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llected Ge Detector Sample Results" sheetId="1" r:id="rId1"/>
  </sheets>
  <definedNames>
    <definedName name="Excel_BuiltIn_Print_Area_1">'Collected Ge Detector Sample Results'!$1:$10</definedName>
    <definedName name="Excel_BuiltIn_Print_Titles_1">'Collected Ge Detector Sample Results'!#REF!</definedName>
    <definedName name="Excel_BuiltIn_Print_Titles_1_1">'Collected Ge Detector Sample Results'!$1:$1</definedName>
  </definedNames>
  <calcPr fullCalcOnLoad="1"/>
</workbook>
</file>

<file path=xl/sharedStrings.xml><?xml version="1.0" encoding="utf-8"?>
<sst xmlns="http://schemas.openxmlformats.org/spreadsheetml/2006/main" count="393" uniqueCount="179">
  <si>
    <t xml:space="preserve">Some Useful Information Concerning the results: </t>
  </si>
  <si>
    <t>The Conversion factors for the primordial nuclides are given by:</t>
  </si>
  <si>
    <r>
      <rPr>
        <sz val="8"/>
        <rFont val="Bitstream Vera Serif"/>
        <family val="1"/>
      </rPr>
      <t>1 Bq 238U/kg =  81 ppb U (81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gU/g)</t>
    </r>
  </si>
  <si>
    <t>The 238U  decay chain gammas used are:</t>
  </si>
  <si>
    <t>226Ra: 186.1 keV</t>
  </si>
  <si>
    <t>214Pb: 295.21 and 351.92 keV</t>
  </si>
  <si>
    <t>214Bi: 609.31, 1120.29, 1764.49 and 2204.21 keV</t>
  </si>
  <si>
    <t>The relationships are valid for any daughters in the 238U, 235U or 232Th chain only if the chain is in equilibrium.</t>
  </si>
  <si>
    <r>
      <rPr>
        <sz val="8"/>
        <rFont val="Bitstream Vera Serif"/>
        <family val="1"/>
      </rPr>
      <t>1 Bq 232Th/kg = 246 ppb Th (246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gTh/g)</t>
    </r>
  </si>
  <si>
    <t>The 232Th decay chain gammas used are:</t>
  </si>
  <si>
    <t>212Pb: 238.63 and 300.09 keV</t>
  </si>
  <si>
    <t xml:space="preserve">208Tl: 583.19 and 2614.53 keV, </t>
  </si>
  <si>
    <t>228Ac: 911.21 keV</t>
  </si>
  <si>
    <r>
      <rPr>
        <sz val="8"/>
        <rFont val="Bitstream Vera Serif"/>
        <family val="1"/>
      </rPr>
      <t>1 Bq 40K/kg = 32300 ppb K (32300 x 10</t>
    </r>
    <r>
      <rPr>
        <vertAlign val="superscript"/>
        <sz val="10"/>
        <rFont val="Bitstream Vera Sans"/>
        <family val="2"/>
      </rPr>
      <t>-6</t>
    </r>
    <r>
      <rPr>
        <sz val="10"/>
        <rFont val="Bitstream Vera Sans"/>
        <family val="2"/>
      </rPr>
      <t xml:space="preserve"> gK/g)</t>
    </r>
  </si>
  <si>
    <t>The 40K decay chain gamma used is:</t>
  </si>
  <si>
    <t>40K: 1460.83 keV</t>
  </si>
  <si>
    <t>1 Bq 235U/kg = 1.76 ppm U (1.76 x 10-6 gU/g)</t>
  </si>
  <si>
    <t>The 235U decay chain gammas used are:</t>
  </si>
  <si>
    <t>235U:  143.76, 163.33 and 205.31 keV</t>
  </si>
  <si>
    <t>The measurements of the samples below take into account the background measurements. If a measurement is below the background then the upper bound shown is the 90% confidence limit.</t>
  </si>
  <si>
    <t>REPAIR Measurements:</t>
  </si>
  <si>
    <t xml:space="preserve">Sample Description </t>
  </si>
  <si>
    <t>Manufacturer</t>
  </si>
  <si>
    <t>Mass (g)</t>
  </si>
  <si>
    <t>Live Time (days)</t>
  </si>
  <si>
    <t>Counting Dates 
(if applicable)</t>
  </si>
  <si>
    <t>238U from 226Ra</t>
  </si>
  <si>
    <t>238U from 234Th</t>
  </si>
  <si>
    <t>235U</t>
  </si>
  <si>
    <t>232Th</t>
  </si>
  <si>
    <t>40K</t>
  </si>
  <si>
    <t>137Cs</t>
  </si>
  <si>
    <t>60Co</t>
  </si>
  <si>
    <t>Comments</t>
  </si>
  <si>
    <t>REPAIR 01</t>
  </si>
  <si>
    <t>Two flasks, one from Corning and one from Falcon</t>
  </si>
  <si>
    <t>84.2 g</t>
  </si>
  <si>
    <t>(mBq/kg)</t>
  </si>
  <si>
    <t>&lt;4.63</t>
  </si>
  <si>
    <t>+-</t>
  </si>
  <si>
    <t>&lt;37.74</t>
  </si>
  <si>
    <t>&lt;7.76</t>
  </si>
  <si>
    <t>&lt;1.57</t>
  </si>
  <si>
    <t>Polystyrene Culture Flasks</t>
  </si>
  <si>
    <t>(ppb or ppm)</t>
  </si>
  <si>
    <t>&lt;0.38 ppb</t>
  </si>
  <si>
    <t>8.59 ppb</t>
  </si>
  <si>
    <t>11.26 ppb</t>
  </si>
  <si>
    <t>8.75 ppb</t>
  </si>
  <si>
    <t>12.86 ppb</t>
  </si>
  <si>
    <t>0.82 ppb</t>
  </si>
  <si>
    <t>1.48 ppb</t>
  </si>
  <si>
    <t>&lt;1.22 ppm</t>
  </si>
  <si>
    <t>REPAIR 02</t>
  </si>
  <si>
    <t>23.4 g</t>
  </si>
  <si>
    <t>&lt;14.70</t>
  </si>
  <si>
    <t>&lt;85.13</t>
  </si>
  <si>
    <t>&lt;4.18</t>
  </si>
  <si>
    <t>&lt;71.75</t>
  </si>
  <si>
    <t>&lt;2.05</t>
  </si>
  <si>
    <t>&lt;7.61</t>
  </si>
  <si>
    <t>Thermocouple Wire</t>
  </si>
  <si>
    <t>&lt;1.19 ppb</t>
  </si>
  <si>
    <t>51.83 ppb</t>
  </si>
  <si>
    <t>38.70 ppb</t>
  </si>
  <si>
    <t>&lt;149.83 ppb</t>
  </si>
  <si>
    <t>&lt;1.03 ppb</t>
  </si>
  <si>
    <t>&lt;2.32 ppm</t>
  </si>
  <si>
    <t>REPAIR 03</t>
  </si>
  <si>
    <t>294.0 g</t>
  </si>
  <si>
    <t>&lt;2.56</t>
  </si>
  <si>
    <t>&lt;46.22</t>
  </si>
  <si>
    <t>&lt;7.47</t>
  </si>
  <si>
    <t>&lt;1.91</t>
  </si>
  <si>
    <t>&lt;16.99</t>
  </si>
  <si>
    <t>&lt;0.56</t>
  </si>
  <si>
    <t>&lt;0.59</t>
  </si>
  <si>
    <t>Timken Bearings</t>
  </si>
  <si>
    <t>The Timken Company</t>
  </si>
  <si>
    <t>&lt;0.21 ppb</t>
  </si>
  <si>
    <t>&lt;3.74 ppb</t>
  </si>
  <si>
    <t>&lt;13.15 ppb</t>
  </si>
  <si>
    <t>&lt;0.47 ppb</t>
  </si>
  <si>
    <t>&lt;548.88 ppb</t>
  </si>
  <si>
    <t>REPAIR 04</t>
  </si>
  <si>
    <t>CGL1 Complete Media
Prepared on June 17, 2019</t>
  </si>
  <si>
    <t>48.8 g</t>
  </si>
  <si>
    <t>&lt;8.48</t>
  </si>
  <si>
    <t>&lt;17.57</t>
  </si>
  <si>
    <t>&lt;11.41</t>
  </si>
  <si>
    <t>&lt;7.52</t>
  </si>
  <si>
    <t>MEM, 1X
Minimum Essential Medium Eagle with Earl’s Salts and L-Glutamine</t>
  </si>
  <si>
    <t>Corning Cellgro
Lot No. 02819001
– Mixed with N-strep  penicillin</t>
  </si>
  <si>
    <t>Sample Collected by Taylor on Dec 13, 2019</t>
  </si>
  <si>
    <t>REPAIR 05</t>
  </si>
  <si>
    <t>SC-N
Natural K</t>
  </si>
  <si>
    <t>45.3 g</t>
  </si>
  <si>
    <t>Results:</t>
  </si>
  <si>
    <t>Yeast Media</t>
  </si>
  <si>
    <t>Run: 221021
221024
221025
22102701</t>
  </si>
  <si>
    <t>&lt;520.70</t>
  </si>
  <si>
    <t>&lt;5.34</t>
  </si>
  <si>
    <t>&lt;8.31</t>
  </si>
  <si>
    <t>(ppm / ppb / ppt)</t>
  </si>
  <si>
    <t>This is the standard background to be subtracted from samples beginning on May 25, 2018</t>
  </si>
  <si>
    <t>7Be:</t>
  </si>
  <si>
    <t>54Mn</t>
  </si>
  <si>
    <t>228Ac:</t>
  </si>
  <si>
    <t>&lt;50.11</t>
  </si>
  <si>
    <t>&lt;5.85</t>
  </si>
  <si>
    <t>&lt;15.69</t>
  </si>
  <si>
    <t>REPAIR 06</t>
  </si>
  <si>
    <t>SC-39
Refined K-39</t>
  </si>
  <si>
    <t>45.9 g</t>
  </si>
  <si>
    <t>Run: 221031</t>
  </si>
  <si>
    <t>&lt;7.44</t>
  </si>
  <si>
    <t>&lt;9.99</t>
  </si>
  <si>
    <t>&lt;8.01</t>
  </si>
  <si>
    <t>&lt;1.50</t>
  </si>
  <si>
    <t>&lt;5.27</t>
  </si>
  <si>
    <t>&lt;15.26</t>
  </si>
  <si>
    <t>REPAIR 07</t>
  </si>
  <si>
    <t>172.0 g</t>
  </si>
  <si>
    <t>Run: 221116
221121</t>
  </si>
  <si>
    <t>&lt;168.20</t>
  </si>
  <si>
    <t>&lt;3.61</t>
  </si>
  <si>
    <t>&lt;2.36</t>
  </si>
  <si>
    <t>&lt;4.21</t>
  </si>
  <si>
    <t>&lt;1.88</t>
  </si>
  <si>
    <t>&lt;31.89</t>
  </si>
  <si>
    <t>&lt;8.63</t>
  </si>
  <si>
    <t>REPAIR 08</t>
  </si>
  <si>
    <t>168.2 g</t>
  </si>
  <si>
    <t>Run: 221123
221128</t>
  </si>
  <si>
    <t>&lt;7.91</t>
  </si>
  <si>
    <t>&lt;122.60</t>
  </si>
  <si>
    <t>&lt;4.94</t>
  </si>
  <si>
    <t>&lt;5.19</t>
  </si>
  <si>
    <t>&lt;3.04</t>
  </si>
  <si>
    <t>&lt;1.66</t>
  </si>
  <si>
    <t>&lt;27.12</t>
  </si>
  <si>
    <t>&lt;9.54</t>
  </si>
  <si>
    <t>REPAIR 09</t>
  </si>
  <si>
    <t>SC-N
Natural K
(Dec 5, 2022)</t>
  </si>
  <si>
    <t>175.0 g</t>
  </si>
  <si>
    <t>Run: 221219</t>
  </si>
  <si>
    <t>&lt;214.70</t>
  </si>
  <si>
    <t>&lt;2.17</t>
  </si>
  <si>
    <t>&lt;8.27</t>
  </si>
  <si>
    <t>&lt;5.13</t>
  </si>
  <si>
    <t>&lt;4.29</t>
  </si>
  <si>
    <t>&lt;17.45</t>
  </si>
  <si>
    <t>&lt;4.56</t>
  </si>
  <si>
    <t>&lt;11.69</t>
  </si>
  <si>
    <t>REPAIR 10</t>
  </si>
  <si>
    <t>SC-39
Refined K-39
(Dec 5, 2022)</t>
  </si>
  <si>
    <t>183.8 g</t>
  </si>
  <si>
    <t>Run: 230104
230117</t>
  </si>
  <si>
    <t>&lt;1.82</t>
  </si>
  <si>
    <t>&lt;74.75</t>
  </si>
  <si>
    <t>&lt;1.75</t>
  </si>
  <si>
    <t>&lt;1.36</t>
  </si>
  <si>
    <t>&lt;0.66</t>
  </si>
  <si>
    <t>&lt;14.99</t>
  </si>
  <si>
    <t>&lt;0.50</t>
  </si>
  <si>
    <t>&lt;5.51</t>
  </si>
  <si>
    <t>REPAIR 11</t>
  </si>
  <si>
    <t>K-N 
Natural K
(Nov 28, 2022)</t>
  </si>
  <si>
    <t>106.4 g</t>
  </si>
  <si>
    <t>Run: 230517</t>
  </si>
  <si>
    <t>&lt;17.90</t>
  </si>
  <si>
    <t>&lt;5.98</t>
  </si>
  <si>
    <t>&lt;6.73</t>
  </si>
  <si>
    <t>&lt;101.30</t>
  </si>
  <si>
    <t>&lt;15.94</t>
  </si>
  <si>
    <t>&lt;33.15</t>
  </si>
  <si>
    <t>In Progress and To Be Measured:</t>
  </si>
  <si>
    <t>Next Sample</t>
  </si>
  <si>
    <t xml:space="preserve">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</si>
</sst>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"/>
    <numFmt numFmtId="166" formatCode="0.000"/>
    <numFmt numFmtId="167" formatCode="mmm\ d&quot;, &quot;yyyy"/>
    <numFmt numFmtId="168" formatCode="0.00"/>
    <numFmt numFmtId="169" formatCode="mmmm\ d&quot;, &quot;yyyy"/>
    <numFmt numFmtId="170" formatCode="0"/>
    <numFmt numFmtId="171" formatCode="0.00%"/>
  </numFmts>
  <fonts count="21">
    <font>
      <sz val="10"/>
      <name val="Bitstream Vera Sans"/>
      <family val="2"/>
    </font>
    <font>
      <sz val="10"/>
      <name val="Arial"/>
      <family val="0"/>
    </font>
    <font>
      <sz val="10"/>
      <color indexed="9"/>
      <name val="Bitstream Vera Sans"/>
      <family val="2"/>
    </font>
    <font>
      <b/>
      <sz val="10"/>
      <color indexed="8"/>
      <name val="Bitstream Vera Sans"/>
      <family val="2"/>
    </font>
    <font>
      <sz val="10"/>
      <color indexed="10"/>
      <name val="Bitstream Vera Sans"/>
      <family val="2"/>
    </font>
    <font>
      <b/>
      <sz val="10"/>
      <color indexed="9"/>
      <name val="Bitstream Vera Sans"/>
      <family val="2"/>
    </font>
    <font>
      <i/>
      <sz val="10"/>
      <color indexed="23"/>
      <name val="Bitstream Vera Sans"/>
      <family val="2"/>
    </font>
    <font>
      <sz val="10"/>
      <color indexed="58"/>
      <name val="Bitstream Vera Sans"/>
      <family val="2"/>
    </font>
    <font>
      <sz val="18"/>
      <color indexed="8"/>
      <name val="Bitstream Vera Sans"/>
      <family val="2"/>
    </font>
    <font>
      <sz val="12"/>
      <color indexed="8"/>
      <name val="Bitstream Vera Sans"/>
      <family val="2"/>
    </font>
    <font>
      <b/>
      <sz val="24"/>
      <color indexed="8"/>
      <name val="Bitstream Vera Sans"/>
      <family val="2"/>
    </font>
    <font>
      <sz val="10"/>
      <color indexed="19"/>
      <name val="Bitstream Vera Sans"/>
      <family val="2"/>
    </font>
    <font>
      <sz val="10"/>
      <color indexed="63"/>
      <name val="Bitstream Vera Sans"/>
      <family val="2"/>
    </font>
    <font>
      <sz val="8"/>
      <name val="Bitstream Vera Serif"/>
      <family val="1"/>
    </font>
    <font>
      <vertAlign val="superscript"/>
      <sz val="10"/>
      <name val="Bitstream Vera Sans"/>
      <family val="2"/>
    </font>
    <font>
      <sz val="8"/>
      <color indexed="8"/>
      <name val="Bitstream Vera Serif"/>
      <family val="1"/>
    </font>
    <font>
      <sz val="7"/>
      <name val="Bitstream Vera Serif"/>
      <family val="1"/>
    </font>
    <font>
      <sz val="8"/>
      <color indexed="12"/>
      <name val="Bitstream Vera Serif"/>
      <family val="1"/>
    </font>
    <font>
      <sz val="9"/>
      <color indexed="8"/>
      <name val="Bitstream Vera Serif"/>
      <family val="1"/>
    </font>
    <font>
      <sz val="9"/>
      <color indexed="17"/>
      <name val="Bitstream Vera Serif"/>
      <family val="1"/>
    </font>
    <font>
      <sz val="9"/>
      <name val="Bitstream Vera Serif"/>
      <family val="1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30">
    <xf numFmtId="164" fontId="0" fillId="0" borderId="0" xfId="0" applyAlignment="1">
      <alignment/>
    </xf>
    <xf numFmtId="164" fontId="13" fillId="0" borderId="0" xfId="0" applyFont="1" applyBorder="1" applyAlignment="1">
      <alignment horizontal="center" vertical="center" wrapText="1"/>
    </xf>
    <xf numFmtId="164" fontId="13" fillId="9" borderId="0" xfId="0" applyFont="1" applyFill="1" applyBorder="1" applyAlignment="1">
      <alignment/>
    </xf>
    <xf numFmtId="164" fontId="13" fillId="0" borderId="2" xfId="0" applyFont="1" applyBorder="1" applyAlignment="1">
      <alignment horizontal="center" vertical="center" wrapText="1"/>
    </xf>
    <xf numFmtId="164" fontId="13" fillId="10" borderId="3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right" vertical="center" wrapText="1"/>
    </xf>
    <xf numFmtId="164" fontId="13" fillId="10" borderId="2" xfId="0" applyFont="1" applyFill="1" applyBorder="1" applyAlignment="1">
      <alignment horizontal="left" vertical="center" wrapText="1"/>
    </xf>
    <xf numFmtId="164" fontId="13" fillId="10" borderId="5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right" vertical="center" wrapText="1"/>
    </xf>
    <xf numFmtId="164" fontId="15" fillId="10" borderId="2" xfId="0" applyFont="1" applyFill="1" applyBorder="1" applyAlignment="1">
      <alignment horizontal="left" vertical="center" wrapText="1"/>
    </xf>
    <xf numFmtId="164" fontId="13" fillId="9" borderId="2" xfId="0" applyFont="1" applyFill="1" applyBorder="1" applyAlignment="1">
      <alignment horizontal="center" vertical="center" wrapText="1"/>
    </xf>
    <xf numFmtId="164" fontId="13" fillId="11" borderId="4" xfId="0" applyFont="1" applyFill="1" applyBorder="1" applyAlignment="1">
      <alignment horizontal="center" vertical="center" wrapText="1"/>
    </xf>
    <xf numFmtId="164" fontId="13" fillId="11" borderId="6" xfId="0" applyFont="1" applyFill="1" applyBorder="1" applyAlignment="1">
      <alignment horizontal="center" vertical="center" wrapText="1"/>
    </xf>
    <xf numFmtId="164" fontId="13" fillId="12" borderId="4" xfId="0" applyFont="1" applyFill="1" applyBorder="1" applyAlignment="1">
      <alignment horizontal="center" vertical="center" wrapText="1"/>
    </xf>
    <xf numFmtId="164" fontId="13" fillId="12" borderId="7" xfId="0" applyFont="1" applyFill="1" applyBorder="1" applyAlignment="1">
      <alignment horizontal="center" vertical="center" wrapText="1"/>
    </xf>
    <xf numFmtId="164" fontId="13" fillId="12" borderId="6" xfId="0" applyFont="1" applyFill="1" applyBorder="1" applyAlignment="1">
      <alignment horizontal="center" vertical="center" wrapText="1"/>
    </xf>
    <xf numFmtId="164" fontId="13" fillId="13" borderId="2" xfId="0" applyFont="1" applyFill="1" applyBorder="1" applyAlignment="1">
      <alignment horizontal="center" vertical="center" wrapText="1"/>
    </xf>
    <xf numFmtId="164" fontId="16" fillId="13" borderId="2" xfId="0" applyFont="1" applyFill="1" applyBorder="1" applyAlignment="1">
      <alignment horizontal="center" vertical="center" wrapText="1"/>
    </xf>
    <xf numFmtId="164" fontId="13" fillId="13" borderId="4" xfId="0" applyFont="1" applyFill="1" applyBorder="1" applyAlignment="1">
      <alignment horizontal="center" vertical="center" wrapText="1"/>
    </xf>
    <xf numFmtId="164" fontId="13" fillId="13" borderId="7" xfId="0" applyFont="1" applyFill="1" applyBorder="1" applyAlignment="1">
      <alignment horizontal="center" vertical="center" wrapText="1"/>
    </xf>
    <xf numFmtId="164" fontId="13" fillId="13" borderId="6" xfId="0" applyFont="1" applyFill="1" applyBorder="1" applyAlignment="1">
      <alignment horizontal="center" vertical="center" wrapText="1"/>
    </xf>
    <xf numFmtId="164" fontId="13" fillId="13" borderId="4" xfId="0" applyFont="1" applyFill="1" applyBorder="1" applyAlignment="1">
      <alignment horizontal="right" vertical="center" wrapText="1"/>
    </xf>
    <xf numFmtId="164" fontId="13" fillId="9" borderId="3" xfId="0" applyFont="1" applyFill="1" applyBorder="1" applyAlignment="1">
      <alignment horizontal="center" vertical="center" wrapText="1"/>
    </xf>
    <xf numFmtId="165" fontId="13" fillId="9" borderId="3" xfId="0" applyNumberFormat="1" applyFont="1" applyFill="1" applyBorder="1" applyAlignment="1">
      <alignment horizontal="center" vertical="center" wrapText="1"/>
    </xf>
    <xf numFmtId="166" fontId="13" fillId="9" borderId="3" xfId="0" applyNumberFormat="1" applyFont="1" applyFill="1" applyBorder="1" applyAlignment="1">
      <alignment horizontal="center" vertical="center" wrapText="1"/>
    </xf>
    <xf numFmtId="167" fontId="13" fillId="9" borderId="3" xfId="0" applyNumberFormat="1" applyFont="1" applyFill="1" applyBorder="1" applyAlignment="1">
      <alignment horizontal="center" vertical="center" shrinkToFit="1"/>
    </xf>
    <xf numFmtId="168" fontId="13" fillId="9" borderId="4" xfId="0" applyNumberFormat="1" applyFont="1" applyFill="1" applyBorder="1" applyAlignment="1">
      <alignment horizontal="right" vertical="center" wrapText="1"/>
    </xf>
    <xf numFmtId="164" fontId="13" fillId="9" borderId="7" xfId="0" applyFont="1" applyFill="1" applyBorder="1" applyAlignment="1">
      <alignment horizontal="center" vertical="center" wrapText="1"/>
    </xf>
    <xf numFmtId="168" fontId="13" fillId="9" borderId="6" xfId="0" applyNumberFormat="1" applyFont="1" applyFill="1" applyBorder="1" applyAlignment="1">
      <alignment horizontal="left" vertical="center" wrapText="1"/>
    </xf>
    <xf numFmtId="166" fontId="13" fillId="9" borderId="4" xfId="0" applyNumberFormat="1" applyFont="1" applyFill="1" applyBorder="1" applyAlignment="1">
      <alignment horizontal="right" vertical="center" wrapText="1"/>
    </xf>
    <xf numFmtId="166" fontId="13" fillId="9" borderId="6" xfId="0" applyNumberFormat="1" applyFont="1" applyFill="1" applyBorder="1" applyAlignment="1">
      <alignment horizontal="left" vertical="center" wrapText="1"/>
    </xf>
    <xf numFmtId="164" fontId="15" fillId="9" borderId="2" xfId="0" applyFont="1" applyFill="1" applyBorder="1" applyAlignment="1">
      <alignment horizontal="center" vertical="center" wrapText="1"/>
    </xf>
    <xf numFmtId="164" fontId="13" fillId="9" borderId="8" xfId="0" applyFont="1" applyFill="1" applyBorder="1" applyAlignment="1">
      <alignment horizontal="center" vertical="center" wrapText="1"/>
    </xf>
    <xf numFmtId="169" fontId="13" fillId="9" borderId="8" xfId="0" applyNumberFormat="1" applyFont="1" applyFill="1" applyBorder="1" applyAlignment="1">
      <alignment horizontal="center" vertical="center" wrapText="1"/>
    </xf>
    <xf numFmtId="164" fontId="13" fillId="9" borderId="4" xfId="0" applyFont="1" applyFill="1" applyBorder="1" applyAlignment="1">
      <alignment horizontal="right" vertical="center" wrapText="1"/>
    </xf>
    <xf numFmtId="164" fontId="13" fillId="9" borderId="6" xfId="0" applyFont="1" applyFill="1" applyBorder="1" applyAlignment="1">
      <alignment horizontal="left" vertical="center" wrapText="1"/>
    </xf>
    <xf numFmtId="164" fontId="13" fillId="9" borderId="4" xfId="0" applyFont="1" applyFill="1" applyBorder="1" applyAlignment="1">
      <alignment horizontal="center" vertical="center" wrapText="1"/>
    </xf>
    <xf numFmtId="164" fontId="13" fillId="9" borderId="6" xfId="0" applyFont="1" applyFill="1" applyBorder="1" applyAlignment="1">
      <alignment horizontal="center" vertical="center" wrapText="1"/>
    </xf>
    <xf numFmtId="164" fontId="17" fillId="14" borderId="3" xfId="0" applyFont="1" applyFill="1" applyBorder="1" applyAlignment="1">
      <alignment horizontal="center" vertical="center" wrapText="1"/>
    </xf>
    <xf numFmtId="165" fontId="13" fillId="14" borderId="3" xfId="0" applyNumberFormat="1" applyFont="1" applyFill="1" applyBorder="1" applyAlignment="1">
      <alignment horizontal="center" vertical="center" wrapText="1"/>
    </xf>
    <xf numFmtId="166" fontId="13" fillId="14" borderId="3" xfId="0" applyNumberFormat="1" applyFont="1" applyFill="1" applyBorder="1" applyAlignment="1">
      <alignment horizontal="center" vertical="center" wrapText="1"/>
    </xf>
    <xf numFmtId="167" fontId="13" fillId="14" borderId="3" xfId="0" applyNumberFormat="1" applyFont="1" applyFill="1" applyBorder="1" applyAlignment="1">
      <alignment horizontal="center" vertical="center" shrinkToFit="1"/>
    </xf>
    <xf numFmtId="164" fontId="13" fillId="14" borderId="2" xfId="0" applyFont="1" applyFill="1" applyBorder="1" applyAlignment="1">
      <alignment horizontal="center" vertical="center" wrapText="1"/>
    </xf>
    <xf numFmtId="168" fontId="13" fillId="14" borderId="4" xfId="0" applyNumberFormat="1" applyFont="1" applyFill="1" applyBorder="1" applyAlignment="1">
      <alignment horizontal="right" vertical="center" wrapText="1"/>
    </xf>
    <xf numFmtId="164" fontId="13" fillId="14" borderId="7" xfId="0" applyFont="1" applyFill="1" applyBorder="1" applyAlignment="1">
      <alignment horizontal="center" vertical="center" wrapText="1"/>
    </xf>
    <xf numFmtId="168" fontId="13" fillId="14" borderId="6" xfId="0" applyNumberFormat="1" applyFont="1" applyFill="1" applyBorder="1" applyAlignment="1">
      <alignment horizontal="left" vertical="center" wrapText="1"/>
    </xf>
    <xf numFmtId="166" fontId="13" fillId="14" borderId="4" xfId="0" applyNumberFormat="1" applyFont="1" applyFill="1" applyBorder="1" applyAlignment="1">
      <alignment horizontal="right" vertical="center" wrapText="1"/>
    </xf>
    <xf numFmtId="166" fontId="13" fillId="14" borderId="6" xfId="0" applyNumberFormat="1" applyFont="1" applyFill="1" applyBorder="1" applyAlignment="1">
      <alignment horizontal="left" vertical="center" wrapText="1"/>
    </xf>
    <xf numFmtId="164" fontId="15" fillId="14" borderId="2" xfId="0" applyFont="1" applyFill="1" applyBorder="1" applyAlignment="1">
      <alignment horizontal="center" vertical="center" wrapText="1"/>
    </xf>
    <xf numFmtId="164" fontId="13" fillId="9" borderId="0" xfId="0" applyFont="1" applyFill="1" applyBorder="1" applyAlignment="1">
      <alignment/>
    </xf>
    <xf numFmtId="164" fontId="13" fillId="14" borderId="8" xfId="0" applyFont="1" applyFill="1" applyBorder="1" applyAlignment="1">
      <alignment horizontal="center" vertical="center" wrapText="1"/>
    </xf>
    <xf numFmtId="167" fontId="13" fillId="14" borderId="8" xfId="0" applyNumberFormat="1" applyFont="1" applyFill="1" applyBorder="1" applyAlignment="1">
      <alignment horizontal="center" vertical="center" shrinkToFit="1"/>
    </xf>
    <xf numFmtId="164" fontId="13" fillId="14" borderId="4" xfId="0" applyFont="1" applyFill="1" applyBorder="1" applyAlignment="1">
      <alignment horizontal="right" vertical="center" wrapText="1"/>
    </xf>
    <xf numFmtId="164" fontId="13" fillId="14" borderId="6" xfId="0" applyFont="1" applyFill="1" applyBorder="1" applyAlignment="1">
      <alignment horizontal="left" vertical="center" wrapText="1"/>
    </xf>
    <xf numFmtId="164" fontId="13" fillId="14" borderId="4" xfId="0" applyFont="1" applyFill="1" applyBorder="1" applyAlignment="1">
      <alignment horizontal="center" vertical="center" wrapText="1"/>
    </xf>
    <xf numFmtId="164" fontId="13" fillId="14" borderId="6" xfId="0" applyFont="1" applyFill="1" applyBorder="1" applyAlignment="1">
      <alignment horizontal="center" vertical="center" wrapText="1"/>
    </xf>
    <xf numFmtId="167" fontId="13" fillId="9" borderId="8" xfId="0" applyNumberFormat="1" applyFont="1" applyFill="1" applyBorder="1" applyAlignment="1">
      <alignment horizontal="center" vertical="center" wrapText="1"/>
    </xf>
    <xf numFmtId="164" fontId="13" fillId="14" borderId="3" xfId="0" applyFont="1" applyFill="1" applyBorder="1" applyAlignment="1">
      <alignment horizontal="center" vertical="center" wrapText="1"/>
    </xf>
    <xf numFmtId="167" fontId="15" fillId="14" borderId="3" xfId="0" applyNumberFormat="1" applyFont="1" applyFill="1" applyBorder="1" applyAlignment="1">
      <alignment horizontal="center" vertical="center" shrinkToFit="1"/>
    </xf>
    <xf numFmtId="164" fontId="16" fillId="14" borderId="8" xfId="0" applyFont="1" applyFill="1" applyBorder="1" applyAlignment="1">
      <alignment horizontal="center" vertical="center" wrapText="1"/>
    </xf>
    <xf numFmtId="167" fontId="18" fillId="14" borderId="8" xfId="0" applyNumberFormat="1" applyFont="1" applyFill="1" applyBorder="1" applyAlignment="1">
      <alignment horizontal="center" vertical="center" shrinkToFit="1"/>
    </xf>
    <xf numFmtId="170" fontId="13" fillId="14" borderId="4" xfId="0" applyNumberFormat="1" applyFont="1" applyFill="1" applyBorder="1" applyAlignment="1">
      <alignment horizontal="right" vertical="center" wrapText="1"/>
    </xf>
    <xf numFmtId="170" fontId="13" fillId="14" borderId="7" xfId="0" applyNumberFormat="1" applyFont="1" applyFill="1" applyBorder="1" applyAlignment="1">
      <alignment horizontal="left" vertical="center" wrapText="1"/>
    </xf>
    <xf numFmtId="164" fontId="17" fillId="9" borderId="3" xfId="0" applyFont="1" applyFill="1" applyBorder="1" applyAlignment="1">
      <alignment horizontal="center" vertical="center" wrapText="1"/>
    </xf>
    <xf numFmtId="164" fontId="13" fillId="9" borderId="3" xfId="0" applyFont="1" applyFill="1" applyBorder="1" applyAlignment="1">
      <alignment horizontal="center" vertical="center" wrapText="1"/>
    </xf>
    <xf numFmtId="165" fontId="13" fillId="9" borderId="3" xfId="0" applyNumberFormat="1" applyFont="1" applyFill="1" applyBorder="1" applyAlignment="1">
      <alignment horizontal="center" vertical="center" wrapText="1"/>
    </xf>
    <xf numFmtId="166" fontId="13" fillId="9" borderId="3" xfId="0" applyNumberFormat="1" applyFont="1" applyFill="1" applyBorder="1" applyAlignment="1">
      <alignment horizontal="center" vertical="center" wrapText="1"/>
    </xf>
    <xf numFmtId="167" fontId="18" fillId="9" borderId="3" xfId="0" applyNumberFormat="1" applyFont="1" applyFill="1" applyBorder="1" applyAlignment="1">
      <alignment horizontal="center" vertical="center" shrinkToFit="1"/>
    </xf>
    <xf numFmtId="164" fontId="13" fillId="9" borderId="2" xfId="0" applyFont="1" applyFill="1" applyBorder="1" applyAlignment="1">
      <alignment horizontal="center" vertical="center" wrapText="1"/>
    </xf>
    <xf numFmtId="164" fontId="13" fillId="15" borderId="4" xfId="0" applyFont="1" applyFill="1" applyBorder="1" applyAlignment="1">
      <alignment horizontal="center" vertical="center" wrapText="1"/>
    </xf>
    <xf numFmtId="164" fontId="13" fillId="15" borderId="7" xfId="0" applyFont="1" applyFill="1" applyBorder="1" applyAlignment="1">
      <alignment horizontal="center" vertical="center" wrapText="1"/>
    </xf>
    <xf numFmtId="164" fontId="13" fillId="15" borderId="6" xfId="0" applyFont="1" applyFill="1" applyBorder="1" applyAlignment="1">
      <alignment horizontal="center" vertical="center" wrapText="1"/>
    </xf>
    <xf numFmtId="164" fontId="13" fillId="15" borderId="4" xfId="0" applyFont="1" applyFill="1" applyBorder="1" applyAlignment="1">
      <alignment horizontal="right" vertical="center" wrapText="1"/>
    </xf>
    <xf numFmtId="164" fontId="13" fillId="15" borderId="2" xfId="0" applyFont="1" applyFill="1" applyBorder="1" applyAlignment="1">
      <alignment horizontal="center" vertical="center" wrapText="1"/>
    </xf>
    <xf numFmtId="164" fontId="13" fillId="9" borderId="5" xfId="0" applyFont="1" applyFill="1" applyBorder="1" applyAlignment="1">
      <alignment horizontal="center" vertical="center" wrapText="1"/>
    </xf>
    <xf numFmtId="167" fontId="18" fillId="9" borderId="5" xfId="0" applyNumberFormat="1" applyFont="1" applyFill="1" applyBorder="1" applyAlignment="1">
      <alignment horizontal="center" vertical="center" shrinkToFit="1"/>
    </xf>
    <xf numFmtId="168" fontId="13" fillId="9" borderId="4" xfId="0" applyNumberFormat="1" applyFont="1" applyFill="1" applyBorder="1" applyAlignment="1">
      <alignment horizontal="right" vertical="center" wrapText="1"/>
    </xf>
    <xf numFmtId="164" fontId="13" fillId="9" borderId="7" xfId="0" applyFont="1" applyFill="1" applyBorder="1" applyAlignment="1">
      <alignment horizontal="center" vertical="center" wrapText="1"/>
    </xf>
    <xf numFmtId="168" fontId="13" fillId="9" borderId="6" xfId="0" applyNumberFormat="1" applyFont="1" applyFill="1" applyBorder="1" applyAlignment="1">
      <alignment horizontal="left" vertical="center" wrapText="1"/>
    </xf>
    <xf numFmtId="164" fontId="15" fillId="9" borderId="2" xfId="0" applyFont="1" applyFill="1" applyBorder="1" applyAlignment="1">
      <alignment horizontal="center" vertical="center" wrapText="1"/>
    </xf>
    <xf numFmtId="167" fontId="13" fillId="9" borderId="5" xfId="0" applyNumberFormat="1" applyFont="1" applyFill="1" applyBorder="1" applyAlignment="1">
      <alignment horizontal="center" vertical="center" shrinkToFit="1"/>
    </xf>
    <xf numFmtId="170" fontId="13" fillId="9" borderId="4" xfId="0" applyNumberFormat="1" applyFont="1" applyFill="1" applyBorder="1" applyAlignment="1">
      <alignment horizontal="right" vertical="center" wrapText="1"/>
    </xf>
    <xf numFmtId="170" fontId="13" fillId="9" borderId="7" xfId="0" applyNumberFormat="1" applyFont="1" applyFill="1" applyBorder="1" applyAlignment="1">
      <alignment horizontal="left" vertical="center" wrapText="1"/>
    </xf>
    <xf numFmtId="164" fontId="13" fillId="9" borderId="6" xfId="0" applyFont="1" applyFill="1" applyBorder="1" applyAlignment="1">
      <alignment horizontal="left" vertical="center" wrapText="1"/>
    </xf>
    <xf numFmtId="168" fontId="13" fillId="9" borderId="7" xfId="0" applyNumberFormat="1" applyFont="1" applyFill="1" applyBorder="1" applyAlignment="1">
      <alignment horizontal="center" vertical="center" wrapText="1"/>
    </xf>
    <xf numFmtId="164" fontId="13" fillId="9" borderId="4" xfId="0" applyFont="1" applyFill="1" applyBorder="1" applyAlignment="1">
      <alignment horizontal="right" vertical="center" wrapText="1"/>
    </xf>
    <xf numFmtId="164" fontId="13" fillId="9" borderId="4" xfId="0" applyFont="1" applyFill="1" applyBorder="1" applyAlignment="1">
      <alignment horizontal="center" vertical="center" wrapText="1"/>
    </xf>
    <xf numFmtId="164" fontId="13" fillId="9" borderId="6" xfId="0" applyFont="1" applyFill="1" applyBorder="1" applyAlignment="1">
      <alignment horizontal="center" vertical="center" wrapText="1"/>
    </xf>
    <xf numFmtId="166" fontId="13" fillId="15" borderId="4" xfId="0" applyNumberFormat="1" applyFont="1" applyFill="1" applyBorder="1" applyAlignment="1">
      <alignment horizontal="right" vertical="center" wrapText="1"/>
    </xf>
    <xf numFmtId="166" fontId="13" fillId="15" borderId="6" xfId="0" applyNumberFormat="1" applyFont="1" applyFill="1" applyBorder="1" applyAlignment="1">
      <alignment horizontal="left" vertical="center" wrapText="1"/>
    </xf>
    <xf numFmtId="164" fontId="15" fillId="15" borderId="2" xfId="0" applyFont="1" applyFill="1" applyBorder="1" applyAlignment="1">
      <alignment horizontal="center" vertical="center" wrapText="1"/>
    </xf>
    <xf numFmtId="164" fontId="13" fillId="15" borderId="6" xfId="0" applyFont="1" applyFill="1" applyBorder="1" applyAlignment="1">
      <alignment horizontal="left" vertical="center" wrapText="1"/>
    </xf>
    <xf numFmtId="168" fontId="15" fillId="9" borderId="4" xfId="0" applyNumberFormat="1" applyFont="1" applyFill="1" applyBorder="1" applyAlignment="1">
      <alignment horizontal="right" vertical="center" wrapText="1"/>
    </xf>
    <xf numFmtId="168" fontId="15" fillId="9" borderId="7" xfId="0" applyNumberFormat="1" applyFont="1" applyFill="1" applyBorder="1" applyAlignment="1">
      <alignment horizontal="center" vertical="center" wrapText="1"/>
    </xf>
    <xf numFmtId="168" fontId="15" fillId="9" borderId="6" xfId="0" applyNumberFormat="1" applyFont="1" applyFill="1" applyBorder="1" applyAlignment="1">
      <alignment horizontal="left" vertical="center" wrapText="1"/>
    </xf>
    <xf numFmtId="166" fontId="13" fillId="9" borderId="4" xfId="0" applyNumberFormat="1" applyFont="1" applyFill="1" applyBorder="1" applyAlignment="1">
      <alignment horizontal="right" vertical="center" wrapText="1"/>
    </xf>
    <xf numFmtId="166" fontId="13" fillId="9" borderId="6" xfId="0" applyNumberFormat="1" applyFont="1" applyFill="1" applyBorder="1" applyAlignment="1">
      <alignment horizontal="left" vertical="center" wrapText="1"/>
    </xf>
    <xf numFmtId="164" fontId="15" fillId="9" borderId="4" xfId="0" applyFont="1" applyFill="1" applyBorder="1" applyAlignment="1">
      <alignment horizontal="center" vertical="center" wrapText="1"/>
    </xf>
    <xf numFmtId="164" fontId="15" fillId="9" borderId="7" xfId="0" applyFont="1" applyFill="1" applyBorder="1" applyAlignment="1">
      <alignment horizontal="center" vertical="center" wrapText="1"/>
    </xf>
    <xf numFmtId="164" fontId="15" fillId="9" borderId="6" xfId="0" applyFont="1" applyFill="1" applyBorder="1" applyAlignment="1">
      <alignment horizontal="center" vertical="center" wrapText="1"/>
    </xf>
    <xf numFmtId="164" fontId="13" fillId="9" borderId="8" xfId="0" applyFont="1" applyFill="1" applyBorder="1" applyAlignment="1">
      <alignment horizontal="center" vertical="center" wrapText="1"/>
    </xf>
    <xf numFmtId="164" fontId="13" fillId="9" borderId="9" xfId="0" applyFont="1" applyFill="1" applyBorder="1" applyAlignment="1">
      <alignment horizontal="center" vertical="center" wrapText="1"/>
    </xf>
    <xf numFmtId="167" fontId="13" fillId="9" borderId="8" xfId="0" applyNumberFormat="1" applyFont="1" applyFill="1" applyBorder="1" applyAlignment="1">
      <alignment horizontal="center" vertical="center" shrinkToFit="1"/>
    </xf>
    <xf numFmtId="168" fontId="13" fillId="9" borderId="4" xfId="0" applyNumberFormat="1" applyFont="1" applyFill="1" applyBorder="1" applyAlignment="1">
      <alignment horizontal="center" vertical="center" wrapText="1"/>
    </xf>
    <xf numFmtId="168" fontId="13" fillId="9" borderId="6" xfId="0" applyNumberFormat="1" applyFont="1" applyFill="1" applyBorder="1" applyAlignment="1">
      <alignment horizontal="center" vertical="center" wrapText="1"/>
    </xf>
    <xf numFmtId="167" fontId="18" fillId="14" borderId="3" xfId="0" applyNumberFormat="1" applyFont="1" applyFill="1" applyBorder="1" applyAlignment="1">
      <alignment horizontal="center" vertical="center" shrinkToFit="1"/>
    </xf>
    <xf numFmtId="164" fontId="13" fillId="14" borderId="5" xfId="0" applyFont="1" applyFill="1" applyBorder="1" applyAlignment="1">
      <alignment horizontal="center" vertical="center" wrapText="1"/>
    </xf>
    <xf numFmtId="167" fontId="18" fillId="14" borderId="5" xfId="0" applyNumberFormat="1" applyFont="1" applyFill="1" applyBorder="1" applyAlignment="1">
      <alignment horizontal="center" vertical="center" shrinkToFit="1"/>
    </xf>
    <xf numFmtId="167" fontId="13" fillId="14" borderId="5" xfId="0" applyNumberFormat="1" applyFont="1" applyFill="1" applyBorder="1" applyAlignment="1">
      <alignment horizontal="center" vertical="center" shrinkToFit="1"/>
    </xf>
    <xf numFmtId="168" fontId="13" fillId="14" borderId="7" xfId="0" applyNumberFormat="1" applyFont="1" applyFill="1" applyBorder="1" applyAlignment="1">
      <alignment horizontal="center" vertical="center" wrapText="1"/>
    </xf>
    <xf numFmtId="168" fontId="15" fillId="14" borderId="4" xfId="0" applyNumberFormat="1" applyFont="1" applyFill="1" applyBorder="1" applyAlignment="1">
      <alignment horizontal="right" vertical="center" wrapText="1"/>
    </xf>
    <xf numFmtId="168" fontId="15" fillId="14" borderId="7" xfId="0" applyNumberFormat="1" applyFont="1" applyFill="1" applyBorder="1" applyAlignment="1">
      <alignment horizontal="center" vertical="center" wrapText="1"/>
    </xf>
    <xf numFmtId="168" fontId="15" fillId="14" borderId="6" xfId="0" applyNumberFormat="1" applyFont="1" applyFill="1" applyBorder="1" applyAlignment="1">
      <alignment horizontal="left" vertical="center" wrapText="1"/>
    </xf>
    <xf numFmtId="164" fontId="15" fillId="14" borderId="4" xfId="0" applyFont="1" applyFill="1" applyBorder="1" applyAlignment="1">
      <alignment horizontal="center" vertical="center" wrapText="1"/>
    </xf>
    <xf numFmtId="164" fontId="15" fillId="14" borderId="7" xfId="0" applyFont="1" applyFill="1" applyBorder="1" applyAlignment="1">
      <alignment horizontal="center" vertical="center" wrapText="1"/>
    </xf>
    <xf numFmtId="164" fontId="15" fillId="14" borderId="6" xfId="0" applyFont="1" applyFill="1" applyBorder="1" applyAlignment="1">
      <alignment horizontal="center" vertical="center" wrapText="1"/>
    </xf>
    <xf numFmtId="164" fontId="13" fillId="14" borderId="9" xfId="0" applyFont="1" applyFill="1" applyBorder="1" applyAlignment="1">
      <alignment horizontal="center" vertical="center" wrapText="1"/>
    </xf>
    <xf numFmtId="168" fontId="13" fillId="14" borderId="4" xfId="0" applyNumberFormat="1" applyFont="1" applyFill="1" applyBorder="1" applyAlignment="1">
      <alignment horizontal="center" vertical="center" wrapText="1"/>
    </xf>
    <xf numFmtId="168" fontId="13" fillId="14" borderId="6" xfId="0" applyNumberFormat="1" applyFont="1" applyFill="1" applyBorder="1" applyAlignment="1">
      <alignment horizontal="center" vertical="center" wrapText="1"/>
    </xf>
    <xf numFmtId="164" fontId="13" fillId="12" borderId="7" xfId="0" applyFont="1" applyFill="1" applyBorder="1" applyAlignment="1">
      <alignment horizontal="right" vertical="center" wrapText="1"/>
    </xf>
    <xf numFmtId="168" fontId="13" fillId="12" borderId="7" xfId="0" applyNumberFormat="1" applyFont="1" applyFill="1" applyBorder="1" applyAlignment="1">
      <alignment horizontal="left" vertical="center" wrapText="1"/>
    </xf>
    <xf numFmtId="164" fontId="13" fillId="12" borderId="7" xfId="0" applyFont="1" applyFill="1" applyBorder="1" applyAlignment="1">
      <alignment horizontal="left" vertical="center" wrapText="1"/>
    </xf>
    <xf numFmtId="171" fontId="13" fillId="12" borderId="7" xfId="0" applyNumberFormat="1" applyFont="1" applyFill="1" applyBorder="1" applyAlignment="1">
      <alignment horizontal="right" vertical="center" wrapText="1"/>
    </xf>
    <xf numFmtId="171" fontId="13" fillId="12" borderId="7" xfId="0" applyNumberFormat="1" applyFont="1" applyFill="1" applyBorder="1" applyAlignment="1">
      <alignment horizontal="left" vertical="center" wrapText="1"/>
    </xf>
    <xf numFmtId="167" fontId="19" fillId="9" borderId="3" xfId="0" applyNumberFormat="1" applyFont="1" applyFill="1" applyBorder="1" applyAlignment="1">
      <alignment horizontal="center" vertical="center" shrinkToFit="1"/>
    </xf>
    <xf numFmtId="164" fontId="16" fillId="9" borderId="5" xfId="0" applyFont="1" applyFill="1" applyBorder="1" applyAlignment="1">
      <alignment horizontal="center" vertical="center" wrapText="1"/>
    </xf>
    <xf numFmtId="167" fontId="19" fillId="9" borderId="5" xfId="0" applyNumberFormat="1" applyFont="1" applyFill="1" applyBorder="1" applyAlignment="1">
      <alignment horizontal="center" vertical="center" shrinkToFit="1"/>
    </xf>
    <xf numFmtId="167" fontId="20" fillId="9" borderId="5" xfId="0" applyNumberFormat="1" applyFont="1" applyFill="1" applyBorder="1" applyAlignment="1">
      <alignment horizontal="center" vertical="center" shrinkToFit="1"/>
    </xf>
    <xf numFmtId="167" fontId="20" fillId="9" borderId="8" xfId="0" applyNumberFormat="1" applyFont="1" applyFill="1" applyBorder="1" applyAlignment="1">
      <alignment horizontal="center" vertical="center" shrinkToFi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BCC"/>
      <rgbColor rgb="00FF00FF"/>
      <rgbColor rgb="0000FFFF"/>
      <rgbColor rgb="00800000"/>
      <rgbColor rgb="000080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nolab.ca/users/services/gamma-assay/pgt/REPAIR/repair02/repair02.html" TargetMode="External" /><Relationship Id="rId2" Type="http://schemas.openxmlformats.org/officeDocument/2006/relationships/hyperlink" Target="https://www.snolab.ca/users/services/gamma-assay/pgt/REPAIR/repair04/repair04.html" TargetMode="External" /><Relationship Id="rId3" Type="http://schemas.openxmlformats.org/officeDocument/2006/relationships/hyperlink" Target="https://www.snolab.ca/users/services/gamma-assay/pgt/REPAIR/repair05/repair05.html" TargetMode="External" /><Relationship Id="rId4" Type="http://schemas.openxmlformats.org/officeDocument/2006/relationships/hyperlink" Target="https://www.snolab.ca/users/services/gamma-assay/pgt/REPAIR/repair06/repair06.html" TargetMode="External" /><Relationship Id="rId5" Type="http://schemas.openxmlformats.org/officeDocument/2006/relationships/hyperlink" Target="https://www.snolab.ca/users/services/gamma-assay/pgt/REPAIR/repair07/repair07.html" TargetMode="External" /><Relationship Id="rId6" Type="http://schemas.openxmlformats.org/officeDocument/2006/relationships/hyperlink" Target="https://www.snolab.ca/users/services/gamma-assay/pgt/REPAIR/repair08/repair08.html" TargetMode="External" /><Relationship Id="rId7" Type="http://schemas.openxmlformats.org/officeDocument/2006/relationships/hyperlink" Target="https://www.snolab.ca/users/services/gamma-assay/pgt/REPAIR/repair09/repair09.html" TargetMode="External" /><Relationship Id="rId8" Type="http://schemas.openxmlformats.org/officeDocument/2006/relationships/hyperlink" Target="https://www.snolab.ca/users/services/gamma-assay/pgt/REPAIR/repair10/repair10.html" TargetMode="External" /><Relationship Id="rId9" Type="http://schemas.openxmlformats.org/officeDocument/2006/relationships/hyperlink" Target="https://www.snolab.ca/users/services/gamma-assay/pgt/REPAIR/repair11/repair11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4"/>
  <sheetViews>
    <sheetView tabSelected="1" zoomScale="95" zoomScaleNormal="95" workbookViewId="0" topLeftCell="A59">
      <selection activeCell="A63" sqref="A63"/>
    </sheetView>
  </sheetViews>
  <sheetFormatPr defaultColWidth="9.140625" defaultRowHeight="12.75"/>
  <cols>
    <col min="1" max="1" width="13.7109375" style="1" customWidth="1"/>
    <col min="2" max="2" width="13.8515625" style="1" customWidth="1"/>
    <col min="3" max="3" width="7.421875" style="1" customWidth="1"/>
    <col min="4" max="4" width="8.7109375" style="1" customWidth="1"/>
    <col min="5" max="6" width="9.421875" style="1" customWidth="1"/>
    <col min="7" max="8" width="8.421875" style="1" customWidth="1"/>
    <col min="9" max="9" width="7.421875" style="1" customWidth="1"/>
    <col min="10" max="10" width="8.421875" style="1" customWidth="1"/>
    <col min="11" max="11" width="9.7109375" style="1" customWidth="1"/>
    <col min="12" max="12" width="7.421875" style="1" customWidth="1"/>
    <col min="13" max="13" width="8.421875" style="1" customWidth="1"/>
    <col min="14" max="14" width="5.421875" style="1" customWidth="1"/>
    <col min="15" max="15" width="7.421875" style="1" customWidth="1"/>
    <col min="16" max="16" width="7.57421875" style="1" customWidth="1"/>
    <col min="17" max="17" width="6.421875" style="1" customWidth="1"/>
    <col min="18" max="18" width="8.421875" style="1" customWidth="1"/>
    <col min="19" max="19" width="10.421875" style="1" customWidth="1"/>
    <col min="20" max="20" width="5.421875" style="1" customWidth="1"/>
    <col min="21" max="21" width="9.421875" style="1" customWidth="1"/>
    <col min="22" max="22" width="6.421875" style="1" customWidth="1"/>
    <col min="23" max="23" width="5.7109375" style="1" customWidth="1"/>
    <col min="24" max="24" width="5.8515625" style="1" customWidth="1"/>
    <col min="25" max="25" width="6.421875" style="1" customWidth="1"/>
    <col min="26" max="26" width="5.57421875" style="1" customWidth="1"/>
    <col min="27" max="27" width="4.8515625" style="1" customWidth="1"/>
    <col min="28" max="28" width="6.7109375" style="1" customWidth="1"/>
    <col min="29" max="29" width="3.7109375" style="1" customWidth="1"/>
    <col min="30" max="30" width="6.421875" style="1" customWidth="1"/>
    <col min="31" max="16384" width="9.7109375" style="2" customWidth="1"/>
  </cols>
  <sheetData>
    <row r="1" spans="1:30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5" t="s">
        <v>2</v>
      </c>
      <c r="K2" s="5"/>
      <c r="L2" s="5"/>
      <c r="M2" s="5"/>
      <c r="N2" s="5"/>
      <c r="O2" s="5"/>
      <c r="P2" s="6" t="s">
        <v>3</v>
      </c>
      <c r="Q2" s="6"/>
      <c r="R2" s="6"/>
      <c r="S2" s="6"/>
      <c r="T2" s="6"/>
      <c r="U2" s="6"/>
      <c r="V2" s="7" t="s">
        <v>4</v>
      </c>
      <c r="W2" s="7"/>
      <c r="X2" s="7"/>
      <c r="Y2" s="7"/>
      <c r="Z2" s="7"/>
      <c r="AA2" s="7"/>
      <c r="AB2" s="7"/>
      <c r="AC2" s="7"/>
      <c r="AD2" s="7"/>
    </row>
    <row r="3" spans="1:30" ht="25.5" customHeight="1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6"/>
      <c r="Q3" s="6"/>
      <c r="R3" s="6"/>
      <c r="S3" s="6"/>
      <c r="T3" s="6"/>
      <c r="U3" s="6"/>
      <c r="V3" s="7" t="s">
        <v>5</v>
      </c>
      <c r="W3" s="7"/>
      <c r="X3" s="7"/>
      <c r="Y3" s="7"/>
      <c r="Z3" s="7"/>
      <c r="AA3" s="7"/>
      <c r="AB3" s="7"/>
      <c r="AC3" s="7"/>
      <c r="AD3" s="7"/>
    </row>
    <row r="4" spans="1:30" ht="24.75" customHeight="1">
      <c r="A4" s="4"/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  <c r="O4" s="5"/>
      <c r="P4" s="6"/>
      <c r="Q4" s="6"/>
      <c r="R4" s="6"/>
      <c r="S4" s="6"/>
      <c r="T4" s="6"/>
      <c r="U4" s="6"/>
      <c r="V4" s="7" t="s">
        <v>6</v>
      </c>
      <c r="W4" s="7"/>
      <c r="X4" s="7"/>
      <c r="Y4" s="7"/>
      <c r="Z4" s="7"/>
      <c r="AA4" s="7"/>
      <c r="AB4" s="7"/>
      <c r="AC4" s="7"/>
      <c r="AD4" s="7"/>
    </row>
    <row r="5" spans="1:30" ht="24.75" customHeight="1">
      <c r="A5" s="8" t="s">
        <v>7</v>
      </c>
      <c r="B5" s="8"/>
      <c r="C5" s="8"/>
      <c r="D5" s="8"/>
      <c r="E5" s="8"/>
      <c r="F5" s="8"/>
      <c r="G5" s="8"/>
      <c r="H5" s="8"/>
      <c r="I5" s="8"/>
      <c r="J5" s="5" t="s">
        <v>8</v>
      </c>
      <c r="K5" s="5"/>
      <c r="L5" s="5"/>
      <c r="M5" s="5"/>
      <c r="N5" s="5"/>
      <c r="O5" s="5"/>
      <c r="P5" s="9" t="s">
        <v>9</v>
      </c>
      <c r="Q5" s="9"/>
      <c r="R5" s="9"/>
      <c r="S5" s="9"/>
      <c r="T5" s="9"/>
      <c r="U5" s="9"/>
      <c r="V5" s="7" t="s">
        <v>10</v>
      </c>
      <c r="W5" s="7"/>
      <c r="X5" s="7"/>
      <c r="Y5" s="7"/>
      <c r="Z5" s="7"/>
      <c r="AA5" s="7"/>
      <c r="AB5" s="7"/>
      <c r="AC5" s="7"/>
      <c r="AD5" s="7"/>
    </row>
    <row r="6" spans="1:30" ht="27" customHeight="1">
      <c r="A6" s="8"/>
      <c r="B6" s="8"/>
      <c r="C6" s="8"/>
      <c r="D6" s="8"/>
      <c r="E6" s="8"/>
      <c r="F6" s="8"/>
      <c r="G6" s="8"/>
      <c r="H6" s="8"/>
      <c r="I6" s="8"/>
      <c r="J6" s="5"/>
      <c r="K6" s="5"/>
      <c r="L6" s="5"/>
      <c r="M6" s="5"/>
      <c r="N6" s="5"/>
      <c r="O6" s="5"/>
      <c r="P6" s="9"/>
      <c r="Q6" s="9"/>
      <c r="R6" s="9"/>
      <c r="S6" s="9"/>
      <c r="T6" s="9"/>
      <c r="U6" s="9"/>
      <c r="V6" s="10" t="s">
        <v>11</v>
      </c>
      <c r="W6" s="10"/>
      <c r="X6" s="10"/>
      <c r="Y6" s="10"/>
      <c r="Z6" s="10"/>
      <c r="AA6" s="10"/>
      <c r="AB6" s="10"/>
      <c r="AC6" s="10"/>
      <c r="AD6" s="10"/>
    </row>
    <row r="7" spans="1:30" ht="24" customHeight="1">
      <c r="A7" s="8"/>
      <c r="B7" s="8"/>
      <c r="C7" s="8"/>
      <c r="D7" s="8"/>
      <c r="E7" s="8"/>
      <c r="F7" s="8"/>
      <c r="G7" s="8"/>
      <c r="H7" s="8"/>
      <c r="I7" s="8"/>
      <c r="J7" s="5"/>
      <c r="K7" s="5"/>
      <c r="L7" s="5"/>
      <c r="M7" s="5"/>
      <c r="N7" s="5"/>
      <c r="O7" s="5"/>
      <c r="P7" s="9"/>
      <c r="Q7" s="9"/>
      <c r="R7" s="9"/>
      <c r="S7" s="9"/>
      <c r="T7" s="9"/>
      <c r="U7" s="9"/>
      <c r="V7" s="10" t="s">
        <v>12</v>
      </c>
      <c r="W7" s="10"/>
      <c r="X7" s="10"/>
      <c r="Y7" s="10"/>
      <c r="Z7" s="10"/>
      <c r="AA7" s="10"/>
      <c r="AB7" s="10"/>
      <c r="AC7" s="10"/>
      <c r="AD7" s="10"/>
    </row>
    <row r="8" spans="1:30" ht="38.25" customHeight="1">
      <c r="A8" s="8"/>
      <c r="B8" s="8"/>
      <c r="C8" s="8"/>
      <c r="D8" s="8"/>
      <c r="E8" s="8"/>
      <c r="F8" s="8"/>
      <c r="G8" s="8"/>
      <c r="H8" s="8"/>
      <c r="I8" s="8"/>
      <c r="J8" s="5" t="s">
        <v>13</v>
      </c>
      <c r="K8" s="5"/>
      <c r="L8" s="5"/>
      <c r="M8" s="5"/>
      <c r="N8" s="5"/>
      <c r="O8" s="5"/>
      <c r="P8" s="6" t="s">
        <v>14</v>
      </c>
      <c r="Q8" s="6"/>
      <c r="R8" s="6"/>
      <c r="S8" s="6"/>
      <c r="T8" s="6"/>
      <c r="U8" s="6"/>
      <c r="V8" s="7" t="s">
        <v>15</v>
      </c>
      <c r="W8" s="7"/>
      <c r="X8" s="7"/>
      <c r="Y8" s="7"/>
      <c r="Z8" s="7"/>
      <c r="AA8" s="7"/>
      <c r="AB8" s="7"/>
      <c r="AC8" s="7"/>
      <c r="AD8" s="7"/>
    </row>
    <row r="9" spans="1:30" ht="38.25" customHeight="1">
      <c r="A9" s="8"/>
      <c r="B9" s="8"/>
      <c r="C9" s="8"/>
      <c r="D9" s="8"/>
      <c r="E9" s="8"/>
      <c r="F9" s="8"/>
      <c r="G9" s="8"/>
      <c r="H9" s="8"/>
      <c r="I9" s="8"/>
      <c r="J9" s="5" t="s">
        <v>16</v>
      </c>
      <c r="K9" s="5"/>
      <c r="L9" s="5"/>
      <c r="M9" s="5"/>
      <c r="N9" s="5"/>
      <c r="O9" s="5"/>
      <c r="P9" s="6" t="s">
        <v>17</v>
      </c>
      <c r="Q9" s="6"/>
      <c r="R9" s="6"/>
      <c r="S9" s="6"/>
      <c r="T9" s="6"/>
      <c r="U9" s="6"/>
      <c r="V9" s="7" t="s">
        <v>18</v>
      </c>
      <c r="W9" s="7"/>
      <c r="X9" s="7"/>
      <c r="Y9" s="7"/>
      <c r="Z9" s="7"/>
      <c r="AA9" s="7"/>
      <c r="AB9" s="7"/>
      <c r="AC9" s="7"/>
      <c r="AD9" s="7"/>
    </row>
    <row r="10" spans="1:30" ht="37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12.75" customHeight="1">
      <c r="A11" s="12" t="s">
        <v>19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3"/>
      <c r="AC11" s="13"/>
      <c r="AD11" s="13"/>
    </row>
    <row r="12" spans="1:30" ht="14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3"/>
      <c r="AC12" s="13"/>
      <c r="AD12" s="13"/>
    </row>
    <row r="13" spans="1:30" ht="12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3"/>
      <c r="AC13" s="13"/>
      <c r="AD13" s="13"/>
    </row>
    <row r="14" spans="1:30" ht="8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3"/>
      <c r="AC14" s="13"/>
      <c r="AD14" s="13"/>
    </row>
    <row r="15" spans="1:30" ht="27" customHeight="1">
      <c r="A15" s="14" t="s">
        <v>20</v>
      </c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6"/>
    </row>
    <row r="16" spans="1:30" ht="37.5" customHeight="1">
      <c r="A16" s="17" t="s">
        <v>21</v>
      </c>
      <c r="B16" s="17" t="s">
        <v>22</v>
      </c>
      <c r="C16" s="17" t="s">
        <v>23</v>
      </c>
      <c r="D16" s="17" t="s">
        <v>24</v>
      </c>
      <c r="E16" s="18" t="s">
        <v>25</v>
      </c>
      <c r="F16" s="17"/>
      <c r="G16" s="19"/>
      <c r="H16" s="20" t="s">
        <v>26</v>
      </c>
      <c r="I16" s="21"/>
      <c r="J16" s="19"/>
      <c r="K16" s="20" t="s">
        <v>27</v>
      </c>
      <c r="L16" s="21"/>
      <c r="M16" s="19"/>
      <c r="N16" s="20" t="s">
        <v>28</v>
      </c>
      <c r="O16" s="21"/>
      <c r="P16" s="19"/>
      <c r="Q16" s="20" t="s">
        <v>29</v>
      </c>
      <c r="R16" s="21"/>
      <c r="S16" s="22"/>
      <c r="T16" s="20" t="s">
        <v>30</v>
      </c>
      <c r="U16" s="21"/>
      <c r="V16" s="19"/>
      <c r="W16" s="20" t="s">
        <v>31</v>
      </c>
      <c r="X16" s="21"/>
      <c r="Y16" s="19"/>
      <c r="Z16" s="20" t="s">
        <v>32</v>
      </c>
      <c r="AA16" s="21"/>
      <c r="AB16" s="17" t="s">
        <v>33</v>
      </c>
      <c r="AC16" s="17"/>
      <c r="AD16" s="17"/>
    </row>
    <row r="17" spans="1:30" ht="38.25" customHeight="1">
      <c r="A17" s="23" t="s">
        <v>34</v>
      </c>
      <c r="B17" s="23" t="s">
        <v>35</v>
      </c>
      <c r="C17" s="24" t="s">
        <v>36</v>
      </c>
      <c r="D17" s="25">
        <v>9.261</v>
      </c>
      <c r="E17" s="26">
        <v>42935</v>
      </c>
      <c r="F17" s="11" t="s">
        <v>37</v>
      </c>
      <c r="G17" s="27" t="s">
        <v>38</v>
      </c>
      <c r="H17" s="28"/>
      <c r="I17" s="29"/>
      <c r="J17" s="27">
        <v>105.985</v>
      </c>
      <c r="K17" s="28" t="s">
        <v>39</v>
      </c>
      <c r="L17" s="29">
        <v>139.041</v>
      </c>
      <c r="M17" s="27">
        <v>4.973</v>
      </c>
      <c r="N17" s="28" t="s">
        <v>39</v>
      </c>
      <c r="O17" s="29">
        <v>7.308</v>
      </c>
      <c r="P17" s="27">
        <v>3.328</v>
      </c>
      <c r="Q17" s="28" t="s">
        <v>39</v>
      </c>
      <c r="R17" s="29">
        <v>6.037</v>
      </c>
      <c r="S17" s="27" t="s">
        <v>40</v>
      </c>
      <c r="T17" s="28"/>
      <c r="U17" s="29"/>
      <c r="V17" s="30" t="s">
        <v>41</v>
      </c>
      <c r="W17" s="28"/>
      <c r="X17" s="31"/>
      <c r="Y17" s="27" t="s">
        <v>42</v>
      </c>
      <c r="Z17" s="28"/>
      <c r="AA17" s="29"/>
      <c r="AB17" s="32"/>
      <c r="AC17" s="32"/>
      <c r="AD17" s="32"/>
    </row>
    <row r="18" spans="1:30" ht="42" customHeight="1">
      <c r="A18" s="33" t="s">
        <v>43</v>
      </c>
      <c r="B18" s="33"/>
      <c r="C18" s="33"/>
      <c r="D18" s="33"/>
      <c r="E18" s="34">
        <v>42944</v>
      </c>
      <c r="F18" s="11" t="s">
        <v>44</v>
      </c>
      <c r="G18" s="35" t="s">
        <v>45</v>
      </c>
      <c r="H18" s="28"/>
      <c r="I18" s="36"/>
      <c r="J18" s="35" t="s">
        <v>46</v>
      </c>
      <c r="K18" s="28" t="s">
        <v>39</v>
      </c>
      <c r="L18" s="36" t="s">
        <v>47</v>
      </c>
      <c r="M18" s="35" t="s">
        <v>48</v>
      </c>
      <c r="N18" s="28" t="s">
        <v>39</v>
      </c>
      <c r="O18" s="36" t="s">
        <v>49</v>
      </c>
      <c r="P18" s="35" t="s">
        <v>50</v>
      </c>
      <c r="Q18" s="28" t="s">
        <v>39</v>
      </c>
      <c r="R18" s="36" t="s">
        <v>51</v>
      </c>
      <c r="S18" s="35" t="s">
        <v>52</v>
      </c>
      <c r="T18" s="28"/>
      <c r="U18" s="36"/>
      <c r="V18" s="35"/>
      <c r="W18" s="28"/>
      <c r="X18" s="36"/>
      <c r="Y18" s="35"/>
      <c r="Z18" s="28"/>
      <c r="AA18" s="36"/>
      <c r="AB18" s="37"/>
      <c r="AC18" s="28"/>
      <c r="AD18" s="38"/>
    </row>
    <row r="19" spans="1:30" s="50" customFormat="1" ht="41.25" customHeight="1">
      <c r="A19" s="39" t="s">
        <v>53</v>
      </c>
      <c r="B19" s="39"/>
      <c r="C19" s="40" t="s">
        <v>54</v>
      </c>
      <c r="D19" s="41">
        <v>10.575</v>
      </c>
      <c r="E19" s="42">
        <v>43104</v>
      </c>
      <c r="F19" s="43" t="s">
        <v>37</v>
      </c>
      <c r="G19" s="44" t="s">
        <v>55</v>
      </c>
      <c r="H19" s="45"/>
      <c r="I19" s="46"/>
      <c r="J19" s="44">
        <v>639.898</v>
      </c>
      <c r="K19" s="45" t="s">
        <v>39</v>
      </c>
      <c r="L19" s="46">
        <v>477.783</v>
      </c>
      <c r="M19" s="44" t="s">
        <v>56</v>
      </c>
      <c r="N19" s="45"/>
      <c r="O19" s="46"/>
      <c r="P19" s="44" t="s">
        <v>57</v>
      </c>
      <c r="Q19" s="45"/>
      <c r="R19" s="46"/>
      <c r="S19" s="44" t="s">
        <v>58</v>
      </c>
      <c r="T19" s="45"/>
      <c r="U19" s="46"/>
      <c r="V19" s="47" t="s">
        <v>59</v>
      </c>
      <c r="W19" s="45"/>
      <c r="X19" s="48"/>
      <c r="Y19" s="44" t="s">
        <v>60</v>
      </c>
      <c r="Z19" s="45"/>
      <c r="AA19" s="46"/>
      <c r="AB19" s="49"/>
      <c r="AC19" s="49"/>
      <c r="AD19" s="49"/>
    </row>
    <row r="20" spans="1:30" s="50" customFormat="1" ht="49.5" customHeight="1">
      <c r="A20" s="51" t="s">
        <v>61</v>
      </c>
      <c r="B20" s="51"/>
      <c r="C20" s="51"/>
      <c r="D20" s="51"/>
      <c r="E20" s="52">
        <v>43115</v>
      </c>
      <c r="F20" s="43" t="s">
        <v>44</v>
      </c>
      <c r="G20" s="53" t="s">
        <v>62</v>
      </c>
      <c r="H20" s="45"/>
      <c r="I20" s="54"/>
      <c r="J20" s="53" t="s">
        <v>63</v>
      </c>
      <c r="K20" s="45" t="s">
        <v>39</v>
      </c>
      <c r="L20" s="54" t="s">
        <v>64</v>
      </c>
      <c r="M20" s="53" t="s">
        <v>65</v>
      </c>
      <c r="N20" s="45"/>
      <c r="O20" s="54"/>
      <c r="P20" s="53" t="s">
        <v>66</v>
      </c>
      <c r="Q20" s="45"/>
      <c r="R20" s="54"/>
      <c r="S20" s="53" t="s">
        <v>67</v>
      </c>
      <c r="T20" s="45"/>
      <c r="U20" s="54"/>
      <c r="V20" s="53"/>
      <c r="W20" s="45"/>
      <c r="X20" s="54"/>
      <c r="Y20" s="53"/>
      <c r="Z20" s="45"/>
      <c r="AA20" s="54"/>
      <c r="AB20" s="55"/>
      <c r="AC20" s="45"/>
      <c r="AD20" s="56"/>
    </row>
    <row r="21" spans="1:30" ht="38.25" customHeight="1">
      <c r="A21" s="23" t="s">
        <v>68</v>
      </c>
      <c r="B21" s="23"/>
      <c r="C21" s="24" t="s">
        <v>69</v>
      </c>
      <c r="D21" s="25">
        <v>6.169</v>
      </c>
      <c r="E21" s="26">
        <v>43056</v>
      </c>
      <c r="F21" s="11" t="s">
        <v>37</v>
      </c>
      <c r="G21" s="27" t="s">
        <v>70</v>
      </c>
      <c r="H21" s="28"/>
      <c r="I21" s="29"/>
      <c r="J21" s="27" t="s">
        <v>71</v>
      </c>
      <c r="K21" s="28"/>
      <c r="L21" s="29"/>
      <c r="M21" s="27" t="s">
        <v>72</v>
      </c>
      <c r="N21" s="28"/>
      <c r="O21" s="29"/>
      <c r="P21" s="27" t="s">
        <v>73</v>
      </c>
      <c r="Q21" s="28"/>
      <c r="R21" s="29"/>
      <c r="S21" s="27" t="s">
        <v>74</v>
      </c>
      <c r="T21" s="28"/>
      <c r="U21" s="29"/>
      <c r="V21" s="30" t="s">
        <v>75</v>
      </c>
      <c r="W21" s="28"/>
      <c r="X21" s="31"/>
      <c r="Y21" s="27" t="s">
        <v>76</v>
      </c>
      <c r="Z21" s="28"/>
      <c r="AA21" s="29"/>
      <c r="AB21" s="32"/>
      <c r="AC21" s="32"/>
      <c r="AD21" s="32"/>
    </row>
    <row r="22" spans="1:30" ht="42" customHeight="1">
      <c r="A22" s="33" t="s">
        <v>77</v>
      </c>
      <c r="B22" s="33" t="s">
        <v>78</v>
      </c>
      <c r="C22" s="33"/>
      <c r="D22" s="33"/>
      <c r="E22" s="57">
        <v>43063</v>
      </c>
      <c r="F22" s="11" t="s">
        <v>44</v>
      </c>
      <c r="G22" s="35" t="s">
        <v>79</v>
      </c>
      <c r="H22" s="28"/>
      <c r="I22" s="36"/>
      <c r="J22" s="35" t="s">
        <v>80</v>
      </c>
      <c r="K22" s="28"/>
      <c r="L22" s="36"/>
      <c r="M22" s="35" t="s">
        <v>81</v>
      </c>
      <c r="N22" s="28"/>
      <c r="O22" s="36"/>
      <c r="P22" s="35" t="s">
        <v>82</v>
      </c>
      <c r="Q22" s="28"/>
      <c r="R22" s="36"/>
      <c r="S22" s="35" t="s">
        <v>83</v>
      </c>
      <c r="T22" s="28"/>
      <c r="U22" s="36"/>
      <c r="V22" s="35"/>
      <c r="W22" s="28"/>
      <c r="X22" s="36"/>
      <c r="Y22" s="35"/>
      <c r="Z22" s="28"/>
      <c r="AA22" s="36"/>
      <c r="AB22" s="37"/>
      <c r="AC22" s="28"/>
      <c r="AD22" s="38"/>
    </row>
    <row r="23" spans="1:30" s="50" customFormat="1" ht="38.25" customHeight="1">
      <c r="A23" s="39" t="s">
        <v>84</v>
      </c>
      <c r="B23" s="58" t="s">
        <v>85</v>
      </c>
      <c r="C23" s="40" t="s">
        <v>86</v>
      </c>
      <c r="D23" s="41">
        <v>6.819</v>
      </c>
      <c r="E23" s="59">
        <v>43845</v>
      </c>
      <c r="F23" s="43" t="s">
        <v>37</v>
      </c>
      <c r="G23" s="44">
        <v>17.8</v>
      </c>
      <c r="H23" s="45" t="s">
        <v>39</v>
      </c>
      <c r="I23" s="46">
        <v>13.44</v>
      </c>
      <c r="J23" s="44">
        <v>211.4</v>
      </c>
      <c r="K23" s="45" t="s">
        <v>39</v>
      </c>
      <c r="L23" s="46">
        <v>292</v>
      </c>
      <c r="M23" s="44" t="s">
        <v>87</v>
      </c>
      <c r="N23" s="45"/>
      <c r="O23" s="46"/>
      <c r="P23" s="44" t="s">
        <v>88</v>
      </c>
      <c r="Q23" s="45"/>
      <c r="R23" s="46"/>
      <c r="S23" s="44">
        <v>8005.1</v>
      </c>
      <c r="T23" s="45" t="s">
        <v>39</v>
      </c>
      <c r="U23" s="46">
        <v>628.9</v>
      </c>
      <c r="V23" s="44" t="s">
        <v>89</v>
      </c>
      <c r="W23" s="45"/>
      <c r="X23" s="46"/>
      <c r="Y23" s="44" t="s">
        <v>90</v>
      </c>
      <c r="Z23" s="45"/>
      <c r="AA23" s="46"/>
      <c r="AB23" s="49"/>
      <c r="AC23" s="49"/>
      <c r="AD23" s="49"/>
    </row>
    <row r="24" spans="1:30" s="50" customFormat="1" ht="48.75" customHeight="1">
      <c r="A24" s="51" t="s">
        <v>91</v>
      </c>
      <c r="B24" s="51" t="s">
        <v>92</v>
      </c>
      <c r="C24" s="51" t="s">
        <v>93</v>
      </c>
      <c r="D24" s="60"/>
      <c r="E24" s="61">
        <v>43852</v>
      </c>
      <c r="F24" s="43" t="s">
        <v>44</v>
      </c>
      <c r="G24" s="62">
        <f>ROUND(G23*81/1000,2)&amp;" ppb"</f>
        <v>0</v>
      </c>
      <c r="H24" s="45" t="s">
        <v>39</v>
      </c>
      <c r="I24" s="63">
        <f>ROUND(I23*81/1000,2)&amp;" ppb"</f>
        <v>0</v>
      </c>
      <c r="J24" s="62">
        <f>ROUND(J23*81/1000,2)&amp;" ppb"</f>
        <v>0</v>
      </c>
      <c r="K24" s="45" t="s">
        <v>39</v>
      </c>
      <c r="L24" s="63">
        <f>ROUND(L23*81/1000,2)&amp;" ppb"</f>
        <v>0</v>
      </c>
      <c r="M24" s="62">
        <f>"&lt;"&amp;ROUND(RIGHT(M23,LEN(M23)-1)*1760/1000,2)&amp;" ppb"</f>
        <v>0</v>
      </c>
      <c r="N24" s="45"/>
      <c r="O24" s="63"/>
      <c r="P24" s="62">
        <f>"&lt;"&amp;ROUND(RIGHT(P23,LEN(P23)-1)*246/1000,2)&amp;" ppb"</f>
        <v>0</v>
      </c>
      <c r="Q24" s="45"/>
      <c r="R24" s="63"/>
      <c r="S24" s="62">
        <f>ROUND(S23*32300/1000000,2)&amp;" ppm"</f>
        <v>0</v>
      </c>
      <c r="T24" s="45" t="s">
        <v>39</v>
      </c>
      <c r="U24" s="63">
        <f>ROUND(U23*32300/1000000,2)&amp;" ppm"</f>
        <v>0</v>
      </c>
      <c r="V24" s="53"/>
      <c r="W24" s="45"/>
      <c r="X24" s="54"/>
      <c r="Y24" s="53"/>
      <c r="Z24" s="45"/>
      <c r="AA24" s="54"/>
      <c r="AB24" s="55"/>
      <c r="AC24" s="45"/>
      <c r="AD24" s="56"/>
    </row>
    <row r="25" spans="1:30" s="50" customFormat="1" ht="39" customHeight="1">
      <c r="A25" s="64" t="s">
        <v>94</v>
      </c>
      <c r="B25" s="65" t="s">
        <v>95</v>
      </c>
      <c r="C25" s="66" t="s">
        <v>96</v>
      </c>
      <c r="D25" s="67">
        <v>9.854</v>
      </c>
      <c r="E25" s="68">
        <v>44855</v>
      </c>
      <c r="F25" s="69" t="s">
        <v>97</v>
      </c>
      <c r="G25" s="70"/>
      <c r="H25" s="71" t="s">
        <v>26</v>
      </c>
      <c r="I25" s="72"/>
      <c r="J25" s="70"/>
      <c r="K25" s="71" t="s">
        <v>27</v>
      </c>
      <c r="L25" s="72"/>
      <c r="M25" s="70"/>
      <c r="N25" s="71" t="s">
        <v>28</v>
      </c>
      <c r="O25" s="72"/>
      <c r="P25" s="70"/>
      <c r="Q25" s="71" t="s">
        <v>29</v>
      </c>
      <c r="R25" s="72"/>
      <c r="S25" s="73"/>
      <c r="T25" s="71" t="s">
        <v>30</v>
      </c>
      <c r="U25" s="72"/>
      <c r="V25" s="70"/>
      <c r="W25" s="71" t="s">
        <v>31</v>
      </c>
      <c r="X25" s="72"/>
      <c r="Y25" s="70"/>
      <c r="Z25" s="71" t="s">
        <v>32</v>
      </c>
      <c r="AA25" s="72"/>
      <c r="AB25" s="74" t="s">
        <v>33</v>
      </c>
      <c r="AC25" s="74"/>
      <c r="AD25" s="74"/>
    </row>
    <row r="26" spans="1:30" s="50" customFormat="1" ht="33" customHeight="1">
      <c r="A26" s="75" t="s">
        <v>98</v>
      </c>
      <c r="B26" s="75"/>
      <c r="C26" s="75"/>
      <c r="D26" s="75" t="s">
        <v>99</v>
      </c>
      <c r="E26" s="76">
        <v>44865</v>
      </c>
      <c r="F26" s="69" t="s">
        <v>37</v>
      </c>
      <c r="G26" s="77">
        <v>12.86</v>
      </c>
      <c r="H26" s="78" t="s">
        <v>39</v>
      </c>
      <c r="I26" s="79">
        <v>6.666</v>
      </c>
      <c r="J26" s="77" t="s">
        <v>100</v>
      </c>
      <c r="K26" s="78"/>
      <c r="L26" s="79"/>
      <c r="M26" s="77" t="s">
        <v>101</v>
      </c>
      <c r="N26" s="78"/>
      <c r="O26" s="79"/>
      <c r="P26" s="77" t="s">
        <v>102</v>
      </c>
      <c r="Q26" s="78"/>
      <c r="R26" s="79"/>
      <c r="S26" s="77">
        <v>638.19</v>
      </c>
      <c r="T26" s="78" t="s">
        <v>39</v>
      </c>
      <c r="U26" s="79">
        <v>118.5</v>
      </c>
      <c r="V26" s="77">
        <v>12.477</v>
      </c>
      <c r="W26" s="78" t="s">
        <v>39</v>
      </c>
      <c r="X26" s="79">
        <v>7.055</v>
      </c>
      <c r="Y26" s="77">
        <v>31.53</v>
      </c>
      <c r="Z26" s="78" t="s">
        <v>39</v>
      </c>
      <c r="AA26" s="79">
        <v>5.716</v>
      </c>
      <c r="AB26" s="80"/>
      <c r="AC26" s="80"/>
      <c r="AD26" s="80"/>
    </row>
    <row r="27" spans="1:30" s="50" customFormat="1" ht="33" customHeight="1">
      <c r="A27" s="75"/>
      <c r="B27" s="75"/>
      <c r="C27" s="75"/>
      <c r="D27" s="75"/>
      <c r="E27" s="81"/>
      <c r="F27" s="69" t="s">
        <v>103</v>
      </c>
      <c r="G27" s="82">
        <f>ROUND(G26*81/1000,2)&amp;" ppb"</f>
        <v>0</v>
      </c>
      <c r="H27" s="78" t="s">
        <v>39</v>
      </c>
      <c r="I27" s="83">
        <f>ROUND(I26*81/1000,2)&amp;" ppb"</f>
        <v>0</v>
      </c>
      <c r="J27" s="82">
        <f>"&lt;"&amp;ROUND(RIGHT(J26,LEN(J26)-1)*81/1000,2)&amp;" ppb"</f>
        <v>0</v>
      </c>
      <c r="K27" s="78"/>
      <c r="L27" s="83"/>
      <c r="M27" s="82">
        <f>"&lt;"&amp;ROUND(RIGHT(M26,LEN(M26)-1)*1760/1000,2)&amp;" ppb"</f>
        <v>0</v>
      </c>
      <c r="N27" s="78"/>
      <c r="O27" s="84"/>
      <c r="P27" s="82">
        <f>"&lt;"&amp;ROUND(RIGHT(P26,LEN(P26)-1)*246/1000,2)&amp;" ppb"</f>
        <v>0</v>
      </c>
      <c r="Q27" s="85"/>
      <c r="R27" s="79"/>
      <c r="S27" s="82">
        <f>ROUND(S26*32300/1000000,2)&amp;" ppm"</f>
        <v>0</v>
      </c>
      <c r="T27" s="78" t="s">
        <v>39</v>
      </c>
      <c r="U27" s="83">
        <f>ROUND(U26*32300/1000000,2)&amp;" ppm"</f>
        <v>0</v>
      </c>
      <c r="V27" s="86"/>
      <c r="W27" s="78"/>
      <c r="X27" s="84"/>
      <c r="Y27" s="86"/>
      <c r="Z27" s="78"/>
      <c r="AA27" s="84"/>
      <c r="AB27" s="87"/>
      <c r="AC27" s="78"/>
      <c r="AD27" s="88"/>
    </row>
    <row r="28" spans="1:30" s="50" customFormat="1" ht="33.75" customHeight="1">
      <c r="A28" s="75"/>
      <c r="B28" s="75" t="s">
        <v>104</v>
      </c>
      <c r="C28" s="75"/>
      <c r="D28" s="75"/>
      <c r="E28" s="81"/>
      <c r="F28" s="69" t="s">
        <v>97</v>
      </c>
      <c r="G28" s="70"/>
      <c r="H28" s="71" t="s">
        <v>105</v>
      </c>
      <c r="I28" s="72"/>
      <c r="J28" s="89"/>
      <c r="K28" s="71" t="s">
        <v>106</v>
      </c>
      <c r="L28" s="90"/>
      <c r="M28" s="89"/>
      <c r="N28" s="71"/>
      <c r="O28" s="90"/>
      <c r="P28" s="89"/>
      <c r="Q28" s="71" t="s">
        <v>107</v>
      </c>
      <c r="R28" s="90"/>
      <c r="S28" s="91"/>
      <c r="T28" s="91"/>
      <c r="U28" s="91"/>
      <c r="V28" s="73"/>
      <c r="W28" s="71"/>
      <c r="X28" s="92"/>
      <c r="Y28" s="73"/>
      <c r="Z28" s="71"/>
      <c r="AA28" s="92"/>
      <c r="AB28" s="70"/>
      <c r="AC28" s="71"/>
      <c r="AD28" s="72"/>
    </row>
    <row r="29" spans="1:30" s="50" customFormat="1" ht="33.75" customHeight="1">
      <c r="A29" s="75"/>
      <c r="B29" s="75"/>
      <c r="C29" s="75"/>
      <c r="D29" s="75"/>
      <c r="E29" s="81"/>
      <c r="F29" s="69" t="s">
        <v>37</v>
      </c>
      <c r="G29" s="93" t="s">
        <v>108</v>
      </c>
      <c r="H29" s="94"/>
      <c r="I29" s="95"/>
      <c r="J29" s="77" t="s">
        <v>109</v>
      </c>
      <c r="K29" s="78"/>
      <c r="L29" s="79"/>
      <c r="M29" s="96"/>
      <c r="N29" s="78"/>
      <c r="O29" s="97"/>
      <c r="P29" s="77" t="s">
        <v>110</v>
      </c>
      <c r="Q29" s="78"/>
      <c r="R29" s="79"/>
      <c r="S29" s="98"/>
      <c r="T29" s="99"/>
      <c r="U29" s="100"/>
      <c r="V29" s="86"/>
      <c r="W29" s="78"/>
      <c r="X29" s="84"/>
      <c r="Y29" s="86"/>
      <c r="Z29" s="78"/>
      <c r="AA29" s="84"/>
      <c r="AB29" s="87"/>
      <c r="AC29" s="78"/>
      <c r="AD29" s="88"/>
    </row>
    <row r="30" spans="1:30" s="50" customFormat="1" ht="33.75" customHeight="1">
      <c r="A30" s="101"/>
      <c r="B30" s="101"/>
      <c r="C30" s="102"/>
      <c r="D30" s="101"/>
      <c r="E30" s="103"/>
      <c r="F30" s="69" t="s">
        <v>103</v>
      </c>
      <c r="G30" s="104"/>
      <c r="H30" s="78"/>
      <c r="I30" s="105"/>
      <c r="J30" s="104"/>
      <c r="K30" s="85"/>
      <c r="L30" s="105"/>
      <c r="M30" s="96"/>
      <c r="N30" s="78"/>
      <c r="O30" s="97"/>
      <c r="P30" s="82">
        <f>"&lt;"&amp;ROUND(RIGHT(P29,LEN(P29)-1)*246/1000,2)&amp;" ppb"</f>
        <v>0</v>
      </c>
      <c r="Q30" s="85"/>
      <c r="R30" s="79"/>
      <c r="S30" s="77"/>
      <c r="T30" s="85"/>
      <c r="U30" s="79"/>
      <c r="V30" s="86"/>
      <c r="W30" s="78"/>
      <c r="X30" s="84"/>
      <c r="Y30" s="86"/>
      <c r="Z30" s="78"/>
      <c r="AA30" s="84"/>
      <c r="AB30" s="87"/>
      <c r="AC30" s="78"/>
      <c r="AD30" s="88"/>
    </row>
    <row r="31" spans="1:30" s="50" customFormat="1" ht="39" customHeight="1">
      <c r="A31" s="39" t="s">
        <v>111</v>
      </c>
      <c r="B31" s="58" t="s">
        <v>112</v>
      </c>
      <c r="C31" s="40" t="s">
        <v>113</v>
      </c>
      <c r="D31" s="41">
        <v>8.958</v>
      </c>
      <c r="E31" s="106">
        <v>44865</v>
      </c>
      <c r="F31" s="43" t="s">
        <v>97</v>
      </c>
      <c r="G31" s="70"/>
      <c r="H31" s="71" t="s">
        <v>26</v>
      </c>
      <c r="I31" s="72"/>
      <c r="J31" s="70"/>
      <c r="K31" s="71" t="s">
        <v>27</v>
      </c>
      <c r="L31" s="72"/>
      <c r="M31" s="70"/>
      <c r="N31" s="71" t="s">
        <v>28</v>
      </c>
      <c r="O31" s="72"/>
      <c r="P31" s="70"/>
      <c r="Q31" s="71" t="s">
        <v>29</v>
      </c>
      <c r="R31" s="72"/>
      <c r="S31" s="73"/>
      <c r="T31" s="71" t="s">
        <v>30</v>
      </c>
      <c r="U31" s="72"/>
      <c r="V31" s="70"/>
      <c r="W31" s="71" t="s">
        <v>31</v>
      </c>
      <c r="X31" s="72"/>
      <c r="Y31" s="70"/>
      <c r="Z31" s="71" t="s">
        <v>32</v>
      </c>
      <c r="AA31" s="72"/>
      <c r="AB31" s="74" t="s">
        <v>33</v>
      </c>
      <c r="AC31" s="74"/>
      <c r="AD31" s="74"/>
    </row>
    <row r="32" spans="1:30" s="50" customFormat="1" ht="33" customHeight="1">
      <c r="A32" s="107" t="s">
        <v>98</v>
      </c>
      <c r="B32" s="107"/>
      <c r="C32" s="107"/>
      <c r="D32" s="107" t="s">
        <v>114</v>
      </c>
      <c r="E32" s="108">
        <v>44874</v>
      </c>
      <c r="F32" s="43" t="s">
        <v>37</v>
      </c>
      <c r="G32" s="44" t="s">
        <v>115</v>
      </c>
      <c r="H32" s="45"/>
      <c r="I32" s="46"/>
      <c r="J32" s="44">
        <v>153.3</v>
      </c>
      <c r="K32" s="45" t="s">
        <v>39</v>
      </c>
      <c r="L32" s="46">
        <v>235</v>
      </c>
      <c r="M32" s="44">
        <v>4.955</v>
      </c>
      <c r="N32" s="45" t="s">
        <v>39</v>
      </c>
      <c r="O32" s="46">
        <v>3.374</v>
      </c>
      <c r="P32" s="44" t="s">
        <v>116</v>
      </c>
      <c r="Q32" s="45"/>
      <c r="R32" s="46"/>
      <c r="S32" s="44">
        <v>64.441</v>
      </c>
      <c r="T32" s="45" t="s">
        <v>39</v>
      </c>
      <c r="U32" s="46">
        <v>70.98</v>
      </c>
      <c r="V32" s="44" t="s">
        <v>117</v>
      </c>
      <c r="W32" s="45"/>
      <c r="X32" s="46"/>
      <c r="Y32" s="44" t="s">
        <v>118</v>
      </c>
      <c r="Z32" s="45"/>
      <c r="AA32" s="46"/>
      <c r="AB32" s="49"/>
      <c r="AC32" s="49"/>
      <c r="AD32" s="49"/>
    </row>
    <row r="33" spans="1:30" s="50" customFormat="1" ht="33" customHeight="1">
      <c r="A33" s="107"/>
      <c r="B33" s="107"/>
      <c r="C33" s="107"/>
      <c r="D33" s="107"/>
      <c r="E33" s="109"/>
      <c r="F33" s="43" t="s">
        <v>103</v>
      </c>
      <c r="G33" s="62">
        <f>"&lt;"&amp;ROUND(RIGHT(G32,LEN(G32)-1)*81/1000,2)&amp;" ppb"</f>
        <v>0</v>
      </c>
      <c r="H33" s="45"/>
      <c r="I33" s="63"/>
      <c r="J33" s="62">
        <f>ROUND(J32*81/1000,2)&amp;" ppb"</f>
        <v>0</v>
      </c>
      <c r="K33" s="45" t="s">
        <v>39</v>
      </c>
      <c r="L33" s="63">
        <f>ROUND(L32*81/1000,2)&amp;" ppb"</f>
        <v>0</v>
      </c>
      <c r="M33" s="62">
        <f>ROUND(M32*1760/1000,2)&amp;" ppb"</f>
        <v>0</v>
      </c>
      <c r="N33" s="45" t="s">
        <v>39</v>
      </c>
      <c r="O33" s="63">
        <f>ROUND(O32*1760/1000,2)&amp;" ppb"</f>
        <v>0</v>
      </c>
      <c r="P33" s="62">
        <f>"&lt;"&amp;ROUND(RIGHT(P32,LEN(P32)-1)*246/1000,2)&amp;" ppb"</f>
        <v>0</v>
      </c>
      <c r="Q33" s="110"/>
      <c r="R33" s="46"/>
      <c r="S33" s="62">
        <f>ROUND(S32*32300/1000000,2)&amp;" ppm"</f>
        <v>0</v>
      </c>
      <c r="T33" s="45" t="s">
        <v>39</v>
      </c>
      <c r="U33" s="63">
        <f>ROUND(U32*32300/1000000,2)&amp;" ppm"</f>
        <v>0</v>
      </c>
      <c r="V33" s="53"/>
      <c r="W33" s="45"/>
      <c r="X33" s="54"/>
      <c r="Y33" s="53"/>
      <c r="Z33" s="45"/>
      <c r="AA33" s="54"/>
      <c r="AB33" s="55"/>
      <c r="AC33" s="45"/>
      <c r="AD33" s="56"/>
    </row>
    <row r="34" spans="1:30" s="50" customFormat="1" ht="33.75" customHeight="1">
      <c r="A34" s="107"/>
      <c r="B34" s="107" t="s">
        <v>104</v>
      </c>
      <c r="C34" s="107"/>
      <c r="D34" s="107"/>
      <c r="E34" s="109"/>
      <c r="F34" s="43" t="s">
        <v>97</v>
      </c>
      <c r="G34" s="70"/>
      <c r="H34" s="71" t="s">
        <v>105</v>
      </c>
      <c r="I34" s="72"/>
      <c r="J34" s="89"/>
      <c r="K34" s="71" t="s">
        <v>106</v>
      </c>
      <c r="L34" s="90"/>
      <c r="M34" s="89"/>
      <c r="N34" s="71"/>
      <c r="O34" s="90"/>
      <c r="P34" s="89"/>
      <c r="Q34" s="71" t="s">
        <v>107</v>
      </c>
      <c r="R34" s="90"/>
      <c r="S34" s="91"/>
      <c r="T34" s="91"/>
      <c r="U34" s="91"/>
      <c r="V34" s="73"/>
      <c r="W34" s="71"/>
      <c r="X34" s="92"/>
      <c r="Y34" s="73"/>
      <c r="Z34" s="71"/>
      <c r="AA34" s="92"/>
      <c r="AB34" s="70"/>
      <c r="AC34" s="71"/>
      <c r="AD34" s="72"/>
    </row>
    <row r="35" spans="1:30" s="50" customFormat="1" ht="33.75" customHeight="1">
      <c r="A35" s="107"/>
      <c r="B35" s="107"/>
      <c r="C35" s="107"/>
      <c r="D35" s="107"/>
      <c r="E35" s="109"/>
      <c r="F35" s="43" t="s">
        <v>37</v>
      </c>
      <c r="G35" s="111">
        <v>62.873</v>
      </c>
      <c r="H35" s="112" t="s">
        <v>39</v>
      </c>
      <c r="I35" s="113">
        <v>36.48</v>
      </c>
      <c r="J35" s="53" t="s">
        <v>119</v>
      </c>
      <c r="K35" s="45"/>
      <c r="L35" s="56"/>
      <c r="M35" s="47"/>
      <c r="N35" s="45"/>
      <c r="O35" s="48"/>
      <c r="P35" s="44" t="s">
        <v>120</v>
      </c>
      <c r="Q35" s="45"/>
      <c r="R35" s="46"/>
      <c r="S35" s="114"/>
      <c r="T35" s="115"/>
      <c r="U35" s="116"/>
      <c r="V35" s="53"/>
      <c r="W35" s="45"/>
      <c r="X35" s="54"/>
      <c r="Y35" s="53"/>
      <c r="Z35" s="45"/>
      <c r="AA35" s="54"/>
      <c r="AB35" s="55"/>
      <c r="AC35" s="45"/>
      <c r="AD35" s="56"/>
    </row>
    <row r="36" spans="1:30" s="50" customFormat="1" ht="33.75" customHeight="1">
      <c r="A36" s="51"/>
      <c r="B36" s="51"/>
      <c r="C36" s="117"/>
      <c r="D36" s="51"/>
      <c r="E36" s="52"/>
      <c r="F36" s="43" t="s">
        <v>103</v>
      </c>
      <c r="G36" s="118"/>
      <c r="H36" s="45"/>
      <c r="I36" s="119"/>
      <c r="J36" s="118"/>
      <c r="K36" s="110"/>
      <c r="L36" s="119"/>
      <c r="M36" s="47"/>
      <c r="N36" s="45"/>
      <c r="O36" s="48"/>
      <c r="P36" s="62">
        <f>"&lt;"&amp;ROUND(RIGHT(P35,LEN(P35)-1)*246/1000,2)&amp;" ppb"</f>
        <v>0</v>
      </c>
      <c r="Q36" s="110"/>
      <c r="R36" s="46"/>
      <c r="S36" s="44"/>
      <c r="T36" s="110"/>
      <c r="U36" s="46"/>
      <c r="V36" s="53"/>
      <c r="W36" s="45"/>
      <c r="X36" s="54"/>
      <c r="Y36" s="53"/>
      <c r="Z36" s="45"/>
      <c r="AA36" s="54"/>
      <c r="AB36" s="55"/>
      <c r="AC36" s="45"/>
      <c r="AD36" s="56"/>
    </row>
    <row r="37" spans="1:30" s="50" customFormat="1" ht="39" customHeight="1">
      <c r="A37" s="64" t="s">
        <v>121</v>
      </c>
      <c r="B37" s="65" t="s">
        <v>95</v>
      </c>
      <c r="C37" s="66" t="s">
        <v>122</v>
      </c>
      <c r="D37" s="67">
        <v>6.798</v>
      </c>
      <c r="E37" s="68">
        <v>44881</v>
      </c>
      <c r="F37" s="69" t="s">
        <v>97</v>
      </c>
      <c r="G37" s="70"/>
      <c r="H37" s="71" t="s">
        <v>26</v>
      </c>
      <c r="I37" s="72"/>
      <c r="J37" s="70"/>
      <c r="K37" s="71" t="s">
        <v>27</v>
      </c>
      <c r="L37" s="72"/>
      <c r="M37" s="70"/>
      <c r="N37" s="71" t="s">
        <v>28</v>
      </c>
      <c r="O37" s="72"/>
      <c r="P37" s="70"/>
      <c r="Q37" s="71" t="s">
        <v>29</v>
      </c>
      <c r="R37" s="72"/>
      <c r="S37" s="73"/>
      <c r="T37" s="71" t="s">
        <v>30</v>
      </c>
      <c r="U37" s="72"/>
      <c r="V37" s="70"/>
      <c r="W37" s="71" t="s">
        <v>31</v>
      </c>
      <c r="X37" s="72"/>
      <c r="Y37" s="70"/>
      <c r="Z37" s="71" t="s">
        <v>32</v>
      </c>
      <c r="AA37" s="72"/>
      <c r="AB37" s="74" t="s">
        <v>33</v>
      </c>
      <c r="AC37" s="74"/>
      <c r="AD37" s="74"/>
    </row>
    <row r="38" spans="1:30" s="50" customFormat="1" ht="33" customHeight="1">
      <c r="A38" s="75" t="s">
        <v>98</v>
      </c>
      <c r="B38" s="75"/>
      <c r="C38" s="75"/>
      <c r="D38" s="75" t="s">
        <v>123</v>
      </c>
      <c r="E38" s="76">
        <v>44888</v>
      </c>
      <c r="F38" s="69" t="s">
        <v>37</v>
      </c>
      <c r="G38" s="77">
        <v>5.529</v>
      </c>
      <c r="H38" s="78" t="s">
        <v>39</v>
      </c>
      <c r="I38" s="79">
        <v>3.999</v>
      </c>
      <c r="J38" s="77" t="s">
        <v>124</v>
      </c>
      <c r="K38" s="78"/>
      <c r="L38" s="79"/>
      <c r="M38" s="77" t="s">
        <v>125</v>
      </c>
      <c r="N38" s="78"/>
      <c r="O38" s="79"/>
      <c r="P38" s="77" t="s">
        <v>126</v>
      </c>
      <c r="Q38" s="78"/>
      <c r="R38" s="79"/>
      <c r="S38" s="77">
        <v>647.51</v>
      </c>
      <c r="T38" s="78" t="s">
        <v>39</v>
      </c>
      <c r="U38" s="79">
        <v>93.81</v>
      </c>
      <c r="V38" s="77" t="s">
        <v>127</v>
      </c>
      <c r="W38" s="78"/>
      <c r="X38" s="79"/>
      <c r="Y38" s="77" t="s">
        <v>128</v>
      </c>
      <c r="Z38" s="78"/>
      <c r="AA38" s="79"/>
      <c r="AB38" s="80"/>
      <c r="AC38" s="80"/>
      <c r="AD38" s="80"/>
    </row>
    <row r="39" spans="1:30" s="50" customFormat="1" ht="33" customHeight="1">
      <c r="A39" s="75"/>
      <c r="B39" s="75"/>
      <c r="C39" s="75"/>
      <c r="D39" s="75"/>
      <c r="E39" s="81"/>
      <c r="F39" s="69" t="s">
        <v>103</v>
      </c>
      <c r="G39" s="82">
        <f>ROUND(G38*81/1000,2)&amp;" ppb"</f>
        <v>0</v>
      </c>
      <c r="H39" s="78" t="s">
        <v>39</v>
      </c>
      <c r="I39" s="83">
        <f>ROUND(I38*81/1000,2)&amp;" ppb"</f>
        <v>0</v>
      </c>
      <c r="J39" s="82">
        <f>"&lt;"&amp;ROUND(RIGHT(J38,LEN(J38)-1)*81/1000,2)&amp;" ppb"</f>
        <v>0</v>
      </c>
      <c r="K39" s="78"/>
      <c r="L39" s="83"/>
      <c r="M39" s="82">
        <f>"&lt;"&amp;ROUND(RIGHT(M38,LEN(M38)-1)*1760/1000,2)&amp;" ppb"</f>
        <v>0</v>
      </c>
      <c r="N39" s="78"/>
      <c r="O39" s="84"/>
      <c r="P39" s="82">
        <f>"&lt;"&amp;ROUND(RIGHT(P38,LEN(P38)-1)*246/1000,2)&amp;" ppb"</f>
        <v>0</v>
      </c>
      <c r="Q39" s="85"/>
      <c r="R39" s="79"/>
      <c r="S39" s="82">
        <f>ROUND(S38*32300/1000000,2)&amp;" ppm"</f>
        <v>0</v>
      </c>
      <c r="T39" s="78" t="s">
        <v>39</v>
      </c>
      <c r="U39" s="83">
        <f>ROUND(U38*32300/1000000,2)&amp;" ppm"</f>
        <v>0</v>
      </c>
      <c r="V39" s="86"/>
      <c r="W39" s="78"/>
      <c r="X39" s="84"/>
      <c r="Y39" s="86"/>
      <c r="Z39" s="78"/>
      <c r="AA39" s="84"/>
      <c r="AB39" s="87"/>
      <c r="AC39" s="78"/>
      <c r="AD39" s="88"/>
    </row>
    <row r="40" spans="1:30" s="50" customFormat="1" ht="33.75" customHeight="1">
      <c r="A40" s="75"/>
      <c r="B40" s="75" t="s">
        <v>104</v>
      </c>
      <c r="C40" s="75"/>
      <c r="D40" s="75"/>
      <c r="E40" s="81"/>
      <c r="F40" s="69" t="s">
        <v>97</v>
      </c>
      <c r="G40" s="70"/>
      <c r="H40" s="71" t="s">
        <v>105</v>
      </c>
      <c r="I40" s="72"/>
      <c r="J40" s="89"/>
      <c r="K40" s="71" t="s">
        <v>106</v>
      </c>
      <c r="L40" s="90"/>
      <c r="M40" s="89"/>
      <c r="N40" s="71"/>
      <c r="O40" s="90"/>
      <c r="P40" s="89"/>
      <c r="Q40" s="71" t="s">
        <v>107</v>
      </c>
      <c r="R40" s="90"/>
      <c r="S40" s="91"/>
      <c r="T40" s="91"/>
      <c r="U40" s="91"/>
      <c r="V40" s="73"/>
      <c r="W40" s="71"/>
      <c r="X40" s="92"/>
      <c r="Y40" s="73"/>
      <c r="Z40" s="71"/>
      <c r="AA40" s="92"/>
      <c r="AB40" s="70"/>
      <c r="AC40" s="71"/>
      <c r="AD40" s="72"/>
    </row>
    <row r="41" spans="1:30" s="50" customFormat="1" ht="33.75" customHeight="1">
      <c r="A41" s="75"/>
      <c r="B41" s="75"/>
      <c r="C41" s="75"/>
      <c r="D41" s="75"/>
      <c r="E41" s="81"/>
      <c r="F41" s="69" t="s">
        <v>37</v>
      </c>
      <c r="G41" s="93" t="s">
        <v>129</v>
      </c>
      <c r="H41" s="94"/>
      <c r="I41" s="95"/>
      <c r="J41" s="77">
        <v>1.4889</v>
      </c>
      <c r="K41" s="78" t="s">
        <v>39</v>
      </c>
      <c r="L41" s="79">
        <v>1.828</v>
      </c>
      <c r="M41" s="96"/>
      <c r="N41" s="78"/>
      <c r="O41" s="97"/>
      <c r="P41" s="77" t="s">
        <v>130</v>
      </c>
      <c r="Q41" s="78"/>
      <c r="R41" s="79"/>
      <c r="S41" s="98"/>
      <c r="T41" s="99"/>
      <c r="U41" s="100"/>
      <c r="V41" s="86"/>
      <c r="W41" s="78"/>
      <c r="X41" s="84"/>
      <c r="Y41" s="86"/>
      <c r="Z41" s="78"/>
      <c r="AA41" s="84"/>
      <c r="AB41" s="87"/>
      <c r="AC41" s="78"/>
      <c r="AD41" s="88"/>
    </row>
    <row r="42" spans="1:30" s="50" customFormat="1" ht="33.75" customHeight="1">
      <c r="A42" s="101"/>
      <c r="B42" s="101"/>
      <c r="C42" s="102"/>
      <c r="D42" s="101"/>
      <c r="E42" s="103"/>
      <c r="F42" s="69" t="s">
        <v>103</v>
      </c>
      <c r="G42" s="104"/>
      <c r="H42" s="78"/>
      <c r="I42" s="105"/>
      <c r="J42" s="104"/>
      <c r="K42" s="85"/>
      <c r="L42" s="105"/>
      <c r="M42" s="96"/>
      <c r="N42" s="78"/>
      <c r="O42" s="97"/>
      <c r="P42" s="82">
        <f>"&lt;"&amp;ROUND(RIGHT(P41,LEN(P41)-1)*246/1000,2)&amp;" ppb"</f>
        <v>0</v>
      </c>
      <c r="Q42" s="85"/>
      <c r="R42" s="79"/>
      <c r="S42" s="77"/>
      <c r="T42" s="85"/>
      <c r="U42" s="79"/>
      <c r="V42" s="86"/>
      <c r="W42" s="78"/>
      <c r="X42" s="84"/>
      <c r="Y42" s="86"/>
      <c r="Z42" s="78"/>
      <c r="AA42" s="84"/>
      <c r="AB42" s="87"/>
      <c r="AC42" s="78"/>
      <c r="AD42" s="88"/>
    </row>
    <row r="43" spans="1:30" s="50" customFormat="1" ht="39" customHeight="1">
      <c r="A43" s="39" t="s">
        <v>131</v>
      </c>
      <c r="B43" s="58" t="s">
        <v>112</v>
      </c>
      <c r="C43" s="40" t="s">
        <v>132</v>
      </c>
      <c r="D43" s="41">
        <v>6.937</v>
      </c>
      <c r="E43" s="106">
        <v>44888</v>
      </c>
      <c r="F43" s="43" t="s">
        <v>97</v>
      </c>
      <c r="G43" s="70"/>
      <c r="H43" s="71" t="s">
        <v>26</v>
      </c>
      <c r="I43" s="72"/>
      <c r="J43" s="70"/>
      <c r="K43" s="71" t="s">
        <v>27</v>
      </c>
      <c r="L43" s="72"/>
      <c r="M43" s="70"/>
      <c r="N43" s="71" t="s">
        <v>28</v>
      </c>
      <c r="O43" s="72"/>
      <c r="P43" s="70"/>
      <c r="Q43" s="71" t="s">
        <v>29</v>
      </c>
      <c r="R43" s="72"/>
      <c r="S43" s="73"/>
      <c r="T43" s="71" t="s">
        <v>30</v>
      </c>
      <c r="U43" s="72"/>
      <c r="V43" s="70"/>
      <c r="W43" s="71" t="s">
        <v>31</v>
      </c>
      <c r="X43" s="72"/>
      <c r="Y43" s="70"/>
      <c r="Z43" s="71" t="s">
        <v>32</v>
      </c>
      <c r="AA43" s="72"/>
      <c r="AB43" s="74" t="s">
        <v>33</v>
      </c>
      <c r="AC43" s="74"/>
      <c r="AD43" s="74"/>
    </row>
    <row r="44" spans="1:30" s="50" customFormat="1" ht="33" customHeight="1">
      <c r="A44" s="107" t="s">
        <v>98</v>
      </c>
      <c r="B44" s="107"/>
      <c r="C44" s="107"/>
      <c r="D44" s="107" t="s">
        <v>133</v>
      </c>
      <c r="E44" s="108">
        <v>44895</v>
      </c>
      <c r="F44" s="43" t="s">
        <v>37</v>
      </c>
      <c r="G44" s="44" t="s">
        <v>134</v>
      </c>
      <c r="H44" s="45"/>
      <c r="I44" s="46"/>
      <c r="J44" s="44" t="s">
        <v>135</v>
      </c>
      <c r="K44" s="45"/>
      <c r="L44" s="46"/>
      <c r="M44" s="44" t="s">
        <v>136</v>
      </c>
      <c r="N44" s="45"/>
      <c r="O44" s="46"/>
      <c r="P44" s="44" t="s">
        <v>137</v>
      </c>
      <c r="Q44" s="45"/>
      <c r="R44" s="46"/>
      <c r="S44" s="44">
        <v>64.425</v>
      </c>
      <c r="T44" s="45" t="s">
        <v>39</v>
      </c>
      <c r="U44" s="46">
        <v>43.19</v>
      </c>
      <c r="V44" s="44" t="s">
        <v>138</v>
      </c>
      <c r="W44" s="45"/>
      <c r="X44" s="46"/>
      <c r="Y44" s="44" t="s">
        <v>139</v>
      </c>
      <c r="Z44" s="45"/>
      <c r="AA44" s="46"/>
      <c r="AB44" s="49"/>
      <c r="AC44" s="49"/>
      <c r="AD44" s="49"/>
    </row>
    <row r="45" spans="1:30" s="50" customFormat="1" ht="33" customHeight="1">
      <c r="A45" s="107"/>
      <c r="B45" s="107"/>
      <c r="C45" s="107"/>
      <c r="D45" s="107"/>
      <c r="E45" s="109"/>
      <c r="F45" s="43" t="s">
        <v>103</v>
      </c>
      <c r="G45" s="62">
        <f>"&lt;"&amp;ROUND(RIGHT(G44,LEN(G44)-1)*81/1000,2)&amp;" ppb"</f>
        <v>0</v>
      </c>
      <c r="H45" s="45"/>
      <c r="I45" s="63"/>
      <c r="J45" s="62">
        <f>"&lt;"&amp;ROUND(RIGHT(J44,LEN(J44)-1)*81/1000,2)&amp;" ppb"</f>
        <v>0</v>
      </c>
      <c r="K45" s="45"/>
      <c r="L45" s="63"/>
      <c r="M45" s="62">
        <f>"&lt;"&amp;ROUND(RIGHT(M44,LEN(M44)-1)*1760/1000,2)&amp;" ppb"</f>
        <v>0</v>
      </c>
      <c r="N45" s="45"/>
      <c r="O45" s="54"/>
      <c r="P45" s="62">
        <f>"&lt;"&amp;ROUND(RIGHT(P44,LEN(P44)-1)*246/1000,2)&amp;" ppb"</f>
        <v>0</v>
      </c>
      <c r="Q45" s="110"/>
      <c r="R45" s="46"/>
      <c r="S45" s="62">
        <f>ROUND(S44*32300/1000000,2)&amp;" ppm"</f>
        <v>0</v>
      </c>
      <c r="T45" s="45" t="s">
        <v>39</v>
      </c>
      <c r="U45" s="63">
        <f>ROUND(U44*32300/1000000,2)&amp;" ppm"</f>
        <v>0</v>
      </c>
      <c r="V45" s="53"/>
      <c r="W45" s="45"/>
      <c r="X45" s="54"/>
      <c r="Y45" s="53"/>
      <c r="Z45" s="45"/>
      <c r="AA45" s="54"/>
      <c r="AB45" s="55"/>
      <c r="AC45" s="45"/>
      <c r="AD45" s="56"/>
    </row>
    <row r="46" spans="1:30" s="50" customFormat="1" ht="33.75" customHeight="1">
      <c r="A46" s="107"/>
      <c r="B46" s="107" t="s">
        <v>104</v>
      </c>
      <c r="C46" s="107"/>
      <c r="D46" s="107"/>
      <c r="E46" s="109"/>
      <c r="F46" s="43" t="s">
        <v>97</v>
      </c>
      <c r="G46" s="70"/>
      <c r="H46" s="71" t="s">
        <v>105</v>
      </c>
      <c r="I46" s="72"/>
      <c r="J46" s="89"/>
      <c r="K46" s="71" t="s">
        <v>106</v>
      </c>
      <c r="L46" s="90"/>
      <c r="M46" s="89"/>
      <c r="N46" s="71"/>
      <c r="O46" s="90"/>
      <c r="P46" s="89"/>
      <c r="Q46" s="71" t="s">
        <v>107</v>
      </c>
      <c r="R46" s="90"/>
      <c r="S46" s="91"/>
      <c r="T46" s="91"/>
      <c r="U46" s="91"/>
      <c r="V46" s="73"/>
      <c r="W46" s="71"/>
      <c r="X46" s="92"/>
      <c r="Y46" s="73"/>
      <c r="Z46" s="71"/>
      <c r="AA46" s="92"/>
      <c r="AB46" s="70"/>
      <c r="AC46" s="71"/>
      <c r="AD46" s="72"/>
    </row>
    <row r="47" spans="1:30" s="50" customFormat="1" ht="33.75" customHeight="1">
      <c r="A47" s="107"/>
      <c r="B47" s="107"/>
      <c r="C47" s="107"/>
      <c r="D47" s="107"/>
      <c r="E47" s="109"/>
      <c r="F47" s="43" t="s">
        <v>37</v>
      </c>
      <c r="G47" s="111" t="s">
        <v>140</v>
      </c>
      <c r="H47" s="112"/>
      <c r="I47" s="113"/>
      <c r="J47" s="53" t="s">
        <v>42</v>
      </c>
      <c r="K47" s="45"/>
      <c r="L47" s="56"/>
      <c r="M47" s="47"/>
      <c r="N47" s="45"/>
      <c r="O47" s="48"/>
      <c r="P47" s="44" t="s">
        <v>141</v>
      </c>
      <c r="Q47" s="45"/>
      <c r="R47" s="46"/>
      <c r="S47" s="114"/>
      <c r="T47" s="115"/>
      <c r="U47" s="116"/>
      <c r="V47" s="53"/>
      <c r="W47" s="45"/>
      <c r="X47" s="54"/>
      <c r="Y47" s="53"/>
      <c r="Z47" s="45"/>
      <c r="AA47" s="54"/>
      <c r="AB47" s="55"/>
      <c r="AC47" s="45"/>
      <c r="AD47" s="56"/>
    </row>
    <row r="48" spans="1:30" s="50" customFormat="1" ht="33.75" customHeight="1">
      <c r="A48" s="51"/>
      <c r="B48" s="51"/>
      <c r="C48" s="117"/>
      <c r="D48" s="51"/>
      <c r="E48" s="52"/>
      <c r="F48" s="43" t="s">
        <v>103</v>
      </c>
      <c r="G48" s="118"/>
      <c r="H48" s="45"/>
      <c r="I48" s="119"/>
      <c r="J48" s="118"/>
      <c r="K48" s="110"/>
      <c r="L48" s="119"/>
      <c r="M48" s="47"/>
      <c r="N48" s="45"/>
      <c r="O48" s="48"/>
      <c r="P48" s="62">
        <f>"&lt;"&amp;ROUND(RIGHT(P47,LEN(P47)-1)*246/1000,2)&amp;" ppb"</f>
        <v>0</v>
      </c>
      <c r="Q48" s="110"/>
      <c r="R48" s="46"/>
      <c r="S48" s="44"/>
      <c r="T48" s="110"/>
      <c r="U48" s="46"/>
      <c r="V48" s="53"/>
      <c r="W48" s="45"/>
      <c r="X48" s="54"/>
      <c r="Y48" s="53"/>
      <c r="Z48" s="45"/>
      <c r="AA48" s="54"/>
      <c r="AB48" s="55"/>
      <c r="AC48" s="45"/>
      <c r="AD48" s="56"/>
    </row>
    <row r="49" spans="1:30" s="50" customFormat="1" ht="39" customHeight="1">
      <c r="A49" s="64" t="s">
        <v>142</v>
      </c>
      <c r="B49" s="65" t="s">
        <v>143</v>
      </c>
      <c r="C49" s="66" t="s">
        <v>144</v>
      </c>
      <c r="D49" s="67">
        <v>15.791</v>
      </c>
      <c r="E49" s="68">
        <v>44914</v>
      </c>
      <c r="F49" s="69" t="s">
        <v>97</v>
      </c>
      <c r="G49" s="70"/>
      <c r="H49" s="71" t="s">
        <v>26</v>
      </c>
      <c r="I49" s="72"/>
      <c r="J49" s="70"/>
      <c r="K49" s="71" t="s">
        <v>27</v>
      </c>
      <c r="L49" s="72"/>
      <c r="M49" s="70"/>
      <c r="N49" s="71" t="s">
        <v>28</v>
      </c>
      <c r="O49" s="72"/>
      <c r="P49" s="70"/>
      <c r="Q49" s="71" t="s">
        <v>29</v>
      </c>
      <c r="R49" s="72"/>
      <c r="S49" s="73"/>
      <c r="T49" s="71" t="s">
        <v>30</v>
      </c>
      <c r="U49" s="72"/>
      <c r="V49" s="70"/>
      <c r="W49" s="71" t="s">
        <v>31</v>
      </c>
      <c r="X49" s="72"/>
      <c r="Y49" s="70"/>
      <c r="Z49" s="71" t="s">
        <v>32</v>
      </c>
      <c r="AA49" s="72"/>
      <c r="AB49" s="74" t="s">
        <v>33</v>
      </c>
      <c r="AC49" s="74"/>
      <c r="AD49" s="74"/>
    </row>
    <row r="50" spans="1:30" s="50" customFormat="1" ht="33" customHeight="1">
      <c r="A50" s="75" t="s">
        <v>98</v>
      </c>
      <c r="B50" s="75"/>
      <c r="C50" s="75"/>
      <c r="D50" s="75" t="s">
        <v>145</v>
      </c>
      <c r="E50" s="76">
        <v>44930</v>
      </c>
      <c r="F50" s="69" t="s">
        <v>37</v>
      </c>
      <c r="G50" s="77">
        <v>2.223</v>
      </c>
      <c r="H50" s="78" t="s">
        <v>39</v>
      </c>
      <c r="I50" s="79">
        <v>3.452</v>
      </c>
      <c r="J50" s="77" t="s">
        <v>146</v>
      </c>
      <c r="K50" s="78"/>
      <c r="L50" s="79"/>
      <c r="M50" s="77" t="s">
        <v>147</v>
      </c>
      <c r="N50" s="78"/>
      <c r="O50" s="79"/>
      <c r="P50" s="77" t="s">
        <v>148</v>
      </c>
      <c r="Q50" s="78"/>
      <c r="R50" s="79"/>
      <c r="S50" s="77">
        <v>11179</v>
      </c>
      <c r="T50" s="78" t="s">
        <v>39</v>
      </c>
      <c r="U50" s="79">
        <v>610.5</v>
      </c>
      <c r="V50" s="77" t="s">
        <v>149</v>
      </c>
      <c r="W50" s="78"/>
      <c r="X50" s="79"/>
      <c r="Y50" s="77" t="s">
        <v>150</v>
      </c>
      <c r="Z50" s="78"/>
      <c r="AA50" s="79"/>
      <c r="AB50" s="80"/>
      <c r="AC50" s="80"/>
      <c r="AD50" s="80"/>
    </row>
    <row r="51" spans="1:30" s="50" customFormat="1" ht="43.5" customHeight="1">
      <c r="A51" s="75"/>
      <c r="B51" s="75"/>
      <c r="C51" s="75"/>
      <c r="D51" s="75"/>
      <c r="E51" s="81"/>
      <c r="F51" s="69" t="s">
        <v>103</v>
      </c>
      <c r="G51" s="82">
        <f>ROUND(G50*81/1000,2)&amp;" ppb"</f>
        <v>0</v>
      </c>
      <c r="H51" s="78" t="s">
        <v>39</v>
      </c>
      <c r="I51" s="83">
        <f>ROUND(I50*81/1000,2)&amp;" ppb"</f>
        <v>0</v>
      </c>
      <c r="J51" s="82">
        <f>"&lt;"&amp;ROUND(RIGHT(J50,LEN(J50)-1)*81/1000,2)&amp;" ppb"</f>
        <v>0</v>
      </c>
      <c r="K51" s="78"/>
      <c r="L51" s="83"/>
      <c r="M51" s="82">
        <f>"&lt;"&amp;ROUND(RIGHT(M50,LEN(M50)-1)*1760/1000,2)&amp;" ppb"</f>
        <v>0</v>
      </c>
      <c r="N51" s="78"/>
      <c r="O51" s="84"/>
      <c r="P51" s="82">
        <f>"&lt;"&amp;ROUND(RIGHT(P50,LEN(P50)-1)*246/1000,2)&amp;" ppb"</f>
        <v>0</v>
      </c>
      <c r="Q51" s="85"/>
      <c r="R51" s="79"/>
      <c r="S51" s="82">
        <f>ROUND(S50*32300/1000000,2)&amp;" ppm"</f>
        <v>0</v>
      </c>
      <c r="T51" s="78" t="s">
        <v>39</v>
      </c>
      <c r="U51" s="83">
        <f>ROUND(U50*32300/1000000,2)&amp;" ppm"</f>
        <v>0</v>
      </c>
      <c r="V51" s="86"/>
      <c r="W51" s="78"/>
      <c r="X51" s="84"/>
      <c r="Y51" s="86"/>
      <c r="Z51" s="78"/>
      <c r="AA51" s="84"/>
      <c r="AB51" s="87"/>
      <c r="AC51" s="78"/>
      <c r="AD51" s="88"/>
    </row>
    <row r="52" spans="1:30" s="50" customFormat="1" ht="33.75" customHeight="1">
      <c r="A52" s="75"/>
      <c r="B52" s="75" t="s">
        <v>104</v>
      </c>
      <c r="C52" s="75"/>
      <c r="D52" s="75"/>
      <c r="E52" s="81"/>
      <c r="F52" s="69" t="s">
        <v>97</v>
      </c>
      <c r="G52" s="70"/>
      <c r="H52" s="71" t="s">
        <v>105</v>
      </c>
      <c r="I52" s="72"/>
      <c r="J52" s="89"/>
      <c r="K52" s="71" t="s">
        <v>106</v>
      </c>
      <c r="L52" s="90"/>
      <c r="M52" s="89"/>
      <c r="N52" s="71"/>
      <c r="O52" s="90"/>
      <c r="P52" s="89"/>
      <c r="Q52" s="71" t="s">
        <v>107</v>
      </c>
      <c r="R52" s="90"/>
      <c r="S52" s="91"/>
      <c r="T52" s="91"/>
      <c r="U52" s="91"/>
      <c r="V52" s="73"/>
      <c r="W52" s="71"/>
      <c r="X52" s="92"/>
      <c r="Y52" s="73"/>
      <c r="Z52" s="71"/>
      <c r="AA52" s="92"/>
      <c r="AB52" s="70"/>
      <c r="AC52" s="71"/>
      <c r="AD52" s="72"/>
    </row>
    <row r="53" spans="1:30" s="50" customFormat="1" ht="33.75" customHeight="1">
      <c r="A53" s="75"/>
      <c r="B53" s="75"/>
      <c r="C53" s="75"/>
      <c r="D53" s="75"/>
      <c r="E53" s="81"/>
      <c r="F53" s="69" t="s">
        <v>37</v>
      </c>
      <c r="G53" s="93" t="s">
        <v>151</v>
      </c>
      <c r="H53" s="94"/>
      <c r="I53" s="95"/>
      <c r="J53" s="77" t="s">
        <v>152</v>
      </c>
      <c r="K53" s="78"/>
      <c r="L53" s="79"/>
      <c r="M53" s="96"/>
      <c r="N53" s="78"/>
      <c r="O53" s="97"/>
      <c r="P53" s="77" t="s">
        <v>153</v>
      </c>
      <c r="Q53" s="78"/>
      <c r="R53" s="79"/>
      <c r="S53" s="98"/>
      <c r="T53" s="99"/>
      <c r="U53" s="100"/>
      <c r="V53" s="86"/>
      <c r="W53" s="78"/>
      <c r="X53" s="84"/>
      <c r="Y53" s="86"/>
      <c r="Z53" s="78"/>
      <c r="AA53" s="84"/>
      <c r="AB53" s="87"/>
      <c r="AC53" s="78"/>
      <c r="AD53" s="88"/>
    </row>
    <row r="54" spans="1:30" s="50" customFormat="1" ht="33.75" customHeight="1">
      <c r="A54" s="101"/>
      <c r="B54" s="101"/>
      <c r="C54" s="102"/>
      <c r="D54" s="101"/>
      <c r="E54" s="103"/>
      <c r="F54" s="69" t="s">
        <v>103</v>
      </c>
      <c r="G54" s="104"/>
      <c r="H54" s="78"/>
      <c r="I54" s="105"/>
      <c r="J54" s="104"/>
      <c r="K54" s="85"/>
      <c r="L54" s="105"/>
      <c r="M54" s="96"/>
      <c r="N54" s="78"/>
      <c r="O54" s="97"/>
      <c r="P54" s="82">
        <f>"&lt;"&amp;ROUND(RIGHT(P53,LEN(P53)-1)*246/1000,2)&amp;" ppb"</f>
        <v>0</v>
      </c>
      <c r="Q54" s="85"/>
      <c r="R54" s="79"/>
      <c r="S54" s="77"/>
      <c r="T54" s="85"/>
      <c r="U54" s="79"/>
      <c r="V54" s="86"/>
      <c r="W54" s="78"/>
      <c r="X54" s="84"/>
      <c r="Y54" s="86"/>
      <c r="Z54" s="78"/>
      <c r="AA54" s="84"/>
      <c r="AB54" s="87"/>
      <c r="AC54" s="78"/>
      <c r="AD54" s="88"/>
    </row>
    <row r="55" spans="1:30" s="50" customFormat="1" ht="44.25" customHeight="1">
      <c r="A55" s="39" t="s">
        <v>154</v>
      </c>
      <c r="B55" s="58" t="s">
        <v>155</v>
      </c>
      <c r="C55" s="40" t="s">
        <v>156</v>
      </c>
      <c r="D55" s="41">
        <v>13.833</v>
      </c>
      <c r="E55" s="106">
        <v>44930</v>
      </c>
      <c r="F55" s="43" t="s">
        <v>97</v>
      </c>
      <c r="G55" s="70"/>
      <c r="H55" s="71" t="s">
        <v>26</v>
      </c>
      <c r="I55" s="72"/>
      <c r="J55" s="70"/>
      <c r="K55" s="71" t="s">
        <v>27</v>
      </c>
      <c r="L55" s="72"/>
      <c r="M55" s="70"/>
      <c r="N55" s="71" t="s">
        <v>28</v>
      </c>
      <c r="O55" s="72"/>
      <c r="P55" s="70"/>
      <c r="Q55" s="71" t="s">
        <v>29</v>
      </c>
      <c r="R55" s="72"/>
      <c r="S55" s="73"/>
      <c r="T55" s="71" t="s">
        <v>30</v>
      </c>
      <c r="U55" s="72"/>
      <c r="V55" s="70"/>
      <c r="W55" s="71" t="s">
        <v>31</v>
      </c>
      <c r="X55" s="72"/>
      <c r="Y55" s="70"/>
      <c r="Z55" s="71" t="s">
        <v>32</v>
      </c>
      <c r="AA55" s="72"/>
      <c r="AB55" s="74" t="s">
        <v>33</v>
      </c>
      <c r="AC55" s="74"/>
      <c r="AD55" s="74"/>
    </row>
    <row r="56" spans="1:30" s="50" customFormat="1" ht="44.25" customHeight="1">
      <c r="A56" s="107" t="s">
        <v>98</v>
      </c>
      <c r="B56" s="107"/>
      <c r="C56" s="107"/>
      <c r="D56" s="107" t="s">
        <v>157</v>
      </c>
      <c r="E56" s="108">
        <v>44944</v>
      </c>
      <c r="F56" s="43" t="s">
        <v>37</v>
      </c>
      <c r="G56" s="44" t="s">
        <v>158</v>
      </c>
      <c r="H56" s="45"/>
      <c r="I56" s="46"/>
      <c r="J56" s="44" t="s">
        <v>159</v>
      </c>
      <c r="K56" s="45"/>
      <c r="L56" s="46"/>
      <c r="M56" s="44" t="s">
        <v>160</v>
      </c>
      <c r="N56" s="45"/>
      <c r="O56" s="46"/>
      <c r="P56" s="44">
        <v>5.301</v>
      </c>
      <c r="Q56" s="45" t="s">
        <v>39</v>
      </c>
      <c r="R56" s="46">
        <v>2.872</v>
      </c>
      <c r="S56" s="44">
        <v>124.56</v>
      </c>
      <c r="T56" s="45" t="s">
        <v>39</v>
      </c>
      <c r="U56" s="46">
        <v>34.27</v>
      </c>
      <c r="V56" s="44" t="s">
        <v>161</v>
      </c>
      <c r="W56" s="45"/>
      <c r="X56" s="46"/>
      <c r="Y56" s="44" t="s">
        <v>162</v>
      </c>
      <c r="Z56" s="45"/>
      <c r="AA56" s="46"/>
      <c r="AB56" s="49"/>
      <c r="AC56" s="49"/>
      <c r="AD56" s="49"/>
    </row>
    <row r="57" spans="1:30" s="50" customFormat="1" ht="44.25" customHeight="1">
      <c r="A57" s="107"/>
      <c r="B57" s="107"/>
      <c r="C57" s="107"/>
      <c r="D57" s="107"/>
      <c r="E57" s="109"/>
      <c r="F57" s="43" t="s">
        <v>103</v>
      </c>
      <c r="G57" s="62">
        <f>"&lt;"&amp;ROUND(RIGHT(G56,LEN(G56)-1)*81/1000,2)&amp;" ppb"</f>
        <v>0</v>
      </c>
      <c r="H57" s="45"/>
      <c r="I57" s="63"/>
      <c r="J57" s="62">
        <f>"&lt;"&amp;ROUND(RIGHT(J56,LEN(J56)-1)*81/1000,2)&amp;" ppb"</f>
        <v>0</v>
      </c>
      <c r="K57" s="45"/>
      <c r="L57" s="63"/>
      <c r="M57" s="62">
        <f>"&lt;"&amp;ROUND(RIGHT(M56,LEN(M56)-1)*1760/1000,2)&amp;" ppb"</f>
        <v>0</v>
      </c>
      <c r="N57" s="45"/>
      <c r="O57" s="54"/>
      <c r="P57" s="62">
        <f>ROUND(P56*246/1000,2)&amp;" ppb"</f>
        <v>0</v>
      </c>
      <c r="Q57" s="45" t="s">
        <v>39</v>
      </c>
      <c r="R57" s="63">
        <f>ROUND(R56*246/1000,2)&amp;" ppb"</f>
        <v>0</v>
      </c>
      <c r="S57" s="62">
        <f>ROUND(S56*32300/1000000,2)&amp;" ppm"</f>
        <v>0</v>
      </c>
      <c r="T57" s="45" t="s">
        <v>39</v>
      </c>
      <c r="U57" s="63">
        <f>ROUND(U56*32300/1000000,2)&amp;" ppm"</f>
        <v>0</v>
      </c>
      <c r="V57" s="53"/>
      <c r="W57" s="45"/>
      <c r="X57" s="54"/>
      <c r="Y57" s="53"/>
      <c r="Z57" s="45"/>
      <c r="AA57" s="54"/>
      <c r="AB57" s="55"/>
      <c r="AC57" s="45"/>
      <c r="AD57" s="56"/>
    </row>
    <row r="58" spans="1:30" s="50" customFormat="1" ht="44.25" customHeight="1">
      <c r="A58" s="107"/>
      <c r="B58" s="107" t="s">
        <v>104</v>
      </c>
      <c r="C58" s="107"/>
      <c r="D58" s="107"/>
      <c r="E58" s="109"/>
      <c r="F58" s="43" t="s">
        <v>97</v>
      </c>
      <c r="G58" s="70"/>
      <c r="H58" s="71" t="s">
        <v>105</v>
      </c>
      <c r="I58" s="72"/>
      <c r="J58" s="89"/>
      <c r="K58" s="71" t="s">
        <v>106</v>
      </c>
      <c r="L58" s="90"/>
      <c r="M58" s="89"/>
      <c r="N58" s="71"/>
      <c r="O58" s="90"/>
      <c r="P58" s="89"/>
      <c r="Q58" s="71" t="s">
        <v>107</v>
      </c>
      <c r="R58" s="90"/>
      <c r="S58" s="91"/>
      <c r="T58" s="91"/>
      <c r="U58" s="91"/>
      <c r="V58" s="73"/>
      <c r="W58" s="71"/>
      <c r="X58" s="92"/>
      <c r="Y58" s="73"/>
      <c r="Z58" s="71"/>
      <c r="AA58" s="92"/>
      <c r="AB58" s="70"/>
      <c r="AC58" s="71"/>
      <c r="AD58" s="72"/>
    </row>
    <row r="59" spans="1:30" s="50" customFormat="1" ht="44.25" customHeight="1">
      <c r="A59" s="107"/>
      <c r="B59" s="107"/>
      <c r="C59" s="107"/>
      <c r="D59" s="107"/>
      <c r="E59" s="109"/>
      <c r="F59" s="43" t="s">
        <v>37</v>
      </c>
      <c r="G59" s="111" t="s">
        <v>163</v>
      </c>
      <c r="H59" s="112"/>
      <c r="I59" s="113"/>
      <c r="J59" s="53" t="s">
        <v>164</v>
      </c>
      <c r="K59" s="45"/>
      <c r="L59" s="56"/>
      <c r="M59" s="47"/>
      <c r="N59" s="45"/>
      <c r="O59" s="48"/>
      <c r="P59" s="44" t="s">
        <v>165</v>
      </c>
      <c r="Q59" s="45"/>
      <c r="R59" s="46"/>
      <c r="S59" s="114"/>
      <c r="T59" s="115"/>
      <c r="U59" s="116"/>
      <c r="V59" s="53"/>
      <c r="W59" s="45"/>
      <c r="X59" s="54"/>
      <c r="Y59" s="53"/>
      <c r="Z59" s="45"/>
      <c r="AA59" s="54"/>
      <c r="AB59" s="55"/>
      <c r="AC59" s="45"/>
      <c r="AD59" s="56"/>
    </row>
    <row r="60" spans="1:30" s="50" customFormat="1" ht="44.25" customHeight="1">
      <c r="A60" s="51"/>
      <c r="B60" s="51"/>
      <c r="C60" s="117"/>
      <c r="D60" s="51"/>
      <c r="E60" s="52"/>
      <c r="F60" s="43" t="s">
        <v>103</v>
      </c>
      <c r="G60" s="118"/>
      <c r="H60" s="45"/>
      <c r="I60" s="119"/>
      <c r="J60" s="118"/>
      <c r="K60" s="110"/>
      <c r="L60" s="119"/>
      <c r="M60" s="47"/>
      <c r="N60" s="45"/>
      <c r="O60" s="48"/>
      <c r="P60" s="62">
        <f>"&lt;"&amp;ROUND(RIGHT(P59,LEN(P59)-1)*246/1000,2)&amp;" ppb"</f>
        <v>0</v>
      </c>
      <c r="Q60" s="110"/>
      <c r="R60" s="46"/>
      <c r="S60" s="44"/>
      <c r="T60" s="110"/>
      <c r="U60" s="46"/>
      <c r="V60" s="53"/>
      <c r="W60" s="45"/>
      <c r="X60" s="54"/>
      <c r="Y60" s="53"/>
      <c r="Z60" s="45"/>
      <c r="AA60" s="54"/>
      <c r="AB60" s="55"/>
      <c r="AC60" s="45"/>
      <c r="AD60" s="56"/>
    </row>
    <row r="61" spans="1:30" s="50" customFormat="1" ht="39" customHeight="1">
      <c r="A61" s="64" t="s">
        <v>166</v>
      </c>
      <c r="B61" s="65" t="s">
        <v>167</v>
      </c>
      <c r="C61" s="66" t="s">
        <v>168</v>
      </c>
      <c r="D61" s="67">
        <v>7.055</v>
      </c>
      <c r="E61" s="68">
        <v>45063</v>
      </c>
      <c r="F61" s="69" t="s">
        <v>97</v>
      </c>
      <c r="G61" s="70"/>
      <c r="H61" s="71" t="s">
        <v>26</v>
      </c>
      <c r="I61" s="72"/>
      <c r="J61" s="70"/>
      <c r="K61" s="71" t="s">
        <v>27</v>
      </c>
      <c r="L61" s="72"/>
      <c r="M61" s="70"/>
      <c r="N61" s="71" t="s">
        <v>28</v>
      </c>
      <c r="O61" s="72"/>
      <c r="P61" s="70"/>
      <c r="Q61" s="71" t="s">
        <v>29</v>
      </c>
      <c r="R61" s="72"/>
      <c r="S61" s="73"/>
      <c r="T61" s="71" t="s">
        <v>30</v>
      </c>
      <c r="U61" s="72"/>
      <c r="V61" s="70"/>
      <c r="W61" s="71" t="s">
        <v>31</v>
      </c>
      <c r="X61" s="72"/>
      <c r="Y61" s="70"/>
      <c r="Z61" s="71" t="s">
        <v>32</v>
      </c>
      <c r="AA61" s="72"/>
      <c r="AB61" s="74" t="s">
        <v>33</v>
      </c>
      <c r="AC61" s="74"/>
      <c r="AD61" s="74"/>
    </row>
    <row r="62" spans="1:30" s="50" customFormat="1" ht="33" customHeight="1">
      <c r="A62" s="75" t="s">
        <v>98</v>
      </c>
      <c r="B62" s="75"/>
      <c r="C62" s="75"/>
      <c r="D62" s="75" t="s">
        <v>169</v>
      </c>
      <c r="E62" s="76">
        <v>45070</v>
      </c>
      <c r="F62" s="69" t="s">
        <v>37</v>
      </c>
      <c r="G62" s="77" t="s">
        <v>170</v>
      </c>
      <c r="H62" s="78"/>
      <c r="I62" s="79"/>
      <c r="J62" s="77">
        <v>461.4</v>
      </c>
      <c r="K62" s="78" t="s">
        <v>39</v>
      </c>
      <c r="L62" s="79">
        <v>375.7</v>
      </c>
      <c r="M62" s="77" t="s">
        <v>171</v>
      </c>
      <c r="N62" s="78"/>
      <c r="O62" s="79"/>
      <c r="P62" s="77">
        <v>2.218</v>
      </c>
      <c r="Q62" s="78" t="s">
        <v>39</v>
      </c>
      <c r="R62" s="79">
        <v>9.41</v>
      </c>
      <c r="S62" s="77">
        <v>15847</v>
      </c>
      <c r="T62" s="78" t="s">
        <v>39</v>
      </c>
      <c r="U62" s="79">
        <v>948.8</v>
      </c>
      <c r="V62" s="77">
        <v>19.723</v>
      </c>
      <c r="W62" s="78" t="s">
        <v>39</v>
      </c>
      <c r="X62" s="79">
        <v>7.267</v>
      </c>
      <c r="Y62" s="77" t="s">
        <v>172</v>
      </c>
      <c r="Z62" s="78"/>
      <c r="AA62" s="79"/>
      <c r="AB62" s="80"/>
      <c r="AC62" s="80"/>
      <c r="AD62" s="80"/>
    </row>
    <row r="63" spans="1:30" s="50" customFormat="1" ht="43.5" customHeight="1">
      <c r="A63" s="75"/>
      <c r="B63" s="75"/>
      <c r="C63" s="75"/>
      <c r="D63" s="75"/>
      <c r="E63" s="81"/>
      <c r="F63" s="69" t="s">
        <v>103</v>
      </c>
      <c r="G63" s="82">
        <f>"&lt;"&amp;ROUND(RIGHT(G62,LEN(G62)-1)*81/1000,2)&amp;" ppb"</f>
        <v>0</v>
      </c>
      <c r="H63" s="78"/>
      <c r="I63" s="83"/>
      <c r="J63" s="82">
        <f>ROUND(J62*81/1000,2)&amp;" ppb"</f>
        <v>0</v>
      </c>
      <c r="K63" s="78" t="s">
        <v>39</v>
      </c>
      <c r="L63" s="83">
        <f>ROUND(L62*81/1000,2)&amp;" ppb"</f>
        <v>0</v>
      </c>
      <c r="M63" s="82">
        <f>"&lt;"&amp;ROUND(RIGHT(M62,LEN(M62)-1)*1760/1000,2)&amp;" ppb"</f>
        <v>0</v>
      </c>
      <c r="N63" s="78"/>
      <c r="O63" s="84"/>
      <c r="P63" s="82">
        <f>ROUND(P62*246/1000,2)&amp;" ppb"</f>
        <v>0</v>
      </c>
      <c r="Q63" s="78" t="s">
        <v>39</v>
      </c>
      <c r="R63" s="83">
        <f>ROUND(R62*246/1000,2)&amp;" ppb"</f>
        <v>0</v>
      </c>
      <c r="S63" s="82">
        <f>ROUND(S62*32300/1000000,2)&amp;" ppm"</f>
        <v>0</v>
      </c>
      <c r="T63" s="78" t="s">
        <v>39</v>
      </c>
      <c r="U63" s="83">
        <f>ROUND(U62*32300/1000000,2)&amp;" ppm"</f>
        <v>0</v>
      </c>
      <c r="V63" s="86"/>
      <c r="W63" s="78"/>
      <c r="X63" s="84"/>
      <c r="Y63" s="86"/>
      <c r="Z63" s="78"/>
      <c r="AA63" s="84"/>
      <c r="AB63" s="87"/>
      <c r="AC63" s="78"/>
      <c r="AD63" s="88"/>
    </row>
    <row r="64" spans="1:30" s="50" customFormat="1" ht="33.75" customHeight="1">
      <c r="A64" s="75"/>
      <c r="B64" s="75" t="s">
        <v>104</v>
      </c>
      <c r="C64" s="75"/>
      <c r="D64" s="75"/>
      <c r="E64" s="81"/>
      <c r="F64" s="69" t="s">
        <v>97</v>
      </c>
      <c r="G64" s="70"/>
      <c r="H64" s="71" t="s">
        <v>105</v>
      </c>
      <c r="I64" s="72"/>
      <c r="J64" s="89"/>
      <c r="K64" s="71" t="s">
        <v>106</v>
      </c>
      <c r="L64" s="90"/>
      <c r="M64" s="89"/>
      <c r="N64" s="71"/>
      <c r="O64" s="90"/>
      <c r="P64" s="89"/>
      <c r="Q64" s="71" t="s">
        <v>107</v>
      </c>
      <c r="R64" s="90"/>
      <c r="S64" s="91"/>
      <c r="T64" s="91"/>
      <c r="U64" s="91"/>
      <c r="V64" s="73"/>
      <c r="W64" s="71"/>
      <c r="X64" s="92"/>
      <c r="Y64" s="73"/>
      <c r="Z64" s="71"/>
      <c r="AA64" s="92"/>
      <c r="AB64" s="70"/>
      <c r="AC64" s="71"/>
      <c r="AD64" s="72"/>
    </row>
    <row r="65" spans="1:30" s="50" customFormat="1" ht="33.75" customHeight="1">
      <c r="A65" s="75"/>
      <c r="B65" s="75"/>
      <c r="C65" s="75"/>
      <c r="D65" s="75"/>
      <c r="E65" s="81"/>
      <c r="F65" s="69" t="s">
        <v>37</v>
      </c>
      <c r="G65" s="93" t="s">
        <v>173</v>
      </c>
      <c r="H65" s="94"/>
      <c r="I65" s="95"/>
      <c r="J65" s="77" t="s">
        <v>174</v>
      </c>
      <c r="K65" s="78"/>
      <c r="L65" s="79"/>
      <c r="M65" s="96"/>
      <c r="N65" s="78"/>
      <c r="O65" s="97"/>
      <c r="P65" s="77" t="s">
        <v>175</v>
      </c>
      <c r="Q65" s="78"/>
      <c r="R65" s="79"/>
      <c r="S65" s="98"/>
      <c r="T65" s="99"/>
      <c r="U65" s="100"/>
      <c r="V65" s="86"/>
      <c r="W65" s="78"/>
      <c r="X65" s="84"/>
      <c r="Y65" s="86"/>
      <c r="Z65" s="78"/>
      <c r="AA65" s="84"/>
      <c r="AB65" s="87"/>
      <c r="AC65" s="78"/>
      <c r="AD65" s="88"/>
    </row>
    <row r="66" spans="1:30" s="50" customFormat="1" ht="33.75" customHeight="1">
      <c r="A66" s="101"/>
      <c r="B66" s="101"/>
      <c r="C66" s="102"/>
      <c r="D66" s="101"/>
      <c r="E66" s="103"/>
      <c r="F66" s="69" t="s">
        <v>103</v>
      </c>
      <c r="G66" s="104"/>
      <c r="H66" s="78"/>
      <c r="I66" s="105"/>
      <c r="J66" s="104"/>
      <c r="K66" s="85"/>
      <c r="L66" s="105"/>
      <c r="M66" s="96"/>
      <c r="N66" s="78"/>
      <c r="O66" s="97"/>
      <c r="P66" s="82">
        <f>"&lt;"&amp;ROUND(RIGHT(P65,LEN(P65)-1)*246/1000,2)&amp;" ppb"</f>
        <v>0</v>
      </c>
      <c r="Q66" s="85"/>
      <c r="R66" s="79"/>
      <c r="S66" s="77"/>
      <c r="T66" s="85"/>
      <c r="U66" s="79"/>
      <c r="V66" s="86"/>
      <c r="W66" s="78"/>
      <c r="X66" s="84"/>
      <c r="Y66" s="86"/>
      <c r="Z66" s="78"/>
      <c r="AA66" s="84"/>
      <c r="AB66" s="87"/>
      <c r="AC66" s="78"/>
      <c r="AD66" s="88"/>
    </row>
    <row r="67" spans="1:30" ht="32.25" customHeight="1">
      <c r="A67" s="14" t="s">
        <v>176</v>
      </c>
      <c r="B67" s="14"/>
      <c r="C67" s="15"/>
      <c r="D67" s="15"/>
      <c r="E67" s="15"/>
      <c r="F67" s="15"/>
      <c r="G67" s="120"/>
      <c r="H67" s="15"/>
      <c r="I67" s="121"/>
      <c r="J67" s="15"/>
      <c r="K67" s="15"/>
      <c r="L67" s="15"/>
      <c r="M67" s="15"/>
      <c r="N67" s="15"/>
      <c r="O67" s="15"/>
      <c r="P67" s="120"/>
      <c r="Q67" s="15"/>
      <c r="R67" s="122"/>
      <c r="S67" s="123"/>
      <c r="T67" s="15"/>
      <c r="U67" s="124"/>
      <c r="V67" s="120"/>
      <c r="W67" s="15"/>
      <c r="X67" s="122"/>
      <c r="Y67" s="120"/>
      <c r="Z67" s="15"/>
      <c r="AA67" s="15"/>
      <c r="AB67" s="15"/>
      <c r="AC67" s="15"/>
      <c r="AD67" s="16"/>
    </row>
    <row r="68" spans="1:30" ht="37.5" customHeight="1">
      <c r="A68" s="17" t="s">
        <v>21</v>
      </c>
      <c r="B68" s="17" t="s">
        <v>22</v>
      </c>
      <c r="C68" s="17" t="s">
        <v>23</v>
      </c>
      <c r="D68" s="17" t="s">
        <v>24</v>
      </c>
      <c r="E68" s="18" t="s">
        <v>25</v>
      </c>
      <c r="F68" s="17"/>
      <c r="G68" s="19"/>
      <c r="H68" s="20" t="s">
        <v>26</v>
      </c>
      <c r="I68" s="21"/>
      <c r="J68" s="19"/>
      <c r="K68" s="20" t="s">
        <v>27</v>
      </c>
      <c r="L68" s="21"/>
      <c r="M68" s="19"/>
      <c r="N68" s="20" t="s">
        <v>28</v>
      </c>
      <c r="O68" s="21"/>
      <c r="P68" s="19"/>
      <c r="Q68" s="20" t="s">
        <v>29</v>
      </c>
      <c r="R68" s="21"/>
      <c r="S68" s="22"/>
      <c r="T68" s="20" t="s">
        <v>30</v>
      </c>
      <c r="U68" s="21"/>
      <c r="V68" s="19"/>
      <c r="W68" s="20" t="s">
        <v>31</v>
      </c>
      <c r="X68" s="21"/>
      <c r="Y68" s="19"/>
      <c r="Z68" s="20" t="s">
        <v>32</v>
      </c>
      <c r="AA68" s="21"/>
      <c r="AB68" s="17" t="s">
        <v>33</v>
      </c>
      <c r="AC68" s="17"/>
      <c r="AD68" s="17"/>
    </row>
    <row r="69" spans="1:30" s="50" customFormat="1" ht="39" customHeight="1">
      <c r="A69" s="65" t="s">
        <v>177</v>
      </c>
      <c r="B69" s="65"/>
      <c r="C69" s="66"/>
      <c r="D69" s="67"/>
      <c r="E69" s="125"/>
      <c r="F69" s="69" t="s">
        <v>97</v>
      </c>
      <c r="G69" s="70"/>
      <c r="H69" s="71" t="s">
        <v>26</v>
      </c>
      <c r="I69" s="72"/>
      <c r="J69" s="70"/>
      <c r="K69" s="71" t="s">
        <v>27</v>
      </c>
      <c r="L69" s="72"/>
      <c r="M69" s="70"/>
      <c r="N69" s="71" t="s">
        <v>28</v>
      </c>
      <c r="O69" s="72"/>
      <c r="P69" s="70"/>
      <c r="Q69" s="71" t="s">
        <v>29</v>
      </c>
      <c r="R69" s="72"/>
      <c r="S69" s="73"/>
      <c r="T69" s="71" t="s">
        <v>30</v>
      </c>
      <c r="U69" s="72"/>
      <c r="V69" s="70"/>
      <c r="W69" s="71" t="s">
        <v>31</v>
      </c>
      <c r="X69" s="72"/>
      <c r="Y69" s="70"/>
      <c r="Z69" s="71" t="s">
        <v>32</v>
      </c>
      <c r="AA69" s="72"/>
      <c r="AB69" s="74" t="s">
        <v>33</v>
      </c>
      <c r="AC69" s="74"/>
      <c r="AD69" s="74"/>
    </row>
    <row r="70" spans="1:30" s="50" customFormat="1" ht="42" customHeight="1">
      <c r="A70" s="75"/>
      <c r="B70" s="75" t="s">
        <v>178</v>
      </c>
      <c r="C70" s="75"/>
      <c r="D70" s="126"/>
      <c r="E70" s="127"/>
      <c r="F70" s="69" t="s">
        <v>37</v>
      </c>
      <c r="G70" s="77"/>
      <c r="H70" s="78"/>
      <c r="I70" s="79"/>
      <c r="J70" s="77"/>
      <c r="K70" s="78"/>
      <c r="L70" s="79"/>
      <c r="M70" s="77"/>
      <c r="N70" s="78"/>
      <c r="O70" s="79"/>
      <c r="P70" s="77"/>
      <c r="Q70" s="78"/>
      <c r="R70" s="79"/>
      <c r="S70" s="77"/>
      <c r="T70" s="78"/>
      <c r="U70" s="79"/>
      <c r="V70" s="77"/>
      <c r="W70" s="78"/>
      <c r="X70" s="79"/>
      <c r="Y70" s="77"/>
      <c r="Z70" s="78"/>
      <c r="AA70" s="79"/>
      <c r="AB70" s="80"/>
      <c r="AC70" s="80"/>
      <c r="AD70" s="80"/>
    </row>
    <row r="71" spans="1:30" s="50" customFormat="1" ht="33" customHeight="1">
      <c r="A71" s="75"/>
      <c r="B71" s="75"/>
      <c r="C71" s="75"/>
      <c r="D71" s="75"/>
      <c r="E71" s="128"/>
      <c r="F71" s="69" t="s">
        <v>103</v>
      </c>
      <c r="G71" s="82"/>
      <c r="H71" s="78"/>
      <c r="I71" s="83"/>
      <c r="J71" s="82"/>
      <c r="K71" s="78"/>
      <c r="L71" s="83"/>
      <c r="M71" s="82"/>
      <c r="N71" s="78"/>
      <c r="O71" s="84"/>
      <c r="P71" s="82"/>
      <c r="Q71" s="78"/>
      <c r="R71" s="84"/>
      <c r="S71" s="82"/>
      <c r="T71" s="78"/>
      <c r="U71" s="83"/>
      <c r="V71" s="86"/>
      <c r="W71" s="78"/>
      <c r="X71" s="84"/>
      <c r="Y71" s="86"/>
      <c r="Z71" s="78"/>
      <c r="AA71" s="84"/>
      <c r="AB71" s="87"/>
      <c r="AC71" s="78"/>
      <c r="AD71" s="88"/>
    </row>
    <row r="72" spans="1:30" s="50" customFormat="1" ht="33.75" customHeight="1">
      <c r="A72" s="75"/>
      <c r="B72" s="75" t="s">
        <v>104</v>
      </c>
      <c r="C72" s="75"/>
      <c r="D72" s="75"/>
      <c r="E72" s="128"/>
      <c r="F72" s="69" t="s">
        <v>97</v>
      </c>
      <c r="G72" s="70"/>
      <c r="H72" s="71" t="s">
        <v>105</v>
      </c>
      <c r="I72" s="72"/>
      <c r="J72" s="89"/>
      <c r="K72" s="71" t="s">
        <v>106</v>
      </c>
      <c r="L72" s="90"/>
      <c r="M72" s="89"/>
      <c r="N72" s="71"/>
      <c r="O72" s="90"/>
      <c r="P72" s="89"/>
      <c r="Q72" s="71" t="s">
        <v>107</v>
      </c>
      <c r="R72" s="90"/>
      <c r="S72" s="91"/>
      <c r="T72" s="91"/>
      <c r="U72" s="91"/>
      <c r="V72" s="73"/>
      <c r="W72" s="71"/>
      <c r="X72" s="92"/>
      <c r="Y72" s="73"/>
      <c r="Z72" s="71"/>
      <c r="AA72" s="92"/>
      <c r="AB72" s="70"/>
      <c r="AC72" s="71"/>
      <c r="AD72" s="72"/>
    </row>
    <row r="73" spans="1:30" s="50" customFormat="1" ht="33.75" customHeight="1">
      <c r="A73" s="75"/>
      <c r="B73" s="75"/>
      <c r="C73" s="75"/>
      <c r="D73" s="75"/>
      <c r="E73" s="128"/>
      <c r="F73" s="69" t="s">
        <v>37</v>
      </c>
      <c r="G73" s="98"/>
      <c r="H73" s="99"/>
      <c r="I73" s="100"/>
      <c r="J73" s="87"/>
      <c r="K73" s="78"/>
      <c r="L73" s="88"/>
      <c r="M73" s="96"/>
      <c r="N73" s="78"/>
      <c r="O73" s="97"/>
      <c r="P73" s="96"/>
      <c r="Q73" s="78"/>
      <c r="R73" s="97"/>
      <c r="S73" s="98"/>
      <c r="T73" s="99"/>
      <c r="U73" s="100"/>
      <c r="V73" s="86"/>
      <c r="W73" s="78"/>
      <c r="X73" s="84"/>
      <c r="Y73" s="86"/>
      <c r="Z73" s="78"/>
      <c r="AA73" s="84"/>
      <c r="AB73" s="87"/>
      <c r="AC73" s="78"/>
      <c r="AD73" s="88"/>
    </row>
    <row r="74" spans="1:30" s="50" customFormat="1" ht="33.75" customHeight="1">
      <c r="A74" s="101"/>
      <c r="B74" s="101"/>
      <c r="C74" s="102"/>
      <c r="D74" s="101"/>
      <c r="E74" s="129"/>
      <c r="F74" s="69" t="s">
        <v>103</v>
      </c>
      <c r="G74" s="104"/>
      <c r="H74" s="78"/>
      <c r="I74" s="105"/>
      <c r="J74" s="104"/>
      <c r="K74" s="85"/>
      <c r="L74" s="105"/>
      <c r="M74" s="96"/>
      <c r="N74" s="78"/>
      <c r="O74" s="97"/>
      <c r="P74" s="77"/>
      <c r="Q74" s="85"/>
      <c r="R74" s="79"/>
      <c r="S74" s="77"/>
      <c r="T74" s="85"/>
      <c r="U74" s="79"/>
      <c r="V74" s="86"/>
      <c r="W74" s="78"/>
      <c r="X74" s="84"/>
      <c r="Y74" s="86"/>
      <c r="Z74" s="78"/>
      <c r="AA74" s="84"/>
      <c r="AB74" s="87"/>
      <c r="AC74" s="78"/>
      <c r="AD74" s="88"/>
    </row>
  </sheetData>
  <sheetProtection selectLockedCells="1" selectUnlockedCells="1"/>
  <mergeCells count="62">
    <mergeCell ref="A1:AD1"/>
    <mergeCell ref="A2:I4"/>
    <mergeCell ref="J2:O4"/>
    <mergeCell ref="P2:U4"/>
    <mergeCell ref="V2:AD2"/>
    <mergeCell ref="V3:AD3"/>
    <mergeCell ref="V4:AD4"/>
    <mergeCell ref="A5:I9"/>
    <mergeCell ref="J5:O7"/>
    <mergeCell ref="P5:U7"/>
    <mergeCell ref="V5:AD5"/>
    <mergeCell ref="V6:AD6"/>
    <mergeCell ref="V7:AD7"/>
    <mergeCell ref="J8:O8"/>
    <mergeCell ref="P8:U8"/>
    <mergeCell ref="V8:AD8"/>
    <mergeCell ref="J9:O9"/>
    <mergeCell ref="P9:U9"/>
    <mergeCell ref="V9:AD9"/>
    <mergeCell ref="A10:AD10"/>
    <mergeCell ref="A11:AA14"/>
    <mergeCell ref="AB11:AD14"/>
    <mergeCell ref="A15:B15"/>
    <mergeCell ref="AB16:AD16"/>
    <mergeCell ref="AB17:AD17"/>
    <mergeCell ref="AB19:AD19"/>
    <mergeCell ref="AB21:AD21"/>
    <mergeCell ref="AB23:AD23"/>
    <mergeCell ref="AB25:AD25"/>
    <mergeCell ref="AB26:AD26"/>
    <mergeCell ref="B27:B28"/>
    <mergeCell ref="S28:U28"/>
    <mergeCell ref="AB31:AD31"/>
    <mergeCell ref="AB32:AD32"/>
    <mergeCell ref="B33:B34"/>
    <mergeCell ref="S34:U34"/>
    <mergeCell ref="AB37:AD37"/>
    <mergeCell ref="AB38:AD38"/>
    <mergeCell ref="B39:B40"/>
    <mergeCell ref="S40:U40"/>
    <mergeCell ref="AB43:AD43"/>
    <mergeCell ref="AB44:AD44"/>
    <mergeCell ref="B45:B46"/>
    <mergeCell ref="S46:U46"/>
    <mergeCell ref="AB49:AD49"/>
    <mergeCell ref="AB50:AD50"/>
    <mergeCell ref="B51:B52"/>
    <mergeCell ref="S52:U52"/>
    <mergeCell ref="AB55:AD55"/>
    <mergeCell ref="AB56:AD56"/>
    <mergeCell ref="B57:B58"/>
    <mergeCell ref="S58:U58"/>
    <mergeCell ref="AB61:AD61"/>
    <mergeCell ref="AB62:AD62"/>
    <mergeCell ref="B63:B64"/>
    <mergeCell ref="S64:U64"/>
    <mergeCell ref="A67:B67"/>
    <mergeCell ref="AB68:AD68"/>
    <mergeCell ref="AB69:AD69"/>
    <mergeCell ref="AB70:AD70"/>
    <mergeCell ref="B71:B72"/>
    <mergeCell ref="S72:U72"/>
  </mergeCells>
  <hyperlinks>
    <hyperlink ref="A19" r:id="rId1" display="REPAIR 02"/>
    <hyperlink ref="A23" r:id="rId2" display="REPAIR 04"/>
    <hyperlink ref="A25" r:id="rId3" display="REPAIR 05"/>
    <hyperlink ref="A31" r:id="rId4" display="REPAIR 06"/>
    <hyperlink ref="A37" r:id="rId5" display="REPAIR 07"/>
    <hyperlink ref="A43" r:id="rId6" display="REPAIR 08"/>
    <hyperlink ref="A49" r:id="rId7" display="REPAIR 09"/>
    <hyperlink ref="A55" r:id="rId8" display="REPAIR 10"/>
    <hyperlink ref="A61" r:id="rId9" display="REPAIR 11"/>
  </hyperlinks>
  <printOptions/>
  <pageMargins left="0.3" right="0.3" top="0.9222222222222223" bottom="0.9222222222222223" header="0.23611111111111113" footer="0.23611111111111113"/>
  <pageSetup firstPageNumber="1" useFirstPageNumber="1" fitToHeight="8" fitToWidth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43940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 Lawson</cp:lastModifiedBy>
  <cp:lastPrinted>2006-05-24T19:06:48Z</cp:lastPrinted>
  <dcterms:created xsi:type="dcterms:W3CDTF">2006-04-12T18:38:36Z</dcterms:created>
  <dcterms:modified xsi:type="dcterms:W3CDTF">2023-05-30T14:54:06Z</dcterms:modified>
  <cp:category/>
  <cp:version/>
  <cp:contentType/>
  <cp:contentStatus/>
  <cp:revision>961</cp:revision>
</cp:coreProperties>
</file>