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<sst xmlns="http://schemas.openxmlformats.org/spreadsheetml/2006/main" count="574" uniqueCount="204">
  <si>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</si>
  <si>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</si>
  <si>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</si>
  <si>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</si>
  <si>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</si>
  <si>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</si>
  <si>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</si>
  <si>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</si>
  <si>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</si>
  <si>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</si>
  <si>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</si>
  <si>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</si>
  <si>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</si>
  <si>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</rPr>
      <t xml:space="preserve">-6</t>
    </r>
    <r>
      <rPr>
        <sz val="10"/>
        <rFont val="Bitstream Vera Sans"/>
        <family val="2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</si>
  <si>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</si>
  <si>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</si>
  <si>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</si>
  <si>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</si>
  <si>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</si>
  <si>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</si>
  <si>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QBITS-CUTE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</si>
  <si>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</si>
  <si>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</si>
  <si>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</si>
  <si>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</si>
  <si>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Counting Dates 
(if applicable)</t>
  </si>
  <si>
    <t xml:space="preserve">QBITS-CUTE 01</t>
  </si>
  <si>
    <t xml:space="preserve">377.9 g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</si>
  <si>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</si>
  <si>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</si>
  <si>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</si>
  <si>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</si>
  <si>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</si>
  <si>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</si>
  <si>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</si>
  <si>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</si>
  <si>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</si>
  <si>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Amumetal Circulators with Cryoperm Shield</t>
  </si>
  <si>
    <t xml:space="preserve">Run: 220726
220728
220729
22072901</t>
  </si>
  <si>
    <t xml:space="preserve">(mBq/kg)</t>
  </si>
  <si>
    <t xml:space="preserve">+-</t>
  </si>
  <si>
    <t xml:space="preserve">&lt;1.84</t>
  </si>
  <si>
    <t xml:space="preserve">220731
220803</t>
  </si>
  <si>
    <t xml:space="preserve">(ppm / ppb / ppt)</t>
  </si>
  <si>
    <t xml:space="preserve">This is the standard background to be subtracted from samples beginning on May 25, 2018</t>
  </si>
  <si>
    <t xml:space="preserve">7Be:</t>
  </si>
  <si>
    <t xml:space="preserve">54Mn</t>
  </si>
  <si>
    <t xml:space="preserve">228Ac:</t>
  </si>
  <si>
    <t xml:space="preserve">57Co</t>
  </si>
  <si>
    <t xml:space="preserve">58Co</t>
  </si>
  <si>
    <t xml:space="preserve">&lt;15.03</t>
  </si>
  <si>
    <t xml:space="preserve">&lt;1.08</t>
  </si>
  <si>
    <t xml:space="preserve">&lt;5.92</t>
  </si>
  <si>
    <t xml:space="preserve">&lt;2.21</t>
  </si>
  <si>
    <t xml:space="preserve">QBITS-CUTE 02</t>
  </si>
  <si>
    <t xml:space="preserve">Cables include non-magnetic connectors</t>
  </si>
  <si>
    <t xml:space="preserve">20.2 g</t>
  </si>
  <si>
    <t xml:space="preserve">EZForm Cables</t>
  </si>
  <si>
    <t xml:space="preserve">Run: 220805
220807
220809
220811
220813</t>
  </si>
  <si>
    <t xml:space="preserve">&lt;37.71</t>
  </si>
  <si>
    <t xml:space="preserve">&lt;14.16</t>
  </si>
  <si>
    <t xml:space="preserve">&lt;38.93</t>
  </si>
  <si>
    <t xml:space="preserve">&lt;21.04</t>
  </si>
  <si>
    <t xml:space="preserve">&lt;2.78</t>
  </si>
  <si>
    <t xml:space="preserve">220815
22081501
220816
220817</t>
  </si>
  <si>
    <t xml:space="preserve">&lt;163.70</t>
  </si>
  <si>
    <t xml:space="preserve">&lt;9.38</t>
  </si>
  <si>
    <t xml:space="preserve">&lt;67.73</t>
  </si>
  <si>
    <t xml:space="preserve">QBITS-CUTE 03</t>
  </si>
  <si>
    <t xml:space="preserve">15.6 g</t>
  </si>
  <si>
    <t xml:space="preserve">Amumetal Plate</t>
  </si>
  <si>
    <t xml:space="preserve">Run: 22081701
220825</t>
  </si>
  <si>
    <t xml:space="preserve">&lt;19.97</t>
  </si>
  <si>
    <t xml:space="preserve">&lt;15.10</t>
  </si>
  <si>
    <t xml:space="preserve">&lt;36.87</t>
  </si>
  <si>
    <t xml:space="preserve">&lt;13.73</t>
  </si>
  <si>
    <t xml:space="preserve">&lt;4.42</t>
  </si>
  <si>
    <t xml:space="preserve">&lt;144.30</t>
  </si>
  <si>
    <t xml:space="preserve">&lt;8.38</t>
  </si>
  <si>
    <t xml:space="preserve">&lt;20.99</t>
  </si>
  <si>
    <t xml:space="preserve">QBITS-CUTE 04</t>
  </si>
  <si>
    <t xml:space="preserve">Kurt J Lesker (99.999% Pure)</t>
  </si>
  <si>
    <t xml:space="preserve">139.063 g</t>
  </si>
  <si>
    <t xml:space="preserve">Used Aluminum</t>
  </si>
  <si>
    <t xml:space="preserve">Old Melts Plussys E-Beam</t>
  </si>
  <si>
    <t xml:space="preserve">Run: 230224</t>
  </si>
  <si>
    <t xml:space="preserve">&lt;3.94</t>
  </si>
  <si>
    <t xml:space="preserve">&lt;85.72</t>
  </si>
  <si>
    <t xml:space="preserve">&lt;26.85</t>
  </si>
  <si>
    <t xml:space="preserve">&lt;1.73</t>
  </si>
  <si>
    <t xml:space="preserve">&lt;0.65</t>
  </si>
  <si>
    <t xml:space="preserve">5 Units</t>
  </si>
  <si>
    <t xml:space="preserve">24Na</t>
  </si>
  <si>
    <t xml:space="preserve">&lt;24.16</t>
  </si>
  <si>
    <t xml:space="preserve">&lt;1.46</t>
  </si>
  <si>
    <t xml:space="preserve">&lt;2.99</t>
  </si>
  <si>
    <t xml:space="preserve">&lt;0.81</t>
  </si>
  <si>
    <t xml:space="preserve">&lt;0.92</t>
  </si>
  <si>
    <t xml:space="preserve">QBITS-CUTE 05</t>
  </si>
  <si>
    <t xml:space="preserve">24.851 g</t>
  </si>
  <si>
    <t xml:space="preserve">Run: 230303
230314</t>
  </si>
  <si>
    <t xml:space="preserve">&lt;3.57</t>
  </si>
  <si>
    <t xml:space="preserve">&lt;403.50</t>
  </si>
  <si>
    <t xml:space="preserve">&lt;4.80</t>
  </si>
  <si>
    <t xml:space="preserve">&lt;5.44</t>
  </si>
  <si>
    <t xml:space="preserve">&lt;3.35</t>
  </si>
  <si>
    <t xml:space="preserve">2 Units</t>
  </si>
  <si>
    <t xml:space="preserve">&lt;66.02</t>
  </si>
  <si>
    <t xml:space="preserve">&lt;16.06</t>
  </si>
  <si>
    <t xml:space="preserve">&lt;6.04</t>
  </si>
  <si>
    <t xml:space="preserve">&lt;1.86</t>
  </si>
  <si>
    <t xml:space="preserve">&lt;2.05</t>
  </si>
  <si>
    <t xml:space="preserve">QBITS-CUTE 06</t>
  </si>
  <si>
    <t xml:space="preserve">Chalmers University of Technology</t>
  </si>
  <si>
    <t xml:space="preserve">94.08 g</t>
  </si>
  <si>
    <t xml:space="preserve">Copper Piece</t>
  </si>
  <si>
    <t xml:space="preserve">Copper Sample</t>
  </si>
  <si>
    <t xml:space="preserve">Run: 230320
230322</t>
  </si>
  <si>
    <t xml:space="preserve">&lt;2.36</t>
  </si>
  <si>
    <t xml:space="preserve">&lt;130.80</t>
  </si>
  <si>
    <t xml:space="preserve">&lt;4.86</t>
  </si>
  <si>
    <t xml:space="preserve">&lt;65.12</t>
  </si>
  <si>
    <t xml:space="preserve">&lt;5.91</t>
  </si>
  <si>
    <t xml:space="preserve">&lt;0.83</t>
  </si>
  <si>
    <t xml:space="preserve">&lt;14.98</t>
  </si>
  <si>
    <t xml:space="preserve">&lt;3.12</t>
  </si>
  <si>
    <t xml:space="preserve">&lt;9.31</t>
  </si>
  <si>
    <t xml:space="preserve">QBITS-CUTE 07</t>
  </si>
  <si>
    <t xml:space="preserve">33.207 g</t>
  </si>
  <si>
    <t xml:space="preserve">Aluminum Alloy Semi-Disk</t>
  </si>
  <si>
    <t xml:space="preserve">Run: 230404</t>
  </si>
  <si>
    <t xml:space="preserve">&lt;193.20</t>
  </si>
  <si>
    <t xml:space="preserve">&lt;29.50</t>
  </si>
  <si>
    <t xml:space="preserve">&lt;3.79</t>
  </si>
  <si>
    <t xml:space="preserve">&lt;121.40</t>
  </si>
  <si>
    <t xml:space="preserve">&lt;14.51</t>
  </si>
  <si>
    <t xml:space="preserve">&lt;31.25</t>
  </si>
  <si>
    <t xml:space="preserve">&lt;6.11</t>
  </si>
  <si>
    <t xml:space="preserve">&lt;8.26</t>
  </si>
  <si>
    <t xml:space="preserve">QBITS-CUTE 08</t>
  </si>
  <si>
    <t xml:space="preserve">8.164 g</t>
  </si>
  <si>
    <t xml:space="preserve">Gold Plated Printed Circuit Boards</t>
  </si>
  <si>
    <t xml:space="preserve">Two Units</t>
  </si>
  <si>
    <t xml:space="preserve">Run: 230411</t>
  </si>
  <si>
    <t xml:space="preserve">&lt;72.45</t>
  </si>
  <si>
    <t xml:space="preserve">&lt;23.66</t>
  </si>
  <si>
    <t xml:space="preserve">&lt;300.40</t>
  </si>
  <si>
    <t xml:space="preserve">QBITS-CUTE 09</t>
  </si>
  <si>
    <t xml:space="preserve">18.036 g</t>
  </si>
  <si>
    <t xml:space="preserve">Aluminum Alloy Disks</t>
  </si>
  <si>
    <t xml:space="preserve">Four Units</t>
  </si>
  <si>
    <t xml:space="preserve">Run: 230419</t>
  </si>
  <si>
    <t xml:space="preserve">&lt;9.56</t>
  </si>
  <si>
    <t xml:space="preserve">&lt;11.00</t>
  </si>
  <si>
    <t xml:space="preserve">&lt;106.90</t>
  </si>
  <si>
    <t xml:space="preserve">&lt;11.05</t>
  </si>
  <si>
    <t xml:space="preserve">&lt;2.03</t>
  </si>
  <si>
    <t xml:space="preserve">&lt;105.70</t>
  </si>
  <si>
    <t xml:space="preserve">&lt;4.55</t>
  </si>
  <si>
    <t xml:space="preserve">&lt;38.27</t>
  </si>
  <si>
    <t xml:space="preserve">QBITS-CUTE 10</t>
  </si>
  <si>
    <t xml:space="preserve">220.0 g</t>
  </si>
  <si>
    <t xml:space="preserve">Sample Holder</t>
  </si>
  <si>
    <t xml:space="preserve">Sample #1</t>
  </si>
  <si>
    <t xml:space="preserve">Run: 231129</t>
  </si>
  <si>
    <t xml:space="preserve">&lt;3.02</t>
  </si>
  <si>
    <t xml:space="preserve">&lt;0.80</t>
  </si>
  <si>
    <t xml:space="preserve">&lt;12.60</t>
  </si>
  <si>
    <t xml:space="preserve">&lt;2.07</t>
  </si>
  <si>
    <t xml:space="preserve">QBITS-CUTE 11</t>
  </si>
  <si>
    <t xml:space="preserve">7.835 g</t>
  </si>
  <si>
    <t xml:space="preserve">PCB ELCO</t>
  </si>
  <si>
    <t xml:space="preserve">Bluefors: Elco BV, Hofsttetter, EPIG Plating</t>
  </si>
  <si>
    <t xml:space="preserve">Run: 231206
231209</t>
  </si>
  <si>
    <t xml:space="preserve">&lt;37.97</t>
  </si>
  <si>
    <t xml:space="preserve">&lt;26.02</t>
  </si>
  <si>
    <t xml:space="preserve">Sample #3
2 units</t>
  </si>
  <si>
    <t xml:space="preserve">&lt;49.27</t>
  </si>
  <si>
    <t xml:space="preserve">QBITS-CUTE 12</t>
  </si>
  <si>
    <t xml:space="preserve">38.46 g</t>
  </si>
  <si>
    <t xml:space="preserve">Ceramic Strips</t>
  </si>
  <si>
    <t xml:space="preserve">Sample #7-1</t>
  </si>
  <si>
    <t xml:space="preserve">Run: 231212</t>
  </si>
  <si>
    <t xml:space="preserve">&lt;166.50</t>
  </si>
  <si>
    <t xml:space="preserve">&lt;11.50</t>
  </si>
  <si>
    <t xml:space="preserve">&lt;4.99</t>
  </si>
  <si>
    <t xml:space="preserve">&lt;11.47</t>
  </si>
  <si>
    <t xml:space="preserve">QBITS-CUTE 13</t>
  </si>
  <si>
    <t xml:space="preserve">10.645 g</t>
  </si>
  <si>
    <t xml:space="preserve">Ceramic Plates</t>
  </si>
  <si>
    <t xml:space="preserve">Sample #7-2</t>
  </si>
  <si>
    <t xml:space="preserve">Run: 231219</t>
  </si>
  <si>
    <t xml:space="preserve">&lt;35.00</t>
  </si>
  <si>
    <t xml:space="preserve">&lt;266.70</t>
  </si>
  <si>
    <t xml:space="preserve">&lt;30.40</t>
  </si>
  <si>
    <t xml:space="preserve">&lt;7.33</t>
  </si>
  <si>
    <t xml:space="preserve">Sample #3
3 units</t>
  </si>
  <si>
    <t xml:space="preserve">&lt;124.70</t>
  </si>
  <si>
    <t xml:space="preserve">&lt;15.35</t>
  </si>
  <si>
    <t xml:space="preserve">&lt;35.19</t>
  </si>
  <si>
    <t xml:space="preserve">In Progress and To Be Measured:</t>
  </si>
  <si>
    <t xml:space="preserve">Next Sample</t>
  </si>
  <si>
    <t xml:space="preserve">Queue: Empty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</si>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</sst>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26">
    <font>
      <sz val="10"/>
      <name val="Bitstream Ve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</font>
    <font>
      <b val="true"/>
      <sz val="10"/>
      <color rgb="FF000000"/>
      <name val="Bitstream Vera Sans"/>
      <family val="2"/>
    </font>
    <font>
      <sz val="10"/>
      <color rgb="FFCC0000"/>
      <name val="Bitstream Vera Sans"/>
      <family val="2"/>
    </font>
    <font>
      <b val="true"/>
      <sz val="10"/>
      <color rgb="FFFFFFFF"/>
      <name val="Bitstream Vera Sans"/>
      <family val="2"/>
    </font>
    <font>
      <i val="true"/>
      <sz val="10"/>
      <color rgb="FF808080"/>
      <name val="Bitstream Vera Sans"/>
      <family val="2"/>
    </font>
    <font>
      <sz val="10"/>
      <color rgb="FF006600"/>
      <name val="Bitstream Vera Sans"/>
      <family val="2"/>
    </font>
    <font>
      <sz val="18"/>
      <color rgb="FF000000"/>
      <name val="Bitstream Vera Sans"/>
      <family val="2"/>
    </font>
    <font>
      <sz val="12"/>
      <color rgb="FF000000"/>
      <name val="Bitstream Vera Sans"/>
      <family val="2"/>
    </font>
    <font>
      <b val="true"/>
      <sz val="24"/>
      <color rgb="FF000000"/>
      <name val="Bitstream Vera Sans"/>
      <family val="2"/>
    </font>
    <font>
      <sz val="10"/>
      <color rgb="FF996600"/>
      <name val="Bitstream Vera Sans"/>
      <family val="2"/>
    </font>
    <font>
      <sz val="10"/>
      <color rgb="FF333333"/>
      <name val="Bitstream Vera Sans"/>
      <family val="2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</font>
    <font>
      <sz val="8"/>
      <name val="Bitstream Vera Serif"/>
      <family val="1"/>
    </font>
    <font>
      <sz val="9"/>
      <color rgb="FF000000"/>
      <name val="Bitstream Vera Serif"/>
      <family val="1"/>
    </font>
    <font>
      <sz val="8"/>
      <color rgb="FF000000"/>
      <name val="Bitstream Vera Serif"/>
      <family val="1"/>
    </font>
    <font>
      <sz val="8"/>
      <color rgb="FF008000"/>
      <name val="Bitstream Vera Serif"/>
      <family val="1"/>
    </font>
    <font>
      <sz val="7"/>
      <name val="Bitstream Vera Serif"/>
      <family val="1"/>
    </font>
    <font>
      <sz val="9"/>
      <color rgb="FF008000"/>
      <name val="Bitstream Vera Serif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0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9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0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5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5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5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0" fillId="1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0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5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0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2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2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2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pgt/qbits/qbits01/qbits01.html" TargetMode="External"/><Relationship Id="rId2" Type="http://schemas.openxmlformats.org/officeDocument/2006/relationships/hyperlink" Target="https://www.snolab.ca/users/services/gamma-assay/pgt/qbits/qbits02/qbits02.html" TargetMode="External"/><Relationship Id="rId3" Type="http://schemas.openxmlformats.org/officeDocument/2006/relationships/hyperlink" Target="https://www.snolab.ca/users/services/gamma-assay/pgt/qbits/qbits03/qbits03.html" TargetMode="External"/><Relationship Id="rId4" Type="http://schemas.openxmlformats.org/officeDocument/2006/relationships/hyperlink" Target="https://www.snolab.ca/users/services/gamma-assay/pgt/qbits/qbits04/qbits04.html" TargetMode="External"/><Relationship Id="rId5" Type="http://schemas.openxmlformats.org/officeDocument/2006/relationships/hyperlink" Target="https://www.snolab.ca/users/services/gamma-assay/pgt/qbits/qbits05/qbits05.html" TargetMode="External"/><Relationship Id="rId6" Type="http://schemas.openxmlformats.org/officeDocument/2006/relationships/hyperlink" Target="https://www.snolab.ca/users/services/gamma-assay/pgt/qbits/qbits06/qbits06.html" TargetMode="External"/><Relationship Id="rId7" Type="http://schemas.openxmlformats.org/officeDocument/2006/relationships/hyperlink" Target="https://www.snolab.ca/users/services/gamma-assay/pgt/qbits/qbits07/qbits07.html" TargetMode="External"/><Relationship Id="rId8" Type="http://schemas.openxmlformats.org/officeDocument/2006/relationships/hyperlink" Target="https://www.snolab.ca/users/services/gamma-assay/pgt/qbits/qbits08/qbits08.html" TargetMode="External"/><Relationship Id="rId9" Type="http://schemas.openxmlformats.org/officeDocument/2006/relationships/hyperlink" Target="https://www.snolab.ca/users/services/gamma-assay/pgt/qbits/qbits09/qbits09.html" TargetMode="External"/><Relationship Id="rId10" Type="http://schemas.openxmlformats.org/officeDocument/2006/relationships/hyperlink" Target="https://www.snolab.ca/users/services/gamma-assay/pgt/qbits/qbits10/qbits10.html" TargetMode="External"/><Relationship Id="rId11" Type="http://schemas.openxmlformats.org/officeDocument/2006/relationships/hyperlink" Target="https://www.snolab.ca/users/services/gamma-assay/pgt/qbits/qbits11/qbits11.html" TargetMode="External"/><Relationship Id="rId12" Type="http://schemas.openxmlformats.org/officeDocument/2006/relationships/hyperlink" Target="https://www.snolab.ca/users/services/gamma-assay/pgt/qbits/qbits12/qbits12.html" TargetMode="External"/><Relationship Id="rId13" Type="http://schemas.openxmlformats.org/officeDocument/2006/relationships/hyperlink" Target="https://www.snolab.ca/users/services/gamma-assay/pgt/qbits/qbits13/qbits13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102"/>
  <sheetViews>
    <sheetView showFormulas="false" showGridLines="true" showRowColHeaders="true" showZeros="true" rightToLeft="false" tabSelected="true" showOutlineSymbols="true" defaultGridColor="true" view="normal" topLeftCell="A95" colorId="64" zoomScale="110" zoomScaleNormal="110" zoomScalePageLayoutView="100" workbookViewId="0">
      <selection pane="topLeft" activeCell="B90" activeCellId="0" sqref="B90"/>
    </sheetView>
  </sheetViews>
  <sheetFormatPr defaultColWidth="9.40625" defaultRowHeight="12.8" zeroHeight="false" outlineLevelRow="0" outlineLevelCol="0"/>
  <cols>
    <col collapsed="false" customWidth="true" hidden="false" outlineLevel="0" max="2" min="1" style="1" width="13.4"/>
    <col collapsed="false" customWidth="true" hidden="false" outlineLevel="0" max="3" min="3" style="1" width="7.4"/>
    <col collapsed="false" customWidth="true" hidden="false" outlineLevel="0" max="4" min="4" style="1" width="10.15"/>
    <col collapsed="false" customWidth="false" hidden="false" outlineLevel="0" max="6" min="5" style="1" width="9.4"/>
    <col collapsed="false" customWidth="true" hidden="false" outlineLevel="0" max="8" min="7" style="1" width="8.4"/>
    <col collapsed="false" customWidth="true" hidden="false" outlineLevel="0" max="9" min="9" style="1" width="7.4"/>
    <col collapsed="false" customWidth="true" hidden="false" outlineLevel="0" max="10" min="10" style="1" width="9.53"/>
    <col collapsed="false" customWidth="false" hidden="false" outlineLevel="0" max="11" min="11" style="1" width="9.4"/>
    <col collapsed="false" customWidth="true" hidden="false" outlineLevel="0" max="12" min="12" style="1" width="9.03"/>
    <col collapsed="false" customWidth="true" hidden="false" outlineLevel="0" max="13" min="13" style="1" width="8.53"/>
    <col collapsed="false" customWidth="true" hidden="false" outlineLevel="0" max="14" min="14" style="1" width="5.4"/>
    <col collapsed="false" customWidth="true" hidden="false" outlineLevel="0" max="15" min="15" style="1" width="8.65"/>
    <col collapsed="false" customWidth="true" hidden="false" outlineLevel="0" max="16" min="16" style="1" width="8.53"/>
    <col collapsed="false" customWidth="true" hidden="false" outlineLevel="0" max="17" min="17" style="1" width="6.4"/>
    <col collapsed="false" customWidth="true" hidden="false" outlineLevel="0" max="18" min="18" style="1" width="8.4"/>
    <col collapsed="false" customWidth="true" hidden="false" outlineLevel="0" max="19" min="19" style="1" width="10.4"/>
    <col collapsed="false" customWidth="true" hidden="false" outlineLevel="0" max="20" min="20" style="1" width="5.4"/>
    <col collapsed="false" customWidth="false" hidden="false" outlineLevel="0" max="21" min="21" style="1" width="9.4"/>
    <col collapsed="false" customWidth="true" hidden="false" outlineLevel="0" max="22" min="22" style="1" width="6.4"/>
    <col collapsed="false" customWidth="true" hidden="false" outlineLevel="0" max="24" min="23" style="1" width="5.4"/>
    <col collapsed="false" customWidth="true" hidden="false" outlineLevel="0" max="25" min="25" style="1" width="6.4"/>
    <col collapsed="false" customWidth="true" hidden="false" outlineLevel="0" max="26" min="26" style="1" width="5.4"/>
    <col collapsed="false" customWidth="true" hidden="false" outlineLevel="0" max="27" min="27" style="1" width="4.4"/>
    <col collapsed="false" customWidth="true" hidden="false" outlineLevel="0" max="28" min="28" style="1" width="6.4"/>
    <col collapsed="false" customWidth="true" hidden="false" outlineLevel="0" max="29" min="29" style="1" width="3.4"/>
    <col collapsed="false" customWidth="true" hidden="false" outlineLevel="0" max="30" min="30" style="1" width="6.4"/>
    <col collapsed="false" customWidth="false" hidden="false" outlineLevel="0" max="257" min="31" style="2" width="9.4"/>
  </cols>
  <sheetData>
    <row r="1" customFormat="false" ht="38.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24.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customFormat="false" ht="26.1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customFormat="false" ht="25.3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customFormat="false" ht="25.35" hidden="false" customHeight="true" outlineLevel="0" collapsed="false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customFormat="false" ht="26.9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customFormat="false" ht="24.6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customFormat="false" ht="38.8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customFormat="false" ht="38.85" hidden="false" customHeight="true" outlineLevel="0" collapsed="false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customFormat="false" ht="38.05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customFormat="false" ht="13.4" hidden="false" customHeight="true" outlineLevel="0" collapsed="false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customFormat="false" ht="14.9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customFormat="false" ht="12.65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customFormat="false" ht="8.2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customFormat="false" ht="26.95" hidden="false" customHeight="true" outlineLevel="0" collapsed="false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customFormat="false" ht="38.05" hidden="false" customHeight="true" outlineLevel="0" collapsed="false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/>
      <c r="I16" s="21"/>
      <c r="J16" s="19"/>
      <c r="K16" s="20"/>
      <c r="L16" s="21"/>
      <c r="M16" s="19"/>
      <c r="N16" s="20"/>
      <c r="O16" s="21"/>
      <c r="P16" s="19"/>
      <c r="Q16" s="20"/>
      <c r="R16" s="21"/>
      <c r="S16" s="22"/>
      <c r="T16" s="20"/>
      <c r="U16" s="21"/>
      <c r="V16" s="19"/>
      <c r="W16" s="20"/>
      <c r="X16" s="21"/>
      <c r="Y16" s="19"/>
      <c r="Z16" s="20"/>
      <c r="AA16" s="21"/>
      <c r="AB16" s="17"/>
      <c r="AC16" s="17"/>
      <c r="AD16" s="17"/>
    </row>
    <row r="17" s="34" customFormat="true" ht="39.25" hidden="false" customHeight="true" outlineLevel="0" collapsed="false">
      <c r="A17" s="23" t="s">
        <v>26</v>
      </c>
      <c r="B17" s="24"/>
      <c r="C17" s="25" t="s">
        <v>27</v>
      </c>
      <c r="D17" s="26" t="n">
        <v>8.791</v>
      </c>
      <c r="E17" s="27" t="n">
        <v>44768</v>
      </c>
      <c r="F17" s="28" t="s">
        <v>28</v>
      </c>
      <c r="G17" s="29"/>
      <c r="H17" s="30" t="s">
        <v>29</v>
      </c>
      <c r="I17" s="31"/>
      <c r="J17" s="29"/>
      <c r="K17" s="30" t="s">
        <v>30</v>
      </c>
      <c r="L17" s="31"/>
      <c r="M17" s="29"/>
      <c r="N17" s="30" t="s">
        <v>31</v>
      </c>
      <c r="O17" s="31"/>
      <c r="P17" s="29"/>
      <c r="Q17" s="30" t="s">
        <v>32</v>
      </c>
      <c r="R17" s="31"/>
      <c r="S17" s="32"/>
      <c r="T17" s="30" t="s">
        <v>33</v>
      </c>
      <c r="U17" s="31"/>
      <c r="V17" s="29"/>
      <c r="W17" s="30" t="s">
        <v>34</v>
      </c>
      <c r="X17" s="31"/>
      <c r="Y17" s="29"/>
      <c r="Z17" s="30" t="s">
        <v>35</v>
      </c>
      <c r="AA17" s="31"/>
      <c r="AB17" s="33" t="s">
        <v>36</v>
      </c>
      <c r="AC17" s="33"/>
      <c r="AD17" s="33"/>
    </row>
    <row r="18" s="34" customFormat="true" ht="42.5" hidden="false" customHeight="true" outlineLevel="0" collapsed="false">
      <c r="A18" s="35" t="s">
        <v>37</v>
      </c>
      <c r="B18" s="35"/>
      <c r="C18" s="35"/>
      <c r="D18" s="35" t="s">
        <v>38</v>
      </c>
      <c r="E18" s="36" t="n">
        <v>44778</v>
      </c>
      <c r="F18" s="28" t="s">
        <v>39</v>
      </c>
      <c r="G18" s="37" t="n">
        <v>41.11</v>
      </c>
      <c r="H18" s="38" t="s">
        <v>40</v>
      </c>
      <c r="I18" s="39" t="n">
        <v>3.301</v>
      </c>
      <c r="J18" s="37" t="n">
        <v>135</v>
      </c>
      <c r="K18" s="38" t="s">
        <v>40</v>
      </c>
      <c r="L18" s="39" t="n">
        <v>115.5</v>
      </c>
      <c r="M18" s="37" t="n">
        <v>10.07</v>
      </c>
      <c r="N18" s="38" t="s">
        <v>40</v>
      </c>
      <c r="O18" s="39" t="n">
        <v>1.91</v>
      </c>
      <c r="P18" s="37" t="n">
        <v>22.43</v>
      </c>
      <c r="Q18" s="38" t="s">
        <v>40</v>
      </c>
      <c r="R18" s="39" t="n">
        <v>3.217</v>
      </c>
      <c r="S18" s="37" t="n">
        <v>45.501</v>
      </c>
      <c r="T18" s="38" t="s">
        <v>40</v>
      </c>
      <c r="U18" s="39" t="n">
        <v>18.64</v>
      </c>
      <c r="V18" s="37" t="s">
        <v>41</v>
      </c>
      <c r="W18" s="38"/>
      <c r="X18" s="39"/>
      <c r="Y18" s="37" t="n">
        <v>2.518</v>
      </c>
      <c r="Z18" s="38" t="s">
        <v>40</v>
      </c>
      <c r="AA18" s="39" t="n">
        <v>0.9534</v>
      </c>
      <c r="AB18" s="40"/>
      <c r="AC18" s="40"/>
      <c r="AD18" s="40"/>
    </row>
    <row r="19" s="34" customFormat="true" ht="33.15" hidden="false" customHeight="true" outlineLevel="0" collapsed="false">
      <c r="A19" s="35"/>
      <c r="B19" s="35"/>
      <c r="C19" s="35"/>
      <c r="D19" s="35" t="s">
        <v>42</v>
      </c>
      <c r="E19" s="41"/>
      <c r="F19" s="28" t="s">
        <v>43</v>
      </c>
      <c r="G19" s="42" t="str">
        <f aca="false">ROUND(G18*81/1000,2)&amp;" ppb"</f>
        <v>3.33 ppb</v>
      </c>
      <c r="H19" s="38" t="s">
        <v>40</v>
      </c>
      <c r="I19" s="43" t="str">
        <f aca="false">ROUND(I18*81/1000,2)&amp;" ppb"</f>
        <v>0.27 ppb</v>
      </c>
      <c r="J19" s="42" t="str">
        <f aca="false">ROUND(J18*81/1000,2)&amp;" ppb"</f>
        <v>10.94 ppb</v>
      </c>
      <c r="K19" s="38" t="s">
        <v>40</v>
      </c>
      <c r="L19" s="43" t="str">
        <f aca="false">ROUND(L18*81/1000,2)&amp;" ppb"</f>
        <v>9.36 ppb</v>
      </c>
      <c r="M19" s="42" t="str">
        <f aca="false">ROUND(M18*1760/1000,2)&amp;" ppb"</f>
        <v>17.72 ppb</v>
      </c>
      <c r="N19" s="38" t="s">
        <v>40</v>
      </c>
      <c r="O19" s="43" t="str">
        <f aca="false">ROUND(O18*1760/1000,2)&amp;" ppb"</f>
        <v>3.36 ppb</v>
      </c>
      <c r="P19" s="42" t="str">
        <f aca="false">ROUND(P18*246/1000,2)&amp;" ppb"</f>
        <v>5.52 ppb</v>
      </c>
      <c r="Q19" s="38" t="s">
        <v>40</v>
      </c>
      <c r="R19" s="43" t="str">
        <f aca="false">ROUND(R18*246/1000,2)&amp;" ppb"</f>
        <v>0.79 ppb</v>
      </c>
      <c r="S19" s="42" t="str">
        <f aca="false">ROUND(S18*32300/1000000,2)&amp;" ppm"</f>
        <v>1.47 ppm</v>
      </c>
      <c r="T19" s="38" t="s">
        <v>40</v>
      </c>
      <c r="U19" s="43" t="str">
        <f aca="false">ROUND(U18*32300/1000000,2)&amp;" ppm"</f>
        <v>0.6 ppm</v>
      </c>
      <c r="V19" s="44"/>
      <c r="W19" s="38"/>
      <c r="X19" s="45"/>
      <c r="Y19" s="44"/>
      <c r="Z19" s="38"/>
      <c r="AA19" s="45"/>
      <c r="AB19" s="46"/>
      <c r="AC19" s="38"/>
      <c r="AD19" s="47"/>
    </row>
    <row r="20" s="34" customFormat="true" ht="34.3" hidden="false" customHeight="true" outlineLevel="0" collapsed="false">
      <c r="A20" s="35"/>
      <c r="B20" s="35" t="s">
        <v>44</v>
      </c>
      <c r="C20" s="35"/>
      <c r="D20" s="35"/>
      <c r="E20" s="41"/>
      <c r="F20" s="28" t="s">
        <v>28</v>
      </c>
      <c r="G20" s="29"/>
      <c r="H20" s="30" t="s">
        <v>45</v>
      </c>
      <c r="I20" s="31"/>
      <c r="J20" s="48"/>
      <c r="K20" s="30" t="s">
        <v>46</v>
      </c>
      <c r="L20" s="49"/>
      <c r="M20" s="48"/>
      <c r="N20" s="30"/>
      <c r="O20" s="49"/>
      <c r="P20" s="48"/>
      <c r="Q20" s="30" t="s">
        <v>47</v>
      </c>
      <c r="R20" s="49"/>
      <c r="S20" s="50" t="s">
        <v>48</v>
      </c>
      <c r="T20" s="50"/>
      <c r="U20" s="50"/>
      <c r="V20" s="32"/>
      <c r="W20" s="30" t="s">
        <v>49</v>
      </c>
      <c r="X20" s="51"/>
      <c r="Y20" s="32"/>
      <c r="Z20" s="30"/>
      <c r="AA20" s="51"/>
      <c r="AB20" s="29"/>
      <c r="AC20" s="30"/>
      <c r="AD20" s="31"/>
    </row>
    <row r="21" s="34" customFormat="true" ht="34.3" hidden="false" customHeight="true" outlineLevel="0" collapsed="false">
      <c r="A21" s="35"/>
      <c r="B21" s="35"/>
      <c r="C21" s="35"/>
      <c r="D21" s="35"/>
      <c r="E21" s="41"/>
      <c r="F21" s="28" t="s">
        <v>39</v>
      </c>
      <c r="G21" s="52" t="s">
        <v>50</v>
      </c>
      <c r="H21" s="53"/>
      <c r="I21" s="54"/>
      <c r="J21" s="46" t="s">
        <v>51</v>
      </c>
      <c r="K21" s="38"/>
      <c r="L21" s="47"/>
      <c r="M21" s="55"/>
      <c r="N21" s="38"/>
      <c r="O21" s="56"/>
      <c r="P21" s="37" t="n">
        <v>24.04</v>
      </c>
      <c r="Q21" s="57" t="s">
        <v>40</v>
      </c>
      <c r="R21" s="39" t="n">
        <v>4.629</v>
      </c>
      <c r="S21" s="52" t="s">
        <v>52</v>
      </c>
      <c r="T21" s="53"/>
      <c r="U21" s="54"/>
      <c r="V21" s="44" t="s">
        <v>53</v>
      </c>
      <c r="W21" s="38"/>
      <c r="X21" s="45"/>
      <c r="Y21" s="44"/>
      <c r="Z21" s="38"/>
      <c r="AA21" s="45"/>
      <c r="AB21" s="46"/>
      <c r="AC21" s="38"/>
      <c r="AD21" s="47"/>
    </row>
    <row r="22" s="34" customFormat="true" ht="34.3" hidden="false" customHeight="true" outlineLevel="0" collapsed="false">
      <c r="A22" s="58"/>
      <c r="B22" s="58"/>
      <c r="C22" s="59"/>
      <c r="D22" s="58"/>
      <c r="E22" s="60"/>
      <c r="F22" s="28" t="s">
        <v>43</v>
      </c>
      <c r="G22" s="61"/>
      <c r="H22" s="38"/>
      <c r="I22" s="62"/>
      <c r="J22" s="61"/>
      <c r="K22" s="57"/>
      <c r="L22" s="62"/>
      <c r="M22" s="55"/>
      <c r="N22" s="38"/>
      <c r="O22" s="56"/>
      <c r="P22" s="42" t="str">
        <f aca="false">ROUND(P21*246/1000,2)&amp;" ppb"</f>
        <v>5.91 ppb</v>
      </c>
      <c r="Q22" s="38" t="s">
        <v>40</v>
      </c>
      <c r="R22" s="43" t="str">
        <f aca="false">ROUND(R21*246/1000,2)&amp;" ppb"</f>
        <v>1.14 ppb</v>
      </c>
      <c r="S22" s="37"/>
      <c r="T22" s="57"/>
      <c r="U22" s="39"/>
      <c r="V22" s="44"/>
      <c r="W22" s="38"/>
      <c r="X22" s="45"/>
      <c r="Y22" s="44"/>
      <c r="Z22" s="38"/>
      <c r="AA22" s="45"/>
      <c r="AB22" s="46"/>
      <c r="AC22" s="38"/>
      <c r="AD22" s="47"/>
    </row>
    <row r="23" s="34" customFormat="true" ht="39.25" hidden="false" customHeight="true" outlineLevel="0" collapsed="false">
      <c r="A23" s="63" t="s">
        <v>54</v>
      </c>
      <c r="B23" s="64" t="s">
        <v>55</v>
      </c>
      <c r="C23" s="65" t="s">
        <v>56</v>
      </c>
      <c r="D23" s="66" t="n">
        <v>9.715</v>
      </c>
      <c r="E23" s="67" t="n">
        <v>44778</v>
      </c>
      <c r="F23" s="68" t="s">
        <v>28</v>
      </c>
      <c r="G23" s="29"/>
      <c r="H23" s="30" t="s">
        <v>29</v>
      </c>
      <c r="I23" s="31"/>
      <c r="J23" s="29"/>
      <c r="K23" s="30" t="s">
        <v>30</v>
      </c>
      <c r="L23" s="31"/>
      <c r="M23" s="29"/>
      <c r="N23" s="30" t="s">
        <v>31</v>
      </c>
      <c r="O23" s="31"/>
      <c r="P23" s="29"/>
      <c r="Q23" s="30" t="s">
        <v>32</v>
      </c>
      <c r="R23" s="31"/>
      <c r="S23" s="32"/>
      <c r="T23" s="30" t="s">
        <v>33</v>
      </c>
      <c r="U23" s="31"/>
      <c r="V23" s="29"/>
      <c r="W23" s="30" t="s">
        <v>34</v>
      </c>
      <c r="X23" s="31"/>
      <c r="Y23" s="29"/>
      <c r="Z23" s="30" t="s">
        <v>35</v>
      </c>
      <c r="AA23" s="31"/>
      <c r="AB23" s="33" t="s">
        <v>36</v>
      </c>
      <c r="AC23" s="33"/>
      <c r="AD23" s="33"/>
    </row>
    <row r="24" s="34" customFormat="true" ht="42.5" hidden="false" customHeight="true" outlineLevel="0" collapsed="false">
      <c r="A24" s="69" t="s">
        <v>57</v>
      </c>
      <c r="B24" s="69"/>
      <c r="C24" s="69"/>
      <c r="D24" s="69" t="s">
        <v>58</v>
      </c>
      <c r="E24" s="70" t="n">
        <v>44790</v>
      </c>
      <c r="F24" s="68" t="s">
        <v>39</v>
      </c>
      <c r="G24" s="71" t="s">
        <v>59</v>
      </c>
      <c r="H24" s="72"/>
      <c r="I24" s="73"/>
      <c r="J24" s="71" t="n">
        <v>787.7</v>
      </c>
      <c r="K24" s="72" t="s">
        <v>40</v>
      </c>
      <c r="L24" s="73" t="n">
        <v>1024</v>
      </c>
      <c r="M24" s="71" t="s">
        <v>60</v>
      </c>
      <c r="N24" s="72"/>
      <c r="O24" s="73"/>
      <c r="P24" s="71" t="s">
        <v>61</v>
      </c>
      <c r="Q24" s="72"/>
      <c r="R24" s="73"/>
      <c r="S24" s="71" t="n">
        <v>233.56</v>
      </c>
      <c r="T24" s="72" t="s">
        <v>40</v>
      </c>
      <c r="U24" s="73" t="n">
        <v>289.6</v>
      </c>
      <c r="V24" s="71" t="s">
        <v>62</v>
      </c>
      <c r="W24" s="72"/>
      <c r="X24" s="73"/>
      <c r="Y24" s="71" t="s">
        <v>63</v>
      </c>
      <c r="Z24" s="72"/>
      <c r="AA24" s="73"/>
      <c r="AB24" s="74"/>
      <c r="AC24" s="74"/>
      <c r="AD24" s="74"/>
    </row>
    <row r="25" s="34" customFormat="true" ht="33.15" hidden="false" customHeight="true" outlineLevel="0" collapsed="false">
      <c r="A25" s="69"/>
      <c r="B25" s="69"/>
      <c r="C25" s="69"/>
      <c r="D25" s="69" t="s">
        <v>64</v>
      </c>
      <c r="E25" s="75"/>
      <c r="F25" s="68" t="s">
        <v>43</v>
      </c>
      <c r="G25" s="76" t="str">
        <f aca="false">"&lt;"&amp;ROUND(RIGHT(G24,LEN(G24)-1)*81/1000,2)&amp;" ppb"</f>
        <v>&lt;3.05 ppb</v>
      </c>
      <c r="H25" s="72"/>
      <c r="I25" s="77"/>
      <c r="J25" s="76" t="str">
        <f aca="false">ROUND(J24*81/1000,2)&amp;" ppb"</f>
        <v>63.8 ppb</v>
      </c>
      <c r="K25" s="72" t="s">
        <v>40</v>
      </c>
      <c r="L25" s="77" t="str">
        <f aca="false">ROUND(L24*81/1000,2)&amp;" ppb"</f>
        <v>82.94 ppb</v>
      </c>
      <c r="M25" s="76" t="str">
        <f aca="false">"&lt;"&amp;ROUND(RIGHT(M24,LEN(M24)-1)*1760/1000,2)&amp;" ppb"</f>
        <v>&lt;24.92 ppb</v>
      </c>
      <c r="N25" s="72"/>
      <c r="O25" s="78"/>
      <c r="P25" s="76" t="str">
        <f aca="false">"&lt;"&amp;ROUND(RIGHT(P24,LEN(P24)-1)*246/1000,2)&amp;" ppb"</f>
        <v>&lt;9.58 ppb</v>
      </c>
      <c r="Q25" s="79"/>
      <c r="R25" s="73"/>
      <c r="S25" s="76" t="str">
        <f aca="false">ROUND(S24*32300/1000000,2)&amp;" ppm"</f>
        <v>7.54 ppm</v>
      </c>
      <c r="T25" s="72" t="s">
        <v>40</v>
      </c>
      <c r="U25" s="77" t="str">
        <f aca="false">ROUND(U24*32300/1000000,2)&amp;" ppm"</f>
        <v>9.35 ppm</v>
      </c>
      <c r="V25" s="80"/>
      <c r="W25" s="72"/>
      <c r="X25" s="78"/>
      <c r="Y25" s="80"/>
      <c r="Z25" s="72"/>
      <c r="AA25" s="78"/>
      <c r="AB25" s="81"/>
      <c r="AC25" s="72"/>
      <c r="AD25" s="82"/>
    </row>
    <row r="26" s="34" customFormat="true" ht="34.3" hidden="false" customHeight="true" outlineLevel="0" collapsed="false">
      <c r="A26" s="69"/>
      <c r="B26" s="69" t="s">
        <v>44</v>
      </c>
      <c r="C26" s="69"/>
      <c r="D26" s="69"/>
      <c r="E26" s="75"/>
      <c r="F26" s="68" t="s">
        <v>28</v>
      </c>
      <c r="G26" s="29"/>
      <c r="H26" s="30" t="s">
        <v>45</v>
      </c>
      <c r="I26" s="31"/>
      <c r="J26" s="48"/>
      <c r="K26" s="30" t="s">
        <v>46</v>
      </c>
      <c r="L26" s="49"/>
      <c r="M26" s="48"/>
      <c r="N26" s="30"/>
      <c r="O26" s="49"/>
      <c r="P26" s="48"/>
      <c r="Q26" s="30" t="s">
        <v>47</v>
      </c>
      <c r="R26" s="49"/>
      <c r="S26" s="50" t="s">
        <v>48</v>
      </c>
      <c r="T26" s="50"/>
      <c r="U26" s="50"/>
      <c r="V26" s="32"/>
      <c r="W26" s="30" t="s">
        <v>49</v>
      </c>
      <c r="X26" s="51"/>
      <c r="Y26" s="32"/>
      <c r="Z26" s="30"/>
      <c r="AA26" s="51"/>
      <c r="AB26" s="29"/>
      <c r="AC26" s="30"/>
      <c r="AD26" s="31"/>
    </row>
    <row r="27" s="34" customFormat="true" ht="34.3" hidden="false" customHeight="true" outlineLevel="0" collapsed="false">
      <c r="A27" s="69"/>
      <c r="B27" s="69"/>
      <c r="C27" s="69"/>
      <c r="D27" s="69"/>
      <c r="E27" s="75"/>
      <c r="F27" s="68" t="s">
        <v>39</v>
      </c>
      <c r="G27" s="83" t="s">
        <v>65</v>
      </c>
      <c r="H27" s="84"/>
      <c r="I27" s="85"/>
      <c r="J27" s="81" t="s">
        <v>66</v>
      </c>
      <c r="K27" s="72"/>
      <c r="L27" s="82"/>
      <c r="M27" s="86"/>
      <c r="N27" s="72"/>
      <c r="O27" s="87"/>
      <c r="P27" s="71" t="n">
        <v>44.08</v>
      </c>
      <c r="Q27" s="79" t="s">
        <v>40</v>
      </c>
      <c r="R27" s="73" t="n">
        <v>38.06</v>
      </c>
      <c r="S27" s="83" t="s">
        <v>67</v>
      </c>
      <c r="T27" s="84"/>
      <c r="U27" s="88"/>
      <c r="V27" s="71" t="n">
        <v>8.5046</v>
      </c>
      <c r="W27" s="72" t="s">
        <v>40</v>
      </c>
      <c r="X27" s="73" t="n">
        <v>8.246</v>
      </c>
      <c r="Y27" s="80"/>
      <c r="Z27" s="72"/>
      <c r="AA27" s="78"/>
      <c r="AB27" s="81"/>
      <c r="AC27" s="72"/>
      <c r="AD27" s="82"/>
    </row>
    <row r="28" s="34" customFormat="true" ht="34.3" hidden="false" customHeight="true" outlineLevel="0" collapsed="false">
      <c r="A28" s="89"/>
      <c r="B28" s="89"/>
      <c r="C28" s="90"/>
      <c r="D28" s="89"/>
      <c r="E28" s="91"/>
      <c r="F28" s="68" t="s">
        <v>43</v>
      </c>
      <c r="G28" s="92"/>
      <c r="H28" s="72"/>
      <c r="I28" s="93"/>
      <c r="J28" s="92"/>
      <c r="K28" s="79"/>
      <c r="L28" s="93"/>
      <c r="M28" s="86"/>
      <c r="N28" s="72"/>
      <c r="O28" s="87"/>
      <c r="P28" s="76" t="str">
        <f aca="false">ROUND(P27*246/1000,2)&amp;" ppb"</f>
        <v>10.84 ppb</v>
      </c>
      <c r="Q28" s="72" t="s">
        <v>40</v>
      </c>
      <c r="R28" s="77" t="str">
        <f aca="false">ROUND(R27*246/1000,2)&amp;" ppb"</f>
        <v>9.36 ppb</v>
      </c>
      <c r="S28" s="71"/>
      <c r="T28" s="79"/>
      <c r="U28" s="73"/>
      <c r="V28" s="80"/>
      <c r="W28" s="72"/>
      <c r="X28" s="78"/>
      <c r="Y28" s="80"/>
      <c r="Z28" s="72"/>
      <c r="AA28" s="78"/>
      <c r="AB28" s="81"/>
      <c r="AC28" s="72"/>
      <c r="AD28" s="82"/>
    </row>
    <row r="29" s="34" customFormat="true" ht="39.25" hidden="false" customHeight="true" outlineLevel="0" collapsed="false">
      <c r="A29" s="23" t="s">
        <v>68</v>
      </c>
      <c r="B29" s="24"/>
      <c r="C29" s="25" t="s">
        <v>69</v>
      </c>
      <c r="D29" s="26" t="n">
        <v>14.569</v>
      </c>
      <c r="E29" s="27" t="n">
        <v>44790</v>
      </c>
      <c r="F29" s="28" t="s">
        <v>28</v>
      </c>
      <c r="G29" s="29"/>
      <c r="H29" s="30" t="s">
        <v>29</v>
      </c>
      <c r="I29" s="31"/>
      <c r="J29" s="29"/>
      <c r="K29" s="30" t="s">
        <v>30</v>
      </c>
      <c r="L29" s="31"/>
      <c r="M29" s="29"/>
      <c r="N29" s="30" t="s">
        <v>31</v>
      </c>
      <c r="O29" s="31"/>
      <c r="P29" s="29"/>
      <c r="Q29" s="30" t="s">
        <v>32</v>
      </c>
      <c r="R29" s="31"/>
      <c r="S29" s="32"/>
      <c r="T29" s="30" t="s">
        <v>33</v>
      </c>
      <c r="U29" s="31"/>
      <c r="V29" s="29"/>
      <c r="W29" s="30" t="s">
        <v>34</v>
      </c>
      <c r="X29" s="31"/>
      <c r="Y29" s="29"/>
      <c r="Z29" s="30" t="s">
        <v>35</v>
      </c>
      <c r="AA29" s="31"/>
      <c r="AB29" s="33" t="s">
        <v>36</v>
      </c>
      <c r="AC29" s="33"/>
      <c r="AD29" s="33"/>
    </row>
    <row r="30" s="34" customFormat="true" ht="42.5" hidden="false" customHeight="true" outlineLevel="0" collapsed="false">
      <c r="A30" s="35" t="s">
        <v>70</v>
      </c>
      <c r="B30" s="35"/>
      <c r="C30" s="35"/>
      <c r="D30" s="35" t="s">
        <v>71</v>
      </c>
      <c r="E30" s="36" t="n">
        <v>44805</v>
      </c>
      <c r="F30" s="28" t="s">
        <v>39</v>
      </c>
      <c r="G30" s="37" t="s">
        <v>72</v>
      </c>
      <c r="H30" s="38"/>
      <c r="I30" s="39"/>
      <c r="J30" s="37" t="n">
        <v>572.5</v>
      </c>
      <c r="K30" s="38" t="s">
        <v>40</v>
      </c>
      <c r="L30" s="39" t="n">
        <v>544.6</v>
      </c>
      <c r="M30" s="37" t="s">
        <v>73</v>
      </c>
      <c r="N30" s="38"/>
      <c r="O30" s="39"/>
      <c r="P30" s="37" t="s">
        <v>74</v>
      </c>
      <c r="Q30" s="38"/>
      <c r="R30" s="39"/>
      <c r="S30" s="37" t="n">
        <v>1017.9</v>
      </c>
      <c r="T30" s="38" t="s">
        <v>40</v>
      </c>
      <c r="U30" s="39" t="n">
        <v>305.1</v>
      </c>
      <c r="V30" s="37" t="s">
        <v>75</v>
      </c>
      <c r="W30" s="38"/>
      <c r="X30" s="39"/>
      <c r="Y30" s="37" t="s">
        <v>76</v>
      </c>
      <c r="Z30" s="38"/>
      <c r="AA30" s="39"/>
      <c r="AB30" s="40"/>
      <c r="AC30" s="40"/>
      <c r="AD30" s="40"/>
    </row>
    <row r="31" s="34" customFormat="true" ht="33.15" hidden="false" customHeight="true" outlineLevel="0" collapsed="false">
      <c r="A31" s="35"/>
      <c r="B31" s="35"/>
      <c r="C31" s="35"/>
      <c r="D31" s="35"/>
      <c r="E31" s="41"/>
      <c r="F31" s="28" t="s">
        <v>43</v>
      </c>
      <c r="G31" s="42" t="str">
        <f aca="false">"&lt;"&amp;ROUND(RIGHT(G30,LEN(G30)-1)*81/1000,2)&amp;" ppb"</f>
        <v>&lt;1.62 ppb</v>
      </c>
      <c r="H31" s="38"/>
      <c r="I31" s="43"/>
      <c r="J31" s="42" t="str">
        <f aca="false">ROUND(J30*81/1000,2)&amp;" ppb"</f>
        <v>46.37 ppb</v>
      </c>
      <c r="K31" s="38" t="s">
        <v>40</v>
      </c>
      <c r="L31" s="43" t="str">
        <f aca="false">ROUND(L30*81/1000,2)&amp;" ppb"</f>
        <v>44.11 ppb</v>
      </c>
      <c r="M31" s="42" t="str">
        <f aca="false">"&lt;"&amp;ROUND(RIGHT(M30,LEN(M30)-1)*1760/1000,2)&amp;" ppb"</f>
        <v>&lt;26.58 ppb</v>
      </c>
      <c r="N31" s="38"/>
      <c r="O31" s="45"/>
      <c r="P31" s="42" t="str">
        <f aca="false">"&lt;"&amp;ROUND(RIGHT(P30,LEN(P30)-1)*246/1000,2)&amp;" ppb"</f>
        <v>&lt;9.07 ppb</v>
      </c>
      <c r="Q31" s="57"/>
      <c r="R31" s="39"/>
      <c r="S31" s="42" t="str">
        <f aca="false">ROUND(S30*32300/1000000,2)&amp;" ppm"</f>
        <v>32.88 ppm</v>
      </c>
      <c r="T31" s="38" t="s">
        <v>40</v>
      </c>
      <c r="U31" s="43" t="str">
        <f aca="false">ROUND(U30*32300/1000000,2)&amp;" ppm"</f>
        <v>9.85 ppm</v>
      </c>
      <c r="V31" s="44"/>
      <c r="W31" s="38"/>
      <c r="X31" s="45"/>
      <c r="Y31" s="44"/>
      <c r="Z31" s="38"/>
      <c r="AA31" s="45"/>
      <c r="AB31" s="46"/>
      <c r="AC31" s="38"/>
      <c r="AD31" s="47"/>
    </row>
    <row r="32" s="34" customFormat="true" ht="34.3" hidden="false" customHeight="true" outlineLevel="0" collapsed="false">
      <c r="A32" s="35"/>
      <c r="B32" s="35" t="s">
        <v>44</v>
      </c>
      <c r="C32" s="35"/>
      <c r="D32" s="35"/>
      <c r="E32" s="41"/>
      <c r="F32" s="28" t="s">
        <v>28</v>
      </c>
      <c r="G32" s="29"/>
      <c r="H32" s="30" t="s">
        <v>45</v>
      </c>
      <c r="I32" s="31"/>
      <c r="J32" s="48"/>
      <c r="K32" s="30" t="s">
        <v>46</v>
      </c>
      <c r="L32" s="49"/>
      <c r="M32" s="48"/>
      <c r="N32" s="30"/>
      <c r="O32" s="49"/>
      <c r="P32" s="48"/>
      <c r="Q32" s="30" t="s">
        <v>47</v>
      </c>
      <c r="R32" s="49"/>
      <c r="S32" s="50" t="s">
        <v>48</v>
      </c>
      <c r="T32" s="50"/>
      <c r="U32" s="50"/>
      <c r="V32" s="32"/>
      <c r="W32" s="30" t="s">
        <v>49</v>
      </c>
      <c r="X32" s="51"/>
      <c r="Y32" s="32"/>
      <c r="Z32" s="30"/>
      <c r="AA32" s="51"/>
      <c r="AB32" s="29"/>
      <c r="AC32" s="30"/>
      <c r="AD32" s="31"/>
    </row>
    <row r="33" s="34" customFormat="true" ht="34.3" hidden="false" customHeight="true" outlineLevel="0" collapsed="false">
      <c r="A33" s="35"/>
      <c r="B33" s="35"/>
      <c r="C33" s="35"/>
      <c r="D33" s="35"/>
      <c r="E33" s="41"/>
      <c r="F33" s="28" t="s">
        <v>39</v>
      </c>
      <c r="G33" s="52" t="s">
        <v>77</v>
      </c>
      <c r="H33" s="53"/>
      <c r="I33" s="54"/>
      <c r="J33" s="46" t="s">
        <v>78</v>
      </c>
      <c r="K33" s="38"/>
      <c r="L33" s="47"/>
      <c r="M33" s="55"/>
      <c r="N33" s="38"/>
      <c r="O33" s="56"/>
      <c r="P33" s="37" t="n">
        <v>71.58</v>
      </c>
      <c r="Q33" s="57" t="s">
        <v>40</v>
      </c>
      <c r="R33" s="39" t="n">
        <v>35.55</v>
      </c>
      <c r="S33" s="52" t="n">
        <v>37.42</v>
      </c>
      <c r="T33" s="53" t="s">
        <v>40</v>
      </c>
      <c r="U33" s="54" t="n">
        <v>27.09</v>
      </c>
      <c r="V33" s="44" t="s">
        <v>79</v>
      </c>
      <c r="W33" s="38"/>
      <c r="X33" s="45"/>
      <c r="Y33" s="44"/>
      <c r="Z33" s="38"/>
      <c r="AA33" s="45"/>
      <c r="AB33" s="46"/>
      <c r="AC33" s="38"/>
      <c r="AD33" s="47"/>
    </row>
    <row r="34" s="34" customFormat="true" ht="34.3" hidden="false" customHeight="true" outlineLevel="0" collapsed="false">
      <c r="A34" s="58"/>
      <c r="B34" s="58"/>
      <c r="C34" s="59"/>
      <c r="D34" s="58"/>
      <c r="E34" s="60"/>
      <c r="F34" s="28" t="s">
        <v>43</v>
      </c>
      <c r="G34" s="61"/>
      <c r="H34" s="38"/>
      <c r="I34" s="62"/>
      <c r="J34" s="61"/>
      <c r="K34" s="57"/>
      <c r="L34" s="62"/>
      <c r="M34" s="55"/>
      <c r="N34" s="38"/>
      <c r="O34" s="56"/>
      <c r="P34" s="42" t="str">
        <f aca="false">ROUND(P33*246/1000,2)&amp;" ppb"</f>
        <v>17.61 ppb</v>
      </c>
      <c r="Q34" s="38" t="s">
        <v>40</v>
      </c>
      <c r="R34" s="43" t="str">
        <f aca="false">ROUND(R33*246/1000,2)&amp;" ppb"</f>
        <v>8.75 ppb</v>
      </c>
      <c r="S34" s="37"/>
      <c r="T34" s="57"/>
      <c r="U34" s="39"/>
      <c r="V34" s="44"/>
      <c r="W34" s="38"/>
      <c r="X34" s="45"/>
      <c r="Y34" s="44"/>
      <c r="Z34" s="38"/>
      <c r="AA34" s="45"/>
      <c r="AB34" s="46"/>
      <c r="AC34" s="38"/>
      <c r="AD34" s="47"/>
    </row>
    <row r="35" s="34" customFormat="true" ht="39.25" hidden="false" customHeight="true" outlineLevel="0" collapsed="false">
      <c r="A35" s="63" t="s">
        <v>80</v>
      </c>
      <c r="B35" s="64" t="s">
        <v>81</v>
      </c>
      <c r="C35" s="65" t="s">
        <v>82</v>
      </c>
      <c r="D35" s="66" t="n">
        <v>6.854</v>
      </c>
      <c r="E35" s="67" t="n">
        <v>44981</v>
      </c>
      <c r="F35" s="68" t="s">
        <v>28</v>
      </c>
      <c r="G35" s="29"/>
      <c r="H35" s="30" t="s">
        <v>29</v>
      </c>
      <c r="I35" s="31"/>
      <c r="J35" s="29"/>
      <c r="K35" s="30" t="s">
        <v>30</v>
      </c>
      <c r="L35" s="31"/>
      <c r="M35" s="29"/>
      <c r="N35" s="30" t="s">
        <v>31</v>
      </c>
      <c r="O35" s="31"/>
      <c r="P35" s="29"/>
      <c r="Q35" s="30" t="s">
        <v>32</v>
      </c>
      <c r="R35" s="31"/>
      <c r="S35" s="32"/>
      <c r="T35" s="30" t="s">
        <v>33</v>
      </c>
      <c r="U35" s="31"/>
      <c r="V35" s="29"/>
      <c r="W35" s="30" t="s">
        <v>34</v>
      </c>
      <c r="X35" s="31"/>
      <c r="Y35" s="29"/>
      <c r="Z35" s="30" t="s">
        <v>35</v>
      </c>
      <c r="AA35" s="31"/>
      <c r="AB35" s="33" t="s">
        <v>36</v>
      </c>
      <c r="AC35" s="33"/>
      <c r="AD35" s="33"/>
    </row>
    <row r="36" s="34" customFormat="true" ht="42.5" hidden="false" customHeight="true" outlineLevel="0" collapsed="false">
      <c r="A36" s="69" t="s">
        <v>83</v>
      </c>
      <c r="B36" s="69" t="s">
        <v>84</v>
      </c>
      <c r="C36" s="69"/>
      <c r="D36" s="69" t="s">
        <v>85</v>
      </c>
      <c r="E36" s="70" t="n">
        <v>44988</v>
      </c>
      <c r="F36" s="68" t="s">
        <v>39</v>
      </c>
      <c r="G36" s="71" t="s">
        <v>86</v>
      </c>
      <c r="H36" s="72"/>
      <c r="I36" s="73"/>
      <c r="J36" s="71" t="s">
        <v>87</v>
      </c>
      <c r="K36" s="72"/>
      <c r="L36" s="73"/>
      <c r="M36" s="71" t="s">
        <v>63</v>
      </c>
      <c r="N36" s="72"/>
      <c r="O36" s="73"/>
      <c r="P36" s="71" t="n">
        <v>9.478</v>
      </c>
      <c r="Q36" s="72" t="s">
        <v>40</v>
      </c>
      <c r="R36" s="73" t="n">
        <v>3.598</v>
      </c>
      <c r="S36" s="71" t="s">
        <v>88</v>
      </c>
      <c r="T36" s="72"/>
      <c r="U36" s="73"/>
      <c r="V36" s="71" t="s">
        <v>89</v>
      </c>
      <c r="W36" s="72"/>
      <c r="X36" s="73"/>
      <c r="Y36" s="71" t="s">
        <v>90</v>
      </c>
      <c r="Z36" s="72"/>
      <c r="AA36" s="73"/>
      <c r="AB36" s="74"/>
      <c r="AC36" s="74"/>
      <c r="AD36" s="74"/>
    </row>
    <row r="37" s="34" customFormat="true" ht="33.15" hidden="false" customHeight="true" outlineLevel="0" collapsed="false">
      <c r="A37" s="69"/>
      <c r="B37" s="69" t="s">
        <v>91</v>
      </c>
      <c r="C37" s="69"/>
      <c r="D37" s="69"/>
      <c r="E37" s="75"/>
      <c r="F37" s="68" t="s">
        <v>43</v>
      </c>
      <c r="G37" s="76" t="str">
        <f aca="false">"&lt;"&amp;ROUND(RIGHT(G36,LEN(G36)-1)*81/1000,2)&amp;" ppb"</f>
        <v>&lt;0.32 ppb</v>
      </c>
      <c r="H37" s="72"/>
      <c r="I37" s="77"/>
      <c r="J37" s="76" t="str">
        <f aca="false">"&lt;"&amp;ROUND(RIGHT(J36,LEN(J36)-1)*81/1000,2)&amp;" ppb"</f>
        <v>&lt;6.94 ppb</v>
      </c>
      <c r="K37" s="72"/>
      <c r="L37" s="77"/>
      <c r="M37" s="76" t="str">
        <f aca="false">"&lt;"&amp;ROUND(RIGHT(M36,LEN(M36)-1)*1760/1000,2)&amp;" ppb"</f>
        <v>&lt;4.89 ppb</v>
      </c>
      <c r="N37" s="72"/>
      <c r="O37" s="78"/>
      <c r="P37" s="76" t="str">
        <f aca="false">ROUND(P36*246/1000,2)&amp;" ppb"</f>
        <v>2.33 ppb</v>
      </c>
      <c r="Q37" s="72" t="s">
        <v>40</v>
      </c>
      <c r="R37" s="77" t="str">
        <f aca="false">ROUND(R36*246/1000,2)&amp;" ppb"</f>
        <v>0.89 ppb</v>
      </c>
      <c r="S37" s="76" t="str">
        <f aca="false">"&lt;"&amp;ROUND(RIGHT(S36,LEN(S36)-1)*32300/1000000,2)&amp;" ppm"</f>
        <v>&lt;0.87 ppm</v>
      </c>
      <c r="T37" s="72"/>
      <c r="U37" s="77"/>
      <c r="V37" s="80"/>
      <c r="W37" s="72"/>
      <c r="X37" s="78"/>
      <c r="Y37" s="80"/>
      <c r="Z37" s="72"/>
      <c r="AA37" s="78"/>
      <c r="AB37" s="81"/>
      <c r="AC37" s="72"/>
      <c r="AD37" s="82"/>
    </row>
    <row r="38" s="34" customFormat="true" ht="34.3" hidden="false" customHeight="true" outlineLevel="0" collapsed="false">
      <c r="A38" s="69"/>
      <c r="B38" s="69" t="s">
        <v>44</v>
      </c>
      <c r="C38" s="69"/>
      <c r="D38" s="69"/>
      <c r="E38" s="75"/>
      <c r="F38" s="68" t="s">
        <v>28</v>
      </c>
      <c r="G38" s="29"/>
      <c r="H38" s="30" t="s">
        <v>45</v>
      </c>
      <c r="I38" s="31"/>
      <c r="J38" s="48"/>
      <c r="K38" s="30" t="s">
        <v>46</v>
      </c>
      <c r="L38" s="49"/>
      <c r="M38" s="48"/>
      <c r="N38" s="30"/>
      <c r="O38" s="49"/>
      <c r="P38" s="48"/>
      <c r="Q38" s="30" t="s">
        <v>47</v>
      </c>
      <c r="R38" s="49"/>
      <c r="S38" s="50" t="s">
        <v>48</v>
      </c>
      <c r="T38" s="50"/>
      <c r="U38" s="50"/>
      <c r="V38" s="32"/>
      <c r="W38" s="30" t="s">
        <v>49</v>
      </c>
      <c r="X38" s="51"/>
      <c r="Y38" s="32"/>
      <c r="Z38" s="30" t="s">
        <v>92</v>
      </c>
      <c r="AA38" s="51"/>
      <c r="AB38" s="29"/>
      <c r="AC38" s="30"/>
      <c r="AD38" s="31"/>
    </row>
    <row r="39" s="34" customFormat="true" ht="34.3" hidden="false" customHeight="true" outlineLevel="0" collapsed="false">
      <c r="A39" s="69"/>
      <c r="B39" s="69"/>
      <c r="C39" s="69"/>
      <c r="D39" s="69"/>
      <c r="E39" s="75"/>
      <c r="F39" s="68" t="s">
        <v>39</v>
      </c>
      <c r="G39" s="94" t="s">
        <v>93</v>
      </c>
      <c r="H39" s="84"/>
      <c r="I39" s="95"/>
      <c r="J39" s="80" t="s">
        <v>94</v>
      </c>
      <c r="K39" s="72"/>
      <c r="L39" s="82"/>
      <c r="M39" s="86"/>
      <c r="N39" s="72"/>
      <c r="O39" s="87"/>
      <c r="P39" s="71" t="s">
        <v>78</v>
      </c>
      <c r="Q39" s="79"/>
      <c r="R39" s="73"/>
      <c r="S39" s="94" t="s">
        <v>95</v>
      </c>
      <c r="T39" s="96"/>
      <c r="U39" s="85"/>
      <c r="V39" s="71" t="s">
        <v>96</v>
      </c>
      <c r="W39" s="72"/>
      <c r="X39" s="73"/>
      <c r="Y39" s="80" t="s">
        <v>97</v>
      </c>
      <c r="Z39" s="72"/>
      <c r="AA39" s="78"/>
      <c r="AB39" s="81"/>
      <c r="AC39" s="72"/>
      <c r="AD39" s="82"/>
    </row>
    <row r="40" s="34" customFormat="true" ht="34.3" hidden="false" customHeight="true" outlineLevel="0" collapsed="false">
      <c r="A40" s="89"/>
      <c r="B40" s="89"/>
      <c r="C40" s="90"/>
      <c r="D40" s="89"/>
      <c r="E40" s="91"/>
      <c r="F40" s="68" t="s">
        <v>43</v>
      </c>
      <c r="G40" s="92"/>
      <c r="H40" s="72"/>
      <c r="I40" s="93"/>
      <c r="J40" s="92"/>
      <c r="K40" s="79"/>
      <c r="L40" s="93"/>
      <c r="M40" s="86"/>
      <c r="N40" s="72"/>
      <c r="O40" s="87"/>
      <c r="P40" s="76" t="str">
        <f aca="false">"&lt;"&amp;ROUND(RIGHT(P39,LEN(P39)-1)*246/1000,2)&amp;" ppb"</f>
        <v>&lt;2.06 ppb</v>
      </c>
      <c r="Q40" s="79"/>
      <c r="R40" s="73"/>
      <c r="S40" s="71"/>
      <c r="T40" s="79"/>
      <c r="U40" s="73"/>
      <c r="V40" s="80"/>
      <c r="W40" s="72"/>
      <c r="X40" s="78"/>
      <c r="Y40" s="80"/>
      <c r="Z40" s="72"/>
      <c r="AA40" s="78"/>
      <c r="AB40" s="81"/>
      <c r="AC40" s="72"/>
      <c r="AD40" s="82"/>
    </row>
    <row r="41" s="34" customFormat="true" ht="39.25" hidden="false" customHeight="true" outlineLevel="0" collapsed="false">
      <c r="A41" s="23" t="s">
        <v>98</v>
      </c>
      <c r="B41" s="24" t="s">
        <v>81</v>
      </c>
      <c r="C41" s="25" t="s">
        <v>99</v>
      </c>
      <c r="D41" s="26" t="n">
        <v>13.159</v>
      </c>
      <c r="E41" s="27" t="n">
        <v>44988</v>
      </c>
      <c r="F41" s="28" t="s">
        <v>28</v>
      </c>
      <c r="G41" s="29"/>
      <c r="H41" s="30" t="s">
        <v>29</v>
      </c>
      <c r="I41" s="31"/>
      <c r="J41" s="29"/>
      <c r="K41" s="30" t="s">
        <v>30</v>
      </c>
      <c r="L41" s="31"/>
      <c r="M41" s="29"/>
      <c r="N41" s="30" t="s">
        <v>31</v>
      </c>
      <c r="O41" s="31"/>
      <c r="P41" s="29"/>
      <c r="Q41" s="30" t="s">
        <v>32</v>
      </c>
      <c r="R41" s="31"/>
      <c r="S41" s="32"/>
      <c r="T41" s="30" t="s">
        <v>33</v>
      </c>
      <c r="U41" s="31"/>
      <c r="V41" s="29"/>
      <c r="W41" s="30" t="s">
        <v>34</v>
      </c>
      <c r="X41" s="31"/>
      <c r="Y41" s="29"/>
      <c r="Z41" s="30" t="s">
        <v>35</v>
      </c>
      <c r="AA41" s="31"/>
      <c r="AB41" s="33" t="s">
        <v>36</v>
      </c>
      <c r="AC41" s="33"/>
      <c r="AD41" s="33"/>
    </row>
    <row r="42" s="34" customFormat="true" ht="42.5" hidden="false" customHeight="true" outlineLevel="0" collapsed="false">
      <c r="A42" s="35" t="s">
        <v>83</v>
      </c>
      <c r="B42" s="35" t="s">
        <v>84</v>
      </c>
      <c r="C42" s="35"/>
      <c r="D42" s="35" t="s">
        <v>100</v>
      </c>
      <c r="E42" s="36" t="n">
        <v>44999</v>
      </c>
      <c r="F42" s="28" t="s">
        <v>39</v>
      </c>
      <c r="G42" s="37" t="s">
        <v>101</v>
      </c>
      <c r="H42" s="38"/>
      <c r="I42" s="39"/>
      <c r="J42" s="37" t="s">
        <v>102</v>
      </c>
      <c r="K42" s="38"/>
      <c r="L42" s="39"/>
      <c r="M42" s="37" t="s">
        <v>103</v>
      </c>
      <c r="N42" s="38"/>
      <c r="O42" s="39"/>
      <c r="P42" s="37" t="n">
        <v>83</v>
      </c>
      <c r="Q42" s="38" t="s">
        <v>40</v>
      </c>
      <c r="R42" s="39" t="n">
        <v>12.13</v>
      </c>
      <c r="S42" s="37" t="n">
        <v>97.45</v>
      </c>
      <c r="T42" s="38" t="s">
        <v>40</v>
      </c>
      <c r="U42" s="39" t="n">
        <v>86.53</v>
      </c>
      <c r="V42" s="37" t="s">
        <v>104</v>
      </c>
      <c r="W42" s="38"/>
      <c r="X42" s="39"/>
      <c r="Y42" s="37" t="s">
        <v>105</v>
      </c>
      <c r="Z42" s="38"/>
      <c r="AA42" s="39"/>
      <c r="AB42" s="40"/>
      <c r="AC42" s="40"/>
      <c r="AD42" s="40"/>
    </row>
    <row r="43" s="34" customFormat="true" ht="33.15" hidden="false" customHeight="true" outlineLevel="0" collapsed="false">
      <c r="A43" s="35"/>
      <c r="B43" s="35" t="s">
        <v>106</v>
      </c>
      <c r="C43" s="35"/>
      <c r="D43" s="35"/>
      <c r="E43" s="41"/>
      <c r="F43" s="28" t="s">
        <v>43</v>
      </c>
      <c r="G43" s="42" t="str">
        <f aca="false">"&lt;"&amp;ROUND(RIGHT(G42,LEN(G42)-1)*81/1000,2)&amp;" ppb"</f>
        <v>&lt;0.29 ppb</v>
      </c>
      <c r="H43" s="38"/>
      <c r="I43" s="43"/>
      <c r="J43" s="42" t="str">
        <f aca="false">"&lt;"&amp;ROUND(RIGHT(J42,LEN(J42)-1)*81/1000,2)&amp;" ppb"</f>
        <v>&lt;32.68 ppb</v>
      </c>
      <c r="K43" s="38"/>
      <c r="L43" s="43"/>
      <c r="M43" s="42" t="str">
        <f aca="false">"&lt;"&amp;ROUND(RIGHT(M42,LEN(M42)-1)*1760/1000,2)&amp;" ppb"</f>
        <v>&lt;8.45 ppb</v>
      </c>
      <c r="N43" s="38"/>
      <c r="O43" s="45"/>
      <c r="P43" s="42" t="str">
        <f aca="false">ROUND(P42*246/1000,2)&amp;" ppb"</f>
        <v>20.42 ppb</v>
      </c>
      <c r="Q43" s="38" t="s">
        <v>40</v>
      </c>
      <c r="R43" s="43" t="str">
        <f aca="false">ROUND(R42*246/1000,2)&amp;" ppb"</f>
        <v>2.98 ppb</v>
      </c>
      <c r="S43" s="42" t="str">
        <f aca="false">ROUND(S42*32300/1000000,2)&amp;" ppm"</f>
        <v>3.15 ppm</v>
      </c>
      <c r="T43" s="38" t="s">
        <v>40</v>
      </c>
      <c r="U43" s="43" t="str">
        <f aca="false">ROUND(U42*32300/1000000,2)&amp;" ppm"</f>
        <v>2.79 ppm</v>
      </c>
      <c r="V43" s="44"/>
      <c r="W43" s="38"/>
      <c r="X43" s="45"/>
      <c r="Y43" s="44"/>
      <c r="Z43" s="38"/>
      <c r="AA43" s="45"/>
      <c r="AB43" s="46"/>
      <c r="AC43" s="38"/>
      <c r="AD43" s="47"/>
    </row>
    <row r="44" s="34" customFormat="true" ht="34.3" hidden="false" customHeight="true" outlineLevel="0" collapsed="false">
      <c r="A44" s="35"/>
      <c r="B44" s="35" t="s">
        <v>44</v>
      </c>
      <c r="C44" s="35"/>
      <c r="D44" s="35"/>
      <c r="E44" s="41"/>
      <c r="F44" s="28" t="s">
        <v>28</v>
      </c>
      <c r="G44" s="29"/>
      <c r="H44" s="30" t="s">
        <v>45</v>
      </c>
      <c r="I44" s="31"/>
      <c r="J44" s="48"/>
      <c r="K44" s="30" t="s">
        <v>46</v>
      </c>
      <c r="L44" s="49"/>
      <c r="M44" s="48"/>
      <c r="N44" s="30"/>
      <c r="O44" s="49"/>
      <c r="P44" s="48"/>
      <c r="Q44" s="30" t="s">
        <v>47</v>
      </c>
      <c r="R44" s="49"/>
      <c r="S44" s="50" t="s">
        <v>48</v>
      </c>
      <c r="T44" s="50"/>
      <c r="U44" s="50"/>
      <c r="V44" s="32"/>
      <c r="W44" s="30" t="s">
        <v>49</v>
      </c>
      <c r="X44" s="51"/>
      <c r="Y44" s="32"/>
      <c r="Z44" s="30" t="s">
        <v>92</v>
      </c>
      <c r="AA44" s="51"/>
      <c r="AB44" s="29"/>
      <c r="AC44" s="30"/>
      <c r="AD44" s="31"/>
    </row>
    <row r="45" s="34" customFormat="true" ht="34.3" hidden="false" customHeight="true" outlineLevel="0" collapsed="false">
      <c r="A45" s="35"/>
      <c r="B45" s="35"/>
      <c r="C45" s="35"/>
      <c r="D45" s="35"/>
      <c r="E45" s="41"/>
      <c r="F45" s="28" t="s">
        <v>39</v>
      </c>
      <c r="G45" s="52" t="s">
        <v>107</v>
      </c>
      <c r="H45" s="53"/>
      <c r="I45" s="54"/>
      <c r="J45" s="37" t="n">
        <v>3.5711</v>
      </c>
      <c r="K45" s="38" t="s">
        <v>40</v>
      </c>
      <c r="L45" s="39" t="n">
        <v>3.683</v>
      </c>
      <c r="M45" s="55"/>
      <c r="N45" s="38"/>
      <c r="O45" s="56"/>
      <c r="P45" s="37" t="s">
        <v>108</v>
      </c>
      <c r="Q45" s="57"/>
      <c r="R45" s="39"/>
      <c r="S45" s="52" t="s">
        <v>109</v>
      </c>
      <c r="T45" s="53"/>
      <c r="U45" s="54"/>
      <c r="V45" s="44" t="s">
        <v>110</v>
      </c>
      <c r="W45" s="38"/>
      <c r="X45" s="45"/>
      <c r="Y45" s="44" t="s">
        <v>111</v>
      </c>
      <c r="Z45" s="38"/>
      <c r="AA45" s="45"/>
      <c r="AB45" s="46"/>
      <c r="AC45" s="38"/>
      <c r="AD45" s="47"/>
    </row>
    <row r="46" s="34" customFormat="true" ht="34.3" hidden="false" customHeight="true" outlineLevel="0" collapsed="false">
      <c r="A46" s="58"/>
      <c r="B46" s="58"/>
      <c r="C46" s="59"/>
      <c r="D46" s="58"/>
      <c r="E46" s="60"/>
      <c r="F46" s="28" t="s">
        <v>43</v>
      </c>
      <c r="G46" s="61"/>
      <c r="H46" s="38"/>
      <c r="I46" s="62"/>
      <c r="J46" s="61"/>
      <c r="K46" s="57"/>
      <c r="L46" s="62"/>
      <c r="M46" s="55"/>
      <c r="N46" s="38"/>
      <c r="O46" s="56"/>
      <c r="P46" s="42" t="str">
        <f aca="false">"&lt;"&amp;ROUND(RIGHT(P45,LEN(P45)-1)*246/1000,2)&amp;" ppb"</f>
        <v>&lt;3.95 ppb</v>
      </c>
      <c r="Q46" s="57"/>
      <c r="R46" s="39"/>
      <c r="S46" s="37"/>
      <c r="T46" s="57"/>
      <c r="U46" s="39"/>
      <c r="V46" s="44"/>
      <c r="W46" s="38"/>
      <c r="X46" s="45"/>
      <c r="Y46" s="44"/>
      <c r="Z46" s="38"/>
      <c r="AA46" s="45"/>
      <c r="AB46" s="46"/>
      <c r="AC46" s="38"/>
      <c r="AD46" s="47"/>
    </row>
    <row r="47" s="34" customFormat="true" ht="39.25" hidden="false" customHeight="true" outlineLevel="0" collapsed="false">
      <c r="A47" s="63" t="s">
        <v>112</v>
      </c>
      <c r="B47" s="64" t="s">
        <v>113</v>
      </c>
      <c r="C47" s="65" t="s">
        <v>114</v>
      </c>
      <c r="D47" s="66" t="n">
        <v>7.889</v>
      </c>
      <c r="E47" s="67" t="n">
        <v>45005</v>
      </c>
      <c r="F47" s="68" t="s">
        <v>28</v>
      </c>
      <c r="G47" s="29"/>
      <c r="H47" s="30" t="s">
        <v>29</v>
      </c>
      <c r="I47" s="31"/>
      <c r="J47" s="29"/>
      <c r="K47" s="30" t="s">
        <v>30</v>
      </c>
      <c r="L47" s="31"/>
      <c r="M47" s="29"/>
      <c r="N47" s="30" t="s">
        <v>31</v>
      </c>
      <c r="O47" s="31"/>
      <c r="P47" s="29"/>
      <c r="Q47" s="30" t="s">
        <v>32</v>
      </c>
      <c r="R47" s="31"/>
      <c r="S47" s="32"/>
      <c r="T47" s="30" t="s">
        <v>33</v>
      </c>
      <c r="U47" s="31"/>
      <c r="V47" s="29"/>
      <c r="W47" s="30" t="s">
        <v>34</v>
      </c>
      <c r="X47" s="31"/>
      <c r="Y47" s="29"/>
      <c r="Z47" s="30" t="s">
        <v>35</v>
      </c>
      <c r="AA47" s="31"/>
      <c r="AB47" s="33" t="s">
        <v>36</v>
      </c>
      <c r="AC47" s="33"/>
      <c r="AD47" s="33"/>
    </row>
    <row r="48" s="34" customFormat="true" ht="42.5" hidden="false" customHeight="true" outlineLevel="0" collapsed="false">
      <c r="A48" s="69" t="s">
        <v>115</v>
      </c>
      <c r="B48" s="69" t="s">
        <v>116</v>
      </c>
      <c r="C48" s="69"/>
      <c r="D48" s="69" t="s">
        <v>117</v>
      </c>
      <c r="E48" s="70" t="n">
        <v>45013</v>
      </c>
      <c r="F48" s="68" t="s">
        <v>39</v>
      </c>
      <c r="G48" s="71" t="s">
        <v>118</v>
      </c>
      <c r="H48" s="72"/>
      <c r="I48" s="73"/>
      <c r="J48" s="71" t="s">
        <v>119</v>
      </c>
      <c r="K48" s="72"/>
      <c r="L48" s="73"/>
      <c r="M48" s="71" t="n">
        <v>1.229</v>
      </c>
      <c r="N48" s="72" t="s">
        <v>40</v>
      </c>
      <c r="O48" s="73" t="n">
        <v>1.583</v>
      </c>
      <c r="P48" s="71" t="s">
        <v>120</v>
      </c>
      <c r="Q48" s="72"/>
      <c r="R48" s="73"/>
      <c r="S48" s="71" t="s">
        <v>121</v>
      </c>
      <c r="T48" s="72"/>
      <c r="U48" s="73"/>
      <c r="V48" s="71" t="s">
        <v>122</v>
      </c>
      <c r="W48" s="72"/>
      <c r="X48" s="73"/>
      <c r="Y48" s="71" t="s">
        <v>123</v>
      </c>
      <c r="Z48" s="72"/>
      <c r="AA48" s="73"/>
      <c r="AB48" s="74"/>
      <c r="AC48" s="74"/>
      <c r="AD48" s="74"/>
    </row>
    <row r="49" s="34" customFormat="true" ht="33.15" hidden="false" customHeight="true" outlineLevel="0" collapsed="false">
      <c r="A49" s="69"/>
      <c r="B49" s="69"/>
      <c r="C49" s="69"/>
      <c r="D49" s="69"/>
      <c r="E49" s="75"/>
      <c r="F49" s="68" t="s">
        <v>43</v>
      </c>
      <c r="G49" s="76" t="str">
        <f aca="false">"&lt;"&amp;ROUND(RIGHT(G48,LEN(G48)-1)*81/1000,2)&amp;" ppb"</f>
        <v>&lt;0.19 ppb</v>
      </c>
      <c r="H49" s="72"/>
      <c r="I49" s="77"/>
      <c r="J49" s="76" t="str">
        <f aca="false">"&lt;"&amp;ROUND(RIGHT(J48,LEN(J48)-1)*81/1000,2)&amp;" ppb"</f>
        <v>&lt;10.59 ppb</v>
      </c>
      <c r="K49" s="72"/>
      <c r="L49" s="77"/>
      <c r="M49" s="76" t="str">
        <f aca="false">ROUND(M48*1760/1000,2)&amp;" ppb"</f>
        <v>2.16 ppb</v>
      </c>
      <c r="N49" s="72" t="s">
        <v>40</v>
      </c>
      <c r="O49" s="77" t="str">
        <f aca="false">ROUND(O48*1760/1000,2)&amp;" ppb"</f>
        <v>2.79 ppb</v>
      </c>
      <c r="P49" s="76" t="str">
        <f aca="false">"&lt;"&amp;ROUND(RIGHT(P48,LEN(P48)-1)*246/1000,2)&amp;" ppb"</f>
        <v>&lt;1.2 ppb</v>
      </c>
      <c r="Q49" s="79"/>
      <c r="R49" s="73"/>
      <c r="S49" s="76" t="str">
        <f aca="false">"&lt;"&amp;ROUND(RIGHT(S48,LEN(S48)-1)*32300/1000000,2)&amp;" ppm"</f>
        <v>&lt;2.1 ppm</v>
      </c>
      <c r="T49" s="72"/>
      <c r="U49" s="77"/>
      <c r="V49" s="80"/>
      <c r="W49" s="72"/>
      <c r="X49" s="78"/>
      <c r="Y49" s="80"/>
      <c r="Z49" s="72"/>
      <c r="AA49" s="78"/>
      <c r="AB49" s="81"/>
      <c r="AC49" s="72"/>
      <c r="AD49" s="82"/>
    </row>
    <row r="50" s="34" customFormat="true" ht="34.3" hidden="false" customHeight="true" outlineLevel="0" collapsed="false">
      <c r="A50" s="69"/>
      <c r="B50" s="69" t="s">
        <v>44</v>
      </c>
      <c r="C50" s="69"/>
      <c r="D50" s="69"/>
      <c r="E50" s="75"/>
      <c r="F50" s="68" t="s">
        <v>28</v>
      </c>
      <c r="G50" s="29"/>
      <c r="H50" s="30" t="s">
        <v>45</v>
      </c>
      <c r="I50" s="31"/>
      <c r="J50" s="48"/>
      <c r="K50" s="30" t="s">
        <v>46</v>
      </c>
      <c r="L50" s="49"/>
      <c r="M50" s="48"/>
      <c r="N50" s="30"/>
      <c r="O50" s="49"/>
      <c r="P50" s="48"/>
      <c r="Q50" s="30" t="s">
        <v>47</v>
      </c>
      <c r="R50" s="49"/>
      <c r="S50" s="50" t="s">
        <v>48</v>
      </c>
      <c r="T50" s="50"/>
      <c r="U50" s="50"/>
      <c r="V50" s="32"/>
      <c r="W50" s="30" t="s">
        <v>49</v>
      </c>
      <c r="X50" s="51"/>
      <c r="Y50" s="32"/>
      <c r="Z50" s="30"/>
      <c r="AA50" s="51"/>
      <c r="AB50" s="29"/>
      <c r="AC50" s="30"/>
      <c r="AD50" s="31"/>
    </row>
    <row r="51" s="34" customFormat="true" ht="34.3" hidden="false" customHeight="true" outlineLevel="0" collapsed="false">
      <c r="A51" s="69"/>
      <c r="B51" s="69"/>
      <c r="C51" s="69"/>
      <c r="D51" s="69"/>
      <c r="E51" s="75"/>
      <c r="F51" s="68" t="s">
        <v>39</v>
      </c>
      <c r="G51" s="94" t="s">
        <v>124</v>
      </c>
      <c r="H51" s="84"/>
      <c r="I51" s="95"/>
      <c r="J51" s="80" t="s">
        <v>125</v>
      </c>
      <c r="K51" s="72"/>
      <c r="L51" s="82"/>
      <c r="M51" s="86"/>
      <c r="N51" s="72"/>
      <c r="O51" s="87"/>
      <c r="P51" s="71" t="s">
        <v>126</v>
      </c>
      <c r="Q51" s="79"/>
      <c r="R51" s="73"/>
      <c r="S51" s="94" t="n">
        <v>8.033</v>
      </c>
      <c r="T51" s="96" t="s">
        <v>40</v>
      </c>
      <c r="U51" s="85" t="n">
        <v>4.37</v>
      </c>
      <c r="V51" s="71" t="n">
        <v>3.2696</v>
      </c>
      <c r="W51" s="72" t="s">
        <v>40</v>
      </c>
      <c r="X51" s="73" t="n">
        <v>1.643</v>
      </c>
      <c r="Y51" s="80"/>
      <c r="Z51" s="72"/>
      <c r="AA51" s="78"/>
      <c r="AB51" s="81"/>
      <c r="AC51" s="72"/>
      <c r="AD51" s="82"/>
    </row>
    <row r="52" s="34" customFormat="true" ht="34.3" hidden="false" customHeight="true" outlineLevel="0" collapsed="false">
      <c r="A52" s="89"/>
      <c r="B52" s="89"/>
      <c r="C52" s="90"/>
      <c r="D52" s="89"/>
      <c r="E52" s="91"/>
      <c r="F52" s="68" t="s">
        <v>43</v>
      </c>
      <c r="G52" s="92"/>
      <c r="H52" s="72"/>
      <c r="I52" s="93"/>
      <c r="J52" s="92"/>
      <c r="K52" s="79"/>
      <c r="L52" s="93"/>
      <c r="M52" s="86"/>
      <c r="N52" s="72"/>
      <c r="O52" s="87"/>
      <c r="P52" s="76" t="str">
        <f aca="false">"&lt;"&amp;ROUND(RIGHT(P51,LEN(P51)-1)*246/1000,2)&amp;" ppb"</f>
        <v>&lt;2.29 ppb</v>
      </c>
      <c r="Q52" s="79"/>
      <c r="R52" s="73"/>
      <c r="S52" s="71"/>
      <c r="T52" s="79"/>
      <c r="U52" s="73"/>
      <c r="V52" s="80"/>
      <c r="W52" s="72"/>
      <c r="X52" s="78"/>
      <c r="Y52" s="80"/>
      <c r="Z52" s="72"/>
      <c r="AA52" s="78"/>
      <c r="AB52" s="81"/>
      <c r="AC52" s="72"/>
      <c r="AD52" s="82"/>
    </row>
    <row r="53" s="34" customFormat="true" ht="39.25" hidden="false" customHeight="true" outlineLevel="0" collapsed="false">
      <c r="A53" s="23" t="s">
        <v>127</v>
      </c>
      <c r="B53" s="24" t="s">
        <v>113</v>
      </c>
      <c r="C53" s="25" t="s">
        <v>128</v>
      </c>
      <c r="D53" s="26" t="n">
        <v>6.868</v>
      </c>
      <c r="E53" s="27" t="n">
        <v>45020</v>
      </c>
      <c r="F53" s="28" t="s">
        <v>28</v>
      </c>
      <c r="G53" s="29"/>
      <c r="H53" s="30" t="s">
        <v>29</v>
      </c>
      <c r="I53" s="31"/>
      <c r="J53" s="29"/>
      <c r="K53" s="30" t="s">
        <v>30</v>
      </c>
      <c r="L53" s="31"/>
      <c r="M53" s="29"/>
      <c r="N53" s="30" t="s">
        <v>31</v>
      </c>
      <c r="O53" s="31"/>
      <c r="P53" s="29"/>
      <c r="Q53" s="30" t="s">
        <v>32</v>
      </c>
      <c r="R53" s="31"/>
      <c r="S53" s="32"/>
      <c r="T53" s="30" t="s">
        <v>33</v>
      </c>
      <c r="U53" s="31"/>
      <c r="V53" s="29"/>
      <c r="W53" s="30" t="s">
        <v>34</v>
      </c>
      <c r="X53" s="31"/>
      <c r="Y53" s="29"/>
      <c r="Z53" s="30" t="s">
        <v>35</v>
      </c>
      <c r="AA53" s="31"/>
      <c r="AB53" s="33" t="s">
        <v>36</v>
      </c>
      <c r="AC53" s="33"/>
      <c r="AD53" s="33"/>
    </row>
    <row r="54" s="34" customFormat="true" ht="42.5" hidden="false" customHeight="true" outlineLevel="0" collapsed="false">
      <c r="A54" s="35" t="s">
        <v>129</v>
      </c>
      <c r="B54" s="35"/>
      <c r="C54" s="35"/>
      <c r="D54" s="35" t="s">
        <v>130</v>
      </c>
      <c r="E54" s="36" t="n">
        <v>45027</v>
      </c>
      <c r="F54" s="28" t="s">
        <v>39</v>
      </c>
      <c r="G54" s="37" t="n">
        <v>16.15</v>
      </c>
      <c r="H54" s="38" t="s">
        <v>40</v>
      </c>
      <c r="I54" s="39" t="n">
        <v>14.37</v>
      </c>
      <c r="J54" s="37" t="n">
        <v>7385</v>
      </c>
      <c r="K54" s="38" t="s">
        <v>40</v>
      </c>
      <c r="L54" s="39" t="n">
        <v>1143</v>
      </c>
      <c r="M54" s="37" t="n">
        <v>166.1</v>
      </c>
      <c r="N54" s="38" t="s">
        <v>40</v>
      </c>
      <c r="O54" s="39" t="n">
        <v>15.81</v>
      </c>
      <c r="P54" s="37" t="n">
        <v>339.4</v>
      </c>
      <c r="Q54" s="38" t="s">
        <v>40</v>
      </c>
      <c r="R54" s="39" t="n">
        <v>33.35</v>
      </c>
      <c r="S54" s="37" t="s">
        <v>131</v>
      </c>
      <c r="T54" s="38"/>
      <c r="U54" s="39"/>
      <c r="V54" s="37" t="s">
        <v>132</v>
      </c>
      <c r="W54" s="38"/>
      <c r="X54" s="39"/>
      <c r="Y54" s="37" t="s">
        <v>133</v>
      </c>
      <c r="Z54" s="38"/>
      <c r="AA54" s="39"/>
      <c r="AB54" s="40"/>
      <c r="AC54" s="40"/>
      <c r="AD54" s="40"/>
    </row>
    <row r="55" s="34" customFormat="true" ht="33.15" hidden="false" customHeight="true" outlineLevel="0" collapsed="false">
      <c r="A55" s="35"/>
      <c r="B55" s="35"/>
      <c r="C55" s="35"/>
      <c r="D55" s="35"/>
      <c r="E55" s="41"/>
      <c r="F55" s="28" t="s">
        <v>43</v>
      </c>
      <c r="G55" s="42" t="str">
        <f aca="false">ROUND(G54*81/1000,2)&amp;" ppb"</f>
        <v>1.31 ppb</v>
      </c>
      <c r="H55" s="38" t="s">
        <v>40</v>
      </c>
      <c r="I55" s="43" t="str">
        <f aca="false">ROUND(I54*81/1000,2)&amp;" ppb"</f>
        <v>1.16 ppb</v>
      </c>
      <c r="J55" s="42" t="str">
        <f aca="false">ROUND(J54*81/1000,2)&amp;" ppb"</f>
        <v>598.19 ppb</v>
      </c>
      <c r="K55" s="38" t="s">
        <v>40</v>
      </c>
      <c r="L55" s="43" t="str">
        <f aca="false">ROUND(L54*81/1000,2)&amp;" ppb"</f>
        <v>92.58 ppb</v>
      </c>
      <c r="M55" s="42" t="str">
        <f aca="false">ROUND(M54*1760/1000,2)&amp;" ppb"</f>
        <v>292.34 ppb</v>
      </c>
      <c r="N55" s="38" t="s">
        <v>40</v>
      </c>
      <c r="O55" s="43" t="str">
        <f aca="false">ROUND(O54*1760/1000,2)&amp;" ppb"</f>
        <v>27.83 ppb</v>
      </c>
      <c r="P55" s="42" t="str">
        <f aca="false">ROUND(P54*246/1000,2)&amp;" ppb"</f>
        <v>83.49 ppb</v>
      </c>
      <c r="Q55" s="38" t="s">
        <v>40</v>
      </c>
      <c r="R55" s="43" t="str">
        <f aca="false">ROUND(R54*246/1000,2)&amp;" ppb"</f>
        <v>8.2 ppb</v>
      </c>
      <c r="S55" s="42" t="str">
        <f aca="false">"&lt;"&amp;ROUND(RIGHT(S54,LEN(S54)-1)*32300/1000000,2)&amp;" ppm"</f>
        <v>&lt;6.24 ppm</v>
      </c>
      <c r="T55" s="38"/>
      <c r="U55" s="43"/>
      <c r="V55" s="44"/>
      <c r="W55" s="38"/>
      <c r="X55" s="45"/>
      <c r="Y55" s="44"/>
      <c r="Z55" s="38"/>
      <c r="AA55" s="45"/>
      <c r="AB55" s="46"/>
      <c r="AC55" s="38"/>
      <c r="AD55" s="47"/>
    </row>
    <row r="56" s="34" customFormat="true" ht="34.3" hidden="false" customHeight="true" outlineLevel="0" collapsed="false">
      <c r="A56" s="35"/>
      <c r="B56" s="35" t="s">
        <v>44</v>
      </c>
      <c r="C56" s="35"/>
      <c r="D56" s="35"/>
      <c r="E56" s="41"/>
      <c r="F56" s="28" t="s">
        <v>28</v>
      </c>
      <c r="G56" s="29"/>
      <c r="H56" s="30" t="s">
        <v>45</v>
      </c>
      <c r="I56" s="31"/>
      <c r="J56" s="48"/>
      <c r="K56" s="30" t="s">
        <v>46</v>
      </c>
      <c r="L56" s="49"/>
      <c r="M56" s="48"/>
      <c r="N56" s="30"/>
      <c r="O56" s="49"/>
      <c r="P56" s="48"/>
      <c r="Q56" s="30" t="s">
        <v>47</v>
      </c>
      <c r="R56" s="49"/>
      <c r="S56" s="50" t="s">
        <v>48</v>
      </c>
      <c r="T56" s="50"/>
      <c r="U56" s="50"/>
      <c r="V56" s="32"/>
      <c r="W56" s="30" t="s">
        <v>49</v>
      </c>
      <c r="X56" s="51"/>
      <c r="Y56" s="32"/>
      <c r="Z56" s="30" t="s">
        <v>92</v>
      </c>
      <c r="AA56" s="51"/>
      <c r="AB56" s="29"/>
      <c r="AC56" s="30"/>
      <c r="AD56" s="31"/>
    </row>
    <row r="57" s="34" customFormat="true" ht="34.3" hidden="false" customHeight="true" outlineLevel="0" collapsed="false">
      <c r="A57" s="35"/>
      <c r="B57" s="35"/>
      <c r="C57" s="35"/>
      <c r="D57" s="35"/>
      <c r="E57" s="41"/>
      <c r="F57" s="28" t="s">
        <v>39</v>
      </c>
      <c r="G57" s="52" t="s">
        <v>134</v>
      </c>
      <c r="H57" s="53"/>
      <c r="I57" s="54"/>
      <c r="J57" s="37" t="s">
        <v>135</v>
      </c>
      <c r="K57" s="38"/>
      <c r="L57" s="45"/>
      <c r="M57" s="55"/>
      <c r="N57" s="38"/>
      <c r="O57" s="56"/>
      <c r="P57" s="37" t="n">
        <v>128.2</v>
      </c>
      <c r="Q57" s="57" t="s">
        <v>40</v>
      </c>
      <c r="R57" s="39" t="n">
        <v>35.77</v>
      </c>
      <c r="S57" s="52" t="s">
        <v>136</v>
      </c>
      <c r="T57" s="53"/>
      <c r="U57" s="54"/>
      <c r="V57" s="44" t="s">
        <v>137</v>
      </c>
      <c r="W57" s="38"/>
      <c r="X57" s="45"/>
      <c r="Y57" s="44" t="s">
        <v>138</v>
      </c>
      <c r="Z57" s="38"/>
      <c r="AA57" s="45"/>
      <c r="AB57" s="46"/>
      <c r="AC57" s="38"/>
      <c r="AD57" s="47"/>
    </row>
    <row r="58" s="34" customFormat="true" ht="34.3" hidden="false" customHeight="true" outlineLevel="0" collapsed="false">
      <c r="A58" s="58"/>
      <c r="B58" s="58"/>
      <c r="C58" s="59"/>
      <c r="D58" s="58"/>
      <c r="E58" s="60"/>
      <c r="F58" s="28" t="s">
        <v>43</v>
      </c>
      <c r="G58" s="61"/>
      <c r="H58" s="38"/>
      <c r="I58" s="62"/>
      <c r="J58" s="61"/>
      <c r="K58" s="57"/>
      <c r="L58" s="62"/>
      <c r="M58" s="55"/>
      <c r="N58" s="38"/>
      <c r="O58" s="56"/>
      <c r="P58" s="42" t="str">
        <f aca="false">ROUND(P57*246/1000,2)&amp;" ppb"</f>
        <v>31.54 ppb</v>
      </c>
      <c r="Q58" s="38" t="s">
        <v>40</v>
      </c>
      <c r="R58" s="43" t="str">
        <f aca="false">ROUND(R57*246/1000,2)&amp;" ppb"</f>
        <v>8.8 ppb</v>
      </c>
      <c r="S58" s="37"/>
      <c r="T58" s="57"/>
      <c r="U58" s="39"/>
      <c r="V58" s="44"/>
      <c r="W58" s="38"/>
      <c r="X58" s="45"/>
      <c r="Y58" s="44"/>
      <c r="Z58" s="38"/>
      <c r="AA58" s="45"/>
      <c r="AB58" s="46"/>
      <c r="AC58" s="38"/>
      <c r="AD58" s="47"/>
    </row>
    <row r="59" s="34" customFormat="true" ht="39.25" hidden="false" customHeight="true" outlineLevel="0" collapsed="false">
      <c r="A59" s="63" t="s">
        <v>139</v>
      </c>
      <c r="B59" s="64" t="s">
        <v>113</v>
      </c>
      <c r="C59" s="65" t="s">
        <v>140</v>
      </c>
      <c r="D59" s="66" t="n">
        <v>7.778</v>
      </c>
      <c r="E59" s="67" t="n">
        <v>45027</v>
      </c>
      <c r="F59" s="68" t="s">
        <v>28</v>
      </c>
      <c r="G59" s="29"/>
      <c r="H59" s="30" t="s">
        <v>29</v>
      </c>
      <c r="I59" s="31"/>
      <c r="J59" s="29"/>
      <c r="K59" s="30" t="s">
        <v>30</v>
      </c>
      <c r="L59" s="31"/>
      <c r="M59" s="29"/>
      <c r="N59" s="30" t="s">
        <v>31</v>
      </c>
      <c r="O59" s="31"/>
      <c r="P59" s="29"/>
      <c r="Q59" s="30" t="s">
        <v>32</v>
      </c>
      <c r="R59" s="31"/>
      <c r="S59" s="32"/>
      <c r="T59" s="30" t="s">
        <v>33</v>
      </c>
      <c r="U59" s="31"/>
      <c r="V59" s="29"/>
      <c r="W59" s="30" t="s">
        <v>34</v>
      </c>
      <c r="X59" s="31"/>
      <c r="Y59" s="29"/>
      <c r="Z59" s="30" t="s">
        <v>35</v>
      </c>
      <c r="AA59" s="31"/>
      <c r="AB59" s="33" t="s">
        <v>36</v>
      </c>
      <c r="AC59" s="33"/>
      <c r="AD59" s="33"/>
    </row>
    <row r="60" s="34" customFormat="true" ht="42.5" hidden="false" customHeight="true" outlineLevel="0" collapsed="false">
      <c r="A60" s="69" t="s">
        <v>141</v>
      </c>
      <c r="B60" s="69" t="s">
        <v>142</v>
      </c>
      <c r="C60" s="69"/>
      <c r="D60" s="69" t="s">
        <v>143</v>
      </c>
      <c r="E60" s="70" t="n">
        <v>45035</v>
      </c>
      <c r="F60" s="68" t="s">
        <v>39</v>
      </c>
      <c r="G60" s="71" t="n">
        <v>1579</v>
      </c>
      <c r="H60" s="72" t="s">
        <v>40</v>
      </c>
      <c r="I60" s="73" t="n">
        <v>88.9</v>
      </c>
      <c r="J60" s="71" t="n">
        <v>8911</v>
      </c>
      <c r="K60" s="72" t="s">
        <v>40</v>
      </c>
      <c r="L60" s="73" t="n">
        <v>1977</v>
      </c>
      <c r="M60" s="71" t="n">
        <v>79.73</v>
      </c>
      <c r="N60" s="72" t="s">
        <v>40</v>
      </c>
      <c r="O60" s="73" t="n">
        <v>23.91</v>
      </c>
      <c r="P60" s="71" t="n">
        <v>2032</v>
      </c>
      <c r="Q60" s="72" t="s">
        <v>40</v>
      </c>
      <c r="R60" s="73" t="n">
        <v>117.6</v>
      </c>
      <c r="S60" s="71" t="n">
        <v>1840.5</v>
      </c>
      <c r="T60" s="72" t="s">
        <v>40</v>
      </c>
      <c r="U60" s="73" t="n">
        <v>493.9</v>
      </c>
      <c r="V60" s="71" t="s">
        <v>144</v>
      </c>
      <c r="W60" s="72"/>
      <c r="X60" s="73"/>
      <c r="Y60" s="71" t="s">
        <v>145</v>
      </c>
      <c r="Z60" s="72"/>
      <c r="AA60" s="73"/>
      <c r="AB60" s="74"/>
      <c r="AC60" s="74"/>
      <c r="AD60" s="74"/>
    </row>
    <row r="61" s="34" customFormat="true" ht="33.15" hidden="false" customHeight="true" outlineLevel="0" collapsed="false">
      <c r="A61" s="69"/>
      <c r="B61" s="69"/>
      <c r="C61" s="69"/>
      <c r="D61" s="69"/>
      <c r="E61" s="75"/>
      <c r="F61" s="68" t="s">
        <v>43</v>
      </c>
      <c r="G61" s="76" t="str">
        <f aca="false">ROUND(G60*81/1000,2)&amp;" ppb"</f>
        <v>127.9 ppb</v>
      </c>
      <c r="H61" s="72" t="s">
        <v>40</v>
      </c>
      <c r="I61" s="77" t="str">
        <f aca="false">ROUND(I60*81/1000,2)&amp;" ppb"</f>
        <v>7.2 ppb</v>
      </c>
      <c r="J61" s="76" t="str">
        <f aca="false">ROUND(J60*81/1000,2)&amp;" ppb"</f>
        <v>721.79 ppb</v>
      </c>
      <c r="K61" s="72" t="s">
        <v>40</v>
      </c>
      <c r="L61" s="77" t="str">
        <f aca="false">ROUND(L60*81/1000,2)&amp;" ppb"</f>
        <v>160.14 ppb</v>
      </c>
      <c r="M61" s="76" t="str">
        <f aca="false">ROUND(M60*1760/1000,2)&amp;" ppb"</f>
        <v>140.32 ppb</v>
      </c>
      <c r="N61" s="72" t="s">
        <v>40</v>
      </c>
      <c r="O61" s="77" t="str">
        <f aca="false">ROUND(O60*1760/1000,2)&amp;" ppb"</f>
        <v>42.08 ppb</v>
      </c>
      <c r="P61" s="76" t="str">
        <f aca="false">ROUND(P60*246/1000,2)&amp;" ppb"</f>
        <v>499.87 ppb</v>
      </c>
      <c r="Q61" s="72" t="s">
        <v>40</v>
      </c>
      <c r="R61" s="77" t="str">
        <f aca="false">ROUND(R60*246/1000,2)&amp;" ppb"</f>
        <v>28.93 ppb</v>
      </c>
      <c r="S61" s="76" t="str">
        <f aca="false">ROUND(S60*32300/1000000,2)&amp;" ppm"</f>
        <v>59.45 ppm</v>
      </c>
      <c r="T61" s="72" t="s">
        <v>40</v>
      </c>
      <c r="U61" s="77" t="str">
        <f aca="false">ROUND(U60*32300/1000000,2)&amp;" ppm"</f>
        <v>15.95 ppm</v>
      </c>
      <c r="V61" s="80"/>
      <c r="W61" s="72"/>
      <c r="X61" s="78"/>
      <c r="Y61" s="80"/>
      <c r="Z61" s="72"/>
      <c r="AA61" s="78"/>
      <c r="AB61" s="81"/>
      <c r="AC61" s="72"/>
      <c r="AD61" s="82"/>
    </row>
    <row r="62" s="34" customFormat="true" ht="34.3" hidden="false" customHeight="true" outlineLevel="0" collapsed="false">
      <c r="A62" s="69"/>
      <c r="B62" s="69" t="s">
        <v>44</v>
      </c>
      <c r="C62" s="69"/>
      <c r="D62" s="69"/>
      <c r="E62" s="75"/>
      <c r="F62" s="68" t="s">
        <v>28</v>
      </c>
      <c r="G62" s="29"/>
      <c r="H62" s="30" t="s">
        <v>45</v>
      </c>
      <c r="I62" s="31"/>
      <c r="J62" s="48"/>
      <c r="K62" s="30" t="s">
        <v>46</v>
      </c>
      <c r="L62" s="49"/>
      <c r="M62" s="48"/>
      <c r="N62" s="30"/>
      <c r="O62" s="49"/>
      <c r="P62" s="48"/>
      <c r="Q62" s="30" t="s">
        <v>47</v>
      </c>
      <c r="R62" s="49"/>
      <c r="S62" s="50"/>
      <c r="T62" s="50"/>
      <c r="U62" s="50"/>
      <c r="V62" s="32"/>
      <c r="W62" s="30"/>
      <c r="X62" s="51"/>
      <c r="Y62" s="32"/>
      <c r="Z62" s="30"/>
      <c r="AA62" s="51"/>
      <c r="AB62" s="29"/>
      <c r="AC62" s="30"/>
      <c r="AD62" s="31"/>
    </row>
    <row r="63" s="34" customFormat="true" ht="34.3" hidden="false" customHeight="true" outlineLevel="0" collapsed="false">
      <c r="A63" s="69"/>
      <c r="B63" s="69"/>
      <c r="C63" s="69"/>
      <c r="D63" s="69"/>
      <c r="E63" s="75"/>
      <c r="F63" s="68" t="s">
        <v>39</v>
      </c>
      <c r="G63" s="94" t="s">
        <v>146</v>
      </c>
      <c r="H63" s="84"/>
      <c r="I63" s="95"/>
      <c r="J63" s="80" t="n">
        <v>63.255</v>
      </c>
      <c r="K63" s="72" t="s">
        <v>40</v>
      </c>
      <c r="L63" s="73" t="n">
        <v>33.25</v>
      </c>
      <c r="M63" s="86"/>
      <c r="N63" s="72"/>
      <c r="O63" s="87"/>
      <c r="P63" s="71" t="n">
        <v>1676</v>
      </c>
      <c r="Q63" s="79" t="s">
        <v>40</v>
      </c>
      <c r="R63" s="73" t="n">
        <v>152</v>
      </c>
      <c r="S63" s="94"/>
      <c r="T63" s="96"/>
      <c r="U63" s="85"/>
      <c r="V63" s="71"/>
      <c r="W63" s="72"/>
      <c r="X63" s="73"/>
      <c r="Y63" s="80"/>
      <c r="Z63" s="72"/>
      <c r="AA63" s="78"/>
      <c r="AB63" s="81"/>
      <c r="AC63" s="72"/>
      <c r="AD63" s="82"/>
    </row>
    <row r="64" s="34" customFormat="true" ht="34.3" hidden="false" customHeight="true" outlineLevel="0" collapsed="false">
      <c r="A64" s="89"/>
      <c r="B64" s="89"/>
      <c r="C64" s="90"/>
      <c r="D64" s="89"/>
      <c r="E64" s="91"/>
      <c r="F64" s="68" t="s">
        <v>43</v>
      </c>
      <c r="G64" s="92"/>
      <c r="H64" s="72"/>
      <c r="I64" s="93"/>
      <c r="J64" s="92"/>
      <c r="K64" s="79"/>
      <c r="L64" s="93"/>
      <c r="M64" s="86"/>
      <c r="N64" s="72"/>
      <c r="O64" s="87"/>
      <c r="P64" s="76" t="str">
        <f aca="false">ROUND(P63*246/1000,2)&amp;" ppb"</f>
        <v>412.3 ppb</v>
      </c>
      <c r="Q64" s="72" t="s">
        <v>40</v>
      </c>
      <c r="R64" s="77" t="str">
        <f aca="false">ROUND(R63*246/1000,2)&amp;" ppb"</f>
        <v>37.39 ppb</v>
      </c>
      <c r="S64" s="71"/>
      <c r="T64" s="79"/>
      <c r="U64" s="73"/>
      <c r="V64" s="80"/>
      <c r="W64" s="72"/>
      <c r="X64" s="78"/>
      <c r="Y64" s="80"/>
      <c r="Z64" s="72"/>
      <c r="AA64" s="78"/>
      <c r="AB64" s="81"/>
      <c r="AC64" s="72"/>
      <c r="AD64" s="82"/>
    </row>
    <row r="65" s="34" customFormat="true" ht="39.25" hidden="false" customHeight="true" outlineLevel="0" collapsed="false">
      <c r="A65" s="23" t="s">
        <v>147</v>
      </c>
      <c r="B65" s="24" t="s">
        <v>113</v>
      </c>
      <c r="C65" s="25" t="s">
        <v>148</v>
      </c>
      <c r="D65" s="26" t="n">
        <v>19.798</v>
      </c>
      <c r="E65" s="27" t="n">
        <v>45035</v>
      </c>
      <c r="F65" s="28" t="s">
        <v>28</v>
      </c>
      <c r="G65" s="29"/>
      <c r="H65" s="30" t="s">
        <v>29</v>
      </c>
      <c r="I65" s="31"/>
      <c r="J65" s="29"/>
      <c r="K65" s="30" t="s">
        <v>30</v>
      </c>
      <c r="L65" s="31"/>
      <c r="M65" s="29"/>
      <c r="N65" s="30" t="s">
        <v>31</v>
      </c>
      <c r="O65" s="31"/>
      <c r="P65" s="29"/>
      <c r="Q65" s="30" t="s">
        <v>32</v>
      </c>
      <c r="R65" s="31"/>
      <c r="S65" s="32"/>
      <c r="T65" s="30" t="s">
        <v>33</v>
      </c>
      <c r="U65" s="31"/>
      <c r="V65" s="29"/>
      <c r="W65" s="30" t="s">
        <v>34</v>
      </c>
      <c r="X65" s="31"/>
      <c r="Y65" s="29"/>
      <c r="Z65" s="30" t="s">
        <v>35</v>
      </c>
      <c r="AA65" s="31"/>
      <c r="AB65" s="33" t="s">
        <v>36</v>
      </c>
      <c r="AC65" s="33"/>
      <c r="AD65" s="33"/>
    </row>
    <row r="66" s="34" customFormat="true" ht="42.5" hidden="false" customHeight="true" outlineLevel="0" collapsed="false">
      <c r="A66" s="35" t="s">
        <v>149</v>
      </c>
      <c r="B66" s="35" t="s">
        <v>150</v>
      </c>
      <c r="C66" s="35"/>
      <c r="D66" s="35" t="s">
        <v>151</v>
      </c>
      <c r="E66" s="36" t="n">
        <v>45055</v>
      </c>
      <c r="F66" s="28" t="s">
        <v>39</v>
      </c>
      <c r="G66" s="37" t="s">
        <v>152</v>
      </c>
      <c r="H66" s="38"/>
      <c r="I66" s="39"/>
      <c r="J66" s="37" t="n">
        <v>465.7</v>
      </c>
      <c r="K66" s="38" t="s">
        <v>40</v>
      </c>
      <c r="L66" s="39" t="n">
        <v>335.2</v>
      </c>
      <c r="M66" s="37" t="s">
        <v>153</v>
      </c>
      <c r="N66" s="38"/>
      <c r="O66" s="39"/>
      <c r="P66" s="37" t="n">
        <v>273.1</v>
      </c>
      <c r="Q66" s="38" t="s">
        <v>40</v>
      </c>
      <c r="R66" s="39" t="n">
        <v>20.97</v>
      </c>
      <c r="S66" s="37" t="s">
        <v>154</v>
      </c>
      <c r="T66" s="38"/>
      <c r="U66" s="39"/>
      <c r="V66" s="37" t="s">
        <v>155</v>
      </c>
      <c r="W66" s="38"/>
      <c r="X66" s="39"/>
      <c r="Y66" s="37" t="s">
        <v>156</v>
      </c>
      <c r="Z66" s="38"/>
      <c r="AA66" s="39"/>
      <c r="AB66" s="40"/>
      <c r="AC66" s="40"/>
      <c r="AD66" s="40"/>
    </row>
    <row r="67" s="34" customFormat="true" ht="33.15" hidden="false" customHeight="true" outlineLevel="0" collapsed="false">
      <c r="A67" s="35"/>
      <c r="B67" s="35"/>
      <c r="C67" s="35"/>
      <c r="D67" s="35"/>
      <c r="E67" s="41"/>
      <c r="F67" s="28" t="s">
        <v>43</v>
      </c>
      <c r="G67" s="42" t="str">
        <f aca="false">"&lt;"&amp;ROUND(RIGHT(G66,LEN(G66)-1)*81/1000,2)&amp;" ppb"</f>
        <v>&lt;0.77 ppb</v>
      </c>
      <c r="H67" s="38"/>
      <c r="I67" s="43"/>
      <c r="J67" s="42" t="str">
        <f aca="false">ROUND(J66*81/1000,2)&amp;" ppb"</f>
        <v>37.72 ppb</v>
      </c>
      <c r="K67" s="38" t="s">
        <v>40</v>
      </c>
      <c r="L67" s="43" t="str">
        <f aca="false">ROUND(L66*81/1000,2)&amp;" ppb"</f>
        <v>27.15 ppb</v>
      </c>
      <c r="M67" s="42" t="str">
        <f aca="false">"&lt;"&amp;ROUND(RIGHT(M66,LEN(M66)-1)*1760/1000,2)&amp;" ppb"</f>
        <v>&lt;19.36 ppb</v>
      </c>
      <c r="N67" s="38"/>
      <c r="O67" s="45"/>
      <c r="P67" s="42" t="str">
        <f aca="false">ROUND(P66*246/1000,2)&amp;" ppb"</f>
        <v>67.18 ppb</v>
      </c>
      <c r="Q67" s="38" t="s">
        <v>40</v>
      </c>
      <c r="R67" s="43" t="str">
        <f aca="false">ROUND(R66*246/1000,2)&amp;" ppb"</f>
        <v>5.16 ppb</v>
      </c>
      <c r="S67" s="42" t="str">
        <f aca="false">"&lt;"&amp;ROUND(RIGHT(S66,LEN(S66)-1)*32300/1000000,2)&amp;" ppm"</f>
        <v>&lt;3.45 ppm</v>
      </c>
      <c r="T67" s="38"/>
      <c r="U67" s="43"/>
      <c r="V67" s="44"/>
      <c r="W67" s="38"/>
      <c r="X67" s="45"/>
      <c r="Y67" s="44"/>
      <c r="Z67" s="38"/>
      <c r="AA67" s="45"/>
      <c r="AB67" s="46"/>
      <c r="AC67" s="38"/>
      <c r="AD67" s="47"/>
    </row>
    <row r="68" s="34" customFormat="true" ht="34.3" hidden="false" customHeight="true" outlineLevel="0" collapsed="false">
      <c r="A68" s="35"/>
      <c r="B68" s="35" t="s">
        <v>44</v>
      </c>
      <c r="C68" s="35"/>
      <c r="D68" s="35"/>
      <c r="E68" s="41"/>
      <c r="F68" s="28" t="s">
        <v>28</v>
      </c>
      <c r="G68" s="29"/>
      <c r="H68" s="30" t="s">
        <v>45</v>
      </c>
      <c r="I68" s="31"/>
      <c r="J68" s="48"/>
      <c r="K68" s="30" t="s">
        <v>46</v>
      </c>
      <c r="L68" s="49"/>
      <c r="M68" s="48"/>
      <c r="N68" s="30"/>
      <c r="O68" s="49"/>
      <c r="P68" s="48"/>
      <c r="Q68" s="30" t="s">
        <v>47</v>
      </c>
      <c r="R68" s="49"/>
      <c r="S68" s="50"/>
      <c r="T68" s="50"/>
      <c r="U68" s="50"/>
      <c r="V68" s="32"/>
      <c r="W68" s="30"/>
      <c r="X68" s="51"/>
      <c r="Y68" s="32"/>
      <c r="Z68" s="30"/>
      <c r="AA68" s="51"/>
      <c r="AB68" s="29"/>
      <c r="AC68" s="30"/>
      <c r="AD68" s="31"/>
    </row>
    <row r="69" s="34" customFormat="true" ht="34.3" hidden="false" customHeight="true" outlineLevel="0" collapsed="false">
      <c r="A69" s="35"/>
      <c r="B69" s="35"/>
      <c r="C69" s="35"/>
      <c r="D69" s="35"/>
      <c r="E69" s="41"/>
      <c r="F69" s="28" t="s">
        <v>39</v>
      </c>
      <c r="G69" s="52" t="s">
        <v>157</v>
      </c>
      <c r="H69" s="53"/>
      <c r="I69" s="54"/>
      <c r="J69" s="37" t="s">
        <v>158</v>
      </c>
      <c r="K69" s="38"/>
      <c r="L69" s="45"/>
      <c r="M69" s="55"/>
      <c r="N69" s="38"/>
      <c r="O69" s="56"/>
      <c r="P69" s="37" t="s">
        <v>159</v>
      </c>
      <c r="Q69" s="57"/>
      <c r="R69" s="39"/>
      <c r="S69" s="52"/>
      <c r="T69" s="53"/>
      <c r="U69" s="54"/>
      <c r="V69" s="44"/>
      <c r="W69" s="38"/>
      <c r="X69" s="45"/>
      <c r="Y69" s="44"/>
      <c r="Z69" s="38"/>
      <c r="AA69" s="45"/>
      <c r="AB69" s="46"/>
      <c r="AC69" s="38"/>
      <c r="AD69" s="47"/>
    </row>
    <row r="70" s="34" customFormat="true" ht="34.3" hidden="false" customHeight="true" outlineLevel="0" collapsed="false">
      <c r="A70" s="58"/>
      <c r="B70" s="58"/>
      <c r="C70" s="59"/>
      <c r="D70" s="58"/>
      <c r="E70" s="60"/>
      <c r="F70" s="28" t="s">
        <v>43</v>
      </c>
      <c r="G70" s="61"/>
      <c r="H70" s="38"/>
      <c r="I70" s="62"/>
      <c r="J70" s="61"/>
      <c r="K70" s="57"/>
      <c r="L70" s="62"/>
      <c r="M70" s="55"/>
      <c r="N70" s="38"/>
      <c r="O70" s="56"/>
      <c r="P70" s="42" t="str">
        <f aca="false">"&lt;"&amp;ROUND(RIGHT(P69,LEN(P69)-1)*246/1000,2)&amp;" ppb"</f>
        <v>&lt;9.41 ppb</v>
      </c>
      <c r="Q70" s="57"/>
      <c r="R70" s="39"/>
      <c r="S70" s="37"/>
      <c r="T70" s="57"/>
      <c r="U70" s="39"/>
      <c r="V70" s="44"/>
      <c r="W70" s="38"/>
      <c r="X70" s="45"/>
      <c r="Y70" s="44"/>
      <c r="Z70" s="38"/>
      <c r="AA70" s="45"/>
      <c r="AB70" s="46"/>
      <c r="AC70" s="38"/>
      <c r="AD70" s="47"/>
    </row>
    <row r="71" s="34" customFormat="true" ht="39.25" hidden="false" customHeight="true" outlineLevel="0" collapsed="false">
      <c r="A71" s="63" t="s">
        <v>160</v>
      </c>
      <c r="B71" s="64" t="s">
        <v>113</v>
      </c>
      <c r="C71" s="65" t="s">
        <v>161</v>
      </c>
      <c r="D71" s="66" t="n">
        <v>6.875</v>
      </c>
      <c r="E71" s="67" t="n">
        <v>45259</v>
      </c>
      <c r="F71" s="68" t="s">
        <v>28</v>
      </c>
      <c r="G71" s="29"/>
      <c r="H71" s="30" t="s">
        <v>29</v>
      </c>
      <c r="I71" s="31"/>
      <c r="J71" s="29"/>
      <c r="K71" s="30" t="s">
        <v>30</v>
      </c>
      <c r="L71" s="31"/>
      <c r="M71" s="29"/>
      <c r="N71" s="30" t="s">
        <v>31</v>
      </c>
      <c r="O71" s="31"/>
      <c r="P71" s="29"/>
      <c r="Q71" s="30" t="s">
        <v>32</v>
      </c>
      <c r="R71" s="31"/>
      <c r="S71" s="32"/>
      <c r="T71" s="30" t="s">
        <v>33</v>
      </c>
      <c r="U71" s="31"/>
      <c r="V71" s="29"/>
      <c r="W71" s="30" t="s">
        <v>34</v>
      </c>
      <c r="X71" s="31"/>
      <c r="Y71" s="29"/>
      <c r="Z71" s="30" t="s">
        <v>35</v>
      </c>
      <c r="AA71" s="31"/>
      <c r="AB71" s="33" t="s">
        <v>36</v>
      </c>
      <c r="AC71" s="33"/>
      <c r="AD71" s="33"/>
    </row>
    <row r="72" s="34" customFormat="true" ht="42.5" hidden="false" customHeight="true" outlineLevel="0" collapsed="false">
      <c r="A72" s="69" t="s">
        <v>162</v>
      </c>
      <c r="B72" s="69" t="s">
        <v>163</v>
      </c>
      <c r="C72" s="69"/>
      <c r="D72" s="69" t="s">
        <v>164</v>
      </c>
      <c r="E72" s="70" t="n">
        <v>45266</v>
      </c>
      <c r="F72" s="68" t="s">
        <v>39</v>
      </c>
      <c r="G72" s="71" t="n">
        <v>20.37</v>
      </c>
      <c r="H72" s="72" t="s">
        <v>40</v>
      </c>
      <c r="I72" s="73" t="n">
        <v>3.276</v>
      </c>
      <c r="J72" s="71" t="n">
        <v>1099</v>
      </c>
      <c r="K72" s="72" t="s">
        <v>40</v>
      </c>
      <c r="L72" s="73" t="n">
        <v>195.4</v>
      </c>
      <c r="M72" s="71" t="n">
        <v>28.56</v>
      </c>
      <c r="N72" s="72" t="s">
        <v>40</v>
      </c>
      <c r="O72" s="73" t="n">
        <v>2.622</v>
      </c>
      <c r="P72" s="71" t="n">
        <v>38.44</v>
      </c>
      <c r="Q72" s="72" t="s">
        <v>40</v>
      </c>
      <c r="R72" s="73" t="n">
        <v>4.702</v>
      </c>
      <c r="S72" s="71" t="n">
        <v>60.24</v>
      </c>
      <c r="T72" s="72" t="s">
        <v>40</v>
      </c>
      <c r="U72" s="73" t="n">
        <v>25.46</v>
      </c>
      <c r="V72" s="71" t="s">
        <v>165</v>
      </c>
      <c r="W72" s="72"/>
      <c r="X72" s="73"/>
      <c r="Y72" s="71" t="s">
        <v>166</v>
      </c>
      <c r="Z72" s="72"/>
      <c r="AA72" s="73"/>
      <c r="AB72" s="74"/>
      <c r="AC72" s="74"/>
      <c r="AD72" s="74"/>
    </row>
    <row r="73" s="34" customFormat="true" ht="33.15" hidden="false" customHeight="true" outlineLevel="0" collapsed="false">
      <c r="A73" s="69"/>
      <c r="B73" s="69"/>
      <c r="C73" s="69"/>
      <c r="D73" s="69"/>
      <c r="E73" s="75"/>
      <c r="F73" s="68" t="s">
        <v>43</v>
      </c>
      <c r="G73" s="76" t="str">
        <f aca="false">ROUND(G72*81/1000,2)&amp;" ppb"</f>
        <v>1.65 ppb</v>
      </c>
      <c r="H73" s="72" t="s">
        <v>40</v>
      </c>
      <c r="I73" s="77" t="str">
        <f aca="false">ROUND(I72*81/1000,2)&amp;" ppb"</f>
        <v>0.27 ppb</v>
      </c>
      <c r="J73" s="76" t="str">
        <f aca="false">ROUND(J72*81/1000,2)&amp;" ppb"</f>
        <v>89.02 ppb</v>
      </c>
      <c r="K73" s="72" t="s">
        <v>40</v>
      </c>
      <c r="L73" s="77" t="str">
        <f aca="false">ROUND(L72*81/1000,2)&amp;" ppb"</f>
        <v>15.83 ppb</v>
      </c>
      <c r="M73" s="76" t="str">
        <f aca="false">ROUND(M72*1760/1000,2)&amp;" ppb"</f>
        <v>50.27 ppb</v>
      </c>
      <c r="N73" s="72" t="s">
        <v>40</v>
      </c>
      <c r="O73" s="77" t="str">
        <f aca="false">ROUND(O72*1760/1000,2)&amp;" ppb"</f>
        <v>4.61 ppb</v>
      </c>
      <c r="P73" s="76" t="str">
        <f aca="false">ROUND(P72*246/1000,2)&amp;" ppb"</f>
        <v>9.46 ppb</v>
      </c>
      <c r="Q73" s="72" t="s">
        <v>40</v>
      </c>
      <c r="R73" s="77" t="str">
        <f aca="false">ROUND(R72*246/1000,2)&amp;" ppb"</f>
        <v>1.16 ppb</v>
      </c>
      <c r="S73" s="76" t="str">
        <f aca="false">ROUND(S72*32300/1000000,2)&amp;" ppm"</f>
        <v>1.95 ppm</v>
      </c>
      <c r="T73" s="72" t="s">
        <v>40</v>
      </c>
      <c r="U73" s="77" t="str">
        <f aca="false">ROUND(U72*32300/1000000,2)&amp;" ppm"</f>
        <v>0.82 ppm</v>
      </c>
      <c r="V73" s="80"/>
      <c r="W73" s="72"/>
      <c r="X73" s="78"/>
      <c r="Y73" s="80"/>
      <c r="Z73" s="72"/>
      <c r="AA73" s="78"/>
      <c r="AB73" s="81"/>
      <c r="AC73" s="72"/>
      <c r="AD73" s="82"/>
    </row>
    <row r="74" s="34" customFormat="true" ht="34.3" hidden="false" customHeight="true" outlineLevel="0" collapsed="false">
      <c r="A74" s="69"/>
      <c r="B74" s="69"/>
      <c r="C74" s="69"/>
      <c r="D74" s="69"/>
      <c r="E74" s="75"/>
      <c r="F74" s="68" t="s">
        <v>28</v>
      </c>
      <c r="G74" s="29"/>
      <c r="H74" s="30" t="s">
        <v>45</v>
      </c>
      <c r="I74" s="31"/>
      <c r="J74" s="48"/>
      <c r="K74" s="30" t="s">
        <v>46</v>
      </c>
      <c r="L74" s="49"/>
      <c r="M74" s="48"/>
      <c r="N74" s="30"/>
      <c r="O74" s="49"/>
      <c r="P74" s="48"/>
      <c r="Q74" s="30" t="s">
        <v>47</v>
      </c>
      <c r="R74" s="49"/>
      <c r="S74" s="50"/>
      <c r="T74" s="50"/>
      <c r="U74" s="50"/>
      <c r="V74" s="32"/>
      <c r="W74" s="30"/>
      <c r="X74" s="51"/>
      <c r="Y74" s="32"/>
      <c r="Z74" s="30"/>
      <c r="AA74" s="51"/>
      <c r="AB74" s="29"/>
      <c r="AC74" s="30"/>
      <c r="AD74" s="31"/>
    </row>
    <row r="75" s="34" customFormat="true" ht="34.3" hidden="false" customHeight="true" outlineLevel="0" collapsed="false">
      <c r="A75" s="69"/>
      <c r="B75" s="69"/>
      <c r="C75" s="69"/>
      <c r="D75" s="69"/>
      <c r="E75" s="75"/>
      <c r="F75" s="68" t="s">
        <v>39</v>
      </c>
      <c r="G75" s="94" t="s">
        <v>167</v>
      </c>
      <c r="H75" s="84"/>
      <c r="I75" s="95"/>
      <c r="J75" s="80" t="s">
        <v>168</v>
      </c>
      <c r="K75" s="72"/>
      <c r="L75" s="73"/>
      <c r="M75" s="86"/>
      <c r="N75" s="72"/>
      <c r="O75" s="87"/>
      <c r="P75" s="71" t="n">
        <v>43.43</v>
      </c>
      <c r="Q75" s="79" t="s">
        <v>40</v>
      </c>
      <c r="R75" s="73" t="n">
        <v>6.706</v>
      </c>
      <c r="S75" s="94"/>
      <c r="T75" s="96"/>
      <c r="U75" s="85"/>
      <c r="V75" s="71"/>
      <c r="W75" s="72"/>
      <c r="X75" s="73"/>
      <c r="Y75" s="80"/>
      <c r="Z75" s="72"/>
      <c r="AA75" s="78"/>
      <c r="AB75" s="81"/>
      <c r="AC75" s="72"/>
      <c r="AD75" s="82"/>
    </row>
    <row r="76" s="34" customFormat="true" ht="34.3" hidden="false" customHeight="true" outlineLevel="0" collapsed="false">
      <c r="A76" s="89"/>
      <c r="B76" s="89"/>
      <c r="C76" s="90"/>
      <c r="D76" s="89"/>
      <c r="E76" s="91"/>
      <c r="F76" s="68" t="s">
        <v>43</v>
      </c>
      <c r="G76" s="92"/>
      <c r="H76" s="72"/>
      <c r="I76" s="93"/>
      <c r="J76" s="92"/>
      <c r="K76" s="79"/>
      <c r="L76" s="93"/>
      <c r="M76" s="86"/>
      <c r="N76" s="72"/>
      <c r="O76" s="87"/>
      <c r="P76" s="76" t="str">
        <f aca="false">ROUND(P75*246/1000,2)&amp;" ppb"</f>
        <v>10.68 ppb</v>
      </c>
      <c r="Q76" s="72" t="s">
        <v>40</v>
      </c>
      <c r="R76" s="77" t="str">
        <f aca="false">ROUND(R75*246/1000,2)&amp;" ppb"</f>
        <v>1.65 ppb</v>
      </c>
      <c r="S76" s="71"/>
      <c r="T76" s="79"/>
      <c r="U76" s="73"/>
      <c r="V76" s="80"/>
      <c r="W76" s="72"/>
      <c r="X76" s="78"/>
      <c r="Y76" s="80"/>
      <c r="Z76" s="72"/>
      <c r="AA76" s="78"/>
      <c r="AB76" s="81"/>
      <c r="AC76" s="72"/>
      <c r="AD76" s="82"/>
    </row>
    <row r="77" s="34" customFormat="true" ht="39.25" hidden="false" customHeight="true" outlineLevel="0" collapsed="false">
      <c r="A77" s="23" t="s">
        <v>169</v>
      </c>
      <c r="B77" s="24" t="s">
        <v>113</v>
      </c>
      <c r="C77" s="25" t="s">
        <v>170</v>
      </c>
      <c r="D77" s="26" t="n">
        <v>5.875</v>
      </c>
      <c r="E77" s="27" t="n">
        <v>45266</v>
      </c>
      <c r="F77" s="28" t="s">
        <v>28</v>
      </c>
      <c r="G77" s="29"/>
      <c r="H77" s="30" t="s">
        <v>29</v>
      </c>
      <c r="I77" s="31"/>
      <c r="J77" s="29"/>
      <c r="K77" s="30" t="s">
        <v>30</v>
      </c>
      <c r="L77" s="31"/>
      <c r="M77" s="29"/>
      <c r="N77" s="30" t="s">
        <v>31</v>
      </c>
      <c r="O77" s="31"/>
      <c r="P77" s="29"/>
      <c r="Q77" s="30" t="s">
        <v>32</v>
      </c>
      <c r="R77" s="31"/>
      <c r="S77" s="32"/>
      <c r="T77" s="30" t="s">
        <v>33</v>
      </c>
      <c r="U77" s="31"/>
      <c r="V77" s="29"/>
      <c r="W77" s="30" t="s">
        <v>34</v>
      </c>
      <c r="X77" s="31"/>
      <c r="Y77" s="29"/>
      <c r="Z77" s="30" t="s">
        <v>35</v>
      </c>
      <c r="AA77" s="31"/>
      <c r="AB77" s="33" t="s">
        <v>36</v>
      </c>
      <c r="AC77" s="33"/>
      <c r="AD77" s="33"/>
    </row>
    <row r="78" s="34" customFormat="true" ht="42.5" hidden="false" customHeight="true" outlineLevel="0" collapsed="false">
      <c r="A78" s="35" t="s">
        <v>171</v>
      </c>
      <c r="B78" s="35" t="s">
        <v>172</v>
      </c>
      <c r="C78" s="35"/>
      <c r="D78" s="35" t="s">
        <v>173</v>
      </c>
      <c r="E78" s="36" t="n">
        <v>45272</v>
      </c>
      <c r="F78" s="28" t="s">
        <v>39</v>
      </c>
      <c r="G78" s="37" t="n">
        <v>1499</v>
      </c>
      <c r="H78" s="38" t="s">
        <v>40</v>
      </c>
      <c r="I78" s="39" t="n">
        <v>101.2</v>
      </c>
      <c r="J78" s="37" t="n">
        <v>6132</v>
      </c>
      <c r="K78" s="38" t="s">
        <v>40</v>
      </c>
      <c r="L78" s="39" t="n">
        <v>1973</v>
      </c>
      <c r="M78" s="37" t="n">
        <v>106.5</v>
      </c>
      <c r="N78" s="38" t="s">
        <v>40</v>
      </c>
      <c r="O78" s="39" t="n">
        <v>27.94</v>
      </c>
      <c r="P78" s="37" t="n">
        <v>2232</v>
      </c>
      <c r="Q78" s="38" t="s">
        <v>40</v>
      </c>
      <c r="R78" s="39" t="n">
        <v>138.9</v>
      </c>
      <c r="S78" s="37" t="n">
        <v>1380.1</v>
      </c>
      <c r="T78" s="38" t="s">
        <v>40</v>
      </c>
      <c r="U78" s="39" t="n">
        <v>567.8</v>
      </c>
      <c r="V78" s="37" t="s">
        <v>174</v>
      </c>
      <c r="W78" s="38"/>
      <c r="X78" s="39"/>
      <c r="Y78" s="37" t="s">
        <v>175</v>
      </c>
      <c r="Z78" s="38"/>
      <c r="AA78" s="39"/>
      <c r="AB78" s="40"/>
      <c r="AC78" s="40"/>
      <c r="AD78" s="40"/>
    </row>
    <row r="79" s="34" customFormat="true" ht="33.15" hidden="false" customHeight="true" outlineLevel="0" collapsed="false">
      <c r="A79" s="35"/>
      <c r="B79" s="35" t="s">
        <v>176</v>
      </c>
      <c r="C79" s="35"/>
      <c r="D79" s="35"/>
      <c r="E79" s="41"/>
      <c r="F79" s="28" t="s">
        <v>43</v>
      </c>
      <c r="G79" s="42" t="str">
        <f aca="false">ROUND(G78*81/1000,2)&amp;" ppb"</f>
        <v>121.42 ppb</v>
      </c>
      <c r="H79" s="38" t="s">
        <v>40</v>
      </c>
      <c r="I79" s="43" t="str">
        <f aca="false">ROUND(I78*81/1000,2)&amp;" ppb"</f>
        <v>8.2 ppb</v>
      </c>
      <c r="J79" s="42" t="str">
        <f aca="false">ROUND(J78*81/1000,2)&amp;" ppb"</f>
        <v>496.69 ppb</v>
      </c>
      <c r="K79" s="38" t="s">
        <v>40</v>
      </c>
      <c r="L79" s="43" t="str">
        <f aca="false">ROUND(L78*81/1000,2)&amp;" ppb"</f>
        <v>159.81 ppb</v>
      </c>
      <c r="M79" s="42" t="str">
        <f aca="false">ROUND(M78*1760/1000,2)&amp;" ppb"</f>
        <v>187.44 ppb</v>
      </c>
      <c r="N79" s="38" t="s">
        <v>40</v>
      </c>
      <c r="O79" s="43" t="str">
        <f aca="false">ROUND(O78*1760/1000,2)&amp;" ppb"</f>
        <v>49.17 ppb</v>
      </c>
      <c r="P79" s="42" t="str">
        <f aca="false">ROUND(P78*246/1000,2)&amp;" ppb"</f>
        <v>549.07 ppb</v>
      </c>
      <c r="Q79" s="38" t="s">
        <v>40</v>
      </c>
      <c r="R79" s="43" t="str">
        <f aca="false">ROUND(R78*246/1000,2)&amp;" ppb"</f>
        <v>34.17 ppb</v>
      </c>
      <c r="S79" s="42" t="str">
        <f aca="false">ROUND(S78*32300/1000000,2)&amp;" ppm"</f>
        <v>44.58 ppm</v>
      </c>
      <c r="T79" s="38" t="s">
        <v>40</v>
      </c>
      <c r="U79" s="43" t="str">
        <f aca="false">ROUND(U78*32300/1000000,2)&amp;" ppm"</f>
        <v>18.34 ppm</v>
      </c>
      <c r="V79" s="44"/>
      <c r="W79" s="38"/>
      <c r="X79" s="45"/>
      <c r="Y79" s="44"/>
      <c r="Z79" s="38"/>
      <c r="AA79" s="45"/>
      <c r="AB79" s="46"/>
      <c r="AC79" s="38"/>
      <c r="AD79" s="47"/>
    </row>
    <row r="80" s="34" customFormat="true" ht="34.3" hidden="false" customHeight="true" outlineLevel="0" collapsed="false">
      <c r="A80" s="35"/>
      <c r="B80" s="35"/>
      <c r="C80" s="35"/>
      <c r="D80" s="35"/>
      <c r="E80" s="41"/>
      <c r="F80" s="28" t="s">
        <v>28</v>
      </c>
      <c r="G80" s="29"/>
      <c r="H80" s="30" t="s">
        <v>45</v>
      </c>
      <c r="I80" s="31"/>
      <c r="J80" s="48"/>
      <c r="K80" s="30" t="s">
        <v>46</v>
      </c>
      <c r="L80" s="49"/>
      <c r="M80" s="48"/>
      <c r="N80" s="30"/>
      <c r="O80" s="49"/>
      <c r="P80" s="48"/>
      <c r="Q80" s="30" t="s">
        <v>47</v>
      </c>
      <c r="R80" s="49"/>
      <c r="S80" s="50"/>
      <c r="T80" s="50"/>
      <c r="U80" s="50"/>
      <c r="V80" s="32"/>
      <c r="W80" s="30"/>
      <c r="X80" s="51"/>
      <c r="Y80" s="32"/>
      <c r="Z80" s="30"/>
      <c r="AA80" s="51"/>
      <c r="AB80" s="29"/>
      <c r="AC80" s="30"/>
      <c r="AD80" s="31"/>
    </row>
    <row r="81" s="34" customFormat="true" ht="34.3" hidden="false" customHeight="true" outlineLevel="0" collapsed="false">
      <c r="A81" s="35"/>
      <c r="B81" s="35"/>
      <c r="C81" s="35"/>
      <c r="D81" s="35"/>
      <c r="E81" s="41"/>
      <c r="F81" s="28" t="s">
        <v>39</v>
      </c>
      <c r="G81" s="97" t="n">
        <v>314.92</v>
      </c>
      <c r="H81" s="98" t="s">
        <v>40</v>
      </c>
      <c r="I81" s="99" t="n">
        <v>346.2</v>
      </c>
      <c r="J81" s="37" t="s">
        <v>177</v>
      </c>
      <c r="K81" s="38"/>
      <c r="L81" s="45"/>
      <c r="M81" s="55"/>
      <c r="N81" s="38"/>
      <c r="O81" s="56"/>
      <c r="P81" s="37" t="n">
        <v>2210</v>
      </c>
      <c r="Q81" s="57" t="s">
        <v>40</v>
      </c>
      <c r="R81" s="39" t="n">
        <v>196.1</v>
      </c>
      <c r="S81" s="52"/>
      <c r="T81" s="53"/>
      <c r="U81" s="54"/>
      <c r="V81" s="44"/>
      <c r="W81" s="38"/>
      <c r="X81" s="45"/>
      <c r="Y81" s="44"/>
      <c r="Z81" s="38"/>
      <c r="AA81" s="45"/>
      <c r="AB81" s="46"/>
      <c r="AC81" s="38"/>
      <c r="AD81" s="47"/>
    </row>
    <row r="82" s="34" customFormat="true" ht="34.3" hidden="false" customHeight="true" outlineLevel="0" collapsed="false">
      <c r="A82" s="58"/>
      <c r="B82" s="58"/>
      <c r="C82" s="59"/>
      <c r="D82" s="58"/>
      <c r="E82" s="60"/>
      <c r="F82" s="28" t="s">
        <v>43</v>
      </c>
      <c r="G82" s="61"/>
      <c r="H82" s="38"/>
      <c r="I82" s="62"/>
      <c r="J82" s="61"/>
      <c r="K82" s="57"/>
      <c r="L82" s="62"/>
      <c r="M82" s="55"/>
      <c r="N82" s="38"/>
      <c r="O82" s="56"/>
      <c r="P82" s="42" t="str">
        <f aca="false">ROUND(P81*246/1000,2)&amp;" ppb"</f>
        <v>543.66 ppb</v>
      </c>
      <c r="Q82" s="38" t="s">
        <v>40</v>
      </c>
      <c r="R82" s="43" t="str">
        <f aca="false">ROUND(R81*246/1000,2)&amp;" ppb"</f>
        <v>48.24 ppb</v>
      </c>
      <c r="S82" s="37"/>
      <c r="T82" s="57"/>
      <c r="U82" s="39"/>
      <c r="V82" s="44"/>
      <c r="W82" s="38"/>
      <c r="X82" s="45"/>
      <c r="Y82" s="44"/>
      <c r="Z82" s="38"/>
      <c r="AA82" s="45"/>
      <c r="AB82" s="46"/>
      <c r="AC82" s="38"/>
      <c r="AD82" s="47"/>
    </row>
    <row r="83" s="34" customFormat="true" ht="39.25" hidden="false" customHeight="true" outlineLevel="0" collapsed="false">
      <c r="A83" s="63" t="s">
        <v>178</v>
      </c>
      <c r="B83" s="64" t="s">
        <v>113</v>
      </c>
      <c r="C83" s="65" t="s">
        <v>179</v>
      </c>
      <c r="D83" s="66" t="n">
        <v>6.889</v>
      </c>
      <c r="E83" s="67" t="n">
        <v>45272</v>
      </c>
      <c r="F83" s="68" t="s">
        <v>28</v>
      </c>
      <c r="G83" s="29"/>
      <c r="H83" s="30" t="s">
        <v>29</v>
      </c>
      <c r="I83" s="31"/>
      <c r="J83" s="29"/>
      <c r="K83" s="30" t="s">
        <v>30</v>
      </c>
      <c r="L83" s="31"/>
      <c r="M83" s="29"/>
      <c r="N83" s="30" t="s">
        <v>31</v>
      </c>
      <c r="O83" s="31"/>
      <c r="P83" s="29"/>
      <c r="Q83" s="30" t="s">
        <v>32</v>
      </c>
      <c r="R83" s="31"/>
      <c r="S83" s="32"/>
      <c r="T83" s="30" t="s">
        <v>33</v>
      </c>
      <c r="U83" s="31"/>
      <c r="V83" s="29"/>
      <c r="W83" s="30" t="s">
        <v>34</v>
      </c>
      <c r="X83" s="31"/>
      <c r="Y83" s="29"/>
      <c r="Z83" s="30" t="s">
        <v>35</v>
      </c>
      <c r="AA83" s="31"/>
      <c r="AB83" s="33" t="s">
        <v>36</v>
      </c>
      <c r="AC83" s="33"/>
      <c r="AD83" s="33"/>
    </row>
    <row r="84" s="34" customFormat="true" ht="42.5" hidden="false" customHeight="true" outlineLevel="0" collapsed="false">
      <c r="A84" s="69" t="s">
        <v>180</v>
      </c>
      <c r="B84" s="69" t="s">
        <v>181</v>
      </c>
      <c r="C84" s="69"/>
      <c r="D84" s="69" t="s">
        <v>182</v>
      </c>
      <c r="E84" s="70" t="n">
        <v>45279</v>
      </c>
      <c r="F84" s="68" t="s">
        <v>39</v>
      </c>
      <c r="G84" s="71" t="n">
        <v>18.6</v>
      </c>
      <c r="H84" s="72" t="s">
        <v>40</v>
      </c>
      <c r="I84" s="73" t="n">
        <v>10.11</v>
      </c>
      <c r="J84" s="71" t="n">
        <v>3233</v>
      </c>
      <c r="K84" s="72" t="s">
        <v>40</v>
      </c>
      <c r="L84" s="73" t="n">
        <v>642.4</v>
      </c>
      <c r="M84" s="71" t="n">
        <v>50.44</v>
      </c>
      <c r="N84" s="72" t="s">
        <v>40</v>
      </c>
      <c r="O84" s="73" t="n">
        <v>8.311</v>
      </c>
      <c r="P84" s="71" t="n">
        <v>137.2</v>
      </c>
      <c r="Q84" s="72" t="s">
        <v>40</v>
      </c>
      <c r="R84" s="73" t="n">
        <v>19.81</v>
      </c>
      <c r="S84" s="71" t="s">
        <v>183</v>
      </c>
      <c r="T84" s="72"/>
      <c r="U84" s="73"/>
      <c r="V84" s="71" t="s">
        <v>184</v>
      </c>
      <c r="W84" s="72"/>
      <c r="X84" s="73"/>
      <c r="Y84" s="71" t="s">
        <v>185</v>
      </c>
      <c r="Z84" s="72"/>
      <c r="AA84" s="73"/>
      <c r="AB84" s="74"/>
      <c r="AC84" s="74"/>
      <c r="AD84" s="74"/>
    </row>
    <row r="85" s="34" customFormat="true" ht="33.15" hidden="false" customHeight="true" outlineLevel="0" collapsed="false">
      <c r="A85" s="69"/>
      <c r="B85" s="69"/>
      <c r="C85" s="69"/>
      <c r="D85" s="69"/>
      <c r="E85" s="75"/>
      <c r="F85" s="68" t="s">
        <v>43</v>
      </c>
      <c r="G85" s="76" t="str">
        <f aca="false">ROUND(G84*81/1000,2)&amp;" ppb"</f>
        <v>1.51 ppb</v>
      </c>
      <c r="H85" s="72" t="s">
        <v>40</v>
      </c>
      <c r="I85" s="77" t="str">
        <f aca="false">ROUND(I84*81/1000,2)&amp;" ppb"</f>
        <v>0.82 ppb</v>
      </c>
      <c r="J85" s="76" t="str">
        <f aca="false">ROUND(J84*81/1000,2)&amp;" ppb"</f>
        <v>261.87 ppb</v>
      </c>
      <c r="K85" s="72" t="s">
        <v>40</v>
      </c>
      <c r="L85" s="77" t="str">
        <f aca="false">ROUND(L84*81/1000,2)&amp;" ppb"</f>
        <v>52.03 ppb</v>
      </c>
      <c r="M85" s="76" t="str">
        <f aca="false">ROUND(M84*1760/1000,2)&amp;" ppb"</f>
        <v>88.77 ppb</v>
      </c>
      <c r="N85" s="72" t="s">
        <v>40</v>
      </c>
      <c r="O85" s="77" t="str">
        <f aca="false">ROUND(O84*1760/1000,2)&amp;" ppb"</f>
        <v>14.63 ppb</v>
      </c>
      <c r="P85" s="76" t="str">
        <f aca="false">ROUND(P84*246/1000,2)&amp;" ppb"</f>
        <v>33.75 ppb</v>
      </c>
      <c r="Q85" s="72" t="s">
        <v>40</v>
      </c>
      <c r="R85" s="77" t="str">
        <f aca="false">ROUND(R84*246/1000,2)&amp;" ppb"</f>
        <v>4.87 ppb</v>
      </c>
      <c r="S85" s="76" t="str">
        <f aca="false">"&lt;"&amp;ROUND(RIGHT(S84,LEN(S84)-1)*32300/1000000,2)&amp;" ppm"</f>
        <v>&lt;5.38 ppm</v>
      </c>
      <c r="T85" s="72"/>
      <c r="U85" s="77"/>
      <c r="V85" s="80"/>
      <c r="W85" s="72"/>
      <c r="X85" s="78"/>
      <c r="Y85" s="80"/>
      <c r="Z85" s="72"/>
      <c r="AA85" s="78"/>
      <c r="AB85" s="81"/>
      <c r="AC85" s="72"/>
      <c r="AD85" s="82"/>
    </row>
    <row r="86" s="34" customFormat="true" ht="34.3" hidden="false" customHeight="true" outlineLevel="0" collapsed="false">
      <c r="A86" s="69"/>
      <c r="B86" s="69"/>
      <c r="C86" s="69"/>
      <c r="D86" s="69"/>
      <c r="E86" s="75"/>
      <c r="F86" s="68" t="s">
        <v>28</v>
      </c>
      <c r="G86" s="29"/>
      <c r="H86" s="30" t="s">
        <v>45</v>
      </c>
      <c r="I86" s="31"/>
      <c r="J86" s="48"/>
      <c r="K86" s="30" t="s">
        <v>46</v>
      </c>
      <c r="L86" s="49"/>
      <c r="M86" s="48"/>
      <c r="N86" s="30"/>
      <c r="O86" s="49"/>
      <c r="P86" s="48"/>
      <c r="Q86" s="30" t="s">
        <v>47</v>
      </c>
      <c r="R86" s="49"/>
      <c r="S86" s="50"/>
      <c r="T86" s="50"/>
      <c r="U86" s="50"/>
      <c r="V86" s="32"/>
      <c r="W86" s="30"/>
      <c r="X86" s="51"/>
      <c r="Y86" s="32"/>
      <c r="Z86" s="30"/>
      <c r="AA86" s="51"/>
      <c r="AB86" s="29"/>
      <c r="AC86" s="30"/>
      <c r="AD86" s="31"/>
    </row>
    <row r="87" s="34" customFormat="true" ht="34.3" hidden="false" customHeight="true" outlineLevel="0" collapsed="false">
      <c r="A87" s="69"/>
      <c r="B87" s="69"/>
      <c r="C87" s="69"/>
      <c r="D87" s="69"/>
      <c r="E87" s="75"/>
      <c r="F87" s="68" t="s">
        <v>39</v>
      </c>
      <c r="G87" s="94" t="n">
        <v>16.97</v>
      </c>
      <c r="H87" s="84" t="s">
        <v>40</v>
      </c>
      <c r="I87" s="95" t="n">
        <v>50.94</v>
      </c>
      <c r="J87" s="80" t="s">
        <v>186</v>
      </c>
      <c r="K87" s="72"/>
      <c r="L87" s="73"/>
      <c r="M87" s="86"/>
      <c r="N87" s="72"/>
      <c r="O87" s="87"/>
      <c r="P87" s="71" t="n">
        <v>32.63</v>
      </c>
      <c r="Q87" s="79" t="s">
        <v>40</v>
      </c>
      <c r="R87" s="73" t="n">
        <v>19.47</v>
      </c>
      <c r="S87" s="94"/>
      <c r="T87" s="96"/>
      <c r="U87" s="85"/>
      <c r="V87" s="71"/>
      <c r="W87" s="72"/>
      <c r="X87" s="73"/>
      <c r="Y87" s="80"/>
      <c r="Z87" s="72"/>
      <c r="AA87" s="78"/>
      <c r="AB87" s="81"/>
      <c r="AC87" s="72"/>
      <c r="AD87" s="82"/>
    </row>
    <row r="88" s="34" customFormat="true" ht="34.3" hidden="false" customHeight="true" outlineLevel="0" collapsed="false">
      <c r="A88" s="89"/>
      <c r="B88" s="89"/>
      <c r="C88" s="90"/>
      <c r="D88" s="89"/>
      <c r="E88" s="91"/>
      <c r="F88" s="68" t="s">
        <v>43</v>
      </c>
      <c r="G88" s="92"/>
      <c r="H88" s="72"/>
      <c r="I88" s="93"/>
      <c r="J88" s="92"/>
      <c r="K88" s="79"/>
      <c r="L88" s="93"/>
      <c r="M88" s="86"/>
      <c r="N88" s="72"/>
      <c r="O88" s="87"/>
      <c r="P88" s="76" t="str">
        <f aca="false">ROUND(P87*246/1000,2)&amp;" ppb"</f>
        <v>8.03 ppb</v>
      </c>
      <c r="Q88" s="72" t="s">
        <v>40</v>
      </c>
      <c r="R88" s="77" t="str">
        <f aca="false">ROUND(R87*246/1000,2)&amp;" ppb"</f>
        <v>4.79 ppb</v>
      </c>
      <c r="S88" s="71"/>
      <c r="T88" s="79"/>
      <c r="U88" s="73"/>
      <c r="V88" s="80"/>
      <c r="W88" s="72"/>
      <c r="X88" s="78"/>
      <c r="Y88" s="80"/>
      <c r="Z88" s="72"/>
      <c r="AA88" s="78"/>
      <c r="AB88" s="81"/>
      <c r="AC88" s="72"/>
      <c r="AD88" s="82"/>
    </row>
    <row r="89" s="34" customFormat="true" ht="39.25" hidden="false" customHeight="true" outlineLevel="0" collapsed="false">
      <c r="A89" s="23" t="s">
        <v>187</v>
      </c>
      <c r="B89" s="24" t="s">
        <v>113</v>
      </c>
      <c r="C89" s="25" t="s">
        <v>188</v>
      </c>
      <c r="D89" s="26" t="n">
        <v>9.083</v>
      </c>
      <c r="E89" s="27" t="n">
        <v>45279</v>
      </c>
      <c r="F89" s="28" t="s">
        <v>28</v>
      </c>
      <c r="G89" s="29"/>
      <c r="H89" s="30" t="s">
        <v>29</v>
      </c>
      <c r="I89" s="31"/>
      <c r="J89" s="29"/>
      <c r="K89" s="30" t="s">
        <v>30</v>
      </c>
      <c r="L89" s="31"/>
      <c r="M89" s="29"/>
      <c r="N89" s="30" t="s">
        <v>31</v>
      </c>
      <c r="O89" s="31"/>
      <c r="P89" s="29"/>
      <c r="Q89" s="30" t="s">
        <v>32</v>
      </c>
      <c r="R89" s="31"/>
      <c r="S89" s="32"/>
      <c r="T89" s="30" t="s">
        <v>33</v>
      </c>
      <c r="U89" s="31"/>
      <c r="V89" s="29"/>
      <c r="W89" s="30" t="s">
        <v>34</v>
      </c>
      <c r="X89" s="31"/>
      <c r="Y89" s="29"/>
      <c r="Z89" s="30" t="s">
        <v>35</v>
      </c>
      <c r="AA89" s="31"/>
      <c r="AB89" s="33" t="s">
        <v>36</v>
      </c>
      <c r="AC89" s="33"/>
      <c r="AD89" s="33"/>
    </row>
    <row r="90" s="34" customFormat="true" ht="42.5" hidden="false" customHeight="true" outlineLevel="0" collapsed="false">
      <c r="A90" s="35" t="s">
        <v>189</v>
      </c>
      <c r="B90" s="35" t="s">
        <v>190</v>
      </c>
      <c r="C90" s="35"/>
      <c r="D90" s="35" t="s">
        <v>191</v>
      </c>
      <c r="E90" s="36" t="n">
        <v>45288</v>
      </c>
      <c r="F90" s="28" t="s">
        <v>39</v>
      </c>
      <c r="G90" s="37" t="s">
        <v>192</v>
      </c>
      <c r="H90" s="38"/>
      <c r="I90" s="39"/>
      <c r="J90" s="37" t="n">
        <v>3718</v>
      </c>
      <c r="K90" s="38" t="s">
        <v>40</v>
      </c>
      <c r="L90" s="39" t="n">
        <v>1045</v>
      </c>
      <c r="M90" s="37" t="n">
        <v>71.15</v>
      </c>
      <c r="N90" s="38" t="s">
        <v>40</v>
      </c>
      <c r="O90" s="39" t="n">
        <v>16.22</v>
      </c>
      <c r="P90" s="37" t="n">
        <v>36.63</v>
      </c>
      <c r="Q90" s="38" t="s">
        <v>40</v>
      </c>
      <c r="R90" s="39" t="n">
        <v>31.79</v>
      </c>
      <c r="S90" s="37" t="s">
        <v>193</v>
      </c>
      <c r="T90" s="38"/>
      <c r="U90" s="39"/>
      <c r="V90" s="37" t="s">
        <v>194</v>
      </c>
      <c r="W90" s="38"/>
      <c r="X90" s="39"/>
      <c r="Y90" s="37" t="s">
        <v>195</v>
      </c>
      <c r="Z90" s="38"/>
      <c r="AA90" s="39"/>
      <c r="AB90" s="40"/>
      <c r="AC90" s="40"/>
      <c r="AD90" s="40"/>
    </row>
    <row r="91" s="34" customFormat="true" ht="33.15" hidden="false" customHeight="true" outlineLevel="0" collapsed="false">
      <c r="A91" s="35"/>
      <c r="B91" s="35" t="s">
        <v>196</v>
      </c>
      <c r="C91" s="35"/>
      <c r="D91" s="35"/>
      <c r="E91" s="41"/>
      <c r="F91" s="28" t="s">
        <v>43</v>
      </c>
      <c r="G91" s="42" t="str">
        <f aca="false">"&lt;"&amp;ROUND(RIGHT(G90,LEN(G90)-1)*81/1000,2)&amp;" ppb"</f>
        <v>&lt;2.84 ppb</v>
      </c>
      <c r="H91" s="38"/>
      <c r="I91" s="43"/>
      <c r="J91" s="42" t="str">
        <f aca="false">ROUND(J90*81/1000,2)&amp;" ppb"</f>
        <v>301.16 ppb</v>
      </c>
      <c r="K91" s="38" t="s">
        <v>40</v>
      </c>
      <c r="L91" s="43" t="str">
        <f aca="false">ROUND(L90*81/1000,2)&amp;" ppb"</f>
        <v>84.65 ppb</v>
      </c>
      <c r="M91" s="42" t="str">
        <f aca="false">ROUND(M90*1760/1000,2)&amp;" ppb"</f>
        <v>125.22 ppb</v>
      </c>
      <c r="N91" s="38" t="s">
        <v>40</v>
      </c>
      <c r="O91" s="43" t="str">
        <f aca="false">ROUND(O90*1760/1000,2)&amp;" ppb"</f>
        <v>28.55 ppb</v>
      </c>
      <c r="P91" s="42" t="str">
        <f aca="false">ROUND(P90*246/1000,2)&amp;" ppb"</f>
        <v>9.01 ppb</v>
      </c>
      <c r="Q91" s="38" t="s">
        <v>40</v>
      </c>
      <c r="R91" s="43" t="str">
        <f aca="false">ROUND(R90*246/1000,2)&amp;" ppb"</f>
        <v>7.82 ppb</v>
      </c>
      <c r="S91" s="42" t="str">
        <f aca="false">"&lt;"&amp;ROUND(RIGHT(S90,LEN(S90)-1)*32300/1000000,2)&amp;" ppm"</f>
        <v>&lt;8.61 ppm</v>
      </c>
      <c r="T91" s="38"/>
      <c r="U91" s="43"/>
      <c r="V91" s="44"/>
      <c r="W91" s="38"/>
      <c r="X91" s="45"/>
      <c r="Y91" s="44"/>
      <c r="Z91" s="38"/>
      <c r="AA91" s="45"/>
      <c r="AB91" s="46"/>
      <c r="AC91" s="38"/>
      <c r="AD91" s="47"/>
    </row>
    <row r="92" s="34" customFormat="true" ht="34.3" hidden="false" customHeight="true" outlineLevel="0" collapsed="false">
      <c r="A92" s="35"/>
      <c r="B92" s="35"/>
      <c r="C92" s="35"/>
      <c r="D92" s="35"/>
      <c r="E92" s="41"/>
      <c r="F92" s="28" t="s">
        <v>28</v>
      </c>
      <c r="G92" s="29"/>
      <c r="H92" s="30" t="s">
        <v>45</v>
      </c>
      <c r="I92" s="31"/>
      <c r="J92" s="48"/>
      <c r="K92" s="30" t="s">
        <v>46</v>
      </c>
      <c r="L92" s="49"/>
      <c r="M92" s="48"/>
      <c r="N92" s="30"/>
      <c r="O92" s="49"/>
      <c r="P92" s="48"/>
      <c r="Q92" s="30" t="s">
        <v>47</v>
      </c>
      <c r="R92" s="49"/>
      <c r="S92" s="50"/>
      <c r="T92" s="50"/>
      <c r="U92" s="50"/>
      <c r="V92" s="32"/>
      <c r="W92" s="30"/>
      <c r="X92" s="51"/>
      <c r="Y92" s="32"/>
      <c r="Z92" s="30"/>
      <c r="AA92" s="51"/>
      <c r="AB92" s="29"/>
      <c r="AC92" s="30"/>
      <c r="AD92" s="31"/>
    </row>
    <row r="93" s="34" customFormat="true" ht="34.3" hidden="false" customHeight="true" outlineLevel="0" collapsed="false">
      <c r="A93" s="35"/>
      <c r="B93" s="35"/>
      <c r="C93" s="35"/>
      <c r="D93" s="35"/>
      <c r="E93" s="41"/>
      <c r="F93" s="28" t="s">
        <v>39</v>
      </c>
      <c r="G93" s="97" t="s">
        <v>197</v>
      </c>
      <c r="H93" s="98"/>
      <c r="I93" s="99"/>
      <c r="J93" s="37" t="s">
        <v>198</v>
      </c>
      <c r="K93" s="38"/>
      <c r="L93" s="45"/>
      <c r="M93" s="55"/>
      <c r="N93" s="38"/>
      <c r="O93" s="56"/>
      <c r="P93" s="37" t="s">
        <v>199</v>
      </c>
      <c r="Q93" s="57"/>
      <c r="R93" s="39"/>
      <c r="S93" s="52"/>
      <c r="T93" s="53"/>
      <c r="U93" s="54"/>
      <c r="V93" s="44"/>
      <c r="W93" s="38"/>
      <c r="X93" s="45"/>
      <c r="Y93" s="44"/>
      <c r="Z93" s="38"/>
      <c r="AA93" s="45"/>
      <c r="AB93" s="46"/>
      <c r="AC93" s="38"/>
      <c r="AD93" s="47"/>
    </row>
    <row r="94" s="34" customFormat="true" ht="34.3" hidden="false" customHeight="true" outlineLevel="0" collapsed="false">
      <c r="A94" s="58"/>
      <c r="B94" s="58"/>
      <c r="C94" s="59"/>
      <c r="D94" s="58"/>
      <c r="E94" s="60"/>
      <c r="F94" s="28" t="s">
        <v>43</v>
      </c>
      <c r="G94" s="61"/>
      <c r="H94" s="38"/>
      <c r="I94" s="62"/>
      <c r="J94" s="61"/>
      <c r="K94" s="57"/>
      <c r="L94" s="62"/>
      <c r="M94" s="55"/>
      <c r="N94" s="38"/>
      <c r="O94" s="56"/>
      <c r="P94" s="42" t="str">
        <f aca="false">"&lt;"&amp;ROUND(RIGHT(P93,LEN(P93)-1)*246/1000,2)&amp;" ppb"</f>
        <v>&lt;8.66 ppb</v>
      </c>
      <c r="Q94" s="57"/>
      <c r="R94" s="39"/>
      <c r="S94" s="37"/>
      <c r="T94" s="57"/>
      <c r="U94" s="39"/>
      <c r="V94" s="44"/>
      <c r="W94" s="38"/>
      <c r="X94" s="45"/>
      <c r="Y94" s="44"/>
      <c r="Z94" s="38"/>
      <c r="AA94" s="45"/>
      <c r="AB94" s="46"/>
      <c r="AC94" s="38"/>
      <c r="AD94" s="47"/>
    </row>
    <row r="95" customFormat="false" ht="32.8" hidden="false" customHeight="true" outlineLevel="0" collapsed="false">
      <c r="A95" s="14" t="s">
        <v>200</v>
      </c>
      <c r="B95" s="14"/>
      <c r="C95" s="15"/>
      <c r="D95" s="15"/>
      <c r="E95" s="15"/>
      <c r="F95" s="15"/>
      <c r="G95" s="100"/>
      <c r="H95" s="15"/>
      <c r="I95" s="101"/>
      <c r="J95" s="15"/>
      <c r="K95" s="15"/>
      <c r="L95" s="15"/>
      <c r="M95" s="15"/>
      <c r="N95" s="15"/>
      <c r="O95" s="15"/>
      <c r="P95" s="100"/>
      <c r="Q95" s="15"/>
      <c r="R95" s="102"/>
      <c r="S95" s="103"/>
      <c r="T95" s="15"/>
      <c r="U95" s="104"/>
      <c r="V95" s="100"/>
      <c r="W95" s="15"/>
      <c r="X95" s="102"/>
      <c r="Y95" s="100"/>
      <c r="Z95" s="15"/>
      <c r="AA95" s="15"/>
      <c r="AB95" s="15"/>
      <c r="AC95" s="15"/>
      <c r="AD95" s="16"/>
    </row>
    <row r="96" customFormat="false" ht="38.05" hidden="false" customHeight="true" outlineLevel="0" collapsed="false">
      <c r="A96" s="17" t="s">
        <v>21</v>
      </c>
      <c r="B96" s="17" t="s">
        <v>22</v>
      </c>
      <c r="C96" s="17" t="s">
        <v>23</v>
      </c>
      <c r="D96" s="17" t="s">
        <v>24</v>
      </c>
      <c r="E96" s="18" t="s">
        <v>25</v>
      </c>
      <c r="F96" s="17"/>
      <c r="G96" s="19"/>
      <c r="H96" s="20"/>
      <c r="I96" s="21"/>
      <c r="J96" s="19"/>
      <c r="K96" s="20"/>
      <c r="L96" s="21"/>
      <c r="M96" s="19"/>
      <c r="N96" s="20"/>
      <c r="O96" s="21"/>
      <c r="P96" s="19"/>
      <c r="Q96" s="20"/>
      <c r="R96" s="21"/>
      <c r="S96" s="22"/>
      <c r="T96" s="20"/>
      <c r="U96" s="21"/>
      <c r="V96" s="19"/>
      <c r="W96" s="20"/>
      <c r="X96" s="21"/>
      <c r="Y96" s="19"/>
      <c r="Z96" s="20"/>
      <c r="AA96" s="21"/>
      <c r="AB96" s="17"/>
      <c r="AC96" s="17"/>
      <c r="AD96" s="17"/>
    </row>
    <row r="97" s="34" customFormat="true" ht="39.25" hidden="false" customHeight="true" outlineLevel="0" collapsed="false">
      <c r="A97" s="24" t="s">
        <v>201</v>
      </c>
      <c r="B97" s="24"/>
      <c r="C97" s="25"/>
      <c r="D97" s="26" t="s">
        <v>202</v>
      </c>
      <c r="E97" s="105"/>
      <c r="F97" s="28" t="s">
        <v>28</v>
      </c>
      <c r="G97" s="29"/>
      <c r="H97" s="30" t="s">
        <v>29</v>
      </c>
      <c r="I97" s="31"/>
      <c r="J97" s="29"/>
      <c r="K97" s="30" t="s">
        <v>30</v>
      </c>
      <c r="L97" s="31"/>
      <c r="M97" s="29"/>
      <c r="N97" s="30" t="s">
        <v>31</v>
      </c>
      <c r="O97" s="31"/>
      <c r="P97" s="29"/>
      <c r="Q97" s="30" t="s">
        <v>32</v>
      </c>
      <c r="R97" s="31"/>
      <c r="S97" s="32"/>
      <c r="T97" s="30" t="s">
        <v>33</v>
      </c>
      <c r="U97" s="31"/>
      <c r="V97" s="29"/>
      <c r="W97" s="30" t="s">
        <v>34</v>
      </c>
      <c r="X97" s="31"/>
      <c r="Y97" s="29"/>
      <c r="Z97" s="30" t="s">
        <v>35</v>
      </c>
      <c r="AA97" s="31"/>
      <c r="AB97" s="33" t="s">
        <v>36</v>
      </c>
      <c r="AC97" s="33"/>
      <c r="AD97" s="33"/>
    </row>
    <row r="98" s="34" customFormat="true" ht="42.5" hidden="false" customHeight="true" outlineLevel="0" collapsed="false">
      <c r="A98" s="35"/>
      <c r="B98" s="35" t="s">
        <v>203</v>
      </c>
      <c r="C98" s="35"/>
      <c r="D98" s="106"/>
      <c r="E98" s="107"/>
      <c r="F98" s="28" t="s">
        <v>39</v>
      </c>
      <c r="G98" s="37"/>
      <c r="H98" s="38"/>
      <c r="I98" s="39"/>
      <c r="J98" s="37"/>
      <c r="K98" s="38"/>
      <c r="L98" s="39"/>
      <c r="M98" s="37"/>
      <c r="N98" s="38"/>
      <c r="O98" s="39"/>
      <c r="P98" s="37"/>
      <c r="Q98" s="38"/>
      <c r="R98" s="39"/>
      <c r="S98" s="37"/>
      <c r="T98" s="38"/>
      <c r="U98" s="39"/>
      <c r="V98" s="37"/>
      <c r="W98" s="38"/>
      <c r="X98" s="39"/>
      <c r="Y98" s="37"/>
      <c r="Z98" s="38"/>
      <c r="AA98" s="39"/>
      <c r="AB98" s="40"/>
      <c r="AC98" s="40"/>
      <c r="AD98" s="40"/>
    </row>
    <row r="99" s="34" customFormat="true" ht="33.15" hidden="false" customHeight="true" outlineLevel="0" collapsed="false">
      <c r="A99" s="35"/>
      <c r="B99" s="35"/>
      <c r="C99" s="35"/>
      <c r="D99" s="35"/>
      <c r="E99" s="41"/>
      <c r="F99" s="28" t="s">
        <v>43</v>
      </c>
      <c r="G99" s="42"/>
      <c r="H99" s="38"/>
      <c r="I99" s="43"/>
      <c r="J99" s="42"/>
      <c r="K99" s="38"/>
      <c r="L99" s="43"/>
      <c r="M99" s="42"/>
      <c r="N99" s="38"/>
      <c r="O99" s="45"/>
      <c r="P99" s="42"/>
      <c r="Q99" s="38"/>
      <c r="R99" s="45"/>
      <c r="S99" s="42"/>
      <c r="T99" s="38"/>
      <c r="U99" s="43"/>
      <c r="V99" s="44"/>
      <c r="W99" s="38"/>
      <c r="X99" s="45"/>
      <c r="Y99" s="44"/>
      <c r="Z99" s="38"/>
      <c r="AA99" s="45"/>
      <c r="AB99" s="46"/>
      <c r="AC99" s="38"/>
      <c r="AD99" s="47"/>
    </row>
    <row r="100" s="34" customFormat="true" ht="34.3" hidden="false" customHeight="true" outlineLevel="0" collapsed="false">
      <c r="A100" s="35"/>
      <c r="B100" s="35" t="s">
        <v>44</v>
      </c>
      <c r="C100" s="35"/>
      <c r="D100" s="35"/>
      <c r="E100" s="41"/>
      <c r="F100" s="28" t="s">
        <v>28</v>
      </c>
      <c r="G100" s="29"/>
      <c r="H100" s="30" t="s">
        <v>45</v>
      </c>
      <c r="I100" s="31"/>
      <c r="J100" s="48"/>
      <c r="K100" s="30" t="s">
        <v>46</v>
      </c>
      <c r="L100" s="49"/>
      <c r="M100" s="48"/>
      <c r="N100" s="30"/>
      <c r="O100" s="49"/>
      <c r="P100" s="48"/>
      <c r="Q100" s="30" t="s">
        <v>47</v>
      </c>
      <c r="R100" s="49"/>
      <c r="S100" s="50"/>
      <c r="T100" s="50"/>
      <c r="U100" s="50"/>
      <c r="V100" s="32"/>
      <c r="W100" s="30"/>
      <c r="X100" s="51"/>
      <c r="Y100" s="32"/>
      <c r="Z100" s="30"/>
      <c r="AA100" s="51"/>
      <c r="AB100" s="29"/>
      <c r="AC100" s="30"/>
      <c r="AD100" s="31"/>
    </row>
    <row r="101" s="34" customFormat="true" ht="34.3" hidden="false" customHeight="true" outlineLevel="0" collapsed="false">
      <c r="A101" s="35"/>
      <c r="B101" s="35"/>
      <c r="C101" s="35"/>
      <c r="D101" s="35"/>
      <c r="E101" s="41"/>
      <c r="F101" s="28" t="s">
        <v>39</v>
      </c>
      <c r="G101" s="52"/>
      <c r="H101" s="53"/>
      <c r="I101" s="54"/>
      <c r="J101" s="46"/>
      <c r="K101" s="38"/>
      <c r="L101" s="47"/>
      <c r="M101" s="55"/>
      <c r="N101" s="38"/>
      <c r="O101" s="56"/>
      <c r="P101" s="55"/>
      <c r="Q101" s="38"/>
      <c r="R101" s="56"/>
      <c r="S101" s="52"/>
      <c r="T101" s="53"/>
      <c r="U101" s="54"/>
      <c r="V101" s="44"/>
      <c r="W101" s="38"/>
      <c r="X101" s="45"/>
      <c r="Y101" s="44"/>
      <c r="Z101" s="38"/>
      <c r="AA101" s="45"/>
      <c r="AB101" s="46"/>
      <c r="AC101" s="38"/>
      <c r="AD101" s="47"/>
    </row>
    <row r="102" s="34" customFormat="true" ht="34.3" hidden="false" customHeight="true" outlineLevel="0" collapsed="false">
      <c r="A102" s="58"/>
      <c r="B102" s="58"/>
      <c r="C102" s="59"/>
      <c r="D102" s="58"/>
      <c r="E102" s="60"/>
      <c r="F102" s="28" t="s">
        <v>43</v>
      </c>
      <c r="G102" s="61"/>
      <c r="H102" s="38"/>
      <c r="I102" s="62"/>
      <c r="J102" s="61"/>
      <c r="K102" s="57"/>
      <c r="L102" s="62"/>
      <c r="M102" s="55"/>
      <c r="N102" s="38"/>
      <c r="O102" s="56"/>
      <c r="P102" s="37"/>
      <c r="Q102" s="57"/>
      <c r="R102" s="39"/>
      <c r="S102" s="37"/>
      <c r="T102" s="57"/>
      <c r="U102" s="39"/>
      <c r="V102" s="44"/>
      <c r="W102" s="38"/>
      <c r="X102" s="45"/>
      <c r="Y102" s="44"/>
      <c r="Z102" s="38"/>
      <c r="AA102" s="45"/>
      <c r="AB102" s="46"/>
      <c r="AC102" s="38"/>
      <c r="AD102" s="47"/>
    </row>
  </sheetData>
  <mergeCells count="78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8:AD18"/>
    <mergeCell ref="B19:B20"/>
    <mergeCell ref="S20:U20"/>
    <mergeCell ref="AB23:AD23"/>
    <mergeCell ref="AB24:AD24"/>
    <mergeCell ref="B25:B26"/>
    <mergeCell ref="S26:U26"/>
    <mergeCell ref="AB29:AD29"/>
    <mergeCell ref="AB30:AD30"/>
    <mergeCell ref="B31:B32"/>
    <mergeCell ref="S32:U32"/>
    <mergeCell ref="AB35:AD35"/>
    <mergeCell ref="AB36:AD36"/>
    <mergeCell ref="B37:B38"/>
    <mergeCell ref="S38:U38"/>
    <mergeCell ref="AB41:AD41"/>
    <mergeCell ref="AB42:AD42"/>
    <mergeCell ref="B43:B44"/>
    <mergeCell ref="S44:U44"/>
    <mergeCell ref="AB47:AD47"/>
    <mergeCell ref="AB48:AD48"/>
    <mergeCell ref="B49:B50"/>
    <mergeCell ref="S50:U50"/>
    <mergeCell ref="AB53:AD53"/>
    <mergeCell ref="AB54:AD54"/>
    <mergeCell ref="B55:B56"/>
    <mergeCell ref="S56:U56"/>
    <mergeCell ref="AB59:AD59"/>
    <mergeCell ref="AB60:AD60"/>
    <mergeCell ref="B61:B62"/>
    <mergeCell ref="S62:U62"/>
    <mergeCell ref="AB65:AD65"/>
    <mergeCell ref="AB66:AD66"/>
    <mergeCell ref="B67:B68"/>
    <mergeCell ref="S68:U68"/>
    <mergeCell ref="AB71:AD71"/>
    <mergeCell ref="AB72:AD72"/>
    <mergeCell ref="S74:U74"/>
    <mergeCell ref="AB77:AD77"/>
    <mergeCell ref="AB78:AD78"/>
    <mergeCell ref="S80:U80"/>
    <mergeCell ref="AB83:AD83"/>
    <mergeCell ref="AB84:AD84"/>
    <mergeCell ref="S86:U86"/>
    <mergeCell ref="AB89:AD89"/>
    <mergeCell ref="AB90:AD90"/>
    <mergeCell ref="S92:U92"/>
    <mergeCell ref="A95:B95"/>
    <mergeCell ref="AB96:AD96"/>
    <mergeCell ref="AB97:AD97"/>
    <mergeCell ref="AB98:AD98"/>
    <mergeCell ref="B99:B100"/>
    <mergeCell ref="S100:U100"/>
  </mergeCells>
  <hyperlinks>
    <hyperlink ref="A17" r:id="rId1" display="QBITS-CUTE 01"/>
    <hyperlink ref="A23" r:id="rId2" display="QBITS-CUTE 02"/>
    <hyperlink ref="A29" r:id="rId3" display="QBITS-CUTE 03"/>
    <hyperlink ref="A35" r:id="rId4" display="QBITS-CUTE 04"/>
    <hyperlink ref="A41" r:id="rId5" display="QBITS-CUTE 05"/>
    <hyperlink ref="A47" r:id="rId6" display="QBITS-CUTE 06"/>
    <hyperlink ref="A53" r:id="rId7" display="QBITS-CUTE 07"/>
    <hyperlink ref="A59" r:id="rId8" display="QBITS-CUTE 08"/>
    <hyperlink ref="A65" r:id="rId9" display="QBITS-CUTE 09"/>
    <hyperlink ref="A71" r:id="rId10" display="QBITS-CUTE 10"/>
    <hyperlink ref="A77" r:id="rId11" display="QBITS-CUTE 11"/>
    <hyperlink ref="A83" r:id="rId12" display="QBITS-CUTE 12"/>
    <hyperlink ref="A89" r:id="rId13" display="QBITS-CUTE 13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44033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2006-04-12T13:38:36Z</dcterms:created>
  <dc:creator/>
  <dc:description/>
  <dc:language>en-US</dc:language>
  <cp:lastModifiedBy>Ian Lawson</cp:lastModifiedBy>
  <cp:lastPrinted>2006-05-24T14:06:48Z</cp:lastPrinted>
  <dcterms:modified xsi:type="dcterms:W3CDTF">2024-02-07T11:03:30Z</dcterms:modified>
  <cp:revision>1079</cp:revision>
  <dc:subject/>
  <dc:title/>
</cp:coreProperties>
</file>