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lected Ge Detector Sample Re" sheetId="1" state="visible" r:id="rId3"/>
  </sheets>
  <definedNames>
    <definedName function="false" hidden="false" name="Excel_BuiltIn_Print_Area_1" vbProcedure="false">'Collected Ge Detector Sample Re'!$1:$10</definedName>
    <definedName function="false" hidden="false" name="Excel_BuiltIn_Print_Titles_1" vbProcedure="false">#ref!</definedName>
    <definedName function="false" hidden="false" name="Excel_BuiltIn_Print_Titles_1_1" vbProcedure="false">'Collected Ge Detector Sample Re'!$1:$1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<sst xmlns="http://schemas.openxmlformats.org/spreadsheetml/2006/main" count="369" uniqueCount="171">
  <si>
    <t xml:space="preserve">Some Useful Information Concerning the results: </t>
  </si>
  <si>
    <t xml:space="preserve">The Conversion factors for the primordial nuclides are given by:</t>
  </si>
  <si>
    <r>
      <rPr>
        <sz val="8"/>
        <rFont val="Bitstream Vera Serif"/>
        <family val="1"/>
        <charset val="1"/>
      </rPr>
      <t xml:space="preserve">1 Bq 238U/kg =  81 ppb U (81 x 10</t>
    </r>
    <r>
      <rPr>
        <vertAlign val="superscript"/>
        <sz val="10"/>
        <rFont val="Bitstream Vera Sans"/>
        <family val="2"/>
        <charset val="1"/>
      </rPr>
      <t xml:space="preserve">-9</t>
    </r>
    <r>
      <rPr>
        <sz val="10"/>
        <rFont val="Bitstream Vera Sans"/>
        <family val="2"/>
        <charset val="1"/>
      </rPr>
      <t xml:space="preserve"> gU/g)</t>
    </r>
  </si>
  <si>
    <t xml:space="preserve">The 238U  decay chain gammas used are:</t>
  </si>
  <si>
    <t xml:space="preserve">226Ra: 186.1 keV</t>
  </si>
  <si>
    <t xml:space="preserve">214Pb: 295.21 and 351.92 keV</t>
  </si>
  <si>
    <t xml:space="preserve">214Bi: 609.31, 1120.29, 1764.49 and 2204.21 keV</t>
  </si>
  <si>
    <t xml:space="preserve">The relationships are valid for any daughters in the 238U, 235U or 232Th chain only if the chain is in equilibrium.</t>
  </si>
  <si>
    <r>
      <rPr>
        <sz val="8"/>
        <rFont val="Bitstream Vera Serif"/>
        <family val="1"/>
        <charset val="1"/>
      </rPr>
      <t xml:space="preserve">1 Bq 232Th/kg = 246 ppb Th (246 x 10</t>
    </r>
    <r>
      <rPr>
        <vertAlign val="superscript"/>
        <sz val="10"/>
        <rFont val="Bitstream Vera Sans"/>
        <family val="2"/>
        <charset val="1"/>
      </rPr>
      <t xml:space="preserve">-9</t>
    </r>
    <r>
      <rPr>
        <sz val="10"/>
        <rFont val="Bitstream Vera Sans"/>
        <family val="2"/>
        <charset val="1"/>
      </rPr>
      <t xml:space="preserve"> gTh/g)</t>
    </r>
  </si>
  <si>
    <t xml:space="preserve">The 232Th decay chain gammas used are:</t>
  </si>
  <si>
    <t xml:space="preserve">212Pb: 238.63 and 300.09 keV</t>
  </si>
  <si>
    <t xml:space="preserve">208Tl: 583.19 and 2614.53 keV, </t>
  </si>
  <si>
    <t xml:space="preserve">228Ac: 911.21 keV</t>
  </si>
  <si>
    <r>
      <rPr>
        <sz val="8"/>
        <rFont val="Bitstream Vera Serif"/>
        <family val="1"/>
        <charset val="1"/>
      </rPr>
      <t xml:space="preserve">1 Bq 40K/kg = 32300 ppb K (32300 x 10</t>
    </r>
    <r>
      <rPr>
        <vertAlign val="superscript"/>
        <sz val="10"/>
        <rFont val="Bitstream Vera Sans"/>
        <family val="2"/>
        <charset val="1"/>
      </rPr>
      <t xml:space="preserve">-6</t>
    </r>
    <r>
      <rPr>
        <sz val="10"/>
        <rFont val="Bitstream Vera Sans"/>
        <family val="2"/>
        <charset val="1"/>
      </rPr>
      <t xml:space="preserve"> gK/g)</t>
    </r>
  </si>
  <si>
    <t xml:space="preserve">The 40K decay chain gamma used is:</t>
  </si>
  <si>
    <t xml:space="preserve">40K: 1460.83 keV</t>
  </si>
  <si>
    <t xml:space="preserve">1 Bq 235U/kg = 1.76 ppm U (1.76 x 10-6 gU/g)</t>
  </si>
  <si>
    <t xml:space="preserve">The 235U decay chain gammas used are:</t>
  </si>
  <si>
    <t xml:space="preserve">235U:  143.76, 163.33 and 205.31 keV</t>
  </si>
  <si>
    <t xml:space="preserve">The measurements of the samples below take into account the background measurements. If a measurement is below the background then the upper bound shown is the 90% confidence limit.</t>
  </si>
  <si>
    <t xml:space="preserve">NEWS-G Measurements:</t>
  </si>
  <si>
    <t xml:space="preserve">Sample Description </t>
  </si>
  <si>
    <t xml:space="preserve">Manufacturer</t>
  </si>
  <si>
    <t xml:space="preserve">Mass (g)</t>
  </si>
  <si>
    <t xml:space="preserve">Live Time (days)</t>
  </si>
  <si>
    <t xml:space="preserve">Counting Dates 
(if applicable)</t>
  </si>
  <si>
    <t xml:space="preserve">238U from 226Ra</t>
  </si>
  <si>
    <t xml:space="preserve">238U from 234Th</t>
  </si>
  <si>
    <t xml:space="preserve">235U</t>
  </si>
  <si>
    <t xml:space="preserve">232Th</t>
  </si>
  <si>
    <t xml:space="preserve">40K</t>
  </si>
  <si>
    <t xml:space="preserve">137Cs</t>
  </si>
  <si>
    <t xml:space="preserve">60Co</t>
  </si>
  <si>
    <t xml:space="preserve">Comments</t>
  </si>
  <si>
    <t xml:space="preserve">NEWS-G 001</t>
  </si>
  <si>
    <t xml:space="preserve">2267.5 g</t>
  </si>
  <si>
    <t xml:space="preserve">(mBq/kg)</t>
  </si>
  <si>
    <t xml:space="preserve">+-</t>
  </si>
  <si>
    <t xml:space="preserve">&lt;54.43</t>
  </si>
  <si>
    <t xml:space="preserve">&lt;0.63</t>
  </si>
  <si>
    <t xml:space="preserve">&lt;0.61</t>
  </si>
  <si>
    <t xml:space="preserve">&lt;0.19</t>
  </si>
  <si>
    <t xml:space="preserve">Polyurea Liner Material</t>
  </si>
  <si>
    <t xml:space="preserve">Spray-on-Plastics</t>
  </si>
  <si>
    <t xml:space="preserve">(ppb or ppm)</t>
  </si>
  <si>
    <t xml:space="preserve">0.41 ppb</t>
  </si>
  <si>
    <t xml:space="preserve">0.06 ppb</t>
  </si>
  <si>
    <t xml:space="preserve">&lt;4.41 ppb</t>
  </si>
  <si>
    <t xml:space="preserve">0.68 ppb</t>
  </si>
  <si>
    <t xml:space="preserve">1.07 ppb</t>
  </si>
  <si>
    <t xml:space="preserve">&lt;0.16 ppb</t>
  </si>
  <si>
    <t xml:space="preserve">309.35 ppb</t>
  </si>
  <si>
    <t xml:space="preserve">191.48 ppb</t>
  </si>
  <si>
    <t xml:space="preserve">NEWS-G 002</t>
  </si>
  <si>
    <t xml:space="preserve">332.8 g</t>
  </si>
  <si>
    <t xml:space="preserve">&lt;0.98</t>
  </si>
  <si>
    <t xml:space="preserve">&lt;77.59</t>
  </si>
  <si>
    <t xml:space="preserve">&lt;2.74</t>
  </si>
  <si>
    <t xml:space="preserve">&lt;2.53</t>
  </si>
  <si>
    <t xml:space="preserve">&lt;1.31</t>
  </si>
  <si>
    <t xml:space="preserve">&lt;0.56</t>
  </si>
  <si>
    <t xml:space="preserve">Copper, Echantillon No. 1</t>
  </si>
  <si>
    <t xml:space="preserve">&lt;79.54 ppt</t>
  </si>
  <si>
    <t xml:space="preserve">&lt;6.29 ppb</t>
  </si>
  <si>
    <t xml:space="preserve">&lt;4.81 ppb</t>
  </si>
  <si>
    <t xml:space="preserve">&lt;0.62 ppb</t>
  </si>
  <si>
    <t xml:space="preserve">406.65 ppb</t>
  </si>
  <si>
    <t xml:space="preserve">488.90 ppb</t>
  </si>
  <si>
    <t xml:space="preserve">Additional Activities:</t>
  </si>
  <si>
    <t xml:space="preserve">57Co:</t>
  </si>
  <si>
    <t xml:space="preserve">228Ac:</t>
  </si>
  <si>
    <t xml:space="preserve">58Co:</t>
  </si>
  <si>
    <t xml:space="preserve">(Not in Equilibrium with other Th  daughters)</t>
  </si>
  <si>
    <t xml:space="preserve">0.22 ppb</t>
  </si>
  <si>
    <t xml:space="preserve">0.45 ppb</t>
  </si>
  <si>
    <t xml:space="preserve">NEWS-G 003</t>
  </si>
  <si>
    <t xml:space="preserve">Acid etched using PNNL copper etching procedure</t>
  </si>
  <si>
    <t xml:space="preserve">&lt;0.81</t>
  </si>
  <si>
    <t xml:space="preserve">&lt;24.38</t>
  </si>
  <si>
    <t xml:space="preserve">&lt;1.63</t>
  </si>
  <si>
    <t xml:space="preserve">&lt;1.00</t>
  </si>
  <si>
    <t xml:space="preserve">&lt;0.21</t>
  </si>
  <si>
    <t xml:space="preserve">&lt;65.49 ppt</t>
  </si>
  <si>
    <t xml:space="preserve">&lt;1.98 ppb</t>
  </si>
  <si>
    <t xml:space="preserve">0.25 ppb</t>
  </si>
  <si>
    <t xml:space="preserve">2.30 ppb</t>
  </si>
  <si>
    <t xml:space="preserve">&lt;0.40 ppb</t>
  </si>
  <si>
    <t xml:space="preserve">323.90 ppb</t>
  </si>
  <si>
    <t xml:space="preserve">354.62 ppb</t>
  </si>
  <si>
    <t xml:space="preserve">0.42 ppb</t>
  </si>
  <si>
    <t xml:space="preserve">NEWS-G 004</t>
  </si>
  <si>
    <t xml:space="preserve">Made by Formlabs Ltd</t>
  </si>
  <si>
    <t xml:space="preserve">147.5 g</t>
  </si>
  <si>
    <t xml:space="preserve">&lt;5.42</t>
  </si>
  <si>
    <t xml:space="preserve">&lt;2.25</t>
  </si>
  <si>
    <t xml:space="preserve">3D-Printed Acrylic Pieces</t>
  </si>
  <si>
    <t xml:space="preserve">NEWS-G 005</t>
  </si>
  <si>
    <t xml:space="preserve">Approx 1 foot of 1/8" SS cable with 5 SS balls (1/4") crimped</t>
  </si>
  <si>
    <t xml:space="preserve">22.7 g</t>
  </si>
  <si>
    <t xml:space="preserve">&lt;29.28</t>
  </si>
  <si>
    <t xml:space="preserve">&lt;64.29</t>
  </si>
  <si>
    <t xml:space="preserve">&lt;19.57</t>
  </si>
  <si>
    <t xml:space="preserve">&lt;397.60</t>
  </si>
  <si>
    <t xml:space="preserve">Steel Wire with metal balls</t>
  </si>
  <si>
    <t xml:space="preserve">Made by Lexco</t>
  </si>
  <si>
    <t xml:space="preserve">NEWS-G 006</t>
  </si>
  <si>
    <t xml:space="preserve">Sample made by P.G.</t>
  </si>
  <si>
    <t xml:space="preserve">96.8 g</t>
  </si>
  <si>
    <t xml:space="preserve">Results:</t>
  </si>
  <si>
    <t xml:space="preserve">Wash Solution  from the Naked AmBe Source</t>
  </si>
  <si>
    <t xml:space="preserve">AmBe Source is soaked in cleaning solution</t>
  </si>
  <si>
    <t xml:space="preserve">Run: 210623
210627
210630</t>
  </si>
  <si>
    <t xml:space="preserve">&lt;3.61</t>
  </si>
  <si>
    <t xml:space="preserve">&lt;2.90</t>
  </si>
  <si>
    <t xml:space="preserve">&lt;51.11</t>
  </si>
  <si>
    <t xml:space="preserve">&lt;3.80</t>
  </si>
  <si>
    <t xml:space="preserve">&lt;0.51</t>
  </si>
  <si>
    <t xml:space="preserve">Cleaning Solution: Radiacwash + Water + 2% Nitric Acid</t>
  </si>
  <si>
    <t xml:space="preserve">(ppm / ppb / ppt)</t>
  </si>
  <si>
    <t xml:space="preserve">This is the standard background to be subtracted from samples beginning on May 25, 2018</t>
  </si>
  <si>
    <t xml:space="preserve">7Be:</t>
  </si>
  <si>
    <t xml:space="preserve">54Mn</t>
  </si>
  <si>
    <t xml:space="preserve">&lt;12.70</t>
  </si>
  <si>
    <t xml:space="preserve">&lt;2.15</t>
  </si>
  <si>
    <t xml:space="preserve">&lt;5.29</t>
  </si>
  <si>
    <t xml:space="preserve">NEWS-G 007</t>
  </si>
  <si>
    <t xml:space="preserve">107.5 g</t>
  </si>
  <si>
    <t xml:space="preserve">Wash Solution from the Inner Encapsulation of the AmBe Source</t>
  </si>
  <si>
    <t xml:space="preserve">AmBe Source with inner encapsulation  is soaked in cleaning solution</t>
  </si>
  <si>
    <t xml:space="preserve">Run: 
210709</t>
  </si>
  <si>
    <t xml:space="preserve">&lt;2.63</t>
  </si>
  <si>
    <t xml:space="preserve">&lt;38.89</t>
  </si>
  <si>
    <t xml:space="preserve">&lt;1.18</t>
  </si>
  <si>
    <t xml:space="preserve">&lt;3.90</t>
  </si>
  <si>
    <t xml:space="preserve">&lt;25.12</t>
  </si>
  <si>
    <t xml:space="preserve">&lt;2.87</t>
  </si>
  <si>
    <t xml:space="preserve">&lt;0.44</t>
  </si>
  <si>
    <t xml:space="preserve">&lt;12.50</t>
  </si>
  <si>
    <t xml:space="preserve">&lt;1.81</t>
  </si>
  <si>
    <t xml:space="preserve">&lt;4.25</t>
  </si>
  <si>
    <t xml:space="preserve">NEWS-G 008</t>
  </si>
  <si>
    <t xml:space="preserve">109.8 g</t>
  </si>
  <si>
    <t xml:space="preserve">Wash Solution  from Outer Encapsulation of AmBe Source</t>
  </si>
  <si>
    <t xml:space="preserve">Run:
210823
210901
21090101</t>
  </si>
  <si>
    <t xml:space="preserve">&lt;96.08</t>
  </si>
  <si>
    <t xml:space="preserve">&lt;3.01</t>
  </si>
  <si>
    <t xml:space="preserve">&lt;1.06</t>
  </si>
  <si>
    <t xml:space="preserve">&lt;22.12</t>
  </si>
  <si>
    <t xml:space="preserve">&lt;0.71</t>
  </si>
  <si>
    <t xml:space="preserve">&lt;6.90</t>
  </si>
  <si>
    <t xml:space="preserve">NEWS-G 009</t>
  </si>
  <si>
    <t xml:space="preserve">328.2 g</t>
  </si>
  <si>
    <t xml:space="preserve">Wash Solution from the canister container 37Ar gas</t>
  </si>
  <si>
    <t xml:space="preserve">37Ar Source canister  is soaked in cleaning solution</t>
  </si>
  <si>
    <t xml:space="preserve">&lt;62.57</t>
  </si>
  <si>
    <t xml:space="preserve">&lt;1.69</t>
  </si>
  <si>
    <t xml:space="preserve">Run: 21100101
211004</t>
  </si>
  <si>
    <t xml:space="preserve">&lt;9.55</t>
  </si>
  <si>
    <t xml:space="preserve">&lt;0.88</t>
  </si>
  <si>
    <t xml:space="preserve">In Progress and To Be Measured:</t>
  </si>
  <si>
    <t xml:space="preserve">NEWS-G 010</t>
  </si>
  <si>
    <t xml:space="preserve">22.026 g</t>
  </si>
  <si>
    <t xml:space="preserve">Titanium Dioxide Powder</t>
  </si>
  <si>
    <t xml:space="preserve">Run: 260601
26060201</t>
  </si>
  <si>
    <t xml:space="preserve">&lt;2657.00</t>
  </si>
  <si>
    <t xml:space="preserve">&lt;19.94</t>
  </si>
  <si>
    <t xml:space="preserve">&lt;557.3</t>
  </si>
  <si>
    <t xml:space="preserve">&lt;28.03</t>
  </si>
  <si>
    <t xml:space="preserve">Next Sample</t>
  </si>
  <si>
    <t xml:space="preserve">Queue: Empty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</si>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</sst>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"/>
    <numFmt numFmtId="166" formatCode="0.000"/>
    <numFmt numFmtId="167" formatCode="mmm\ d&quot;, &quot;yyyy"/>
    <numFmt numFmtId="168" formatCode="0.00"/>
    <numFmt numFmtId="169" formatCode="0"/>
    <numFmt numFmtId="170" formatCode="0.00%"/>
  </numFmts>
  <fonts count="13">
    <font>
      <sz val="10"/>
      <name val="Bitstream Ve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Bitstream Vera Serif"/>
      <family val="1"/>
      <charset val="1"/>
    </font>
    <font>
      <vertAlign val="superscript"/>
      <sz val="10"/>
      <name val="Bitstream Vera Sans"/>
      <family val="2"/>
      <charset val="1"/>
    </font>
    <font>
      <sz val="8"/>
      <color rgb="FF000000"/>
      <name val="Bitstream Vera Serif"/>
      <family val="1"/>
      <charset val="1"/>
    </font>
    <font>
      <sz val="7"/>
      <name val="Bitstream Vera Serif"/>
      <family val="1"/>
      <charset val="1"/>
    </font>
    <font>
      <sz val="8"/>
      <color rgb="FF0000FF"/>
      <name val="Bitstream Vera Serif"/>
      <family val="1"/>
      <charset val="1"/>
    </font>
    <font>
      <sz val="8"/>
      <name val="Bitstream Vera Sans"/>
      <family val="2"/>
      <charset val="1"/>
    </font>
    <font>
      <sz val="9"/>
      <color rgb="FF000000"/>
      <name val="Bitstream Vera Serif"/>
      <family val="1"/>
      <charset val="1"/>
    </font>
    <font>
      <sz val="8"/>
      <color rgb="FF008000"/>
      <name val="Bitstream Vera Serif"/>
      <family val="1"/>
      <charset val="1"/>
    </font>
    <font>
      <sz val="9"/>
      <color rgb="FF008000"/>
      <name val="Bitstream Vera Serif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BCC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BCC"/>
      </patternFill>
    </fill>
    <fill>
      <patternFill patternType="solid">
        <fgColor rgb="FF00FFFF"/>
        <bgColor rgb="FF00FFFF"/>
      </patternFill>
    </fill>
    <fill>
      <patternFill patternType="solid">
        <fgColor rgb="FFCCCCFF"/>
        <bgColor rgb="FFCCCCCC"/>
      </patternFill>
    </fill>
    <fill>
      <patternFill patternType="solid">
        <fgColor rgb="FFCCCCCC"/>
        <bgColor rgb="FFCCCCFF"/>
      </patternFill>
    </fill>
    <fill>
      <patternFill patternType="solid">
        <fgColor rgb="FFFFFBCC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4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7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7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7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4" fillId="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7" borderId="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7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7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4" fillId="7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4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7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4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4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7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4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7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4" fillId="7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4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8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7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4" fillId="7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4" fillId="8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4" fillId="8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8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2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4" fillId="2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4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4" fillId="5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4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4" fillId="7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7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2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B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snolab.ca/users/services/gamma-assay/pgt/NEWS-G/news-g002/news_g002.html" TargetMode="External"/><Relationship Id="rId2" Type="http://schemas.openxmlformats.org/officeDocument/2006/relationships/hyperlink" Target="https://www.snolab.ca/users/services/gamma-assay/pgt/NEWS-G/news-g003/news_g003.html" TargetMode="External"/><Relationship Id="rId3" Type="http://schemas.openxmlformats.org/officeDocument/2006/relationships/hyperlink" Target="https://www.snolab.ca/users/services/gamma-assay/pgt/NEWS-G/news-g004/news-g004.html" TargetMode="External"/><Relationship Id="rId4" Type="http://schemas.openxmlformats.org/officeDocument/2006/relationships/hyperlink" Target="https://www.snolab.ca/users/services/gamma-assay/pgt/NEWS-G/news-g005/news-g005.html" TargetMode="External"/><Relationship Id="rId5" Type="http://schemas.openxmlformats.org/officeDocument/2006/relationships/hyperlink" Target="https://www.snolab.ca/users/services/gamma-assay/pgt/NEWS-G/news-g006/news-g006.html" TargetMode="External"/><Relationship Id="rId6" Type="http://schemas.openxmlformats.org/officeDocument/2006/relationships/hyperlink" Target="https://www.snolab.ca/users/services/gamma-assay/pgt/NEWS-G/news-g007/news-g007.html" TargetMode="External"/><Relationship Id="rId7" Type="http://schemas.openxmlformats.org/officeDocument/2006/relationships/hyperlink" Target="https://www.snolab.ca/users/services/gamma-assay/pgt/NEWS-G/news-g008/news-g008.html" TargetMode="External"/><Relationship Id="rId8" Type="http://schemas.openxmlformats.org/officeDocument/2006/relationships/hyperlink" Target="https://www.snolab.ca/users/services/gamma-assay/pgt/NEWS-G/news-g009/news-g009.html" TargetMode="External"/><Relationship Id="rId9" Type="http://schemas.openxmlformats.org/officeDocument/2006/relationships/hyperlink" Target="https://www.snolab.ca/users/services/gamma-assay/pgt/NEWS-G/news-g010/news-g010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68"/>
  <sheetViews>
    <sheetView showFormulas="false" showGridLines="true" showRowColHeaders="true" showZeros="true" rightToLeft="false" tabSelected="true" showOutlineSymbols="true" defaultGridColor="true" view="normal" topLeftCell="A55" colorId="64" zoomScale="95" zoomScaleNormal="95" zoomScalePageLayoutView="100" workbookViewId="0">
      <selection pane="topLeft" activeCell="A57" activeCellId="0" sqref="57:62"/>
    </sheetView>
  </sheetViews>
  <sheetFormatPr defaultColWidth="9.70703125" defaultRowHeight="12.8" customHeight="false" zeroHeight="false" outlineLevelRow="0" outlineLevelCol="0"/>
  <cols>
    <col collapsed="false" customWidth="true" hidden="false" outlineLevel="0" max="1" min="1" style="1" width="13.74"/>
    <col collapsed="false" customWidth="true" hidden="false" outlineLevel="0" max="2" min="2" style="1" width="13.86"/>
    <col collapsed="false" customWidth="true" hidden="false" outlineLevel="0" max="3" min="3" style="1" width="7.49"/>
    <col collapsed="false" customWidth="true" hidden="false" outlineLevel="0" max="4" min="4" style="1" width="10.31"/>
    <col collapsed="false" customWidth="true" hidden="false" outlineLevel="0" max="6" min="5" style="1" width="9.49"/>
    <col collapsed="false" customWidth="true" hidden="false" outlineLevel="0" max="8" min="7" style="1" width="8.49"/>
    <col collapsed="false" customWidth="true" hidden="false" outlineLevel="0" max="9" min="9" style="1" width="7.49"/>
    <col collapsed="false" customWidth="true" hidden="false" outlineLevel="0" max="10" min="10" style="1" width="8.49"/>
    <col collapsed="false" customWidth="false" hidden="false" outlineLevel="0" max="11" min="11" style="1" width="9.7"/>
    <col collapsed="false" customWidth="true" hidden="false" outlineLevel="0" max="12" min="12" style="1" width="7.49"/>
    <col collapsed="false" customWidth="true" hidden="false" outlineLevel="0" max="13" min="13" style="1" width="8.41"/>
    <col collapsed="false" customWidth="true" hidden="false" outlineLevel="0" max="14" min="14" style="1" width="5.49"/>
    <col collapsed="false" customWidth="true" hidden="false" outlineLevel="0" max="15" min="15" style="1" width="7.49"/>
    <col collapsed="false" customWidth="true" hidden="false" outlineLevel="0" max="16" min="16" style="1" width="7.59"/>
    <col collapsed="false" customWidth="true" hidden="false" outlineLevel="0" max="17" min="17" style="1" width="6.49"/>
    <col collapsed="false" customWidth="true" hidden="false" outlineLevel="0" max="18" min="18" style="1" width="8.49"/>
    <col collapsed="false" customWidth="true" hidden="false" outlineLevel="0" max="19" min="19" style="1" width="10.49"/>
    <col collapsed="false" customWidth="true" hidden="false" outlineLevel="0" max="20" min="20" style="1" width="5.49"/>
    <col collapsed="false" customWidth="true" hidden="false" outlineLevel="0" max="21" min="21" style="1" width="9.49"/>
    <col collapsed="false" customWidth="true" hidden="false" outlineLevel="0" max="22" min="22" style="1" width="6.49"/>
    <col collapsed="false" customWidth="true" hidden="false" outlineLevel="0" max="23" min="23" style="1" width="5.81"/>
    <col collapsed="false" customWidth="true" hidden="false" outlineLevel="0" max="24" min="24" style="1" width="5.88"/>
    <col collapsed="false" customWidth="true" hidden="false" outlineLevel="0" max="25" min="25" style="1" width="6.49"/>
    <col collapsed="false" customWidth="true" hidden="false" outlineLevel="0" max="26" min="26" style="1" width="5.55"/>
    <col collapsed="false" customWidth="true" hidden="false" outlineLevel="0" max="27" min="27" style="1" width="4.91"/>
    <col collapsed="false" customWidth="true" hidden="false" outlineLevel="0" max="28" min="28" style="1" width="6.71"/>
    <col collapsed="false" customWidth="true" hidden="false" outlineLevel="0" max="29" min="29" style="1" width="3.7"/>
    <col collapsed="false" customWidth="true" hidden="false" outlineLevel="0" max="30" min="30" style="1" width="6.49"/>
    <col collapsed="false" customWidth="false" hidden="false" outlineLevel="0" max="257" min="31" style="2" width="9.7"/>
  </cols>
  <sheetData>
    <row r="1" customFormat="false" ht="38.0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customFormat="false" ht="24.6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5" t="s">
        <v>2</v>
      </c>
      <c r="K2" s="5"/>
      <c r="L2" s="5"/>
      <c r="M2" s="5"/>
      <c r="N2" s="5"/>
      <c r="O2" s="5"/>
      <c r="P2" s="6" t="s">
        <v>3</v>
      </c>
      <c r="Q2" s="6"/>
      <c r="R2" s="6"/>
      <c r="S2" s="6"/>
      <c r="T2" s="6"/>
      <c r="U2" s="6"/>
      <c r="V2" s="7" t="s">
        <v>4</v>
      </c>
      <c r="W2" s="7"/>
      <c r="X2" s="7"/>
      <c r="Y2" s="7"/>
      <c r="Z2" s="7"/>
      <c r="AA2" s="7"/>
      <c r="AB2" s="7"/>
      <c r="AC2" s="7"/>
      <c r="AD2" s="7"/>
    </row>
    <row r="3" customFormat="false" ht="26.1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7" t="s">
        <v>5</v>
      </c>
      <c r="W3" s="7"/>
      <c r="X3" s="7"/>
      <c r="Y3" s="7"/>
      <c r="Z3" s="7"/>
      <c r="AA3" s="7"/>
      <c r="AB3" s="7"/>
      <c r="AC3" s="7"/>
      <c r="AD3" s="7"/>
    </row>
    <row r="4" customFormat="false" ht="25.3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7" t="s">
        <v>6</v>
      </c>
      <c r="W4" s="7"/>
      <c r="X4" s="7"/>
      <c r="Y4" s="7"/>
      <c r="Z4" s="7"/>
      <c r="AA4" s="7"/>
      <c r="AB4" s="7"/>
      <c r="AC4" s="7"/>
      <c r="AD4" s="7"/>
    </row>
    <row r="5" customFormat="false" ht="25.35" hidden="false" customHeight="true" outlineLevel="0" collapsed="false">
      <c r="A5" s="8" t="s">
        <v>7</v>
      </c>
      <c r="B5" s="8"/>
      <c r="C5" s="8"/>
      <c r="D5" s="8"/>
      <c r="E5" s="8"/>
      <c r="F5" s="8"/>
      <c r="G5" s="8"/>
      <c r="H5" s="8"/>
      <c r="I5" s="8"/>
      <c r="J5" s="5" t="s">
        <v>8</v>
      </c>
      <c r="K5" s="5"/>
      <c r="L5" s="5"/>
      <c r="M5" s="5"/>
      <c r="N5" s="5"/>
      <c r="O5" s="5"/>
      <c r="P5" s="9" t="s">
        <v>9</v>
      </c>
      <c r="Q5" s="9"/>
      <c r="R5" s="9"/>
      <c r="S5" s="9"/>
      <c r="T5" s="9"/>
      <c r="U5" s="9"/>
      <c r="V5" s="7" t="s">
        <v>10</v>
      </c>
      <c r="W5" s="7"/>
      <c r="X5" s="7"/>
      <c r="Y5" s="7"/>
      <c r="Z5" s="7"/>
      <c r="AA5" s="7"/>
      <c r="AB5" s="7"/>
      <c r="AC5" s="7"/>
      <c r="AD5" s="7"/>
    </row>
    <row r="6" customFormat="false" ht="26.95" hidden="false" customHeight="true" outlineLevel="0" collapsed="false">
      <c r="A6" s="8"/>
      <c r="B6" s="8"/>
      <c r="C6" s="8"/>
      <c r="D6" s="8"/>
      <c r="E6" s="8"/>
      <c r="F6" s="8"/>
      <c r="G6" s="8"/>
      <c r="H6" s="8"/>
      <c r="I6" s="8"/>
      <c r="J6" s="5"/>
      <c r="K6" s="5"/>
      <c r="L6" s="5"/>
      <c r="M6" s="5"/>
      <c r="N6" s="5"/>
      <c r="O6" s="5"/>
      <c r="P6" s="9"/>
      <c r="Q6" s="9"/>
      <c r="R6" s="9"/>
      <c r="S6" s="9"/>
      <c r="T6" s="9"/>
      <c r="U6" s="9"/>
      <c r="V6" s="10" t="s">
        <v>11</v>
      </c>
      <c r="W6" s="10"/>
      <c r="X6" s="10"/>
      <c r="Y6" s="10"/>
      <c r="Z6" s="10"/>
      <c r="AA6" s="10"/>
      <c r="AB6" s="10"/>
      <c r="AC6" s="10"/>
      <c r="AD6" s="10"/>
    </row>
    <row r="7" customFormat="false" ht="24.6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5"/>
      <c r="K7" s="5"/>
      <c r="L7" s="5"/>
      <c r="M7" s="5"/>
      <c r="N7" s="5"/>
      <c r="O7" s="5"/>
      <c r="P7" s="9"/>
      <c r="Q7" s="9"/>
      <c r="R7" s="9"/>
      <c r="S7" s="9"/>
      <c r="T7" s="9"/>
      <c r="U7" s="9"/>
      <c r="V7" s="10" t="s">
        <v>12</v>
      </c>
      <c r="W7" s="10"/>
      <c r="X7" s="10"/>
      <c r="Y7" s="10"/>
      <c r="Z7" s="10"/>
      <c r="AA7" s="10"/>
      <c r="AB7" s="10"/>
      <c r="AC7" s="10"/>
      <c r="AD7" s="10"/>
    </row>
    <row r="8" customFormat="false" ht="38.85" hidden="false" customHeight="true" outlineLevel="0" collapsed="false">
      <c r="A8" s="8"/>
      <c r="B8" s="8"/>
      <c r="C8" s="8"/>
      <c r="D8" s="8"/>
      <c r="E8" s="8"/>
      <c r="F8" s="8"/>
      <c r="G8" s="8"/>
      <c r="H8" s="8"/>
      <c r="I8" s="8"/>
      <c r="J8" s="5" t="s">
        <v>13</v>
      </c>
      <c r="K8" s="5"/>
      <c r="L8" s="5"/>
      <c r="M8" s="5"/>
      <c r="N8" s="5"/>
      <c r="O8" s="5"/>
      <c r="P8" s="6" t="s">
        <v>14</v>
      </c>
      <c r="Q8" s="6"/>
      <c r="R8" s="6"/>
      <c r="S8" s="6"/>
      <c r="T8" s="6"/>
      <c r="U8" s="6"/>
      <c r="V8" s="7" t="s">
        <v>15</v>
      </c>
      <c r="W8" s="7"/>
      <c r="X8" s="7"/>
      <c r="Y8" s="7"/>
      <c r="Z8" s="7"/>
      <c r="AA8" s="7"/>
      <c r="AB8" s="7"/>
      <c r="AC8" s="7"/>
      <c r="AD8" s="7"/>
    </row>
    <row r="9" customFormat="false" ht="38.85" hidden="false" customHeight="true" outlineLevel="0" collapsed="false">
      <c r="A9" s="8"/>
      <c r="B9" s="8"/>
      <c r="C9" s="8"/>
      <c r="D9" s="8"/>
      <c r="E9" s="8"/>
      <c r="F9" s="8"/>
      <c r="G9" s="8"/>
      <c r="H9" s="8"/>
      <c r="I9" s="8"/>
      <c r="J9" s="5" t="s">
        <v>16</v>
      </c>
      <c r="K9" s="5"/>
      <c r="L9" s="5"/>
      <c r="M9" s="5"/>
      <c r="N9" s="5"/>
      <c r="O9" s="5"/>
      <c r="P9" s="6" t="s">
        <v>17</v>
      </c>
      <c r="Q9" s="6"/>
      <c r="R9" s="6"/>
      <c r="S9" s="6"/>
      <c r="T9" s="6"/>
      <c r="U9" s="6"/>
      <c r="V9" s="7" t="s">
        <v>18</v>
      </c>
      <c r="W9" s="7"/>
      <c r="X9" s="7"/>
      <c r="Y9" s="7"/>
      <c r="Z9" s="7"/>
      <c r="AA9" s="7"/>
      <c r="AB9" s="7"/>
      <c r="AC9" s="7"/>
      <c r="AD9" s="7"/>
    </row>
    <row r="10" customFormat="false" ht="38.05" hidden="false" customHeight="tru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customFormat="false" ht="13.4" hidden="false" customHeight="true" outlineLevel="0" collapsed="false">
      <c r="A11" s="12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3"/>
      <c r="AC11" s="13"/>
      <c r="AD11" s="13"/>
    </row>
    <row r="12" customFormat="false" ht="14.9" hidden="false" customHeight="tru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3"/>
      <c r="AC12" s="13"/>
      <c r="AD12" s="13"/>
    </row>
    <row r="13" customFormat="false" ht="12.65" hidden="false" customHeight="tru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3"/>
      <c r="AC13" s="13"/>
      <c r="AD13" s="13"/>
    </row>
    <row r="14" customFormat="false" ht="8.2" hidden="false" customHeight="tru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3"/>
      <c r="AC14" s="13"/>
      <c r="AD14" s="13"/>
    </row>
    <row r="15" customFormat="false" ht="26.95" hidden="false" customHeight="true" outlineLevel="0" collapsed="false">
      <c r="A15" s="14" t="s">
        <v>20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6"/>
    </row>
    <row r="16" customFormat="false" ht="38.05" hidden="false" customHeight="true" outlineLevel="0" collapsed="false">
      <c r="A16" s="17" t="s">
        <v>21</v>
      </c>
      <c r="B16" s="17" t="s">
        <v>22</v>
      </c>
      <c r="C16" s="17" t="s">
        <v>23</v>
      </c>
      <c r="D16" s="17" t="s">
        <v>24</v>
      </c>
      <c r="E16" s="18" t="s">
        <v>25</v>
      </c>
      <c r="F16" s="17"/>
      <c r="G16" s="19"/>
      <c r="H16" s="20" t="s">
        <v>26</v>
      </c>
      <c r="I16" s="21"/>
      <c r="J16" s="19"/>
      <c r="K16" s="20" t="s">
        <v>27</v>
      </c>
      <c r="L16" s="21"/>
      <c r="M16" s="19"/>
      <c r="N16" s="20" t="s">
        <v>28</v>
      </c>
      <c r="O16" s="21"/>
      <c r="P16" s="19"/>
      <c r="Q16" s="20" t="s">
        <v>29</v>
      </c>
      <c r="R16" s="21"/>
      <c r="S16" s="22"/>
      <c r="T16" s="20" t="s">
        <v>30</v>
      </c>
      <c r="U16" s="21"/>
      <c r="V16" s="19"/>
      <c r="W16" s="20" t="s">
        <v>31</v>
      </c>
      <c r="X16" s="21"/>
      <c r="Y16" s="19"/>
      <c r="Z16" s="20" t="s">
        <v>32</v>
      </c>
      <c r="AA16" s="21"/>
      <c r="AB16" s="17" t="s">
        <v>33</v>
      </c>
      <c r="AC16" s="17"/>
      <c r="AD16" s="17"/>
    </row>
    <row r="17" customFormat="false" ht="41.75" hidden="false" customHeight="true" outlineLevel="0" collapsed="false">
      <c r="A17" s="23" t="s">
        <v>34</v>
      </c>
      <c r="B17" s="23"/>
      <c r="C17" s="24" t="s">
        <v>35</v>
      </c>
      <c r="D17" s="25" t="n">
        <v>6.852</v>
      </c>
      <c r="E17" s="26" t="n">
        <v>42338</v>
      </c>
      <c r="F17" s="11" t="s">
        <v>36</v>
      </c>
      <c r="G17" s="27" t="n">
        <v>5.12</v>
      </c>
      <c r="H17" s="28" t="s">
        <v>37</v>
      </c>
      <c r="I17" s="29" t="n">
        <v>0.741</v>
      </c>
      <c r="J17" s="27" t="s">
        <v>38</v>
      </c>
      <c r="K17" s="28"/>
      <c r="L17" s="29"/>
      <c r="M17" s="27" t="n">
        <v>0.388</v>
      </c>
      <c r="N17" s="28" t="s">
        <v>37</v>
      </c>
      <c r="O17" s="29" t="n">
        <v>0.61</v>
      </c>
      <c r="P17" s="27" t="s">
        <v>39</v>
      </c>
      <c r="Q17" s="28"/>
      <c r="R17" s="29"/>
      <c r="S17" s="27" t="n">
        <v>9.578</v>
      </c>
      <c r="T17" s="28" t="s">
        <v>37</v>
      </c>
      <c r="U17" s="29" t="n">
        <v>5.928</v>
      </c>
      <c r="V17" s="27" t="s">
        <v>40</v>
      </c>
      <c r="W17" s="30"/>
      <c r="X17" s="29"/>
      <c r="Y17" s="27" t="s">
        <v>41</v>
      </c>
      <c r="Z17" s="28"/>
      <c r="AA17" s="29"/>
      <c r="AB17" s="31"/>
      <c r="AC17" s="31"/>
      <c r="AD17" s="31"/>
    </row>
    <row r="18" customFormat="false" ht="50" hidden="false" customHeight="true" outlineLevel="0" collapsed="false">
      <c r="A18" s="32" t="s">
        <v>42</v>
      </c>
      <c r="B18" s="32" t="s">
        <v>43</v>
      </c>
      <c r="C18" s="32"/>
      <c r="D18" s="32"/>
      <c r="E18" s="33" t="n">
        <v>42345</v>
      </c>
      <c r="F18" s="11" t="s">
        <v>44</v>
      </c>
      <c r="G18" s="34" t="s">
        <v>45</v>
      </c>
      <c r="H18" s="28" t="s">
        <v>37</v>
      </c>
      <c r="I18" s="35" t="s">
        <v>46</v>
      </c>
      <c r="J18" s="34" t="s">
        <v>47</v>
      </c>
      <c r="K18" s="28"/>
      <c r="L18" s="35"/>
      <c r="M18" s="34" t="s">
        <v>48</v>
      </c>
      <c r="N18" s="28" t="s">
        <v>37</v>
      </c>
      <c r="O18" s="35" t="s">
        <v>49</v>
      </c>
      <c r="P18" s="34" t="s">
        <v>50</v>
      </c>
      <c r="Q18" s="28"/>
      <c r="R18" s="35"/>
      <c r="S18" s="34" t="s">
        <v>51</v>
      </c>
      <c r="T18" s="28" t="s">
        <v>37</v>
      </c>
      <c r="U18" s="35" t="s">
        <v>52</v>
      </c>
      <c r="V18" s="34"/>
      <c r="W18" s="28"/>
      <c r="X18" s="35"/>
      <c r="Y18" s="34"/>
      <c r="Z18" s="28"/>
      <c r="AA18" s="35"/>
      <c r="AB18" s="36"/>
      <c r="AC18" s="28"/>
      <c r="AD18" s="37"/>
    </row>
    <row r="19" customFormat="false" ht="41.75" hidden="false" customHeight="true" outlineLevel="0" collapsed="false">
      <c r="A19" s="38" t="s">
        <v>53</v>
      </c>
      <c r="B19" s="38"/>
      <c r="C19" s="39" t="s">
        <v>54</v>
      </c>
      <c r="D19" s="40" t="n">
        <v>6.549</v>
      </c>
      <c r="E19" s="41" t="n">
        <v>43210</v>
      </c>
      <c r="F19" s="42" t="s">
        <v>36</v>
      </c>
      <c r="G19" s="43" t="s">
        <v>55</v>
      </c>
      <c r="H19" s="44"/>
      <c r="I19" s="45"/>
      <c r="J19" s="43" t="s">
        <v>56</v>
      </c>
      <c r="K19" s="44"/>
      <c r="L19" s="45"/>
      <c r="M19" s="43" t="s">
        <v>57</v>
      </c>
      <c r="N19" s="44"/>
      <c r="O19" s="45"/>
      <c r="P19" s="43" t="s">
        <v>58</v>
      </c>
      <c r="Q19" s="44"/>
      <c r="R19" s="45"/>
      <c r="S19" s="43" t="n">
        <v>12.59</v>
      </c>
      <c r="T19" s="44" t="s">
        <v>37</v>
      </c>
      <c r="U19" s="45" t="n">
        <v>15.136</v>
      </c>
      <c r="V19" s="46" t="s">
        <v>59</v>
      </c>
      <c r="W19" s="44"/>
      <c r="X19" s="47"/>
      <c r="Y19" s="43" t="s">
        <v>60</v>
      </c>
      <c r="Z19" s="44"/>
      <c r="AA19" s="45"/>
      <c r="AB19" s="48"/>
      <c r="AC19" s="48"/>
      <c r="AD19" s="48"/>
    </row>
    <row r="20" customFormat="false" ht="50" hidden="false" customHeight="true" outlineLevel="0" collapsed="false">
      <c r="A20" s="49" t="s">
        <v>61</v>
      </c>
      <c r="B20" s="49"/>
      <c r="C20" s="49"/>
      <c r="D20" s="49"/>
      <c r="E20" s="50" t="n">
        <v>43217</v>
      </c>
      <c r="F20" s="42" t="s">
        <v>44</v>
      </c>
      <c r="G20" s="51" t="s">
        <v>62</v>
      </c>
      <c r="H20" s="44"/>
      <c r="I20" s="52"/>
      <c r="J20" s="51" t="s">
        <v>63</v>
      </c>
      <c r="K20" s="44"/>
      <c r="L20" s="52"/>
      <c r="M20" s="51" t="s">
        <v>64</v>
      </c>
      <c r="N20" s="44"/>
      <c r="O20" s="52"/>
      <c r="P20" s="51" t="s">
        <v>65</v>
      </c>
      <c r="Q20" s="44"/>
      <c r="R20" s="52"/>
      <c r="S20" s="51" t="s">
        <v>66</v>
      </c>
      <c r="T20" s="44" t="s">
        <v>37</v>
      </c>
      <c r="U20" s="52" t="s">
        <v>67</v>
      </c>
      <c r="V20" s="51"/>
      <c r="W20" s="44"/>
      <c r="X20" s="52"/>
      <c r="Y20" s="51"/>
      <c r="Z20" s="44"/>
      <c r="AA20" s="52"/>
      <c r="AB20" s="53"/>
      <c r="AC20" s="44"/>
      <c r="AD20" s="54"/>
    </row>
    <row r="21" customFormat="false" ht="35.7" hidden="false" customHeight="true" outlineLevel="0" collapsed="false">
      <c r="A21" s="55"/>
      <c r="B21" s="55"/>
      <c r="C21" s="42" t="s">
        <v>68</v>
      </c>
      <c r="D21" s="42"/>
      <c r="E21" s="56"/>
      <c r="F21" s="42" t="s">
        <v>36</v>
      </c>
      <c r="G21" s="57"/>
      <c r="H21" s="44"/>
      <c r="I21" s="45" t="s">
        <v>69</v>
      </c>
      <c r="J21" s="43" t="n">
        <v>0.158</v>
      </c>
      <c r="K21" s="58" t="s">
        <v>37</v>
      </c>
      <c r="L21" s="59" t="n">
        <v>2.192</v>
      </c>
      <c r="M21" s="60" t="s">
        <v>70</v>
      </c>
      <c r="N21" s="60"/>
      <c r="O21" s="60"/>
      <c r="P21" s="43" t="n">
        <v>0.878</v>
      </c>
      <c r="Q21" s="58" t="s">
        <v>37</v>
      </c>
      <c r="R21" s="45" t="n">
        <v>1.828</v>
      </c>
      <c r="S21" s="51"/>
      <c r="T21" s="61" t="s">
        <v>71</v>
      </c>
      <c r="U21" s="61"/>
      <c r="V21" s="43" t="n">
        <v>3.367</v>
      </c>
      <c r="W21" s="44" t="s">
        <v>37</v>
      </c>
      <c r="X21" s="45" t="n">
        <v>1.004</v>
      </c>
      <c r="Y21" s="53"/>
      <c r="Z21" s="44"/>
      <c r="AA21" s="54"/>
      <c r="AB21" s="51"/>
      <c r="AC21" s="44"/>
      <c r="AD21" s="45"/>
    </row>
    <row r="22" customFormat="false" ht="35.7" hidden="false" customHeight="true" outlineLevel="0" collapsed="false">
      <c r="A22" s="55"/>
      <c r="B22" s="55"/>
      <c r="C22" s="42"/>
      <c r="D22" s="42"/>
      <c r="E22" s="56"/>
      <c r="F22" s="42" t="s">
        <v>44</v>
      </c>
      <c r="G22" s="57"/>
      <c r="H22" s="44"/>
      <c r="I22" s="45"/>
      <c r="J22" s="51"/>
      <c r="K22" s="52"/>
      <c r="L22" s="52"/>
      <c r="M22" s="60" t="s">
        <v>72</v>
      </c>
      <c r="N22" s="60"/>
      <c r="O22" s="60"/>
      <c r="P22" s="43" t="s">
        <v>73</v>
      </c>
      <c r="Q22" s="44" t="s">
        <v>37</v>
      </c>
      <c r="R22" s="45" t="s">
        <v>74</v>
      </c>
      <c r="S22" s="51"/>
      <c r="T22" s="52"/>
      <c r="U22" s="52"/>
      <c r="V22" s="43"/>
      <c r="W22" s="44"/>
      <c r="X22" s="52"/>
      <c r="Y22" s="53"/>
      <c r="Z22" s="52"/>
      <c r="AA22" s="52"/>
      <c r="AB22" s="51"/>
      <c r="AC22" s="44"/>
      <c r="AD22" s="52"/>
    </row>
    <row r="23" customFormat="false" ht="41.75" hidden="false" customHeight="true" outlineLevel="0" collapsed="false">
      <c r="A23" s="62" t="s">
        <v>75</v>
      </c>
      <c r="B23" s="23" t="s">
        <v>76</v>
      </c>
      <c r="C23" s="24" t="s">
        <v>54</v>
      </c>
      <c r="D23" s="25" t="n">
        <v>11.868</v>
      </c>
      <c r="E23" s="26" t="n">
        <v>43250</v>
      </c>
      <c r="F23" s="11" t="s">
        <v>36</v>
      </c>
      <c r="G23" s="27" t="s">
        <v>77</v>
      </c>
      <c r="H23" s="28"/>
      <c r="I23" s="29"/>
      <c r="J23" s="27" t="s">
        <v>78</v>
      </c>
      <c r="K23" s="28"/>
      <c r="L23" s="29"/>
      <c r="M23" s="27" t="n">
        <v>0.143</v>
      </c>
      <c r="N23" s="28" t="s">
        <v>37</v>
      </c>
      <c r="O23" s="29" t="n">
        <v>1.304</v>
      </c>
      <c r="P23" s="27" t="s">
        <v>79</v>
      </c>
      <c r="Q23" s="28"/>
      <c r="R23" s="29"/>
      <c r="S23" s="27" t="n">
        <v>10.028</v>
      </c>
      <c r="T23" s="28" t="s">
        <v>37</v>
      </c>
      <c r="U23" s="29" t="n">
        <v>10.979</v>
      </c>
      <c r="V23" s="63" t="s">
        <v>80</v>
      </c>
      <c r="W23" s="28"/>
      <c r="X23" s="64"/>
      <c r="Y23" s="27" t="s">
        <v>81</v>
      </c>
      <c r="Z23" s="28"/>
      <c r="AA23" s="29"/>
      <c r="AB23" s="31"/>
      <c r="AC23" s="31"/>
      <c r="AD23" s="31"/>
    </row>
    <row r="24" customFormat="false" ht="50" hidden="false" customHeight="true" outlineLevel="0" collapsed="false">
      <c r="A24" s="32" t="s">
        <v>61</v>
      </c>
      <c r="B24" s="32"/>
      <c r="C24" s="32"/>
      <c r="D24" s="32"/>
      <c r="E24" s="33" t="n">
        <v>43264</v>
      </c>
      <c r="F24" s="11" t="s">
        <v>44</v>
      </c>
      <c r="G24" s="34" t="s">
        <v>82</v>
      </c>
      <c r="H24" s="28"/>
      <c r="I24" s="35"/>
      <c r="J24" s="34" t="s">
        <v>83</v>
      </c>
      <c r="K24" s="28"/>
      <c r="L24" s="35"/>
      <c r="M24" s="34" t="s">
        <v>84</v>
      </c>
      <c r="N24" s="28" t="s">
        <v>37</v>
      </c>
      <c r="O24" s="35" t="s">
        <v>85</v>
      </c>
      <c r="P24" s="34" t="s">
        <v>86</v>
      </c>
      <c r="Q24" s="28"/>
      <c r="R24" s="35"/>
      <c r="S24" s="34" t="s">
        <v>87</v>
      </c>
      <c r="T24" s="28" t="s">
        <v>37</v>
      </c>
      <c r="U24" s="35" t="s">
        <v>88</v>
      </c>
      <c r="V24" s="34"/>
      <c r="W24" s="28"/>
      <c r="X24" s="35"/>
      <c r="Y24" s="34"/>
      <c r="Z24" s="28"/>
      <c r="AA24" s="35"/>
      <c r="AB24" s="36"/>
      <c r="AC24" s="28"/>
      <c r="AD24" s="37"/>
    </row>
    <row r="25" customFormat="false" ht="35.7" hidden="false" customHeight="true" outlineLevel="0" collapsed="false">
      <c r="A25" s="65"/>
      <c r="B25" s="65"/>
      <c r="C25" s="11" t="s">
        <v>68</v>
      </c>
      <c r="D25" s="11"/>
      <c r="E25" s="66"/>
      <c r="F25" s="11" t="s">
        <v>36</v>
      </c>
      <c r="G25" s="67"/>
      <c r="H25" s="28"/>
      <c r="I25" s="29" t="s">
        <v>69</v>
      </c>
      <c r="J25" s="27" t="n">
        <v>2.418</v>
      </c>
      <c r="K25" s="30" t="s">
        <v>37</v>
      </c>
      <c r="L25" s="68" t="n">
        <v>1.515</v>
      </c>
      <c r="M25" s="69" t="s">
        <v>70</v>
      </c>
      <c r="N25" s="69"/>
      <c r="O25" s="69"/>
      <c r="P25" s="27" t="n">
        <v>1.688</v>
      </c>
      <c r="Q25" s="30" t="s">
        <v>37</v>
      </c>
      <c r="R25" s="29" t="n">
        <v>1.709</v>
      </c>
      <c r="S25" s="34"/>
      <c r="T25" s="70" t="s">
        <v>71</v>
      </c>
      <c r="U25" s="70"/>
      <c r="V25" s="27" t="n">
        <v>1.636</v>
      </c>
      <c r="W25" s="28" t="s">
        <v>37</v>
      </c>
      <c r="X25" s="29" t="n">
        <v>0.592</v>
      </c>
      <c r="Y25" s="36"/>
      <c r="Z25" s="28"/>
      <c r="AA25" s="37"/>
      <c r="AB25" s="34"/>
      <c r="AC25" s="28"/>
      <c r="AD25" s="29"/>
    </row>
    <row r="26" customFormat="false" ht="35.7" hidden="false" customHeight="true" outlineLevel="0" collapsed="false">
      <c r="A26" s="65"/>
      <c r="B26" s="65"/>
      <c r="C26" s="11"/>
      <c r="D26" s="11"/>
      <c r="E26" s="66"/>
      <c r="F26" s="11" t="s">
        <v>44</v>
      </c>
      <c r="G26" s="67"/>
      <c r="H26" s="28"/>
      <c r="I26" s="29"/>
      <c r="J26" s="34"/>
      <c r="K26" s="35"/>
      <c r="L26" s="35"/>
      <c r="M26" s="69" t="s">
        <v>72</v>
      </c>
      <c r="N26" s="69"/>
      <c r="O26" s="69"/>
      <c r="P26" s="27" t="s">
        <v>89</v>
      </c>
      <c r="Q26" s="28" t="s">
        <v>37</v>
      </c>
      <c r="R26" s="29" t="s">
        <v>89</v>
      </c>
      <c r="S26" s="34"/>
      <c r="T26" s="35"/>
      <c r="U26" s="35"/>
      <c r="V26" s="27"/>
      <c r="W26" s="28"/>
      <c r="X26" s="35"/>
      <c r="Y26" s="36"/>
      <c r="Z26" s="35"/>
      <c r="AA26" s="35"/>
      <c r="AB26" s="34"/>
      <c r="AC26" s="28"/>
      <c r="AD26" s="35"/>
    </row>
    <row r="27" customFormat="false" ht="38.8" hidden="false" customHeight="true" outlineLevel="0" collapsed="false">
      <c r="A27" s="38" t="s">
        <v>90</v>
      </c>
      <c r="B27" s="71" t="s">
        <v>91</v>
      </c>
      <c r="C27" s="39" t="s">
        <v>92</v>
      </c>
      <c r="D27" s="40" t="n">
        <v>14.687</v>
      </c>
      <c r="E27" s="72" t="n">
        <v>43648</v>
      </c>
      <c r="F27" s="42" t="s">
        <v>36</v>
      </c>
      <c r="G27" s="43" t="n">
        <v>7.038</v>
      </c>
      <c r="H27" s="44" t="s">
        <v>37</v>
      </c>
      <c r="I27" s="45" t="n">
        <v>3.311</v>
      </c>
      <c r="J27" s="43" t="n">
        <v>101.7</v>
      </c>
      <c r="K27" s="44" t="s">
        <v>37</v>
      </c>
      <c r="L27" s="45" t="n">
        <v>89.43</v>
      </c>
      <c r="M27" s="43" t="s">
        <v>93</v>
      </c>
      <c r="N27" s="44"/>
      <c r="O27" s="45"/>
      <c r="P27" s="43" t="s">
        <v>94</v>
      </c>
      <c r="Q27" s="44"/>
      <c r="R27" s="45"/>
      <c r="S27" s="43" t="n">
        <v>27.253</v>
      </c>
      <c r="T27" s="44" t="s">
        <v>37</v>
      </c>
      <c r="U27" s="45" t="n">
        <v>31.19</v>
      </c>
      <c r="V27" s="43" t="n">
        <v>2.2348</v>
      </c>
      <c r="W27" s="58" t="s">
        <v>37</v>
      </c>
      <c r="X27" s="45" t="n">
        <v>3.156</v>
      </c>
      <c r="Y27" s="43" t="n">
        <v>0.7668</v>
      </c>
      <c r="Z27" s="44" t="s">
        <v>37</v>
      </c>
      <c r="AA27" s="45" t="n">
        <v>1.262</v>
      </c>
      <c r="AB27" s="48"/>
      <c r="AC27" s="48"/>
      <c r="AD27" s="48"/>
    </row>
    <row r="28" customFormat="false" ht="42.5" hidden="false" customHeight="true" outlineLevel="0" collapsed="false">
      <c r="A28" s="49" t="s">
        <v>95</v>
      </c>
      <c r="B28" s="49"/>
      <c r="C28" s="49"/>
      <c r="D28" s="49"/>
      <c r="E28" s="73" t="n">
        <v>43663</v>
      </c>
      <c r="F28" s="42" t="s">
        <v>44</v>
      </c>
      <c r="G28" s="74" t="str">
        <f aca="false">ROUND(G27*81/1000,2)&amp;" ppb"</f>
        <v>0.57 ppb</v>
      </c>
      <c r="H28" s="44" t="s">
        <v>37</v>
      </c>
      <c r="I28" s="75" t="str">
        <f aca="false">ROUND(I27*81/1000,2)&amp;" ppb"</f>
        <v>0.27 ppb</v>
      </c>
      <c r="J28" s="74" t="str">
        <f aca="false">ROUND(J27*81/1000,2)&amp;" ppb"</f>
        <v>8.24 ppb</v>
      </c>
      <c r="K28" s="44" t="s">
        <v>37</v>
      </c>
      <c r="L28" s="75" t="str">
        <f aca="false">ROUND(L27*81/1000,2)&amp;" ppb"</f>
        <v>7.24 ppb</v>
      </c>
      <c r="M28" s="74" t="str">
        <f aca="false">"&lt;"&amp;ROUND(RIGHT(M27,LEN(M27)-1)*1760/1000,2)&amp;" ppb"</f>
        <v>&lt;9.54 ppb</v>
      </c>
      <c r="N28" s="44"/>
      <c r="O28" s="75"/>
      <c r="P28" s="74" t="str">
        <f aca="false">"&lt;"&amp;ROUND(RIGHT(P27,LEN(P27)-1)*246/1000,2)&amp;" ppb"</f>
        <v>&lt;0.55 ppb</v>
      </c>
      <c r="Q28" s="44"/>
      <c r="R28" s="52"/>
      <c r="S28" s="74" t="str">
        <f aca="false">ROUND(S27*32300/1000000,2)&amp;" ppm"</f>
        <v>0.88 ppm</v>
      </c>
      <c r="T28" s="44" t="s">
        <v>37</v>
      </c>
      <c r="U28" s="75" t="str">
        <f aca="false">ROUND(U27*32300/1000000,2)&amp;" ppm"</f>
        <v>1.01 ppm</v>
      </c>
      <c r="V28" s="51"/>
      <c r="W28" s="44"/>
      <c r="X28" s="52"/>
      <c r="Y28" s="51"/>
      <c r="Z28" s="44"/>
      <c r="AA28" s="52"/>
      <c r="AB28" s="53"/>
      <c r="AC28" s="44"/>
      <c r="AD28" s="54"/>
    </row>
    <row r="29" customFormat="false" ht="38.8" hidden="false" customHeight="true" outlineLevel="0" collapsed="false">
      <c r="A29" s="62" t="s">
        <v>96</v>
      </c>
      <c r="B29" s="76" t="s">
        <v>97</v>
      </c>
      <c r="C29" s="24" t="s">
        <v>98</v>
      </c>
      <c r="D29" s="25" t="n">
        <v>6.868</v>
      </c>
      <c r="E29" s="26" t="n">
        <v>43711</v>
      </c>
      <c r="F29" s="11" t="s">
        <v>36</v>
      </c>
      <c r="G29" s="27" t="s">
        <v>99</v>
      </c>
      <c r="H29" s="28"/>
      <c r="I29" s="29"/>
      <c r="J29" s="27" t="n">
        <v>536.4</v>
      </c>
      <c r="K29" s="28" t="s">
        <v>37</v>
      </c>
      <c r="L29" s="29" t="n">
        <v>1035</v>
      </c>
      <c r="M29" s="27" t="s">
        <v>100</v>
      </c>
      <c r="N29" s="28"/>
      <c r="O29" s="29"/>
      <c r="P29" s="27" t="s">
        <v>101</v>
      </c>
      <c r="Q29" s="28"/>
      <c r="R29" s="29"/>
      <c r="S29" s="27" t="s">
        <v>102</v>
      </c>
      <c r="T29" s="28"/>
      <c r="U29" s="29"/>
      <c r="V29" s="27" t="n">
        <v>24.832</v>
      </c>
      <c r="W29" s="30" t="s">
        <v>37</v>
      </c>
      <c r="X29" s="29" t="n">
        <v>27.42</v>
      </c>
      <c r="Y29" s="27" t="n">
        <v>9.025</v>
      </c>
      <c r="Z29" s="28" t="s">
        <v>37</v>
      </c>
      <c r="AA29" s="29" t="n">
        <v>11.63</v>
      </c>
      <c r="AB29" s="31"/>
      <c r="AC29" s="31"/>
      <c r="AD29" s="31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  <c r="IV29" s="77"/>
    </row>
    <row r="30" customFormat="false" ht="42.5" hidden="false" customHeight="true" outlineLevel="0" collapsed="false">
      <c r="A30" s="32" t="s">
        <v>103</v>
      </c>
      <c r="B30" s="32" t="s">
        <v>104</v>
      </c>
      <c r="C30" s="32"/>
      <c r="D30" s="32"/>
      <c r="E30" s="33" t="n">
        <v>43718</v>
      </c>
      <c r="F30" s="11" t="s">
        <v>44</v>
      </c>
      <c r="G30" s="78" t="str">
        <f aca="false">"&lt;"&amp;ROUND(RIGHT(G29,LEN(G29)-1)*81/1000,2)&amp;" ppb"</f>
        <v>&lt;2.37 ppb</v>
      </c>
      <c r="H30" s="28"/>
      <c r="I30" s="79"/>
      <c r="J30" s="78" t="str">
        <f aca="false">ROUND(J29*81/1000,2)&amp;" ppb"</f>
        <v>43.45 ppb</v>
      </c>
      <c r="K30" s="28" t="s">
        <v>37</v>
      </c>
      <c r="L30" s="79" t="str">
        <f aca="false">ROUND(L29*81/1000,2)&amp;" ppb"</f>
        <v>83.84 ppb</v>
      </c>
      <c r="M30" s="78" t="str">
        <f aca="false">"&lt;"&amp;ROUND(RIGHT(M29,LEN(M29)-1)*1760/1000,2)&amp;" ppb"</f>
        <v>&lt;113.15 ppb</v>
      </c>
      <c r="N30" s="28"/>
      <c r="O30" s="79"/>
      <c r="P30" s="78" t="str">
        <f aca="false">"&lt;"&amp;ROUND(RIGHT(P29,LEN(P29)-1)*246/1000,2)&amp;" ppb"</f>
        <v>&lt;4.81 ppb</v>
      </c>
      <c r="Q30" s="28"/>
      <c r="R30" s="35"/>
      <c r="S30" s="78" t="str">
        <f aca="false">"&lt;"&amp;ROUND(RIGHT(S29,LEN(S29)-1)*32300/1000000,2)&amp;" ppm"</f>
        <v>&lt;12.84 ppm</v>
      </c>
      <c r="T30" s="28"/>
      <c r="U30" s="79"/>
      <c r="V30" s="34"/>
      <c r="W30" s="28"/>
      <c r="X30" s="35"/>
      <c r="Y30" s="34"/>
      <c r="Z30" s="28"/>
      <c r="AA30" s="35"/>
      <c r="AB30" s="36"/>
      <c r="AC30" s="28"/>
      <c r="AD30" s="3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</row>
    <row r="31" customFormat="false" ht="39.25" hidden="false" customHeight="true" outlineLevel="0" collapsed="false">
      <c r="A31" s="38" t="s">
        <v>105</v>
      </c>
      <c r="B31" s="71" t="s">
        <v>106</v>
      </c>
      <c r="C31" s="39" t="s">
        <v>107</v>
      </c>
      <c r="D31" s="40" t="n">
        <v>8.75</v>
      </c>
      <c r="E31" s="72" t="n">
        <v>44370</v>
      </c>
      <c r="F31" s="42" t="s">
        <v>108</v>
      </c>
      <c r="G31" s="80"/>
      <c r="H31" s="81" t="s">
        <v>26</v>
      </c>
      <c r="I31" s="82"/>
      <c r="J31" s="80"/>
      <c r="K31" s="81" t="s">
        <v>27</v>
      </c>
      <c r="L31" s="82"/>
      <c r="M31" s="80"/>
      <c r="N31" s="81" t="s">
        <v>28</v>
      </c>
      <c r="O31" s="82"/>
      <c r="P31" s="80"/>
      <c r="Q31" s="81" t="s">
        <v>29</v>
      </c>
      <c r="R31" s="82"/>
      <c r="S31" s="83"/>
      <c r="T31" s="81" t="s">
        <v>30</v>
      </c>
      <c r="U31" s="82"/>
      <c r="V31" s="80"/>
      <c r="W31" s="81" t="s">
        <v>31</v>
      </c>
      <c r="X31" s="82"/>
      <c r="Y31" s="80"/>
      <c r="Z31" s="81" t="s">
        <v>32</v>
      </c>
      <c r="AA31" s="82"/>
      <c r="AB31" s="84" t="s">
        <v>33</v>
      </c>
      <c r="AC31" s="84"/>
      <c r="AD31" s="84"/>
    </row>
    <row r="32" customFormat="false" ht="42.5" hidden="false" customHeight="true" outlineLevel="0" collapsed="false">
      <c r="A32" s="85" t="s">
        <v>109</v>
      </c>
      <c r="B32" s="85" t="s">
        <v>110</v>
      </c>
      <c r="C32" s="85"/>
      <c r="D32" s="85" t="s">
        <v>111</v>
      </c>
      <c r="E32" s="86" t="n">
        <v>44379</v>
      </c>
      <c r="F32" s="42" t="s">
        <v>36</v>
      </c>
      <c r="G32" s="43" t="n">
        <v>0.9795</v>
      </c>
      <c r="H32" s="44" t="s">
        <v>37</v>
      </c>
      <c r="I32" s="45" t="n">
        <v>3.326</v>
      </c>
      <c r="J32" s="43" t="n">
        <v>95.81</v>
      </c>
      <c r="K32" s="44" t="s">
        <v>37</v>
      </c>
      <c r="L32" s="45" t="n">
        <v>103.9</v>
      </c>
      <c r="M32" s="43" t="s">
        <v>112</v>
      </c>
      <c r="N32" s="44"/>
      <c r="O32" s="45"/>
      <c r="P32" s="43" t="s">
        <v>113</v>
      </c>
      <c r="Q32" s="44"/>
      <c r="R32" s="45"/>
      <c r="S32" s="43" t="s">
        <v>114</v>
      </c>
      <c r="T32" s="44"/>
      <c r="U32" s="45"/>
      <c r="V32" s="43" t="s">
        <v>115</v>
      </c>
      <c r="W32" s="44"/>
      <c r="X32" s="45"/>
      <c r="Y32" s="43" t="s">
        <v>116</v>
      </c>
      <c r="Z32" s="44"/>
      <c r="AA32" s="45"/>
      <c r="AB32" s="48"/>
      <c r="AC32" s="48"/>
      <c r="AD32" s="48"/>
    </row>
    <row r="33" customFormat="false" ht="33.15" hidden="false" customHeight="true" outlineLevel="0" collapsed="false">
      <c r="A33" s="85"/>
      <c r="B33" s="85" t="s">
        <v>117</v>
      </c>
      <c r="C33" s="85"/>
      <c r="D33" s="85"/>
      <c r="E33" s="87"/>
      <c r="F33" s="42" t="s">
        <v>118</v>
      </c>
      <c r="G33" s="74" t="str">
        <f aca="false">ROUND(G32*81/1000,2)&amp;" ppb"</f>
        <v>0.08 ppb</v>
      </c>
      <c r="H33" s="44" t="s">
        <v>37</v>
      </c>
      <c r="I33" s="75" t="str">
        <f aca="false">ROUND(I32*81/1000,2)&amp;" ppb"</f>
        <v>0.27 ppb</v>
      </c>
      <c r="J33" s="74" t="str">
        <f aca="false">ROUND(J32*81/1000,2)&amp;" ppb"</f>
        <v>7.76 ppb</v>
      </c>
      <c r="K33" s="44" t="s">
        <v>37</v>
      </c>
      <c r="L33" s="75" t="str">
        <f aca="false">ROUND(L32*81/1000,2)&amp;" ppb"</f>
        <v>8.42 ppb</v>
      </c>
      <c r="M33" s="74" t="str">
        <f aca="false">"&lt;"&amp;ROUND(RIGHT(M32,LEN(M32)-1)*1760/1000,2)&amp;" ppb"</f>
        <v>&lt;6.35 ppb</v>
      </c>
      <c r="N33" s="44"/>
      <c r="O33" s="52"/>
      <c r="P33" s="74" t="str">
        <f aca="false">"&lt;"&amp;ROUND(RIGHT(P32,LEN(P32)-1)*246/1000,2)&amp;" ppb"</f>
        <v>&lt;0.71 ppb</v>
      </c>
      <c r="Q33" s="58"/>
      <c r="R33" s="45"/>
      <c r="S33" s="74" t="str">
        <f aca="false">"&lt;"&amp;ROUND(RIGHT(S32,LEN(S32)-1)*32300/1000000,2)&amp;" ppm"</f>
        <v>&lt;1.65 ppm</v>
      </c>
      <c r="T33" s="44"/>
      <c r="U33" s="75"/>
      <c r="V33" s="51"/>
      <c r="W33" s="44"/>
      <c r="X33" s="52"/>
      <c r="Y33" s="51"/>
      <c r="Z33" s="44"/>
      <c r="AA33" s="52"/>
      <c r="AB33" s="53"/>
      <c r="AC33" s="44"/>
      <c r="AD33" s="54"/>
    </row>
    <row r="34" customFormat="false" ht="34.3" hidden="false" customHeight="true" outlineLevel="0" collapsed="false">
      <c r="A34" s="85"/>
      <c r="B34" s="85" t="s">
        <v>119</v>
      </c>
      <c r="C34" s="85"/>
      <c r="D34" s="85"/>
      <c r="E34" s="87"/>
      <c r="F34" s="42" t="s">
        <v>108</v>
      </c>
      <c r="G34" s="80"/>
      <c r="H34" s="81" t="s">
        <v>120</v>
      </c>
      <c r="I34" s="82"/>
      <c r="J34" s="88"/>
      <c r="K34" s="81" t="s">
        <v>121</v>
      </c>
      <c r="L34" s="89"/>
      <c r="M34" s="88"/>
      <c r="N34" s="81"/>
      <c r="O34" s="89"/>
      <c r="P34" s="88"/>
      <c r="Q34" s="81" t="s">
        <v>70</v>
      </c>
      <c r="R34" s="89"/>
      <c r="S34" s="90"/>
      <c r="T34" s="90"/>
      <c r="U34" s="90"/>
      <c r="V34" s="83"/>
      <c r="W34" s="81"/>
      <c r="X34" s="91"/>
      <c r="Y34" s="83"/>
      <c r="Z34" s="81"/>
      <c r="AA34" s="91"/>
      <c r="AB34" s="80"/>
      <c r="AC34" s="81"/>
      <c r="AD34" s="82"/>
    </row>
    <row r="35" customFormat="false" ht="34.3" hidden="false" customHeight="true" outlineLevel="0" collapsed="false">
      <c r="A35" s="85"/>
      <c r="B35" s="85"/>
      <c r="C35" s="85"/>
      <c r="D35" s="85"/>
      <c r="E35" s="87"/>
      <c r="F35" s="42" t="s">
        <v>36</v>
      </c>
      <c r="G35" s="92" t="s">
        <v>122</v>
      </c>
      <c r="H35" s="93"/>
      <c r="I35" s="94"/>
      <c r="J35" s="43" t="s">
        <v>123</v>
      </c>
      <c r="K35" s="44"/>
      <c r="L35" s="45"/>
      <c r="M35" s="46"/>
      <c r="N35" s="44"/>
      <c r="O35" s="47"/>
      <c r="P35" s="43" t="s">
        <v>124</v>
      </c>
      <c r="Q35" s="58"/>
      <c r="R35" s="45"/>
      <c r="S35" s="92"/>
      <c r="T35" s="93"/>
      <c r="U35" s="94"/>
      <c r="V35" s="51"/>
      <c r="W35" s="44"/>
      <c r="X35" s="52"/>
      <c r="Y35" s="51"/>
      <c r="Z35" s="44"/>
      <c r="AA35" s="52"/>
      <c r="AB35" s="53"/>
      <c r="AC35" s="44"/>
      <c r="AD35" s="54"/>
    </row>
    <row r="36" customFormat="false" ht="34.3" hidden="false" customHeight="true" outlineLevel="0" collapsed="false">
      <c r="A36" s="49"/>
      <c r="B36" s="49"/>
      <c r="C36" s="95"/>
      <c r="D36" s="49"/>
      <c r="E36" s="50"/>
      <c r="F36" s="42" t="s">
        <v>118</v>
      </c>
      <c r="G36" s="96"/>
      <c r="H36" s="44"/>
      <c r="I36" s="59"/>
      <c r="J36" s="96"/>
      <c r="K36" s="58"/>
      <c r="L36" s="59"/>
      <c r="M36" s="46"/>
      <c r="N36" s="44"/>
      <c r="O36" s="47"/>
      <c r="P36" s="74" t="str">
        <f aca="false">"&lt;"&amp;ROUND(RIGHT(P35,LEN(P35)-1)*246/1000,2)&amp;" ppb"</f>
        <v>&lt;1.3 ppb</v>
      </c>
      <c r="Q36" s="58"/>
      <c r="R36" s="45"/>
      <c r="S36" s="43"/>
      <c r="T36" s="58"/>
      <c r="U36" s="45"/>
      <c r="V36" s="51"/>
      <c r="W36" s="44"/>
      <c r="X36" s="52"/>
      <c r="Y36" s="51"/>
      <c r="Z36" s="44"/>
      <c r="AA36" s="52"/>
      <c r="AB36" s="53"/>
      <c r="AC36" s="44"/>
      <c r="AD36" s="54"/>
    </row>
    <row r="37" customFormat="false" ht="33.35" hidden="false" customHeight="true" outlineLevel="0" collapsed="false">
      <c r="A37" s="62" t="s">
        <v>125</v>
      </c>
      <c r="B37" s="23" t="s">
        <v>106</v>
      </c>
      <c r="C37" s="24" t="s">
        <v>126</v>
      </c>
      <c r="D37" s="25" t="n">
        <v>19.735</v>
      </c>
      <c r="E37" s="97" t="n">
        <v>44386</v>
      </c>
      <c r="F37" s="11" t="s">
        <v>108</v>
      </c>
      <c r="G37" s="80"/>
      <c r="H37" s="81" t="s">
        <v>26</v>
      </c>
      <c r="I37" s="82"/>
      <c r="J37" s="80"/>
      <c r="K37" s="81" t="s">
        <v>27</v>
      </c>
      <c r="L37" s="82"/>
      <c r="M37" s="80"/>
      <c r="N37" s="81" t="s">
        <v>28</v>
      </c>
      <c r="O37" s="82"/>
      <c r="P37" s="80"/>
      <c r="Q37" s="81" t="s">
        <v>29</v>
      </c>
      <c r="R37" s="82"/>
      <c r="S37" s="83"/>
      <c r="T37" s="81" t="s">
        <v>30</v>
      </c>
      <c r="U37" s="82"/>
      <c r="V37" s="80"/>
      <c r="W37" s="81" t="s">
        <v>31</v>
      </c>
      <c r="X37" s="82"/>
      <c r="Y37" s="80"/>
      <c r="Z37" s="81" t="s">
        <v>32</v>
      </c>
      <c r="AA37" s="82"/>
      <c r="AB37" s="84" t="s">
        <v>33</v>
      </c>
      <c r="AC37" s="84"/>
      <c r="AD37" s="84"/>
    </row>
    <row r="38" customFormat="false" ht="33.35" hidden="false" customHeight="true" outlineLevel="0" collapsed="false">
      <c r="A38" s="98" t="s">
        <v>127</v>
      </c>
      <c r="B38" s="98" t="s">
        <v>128</v>
      </c>
      <c r="C38" s="98"/>
      <c r="D38" s="98" t="s">
        <v>129</v>
      </c>
      <c r="E38" s="99" t="n">
        <v>44406</v>
      </c>
      <c r="F38" s="11" t="s">
        <v>36</v>
      </c>
      <c r="G38" s="27" t="s">
        <v>130</v>
      </c>
      <c r="H38" s="28"/>
      <c r="I38" s="29"/>
      <c r="J38" s="27" t="s">
        <v>131</v>
      </c>
      <c r="K38" s="28"/>
      <c r="L38" s="29"/>
      <c r="M38" s="27" t="s">
        <v>132</v>
      </c>
      <c r="N38" s="28"/>
      <c r="O38" s="29"/>
      <c r="P38" s="27" t="s">
        <v>133</v>
      </c>
      <c r="Q38" s="28"/>
      <c r="R38" s="29"/>
      <c r="S38" s="27" t="s">
        <v>134</v>
      </c>
      <c r="T38" s="28"/>
      <c r="U38" s="29"/>
      <c r="V38" s="27" t="s">
        <v>135</v>
      </c>
      <c r="W38" s="28"/>
      <c r="X38" s="29"/>
      <c r="Y38" s="27" t="s">
        <v>136</v>
      </c>
      <c r="Z38" s="28"/>
      <c r="AA38" s="29"/>
      <c r="AB38" s="31"/>
      <c r="AC38" s="31"/>
      <c r="AD38" s="31"/>
    </row>
    <row r="39" customFormat="false" ht="33.35" hidden="false" customHeight="true" outlineLevel="0" collapsed="false">
      <c r="A39" s="98"/>
      <c r="B39" s="98" t="s">
        <v>117</v>
      </c>
      <c r="C39" s="98"/>
      <c r="D39" s="98"/>
      <c r="E39" s="100"/>
      <c r="F39" s="11" t="s">
        <v>118</v>
      </c>
      <c r="G39" s="78" t="str">
        <f aca="false">"&lt;"&amp;ROUND(RIGHT(G38,LEN(G38)-1)*81/1000,2)&amp;" ppb"</f>
        <v>&lt;0.21 ppb</v>
      </c>
      <c r="H39" s="28"/>
      <c r="I39" s="79"/>
      <c r="J39" s="78" t="str">
        <f aca="false">"&lt;"&amp;ROUND(RIGHT(J38,LEN(J38)-1)*81/1000,2)&amp;" ppb"</f>
        <v>&lt;3.15 ppb</v>
      </c>
      <c r="K39" s="28"/>
      <c r="L39" s="79"/>
      <c r="M39" s="78" t="str">
        <f aca="false">"&lt;"&amp;ROUND(RIGHT(M38,LEN(M38)-1)*1760/1000,2)&amp;" ppb"</f>
        <v>&lt;2.08 ppb</v>
      </c>
      <c r="N39" s="28"/>
      <c r="O39" s="35"/>
      <c r="P39" s="78" t="str">
        <f aca="false">"&lt;"&amp;ROUND(RIGHT(P38,LEN(P38)-1)*246/1000,2)&amp;" ppb"</f>
        <v>&lt;0.96 ppb</v>
      </c>
      <c r="Q39" s="28"/>
      <c r="R39" s="35"/>
      <c r="S39" s="78" t="str">
        <f aca="false">"&lt;"&amp;ROUND(RIGHT(S38,LEN(S38)-1)*32300/1000000,2)&amp;" ppm"</f>
        <v>&lt;0.81 ppm</v>
      </c>
      <c r="T39" s="28"/>
      <c r="U39" s="79"/>
      <c r="V39" s="34"/>
      <c r="W39" s="28"/>
      <c r="X39" s="35"/>
      <c r="Y39" s="34"/>
      <c r="Z39" s="28"/>
      <c r="AA39" s="35"/>
      <c r="AB39" s="36"/>
      <c r="AC39" s="28"/>
      <c r="AD39" s="37"/>
    </row>
    <row r="40" customFormat="false" ht="33.35" hidden="false" customHeight="true" outlineLevel="0" collapsed="false">
      <c r="A40" s="98"/>
      <c r="B40" s="98" t="s">
        <v>119</v>
      </c>
      <c r="C40" s="98"/>
      <c r="D40" s="98"/>
      <c r="E40" s="100"/>
      <c r="F40" s="11" t="s">
        <v>108</v>
      </c>
      <c r="G40" s="80"/>
      <c r="H40" s="81" t="s">
        <v>120</v>
      </c>
      <c r="I40" s="82"/>
      <c r="J40" s="88"/>
      <c r="K40" s="81" t="s">
        <v>121</v>
      </c>
      <c r="L40" s="89"/>
      <c r="M40" s="88"/>
      <c r="N40" s="81"/>
      <c r="O40" s="89"/>
      <c r="P40" s="88"/>
      <c r="Q40" s="81" t="s">
        <v>70</v>
      </c>
      <c r="R40" s="89"/>
      <c r="S40" s="90"/>
      <c r="T40" s="90"/>
      <c r="U40" s="90"/>
      <c r="V40" s="83"/>
      <c r="W40" s="81"/>
      <c r="X40" s="91"/>
      <c r="Y40" s="83"/>
      <c r="Z40" s="81"/>
      <c r="AA40" s="91"/>
      <c r="AB40" s="80"/>
      <c r="AC40" s="81"/>
      <c r="AD40" s="82"/>
    </row>
    <row r="41" customFormat="false" ht="33.35" hidden="false" customHeight="true" outlineLevel="0" collapsed="false">
      <c r="A41" s="98"/>
      <c r="B41" s="98"/>
      <c r="C41" s="98"/>
      <c r="D41" s="98"/>
      <c r="E41" s="100"/>
      <c r="F41" s="11" t="s">
        <v>36</v>
      </c>
      <c r="G41" s="101" t="s">
        <v>137</v>
      </c>
      <c r="H41" s="102"/>
      <c r="I41" s="103"/>
      <c r="J41" s="36" t="s">
        <v>138</v>
      </c>
      <c r="K41" s="28"/>
      <c r="L41" s="37"/>
      <c r="M41" s="63"/>
      <c r="N41" s="28"/>
      <c r="O41" s="64"/>
      <c r="P41" s="63" t="s">
        <v>139</v>
      </c>
      <c r="Q41" s="28"/>
      <c r="R41" s="64"/>
      <c r="S41" s="101"/>
      <c r="T41" s="102"/>
      <c r="U41" s="103"/>
      <c r="V41" s="34"/>
      <c r="W41" s="28"/>
      <c r="X41" s="35"/>
      <c r="Y41" s="34"/>
      <c r="Z41" s="28"/>
      <c r="AA41" s="35"/>
      <c r="AB41" s="36"/>
      <c r="AC41" s="28"/>
      <c r="AD41" s="37"/>
    </row>
    <row r="42" customFormat="false" ht="33.35" hidden="false" customHeight="true" outlineLevel="0" collapsed="false">
      <c r="A42" s="32"/>
      <c r="B42" s="32"/>
      <c r="C42" s="104"/>
      <c r="D42" s="32"/>
      <c r="E42" s="33"/>
      <c r="F42" s="11" t="s">
        <v>118</v>
      </c>
      <c r="G42" s="105"/>
      <c r="H42" s="28"/>
      <c r="I42" s="68"/>
      <c r="J42" s="105"/>
      <c r="K42" s="30"/>
      <c r="L42" s="68"/>
      <c r="M42" s="63"/>
      <c r="N42" s="28"/>
      <c r="O42" s="64"/>
      <c r="P42" s="78" t="str">
        <f aca="false">"&lt;"&amp;ROUND(RIGHT(P41,LEN(P41)-1)*246/1000,2)&amp;" ppb"</f>
        <v>&lt;1.05 ppb</v>
      </c>
      <c r="Q42" s="30"/>
      <c r="R42" s="29"/>
      <c r="S42" s="27"/>
      <c r="T42" s="30"/>
      <c r="U42" s="29"/>
      <c r="V42" s="34"/>
      <c r="W42" s="28"/>
      <c r="X42" s="35"/>
      <c r="Y42" s="34"/>
      <c r="Z42" s="28"/>
      <c r="AA42" s="35"/>
      <c r="AB42" s="36"/>
      <c r="AC42" s="28"/>
      <c r="AD42" s="37"/>
    </row>
    <row r="43" customFormat="false" ht="39.25" hidden="false" customHeight="true" outlineLevel="0" collapsed="false">
      <c r="A43" s="38" t="s">
        <v>140</v>
      </c>
      <c r="B43" s="71" t="s">
        <v>106</v>
      </c>
      <c r="C43" s="39" t="s">
        <v>141</v>
      </c>
      <c r="D43" s="40" t="n">
        <v>10.125</v>
      </c>
      <c r="E43" s="72" t="n">
        <v>44431</v>
      </c>
      <c r="F43" s="42" t="s">
        <v>108</v>
      </c>
      <c r="G43" s="80"/>
      <c r="H43" s="81" t="s">
        <v>26</v>
      </c>
      <c r="I43" s="82"/>
      <c r="J43" s="80"/>
      <c r="K43" s="81" t="s">
        <v>27</v>
      </c>
      <c r="L43" s="82"/>
      <c r="M43" s="80"/>
      <c r="N43" s="81" t="s">
        <v>28</v>
      </c>
      <c r="O43" s="82"/>
      <c r="P43" s="80"/>
      <c r="Q43" s="81" t="s">
        <v>29</v>
      </c>
      <c r="R43" s="82"/>
      <c r="S43" s="83"/>
      <c r="T43" s="81" t="s">
        <v>30</v>
      </c>
      <c r="U43" s="82"/>
      <c r="V43" s="80"/>
      <c r="W43" s="81" t="s">
        <v>31</v>
      </c>
      <c r="X43" s="82"/>
      <c r="Y43" s="80"/>
      <c r="Z43" s="81" t="s">
        <v>32</v>
      </c>
      <c r="AA43" s="82"/>
      <c r="AB43" s="84" t="s">
        <v>33</v>
      </c>
      <c r="AC43" s="84"/>
      <c r="AD43" s="84"/>
    </row>
    <row r="44" customFormat="false" ht="42.5" hidden="false" customHeight="true" outlineLevel="0" collapsed="false">
      <c r="A44" s="85" t="s">
        <v>142</v>
      </c>
      <c r="B44" s="85" t="s">
        <v>110</v>
      </c>
      <c r="C44" s="85"/>
      <c r="D44" s="85" t="s">
        <v>143</v>
      </c>
      <c r="E44" s="86" t="n">
        <v>44442</v>
      </c>
      <c r="F44" s="42" t="s">
        <v>36</v>
      </c>
      <c r="G44" s="43" t="n">
        <v>0.564</v>
      </c>
      <c r="H44" s="44" t="s">
        <v>37</v>
      </c>
      <c r="I44" s="45" t="n">
        <v>2.541</v>
      </c>
      <c r="J44" s="43" t="s">
        <v>144</v>
      </c>
      <c r="K44" s="44"/>
      <c r="L44" s="45"/>
      <c r="M44" s="43" t="n">
        <v>1.237</v>
      </c>
      <c r="N44" s="44" t="s">
        <v>37</v>
      </c>
      <c r="O44" s="45" t="n">
        <v>1.65</v>
      </c>
      <c r="P44" s="43" t="n">
        <v>4.574</v>
      </c>
      <c r="Q44" s="44" t="s">
        <v>37</v>
      </c>
      <c r="R44" s="45" t="n">
        <v>3.547</v>
      </c>
      <c r="S44" s="43" t="n">
        <v>34.314</v>
      </c>
      <c r="T44" s="44" t="s">
        <v>37</v>
      </c>
      <c r="U44" s="45" t="n">
        <v>31.77</v>
      </c>
      <c r="V44" s="43" t="s">
        <v>145</v>
      </c>
      <c r="W44" s="44"/>
      <c r="X44" s="45"/>
      <c r="Y44" s="43" t="s">
        <v>146</v>
      </c>
      <c r="Z44" s="44"/>
      <c r="AA44" s="45"/>
      <c r="AB44" s="48"/>
      <c r="AC44" s="48"/>
      <c r="AD44" s="48"/>
    </row>
    <row r="45" customFormat="false" ht="33.15" hidden="false" customHeight="true" outlineLevel="0" collapsed="false">
      <c r="A45" s="85"/>
      <c r="B45" s="85" t="s">
        <v>117</v>
      </c>
      <c r="C45" s="85"/>
      <c r="D45" s="85"/>
      <c r="E45" s="87"/>
      <c r="F45" s="42" t="s">
        <v>118</v>
      </c>
      <c r="G45" s="74" t="str">
        <f aca="false">ROUND(G44*81/1000,2)&amp;" ppb"</f>
        <v>0.05 ppb</v>
      </c>
      <c r="H45" s="44" t="s">
        <v>37</v>
      </c>
      <c r="I45" s="75" t="str">
        <f aca="false">ROUND(I44*81/1000,2)&amp;" ppb"</f>
        <v>0.21 ppb</v>
      </c>
      <c r="J45" s="74" t="str">
        <f aca="false">"&lt;"&amp;ROUND(RIGHT(J44,LEN(J44)-1)*81/1000,2)&amp;" ppb"</f>
        <v>&lt;7.78 ppb</v>
      </c>
      <c r="K45" s="44"/>
      <c r="L45" s="75"/>
      <c r="M45" s="74" t="str">
        <f aca="false">ROUND(M44*1760/1000,2)&amp;" ppb"</f>
        <v>2.18 ppb</v>
      </c>
      <c r="N45" s="44" t="s">
        <v>37</v>
      </c>
      <c r="O45" s="75" t="str">
        <f aca="false">ROUND(O44*1760/1000,2)&amp;" ppb"</f>
        <v>2.9 ppb</v>
      </c>
      <c r="P45" s="74" t="str">
        <f aca="false">ROUND(P44*246/1000,2)&amp;" ppb"</f>
        <v>1.13 ppb</v>
      </c>
      <c r="Q45" s="44" t="s">
        <v>37</v>
      </c>
      <c r="R45" s="75" t="str">
        <f aca="false">ROUND(R44*246/1000,2)&amp;" ppb"</f>
        <v>0.87 ppb</v>
      </c>
      <c r="S45" s="74" t="str">
        <f aca="false">ROUND(S44*32300/1000000,2)&amp;" ppm"</f>
        <v>1.11 ppm</v>
      </c>
      <c r="T45" s="44" t="s">
        <v>37</v>
      </c>
      <c r="U45" s="75" t="str">
        <f aca="false">ROUND(U44*32300/1000000,2)&amp;" ppm"</f>
        <v>1.03 ppm</v>
      </c>
      <c r="V45" s="51"/>
      <c r="W45" s="44"/>
      <c r="X45" s="52"/>
      <c r="Y45" s="51"/>
      <c r="Z45" s="44"/>
      <c r="AA45" s="52"/>
      <c r="AB45" s="53"/>
      <c r="AC45" s="44"/>
      <c r="AD45" s="54"/>
    </row>
    <row r="46" customFormat="false" ht="34.3" hidden="false" customHeight="true" outlineLevel="0" collapsed="false">
      <c r="A46" s="85"/>
      <c r="B46" s="85" t="s">
        <v>119</v>
      </c>
      <c r="C46" s="85"/>
      <c r="D46" s="85"/>
      <c r="E46" s="87"/>
      <c r="F46" s="42" t="s">
        <v>108</v>
      </c>
      <c r="G46" s="80"/>
      <c r="H46" s="81" t="s">
        <v>120</v>
      </c>
      <c r="I46" s="82"/>
      <c r="J46" s="88"/>
      <c r="K46" s="81" t="s">
        <v>121</v>
      </c>
      <c r="L46" s="89"/>
      <c r="M46" s="88"/>
      <c r="N46" s="81"/>
      <c r="O46" s="89"/>
      <c r="P46" s="88"/>
      <c r="Q46" s="81" t="s">
        <v>70</v>
      </c>
      <c r="R46" s="89"/>
      <c r="S46" s="90"/>
      <c r="T46" s="90"/>
      <c r="U46" s="90"/>
      <c r="V46" s="83"/>
      <c r="W46" s="81"/>
      <c r="X46" s="91"/>
      <c r="Y46" s="83"/>
      <c r="Z46" s="81"/>
      <c r="AA46" s="91"/>
      <c r="AB46" s="80"/>
      <c r="AC46" s="81"/>
      <c r="AD46" s="82"/>
    </row>
    <row r="47" customFormat="false" ht="34.3" hidden="false" customHeight="true" outlineLevel="0" collapsed="false">
      <c r="A47" s="85"/>
      <c r="B47" s="85"/>
      <c r="C47" s="85"/>
      <c r="D47" s="85"/>
      <c r="E47" s="87"/>
      <c r="F47" s="42" t="s">
        <v>36</v>
      </c>
      <c r="G47" s="92" t="s">
        <v>147</v>
      </c>
      <c r="H47" s="93"/>
      <c r="I47" s="94"/>
      <c r="J47" s="43" t="s">
        <v>148</v>
      </c>
      <c r="K47" s="44"/>
      <c r="L47" s="45"/>
      <c r="M47" s="46"/>
      <c r="N47" s="44"/>
      <c r="O47" s="47"/>
      <c r="P47" s="43" t="s">
        <v>149</v>
      </c>
      <c r="Q47" s="58"/>
      <c r="R47" s="45"/>
      <c r="S47" s="92"/>
      <c r="T47" s="93"/>
      <c r="U47" s="94"/>
      <c r="V47" s="51"/>
      <c r="W47" s="44"/>
      <c r="X47" s="52"/>
      <c r="Y47" s="51"/>
      <c r="Z47" s="44"/>
      <c r="AA47" s="52"/>
      <c r="AB47" s="53"/>
      <c r="AC47" s="44"/>
      <c r="AD47" s="54"/>
    </row>
    <row r="48" customFormat="false" ht="34.3" hidden="false" customHeight="true" outlineLevel="0" collapsed="false">
      <c r="A48" s="49"/>
      <c r="B48" s="49"/>
      <c r="C48" s="95"/>
      <c r="D48" s="49"/>
      <c r="E48" s="50"/>
      <c r="F48" s="42" t="s">
        <v>118</v>
      </c>
      <c r="G48" s="96"/>
      <c r="H48" s="44"/>
      <c r="I48" s="59"/>
      <c r="J48" s="96"/>
      <c r="K48" s="58"/>
      <c r="L48" s="59"/>
      <c r="M48" s="46"/>
      <c r="N48" s="44"/>
      <c r="O48" s="47"/>
      <c r="P48" s="74" t="str">
        <f aca="false">"&lt;"&amp;ROUND(RIGHT(P47,LEN(P47)-1)*246/1000,2)&amp;" ppb"</f>
        <v>&lt;1.7 ppb</v>
      </c>
      <c r="Q48" s="58"/>
      <c r="R48" s="45"/>
      <c r="S48" s="43"/>
      <c r="T48" s="58"/>
      <c r="U48" s="45"/>
      <c r="V48" s="51"/>
      <c r="W48" s="44"/>
      <c r="X48" s="52"/>
      <c r="Y48" s="51"/>
      <c r="Z48" s="44"/>
      <c r="AA48" s="52"/>
      <c r="AB48" s="53"/>
      <c r="AC48" s="44"/>
      <c r="AD48" s="54"/>
    </row>
    <row r="49" customFormat="false" ht="33.35" hidden="false" customHeight="true" outlineLevel="0" collapsed="false">
      <c r="A49" s="62" t="s">
        <v>150</v>
      </c>
      <c r="B49" s="23" t="s">
        <v>106</v>
      </c>
      <c r="C49" s="24" t="s">
        <v>151</v>
      </c>
      <c r="D49" s="25" t="n">
        <v>6.75</v>
      </c>
      <c r="E49" s="97" t="n">
        <v>44470</v>
      </c>
      <c r="F49" s="11" t="s">
        <v>108</v>
      </c>
      <c r="G49" s="80"/>
      <c r="H49" s="81" t="s">
        <v>26</v>
      </c>
      <c r="I49" s="82"/>
      <c r="J49" s="80"/>
      <c r="K49" s="81" t="s">
        <v>27</v>
      </c>
      <c r="L49" s="82"/>
      <c r="M49" s="80"/>
      <c r="N49" s="81" t="s">
        <v>28</v>
      </c>
      <c r="O49" s="82"/>
      <c r="P49" s="80"/>
      <c r="Q49" s="81" t="s">
        <v>29</v>
      </c>
      <c r="R49" s="82"/>
      <c r="S49" s="83"/>
      <c r="T49" s="81" t="s">
        <v>30</v>
      </c>
      <c r="U49" s="82"/>
      <c r="V49" s="80"/>
      <c r="W49" s="81" t="s">
        <v>31</v>
      </c>
      <c r="X49" s="82"/>
      <c r="Y49" s="80"/>
      <c r="Z49" s="81" t="s">
        <v>32</v>
      </c>
      <c r="AA49" s="82"/>
      <c r="AB49" s="84" t="s">
        <v>33</v>
      </c>
      <c r="AC49" s="84"/>
      <c r="AD49" s="84"/>
    </row>
    <row r="50" customFormat="false" ht="33.35" hidden="false" customHeight="true" outlineLevel="0" collapsed="false">
      <c r="A50" s="98" t="s">
        <v>152</v>
      </c>
      <c r="B50" s="98" t="s">
        <v>153</v>
      </c>
      <c r="C50" s="98"/>
      <c r="D50" s="98"/>
      <c r="E50" s="99" t="n">
        <v>44477</v>
      </c>
      <c r="F50" s="11" t="s">
        <v>36</v>
      </c>
      <c r="G50" s="27" t="n">
        <v>2.023</v>
      </c>
      <c r="H50" s="28" t="s">
        <v>37</v>
      </c>
      <c r="I50" s="29" t="n">
        <v>1.446</v>
      </c>
      <c r="J50" s="27" t="s">
        <v>154</v>
      </c>
      <c r="K50" s="28"/>
      <c r="L50" s="29"/>
      <c r="M50" s="27" t="s">
        <v>155</v>
      </c>
      <c r="N50" s="28"/>
      <c r="O50" s="29"/>
      <c r="P50" s="27" t="n">
        <v>1.659</v>
      </c>
      <c r="Q50" s="28" t="s">
        <v>37</v>
      </c>
      <c r="R50" s="29" t="n">
        <v>1.747</v>
      </c>
      <c r="S50" s="27" t="n">
        <v>36.771</v>
      </c>
      <c r="T50" s="28" t="s">
        <v>37</v>
      </c>
      <c r="U50" s="29" t="n">
        <v>16.84</v>
      </c>
      <c r="V50" s="27" t="n">
        <v>41.563</v>
      </c>
      <c r="W50" s="28" t="s">
        <v>37</v>
      </c>
      <c r="X50" s="29" t="n">
        <v>4.031</v>
      </c>
      <c r="Y50" s="27" t="n">
        <v>0.3636</v>
      </c>
      <c r="Z50" s="28" t="s">
        <v>37</v>
      </c>
      <c r="AA50" s="29" t="n">
        <v>0.4763</v>
      </c>
      <c r="AB50" s="31"/>
      <c r="AC50" s="31"/>
      <c r="AD50" s="31"/>
    </row>
    <row r="51" customFormat="false" ht="33.35" hidden="false" customHeight="true" outlineLevel="0" collapsed="false">
      <c r="A51" s="98"/>
      <c r="B51" s="98" t="s">
        <v>117</v>
      </c>
      <c r="C51" s="98"/>
      <c r="D51" s="98" t="s">
        <v>156</v>
      </c>
      <c r="E51" s="100"/>
      <c r="F51" s="11" t="s">
        <v>118</v>
      </c>
      <c r="G51" s="78" t="str">
        <f aca="false">ROUND(G50*81/1000,2)&amp;" ppb"</f>
        <v>0.16 ppb</v>
      </c>
      <c r="H51" s="28" t="s">
        <v>37</v>
      </c>
      <c r="I51" s="79" t="str">
        <f aca="false">ROUND(I50*81/1000,2)&amp;" ppb"</f>
        <v>0.12 ppb</v>
      </c>
      <c r="J51" s="78" t="str">
        <f aca="false">"&lt;"&amp;ROUND(RIGHT(J50,LEN(J50)-1)*81/1000,2)&amp;" ppb"</f>
        <v>&lt;5.07 ppb</v>
      </c>
      <c r="K51" s="28"/>
      <c r="L51" s="79"/>
      <c r="M51" s="78" t="str">
        <f aca="false">"&lt;"&amp;ROUND(RIGHT(M50,LEN(M50)-1)*1760/1000,2)&amp;" ppb"</f>
        <v>&lt;2.97 ppb</v>
      </c>
      <c r="N51" s="28"/>
      <c r="O51" s="35"/>
      <c r="P51" s="78" t="str">
        <f aca="false">ROUND(P50*246/1000,2)&amp;" ppb"</f>
        <v>0.41 ppb</v>
      </c>
      <c r="Q51" s="28" t="s">
        <v>37</v>
      </c>
      <c r="R51" s="79" t="str">
        <f aca="false">ROUND(R50*246/1000,2)&amp;" ppb"</f>
        <v>0.43 ppb</v>
      </c>
      <c r="S51" s="78" t="str">
        <f aca="false">ROUND(S50*32300/1000000,2)&amp;" ppm"</f>
        <v>1.19 ppm</v>
      </c>
      <c r="T51" s="28" t="s">
        <v>37</v>
      </c>
      <c r="U51" s="79" t="str">
        <f aca="false">ROUND(U50*32300/1000000,2)&amp;" ppm"</f>
        <v>0.54 ppm</v>
      </c>
      <c r="V51" s="34"/>
      <c r="W51" s="28"/>
      <c r="X51" s="35"/>
      <c r="Y51" s="34"/>
      <c r="Z51" s="28"/>
      <c r="AA51" s="35"/>
      <c r="AB51" s="36"/>
      <c r="AC51" s="28"/>
      <c r="AD51" s="37"/>
    </row>
    <row r="52" customFormat="false" ht="33.35" hidden="false" customHeight="true" outlineLevel="0" collapsed="false">
      <c r="A52" s="98"/>
      <c r="B52" s="98" t="s">
        <v>119</v>
      </c>
      <c r="C52" s="98"/>
      <c r="D52" s="98"/>
      <c r="E52" s="100"/>
      <c r="F52" s="11" t="s">
        <v>108</v>
      </c>
      <c r="G52" s="80"/>
      <c r="H52" s="81" t="s">
        <v>120</v>
      </c>
      <c r="I52" s="82"/>
      <c r="J52" s="88"/>
      <c r="K52" s="81" t="s">
        <v>121</v>
      </c>
      <c r="L52" s="89"/>
      <c r="M52" s="88"/>
      <c r="N52" s="81"/>
      <c r="O52" s="89"/>
      <c r="P52" s="88"/>
      <c r="Q52" s="81" t="s">
        <v>70</v>
      </c>
      <c r="R52" s="89"/>
      <c r="S52" s="90"/>
      <c r="T52" s="90"/>
      <c r="U52" s="90"/>
      <c r="V52" s="83"/>
      <c r="W52" s="81"/>
      <c r="X52" s="91"/>
      <c r="Y52" s="83"/>
      <c r="Z52" s="81"/>
      <c r="AA52" s="91"/>
      <c r="AB52" s="80"/>
      <c r="AC52" s="81"/>
      <c r="AD52" s="82"/>
    </row>
    <row r="53" customFormat="false" ht="33.35" hidden="false" customHeight="true" outlineLevel="0" collapsed="false">
      <c r="A53" s="98"/>
      <c r="B53" s="98"/>
      <c r="C53" s="98"/>
      <c r="D53" s="98"/>
      <c r="E53" s="100"/>
      <c r="F53" s="11" t="s">
        <v>36</v>
      </c>
      <c r="G53" s="101" t="s">
        <v>157</v>
      </c>
      <c r="H53" s="102"/>
      <c r="I53" s="103"/>
      <c r="J53" s="36" t="s">
        <v>158</v>
      </c>
      <c r="K53" s="28"/>
      <c r="L53" s="37"/>
      <c r="M53" s="63"/>
      <c r="N53" s="28"/>
      <c r="O53" s="64"/>
      <c r="P53" s="27" t="n">
        <v>0.5167</v>
      </c>
      <c r="Q53" s="30" t="s">
        <v>37</v>
      </c>
      <c r="R53" s="29" t="n">
        <v>2.137</v>
      </c>
      <c r="S53" s="101"/>
      <c r="T53" s="102"/>
      <c r="U53" s="103"/>
      <c r="V53" s="34"/>
      <c r="W53" s="28"/>
      <c r="X53" s="35"/>
      <c r="Y53" s="34"/>
      <c r="Z53" s="28"/>
      <c r="AA53" s="35"/>
      <c r="AB53" s="36"/>
      <c r="AC53" s="28"/>
      <c r="AD53" s="37"/>
    </row>
    <row r="54" customFormat="false" ht="33.35" hidden="false" customHeight="true" outlineLevel="0" collapsed="false">
      <c r="A54" s="32"/>
      <c r="B54" s="32"/>
      <c r="C54" s="104"/>
      <c r="D54" s="32"/>
      <c r="E54" s="33"/>
      <c r="F54" s="11" t="s">
        <v>118</v>
      </c>
      <c r="G54" s="105"/>
      <c r="H54" s="28"/>
      <c r="I54" s="68"/>
      <c r="J54" s="105"/>
      <c r="K54" s="30"/>
      <c r="L54" s="68"/>
      <c r="M54" s="63"/>
      <c r="N54" s="28"/>
      <c r="O54" s="64"/>
      <c r="P54" s="78" t="str">
        <f aca="false">ROUND(P53*246/1000,2)&amp;" ppb"</f>
        <v>0.13 ppb</v>
      </c>
      <c r="Q54" s="28" t="s">
        <v>37</v>
      </c>
      <c r="R54" s="79" t="str">
        <f aca="false">ROUND(R53*246/1000,2)&amp;" ppb"</f>
        <v>0.53 ppb</v>
      </c>
      <c r="S54" s="27"/>
      <c r="T54" s="30"/>
      <c r="U54" s="29"/>
      <c r="V54" s="34"/>
      <c r="W54" s="28"/>
      <c r="X54" s="35"/>
      <c r="Y54" s="34"/>
      <c r="Z54" s="28"/>
      <c r="AA54" s="35"/>
      <c r="AB54" s="36"/>
      <c r="AC54" s="28"/>
      <c r="AD54" s="37"/>
    </row>
    <row r="55" customFormat="false" ht="32.8" hidden="false" customHeight="true" outlineLevel="0" collapsed="false">
      <c r="A55" s="14" t="s">
        <v>159</v>
      </c>
      <c r="B55" s="14"/>
      <c r="C55" s="15"/>
      <c r="D55" s="15"/>
      <c r="E55" s="15"/>
      <c r="F55" s="15"/>
      <c r="G55" s="106"/>
      <c r="H55" s="15"/>
      <c r="I55" s="107"/>
      <c r="J55" s="15"/>
      <c r="K55" s="15"/>
      <c r="L55" s="15"/>
      <c r="M55" s="15"/>
      <c r="N55" s="15"/>
      <c r="O55" s="15"/>
      <c r="P55" s="106"/>
      <c r="Q55" s="15"/>
      <c r="R55" s="108"/>
      <c r="S55" s="109"/>
      <c r="T55" s="15"/>
      <c r="U55" s="110"/>
      <c r="V55" s="106"/>
      <c r="W55" s="15"/>
      <c r="X55" s="108"/>
      <c r="Y55" s="106"/>
      <c r="Z55" s="15"/>
      <c r="AA55" s="15"/>
      <c r="AB55" s="15"/>
      <c r="AC55" s="15"/>
      <c r="AD55" s="16"/>
    </row>
    <row r="56" customFormat="false" ht="38.05" hidden="false" customHeight="true" outlineLevel="0" collapsed="false">
      <c r="A56" s="17" t="s">
        <v>21</v>
      </c>
      <c r="B56" s="17" t="s">
        <v>22</v>
      </c>
      <c r="C56" s="17" t="s">
        <v>23</v>
      </c>
      <c r="D56" s="17" t="s">
        <v>24</v>
      </c>
      <c r="E56" s="18" t="s">
        <v>25</v>
      </c>
      <c r="F56" s="17"/>
      <c r="G56" s="19"/>
      <c r="H56" s="20"/>
      <c r="I56" s="21"/>
      <c r="J56" s="19"/>
      <c r="K56" s="20"/>
      <c r="L56" s="21"/>
      <c r="M56" s="19"/>
      <c r="N56" s="20"/>
      <c r="O56" s="21"/>
      <c r="P56" s="19"/>
      <c r="Q56" s="20"/>
      <c r="R56" s="21"/>
      <c r="S56" s="22"/>
      <c r="T56" s="20"/>
      <c r="U56" s="21"/>
      <c r="V56" s="19"/>
      <c r="W56" s="20"/>
      <c r="X56" s="21"/>
      <c r="Y56" s="19"/>
      <c r="Z56" s="20"/>
      <c r="AA56" s="21"/>
      <c r="AB56" s="17"/>
      <c r="AC56" s="17"/>
      <c r="AD56" s="17"/>
    </row>
    <row r="57" customFormat="false" ht="39.25" hidden="false" customHeight="true" outlineLevel="0" collapsed="false">
      <c r="A57" s="38" t="s">
        <v>160</v>
      </c>
      <c r="B57" s="71"/>
      <c r="C57" s="39" t="s">
        <v>161</v>
      </c>
      <c r="D57" s="40" t="n">
        <v>1.792</v>
      </c>
      <c r="E57" s="72" t="n">
        <v>46174</v>
      </c>
      <c r="F57" s="42" t="s">
        <v>108</v>
      </c>
      <c r="G57" s="80"/>
      <c r="H57" s="81" t="s">
        <v>26</v>
      </c>
      <c r="I57" s="82"/>
      <c r="J57" s="80"/>
      <c r="K57" s="81" t="s">
        <v>27</v>
      </c>
      <c r="L57" s="82"/>
      <c r="M57" s="80"/>
      <c r="N57" s="81" t="s">
        <v>28</v>
      </c>
      <c r="O57" s="82"/>
      <c r="P57" s="80"/>
      <c r="Q57" s="81" t="s">
        <v>29</v>
      </c>
      <c r="R57" s="82"/>
      <c r="S57" s="83"/>
      <c r="T57" s="81" t="s">
        <v>30</v>
      </c>
      <c r="U57" s="82"/>
      <c r="V57" s="80"/>
      <c r="W57" s="81" t="s">
        <v>31</v>
      </c>
      <c r="X57" s="82"/>
      <c r="Y57" s="80"/>
      <c r="Z57" s="81" t="s">
        <v>32</v>
      </c>
      <c r="AA57" s="82"/>
      <c r="AB57" s="84" t="s">
        <v>33</v>
      </c>
      <c r="AC57" s="84"/>
      <c r="AD57" s="84"/>
    </row>
    <row r="58" customFormat="false" ht="42.5" hidden="false" customHeight="true" outlineLevel="0" collapsed="false">
      <c r="A58" s="85" t="s">
        <v>162</v>
      </c>
      <c r="B58" s="85"/>
      <c r="C58" s="85"/>
      <c r="D58" s="85" t="s">
        <v>163</v>
      </c>
      <c r="E58" s="86"/>
      <c r="F58" s="42" t="s">
        <v>36</v>
      </c>
      <c r="G58" s="43" t="n">
        <v>920.6</v>
      </c>
      <c r="H58" s="44" t="s">
        <v>37</v>
      </c>
      <c r="I58" s="45" t="n">
        <v>122.2</v>
      </c>
      <c r="J58" s="43" t="s">
        <v>164</v>
      </c>
      <c r="K58" s="44"/>
      <c r="L58" s="45"/>
      <c r="M58" s="43" t="n">
        <v>35.37</v>
      </c>
      <c r="N58" s="44" t="s">
        <v>37</v>
      </c>
      <c r="O58" s="45" t="n">
        <v>38.12</v>
      </c>
      <c r="P58" s="43" t="n">
        <v>1103</v>
      </c>
      <c r="Q58" s="44" t="s">
        <v>37</v>
      </c>
      <c r="R58" s="45" t="n">
        <v>147.3</v>
      </c>
      <c r="S58" s="43" t="n">
        <v>1137.2</v>
      </c>
      <c r="T58" s="44" t="s">
        <v>37</v>
      </c>
      <c r="U58" s="45" t="n">
        <v>773.8</v>
      </c>
      <c r="V58" s="43" t="n">
        <v>110.84</v>
      </c>
      <c r="W58" s="44" t="s">
        <v>37</v>
      </c>
      <c r="X58" s="45" t="n">
        <v>74.28</v>
      </c>
      <c r="Y58" s="43" t="s">
        <v>165</v>
      </c>
      <c r="Z58" s="44"/>
      <c r="AA58" s="45"/>
      <c r="AB58" s="48"/>
      <c r="AC58" s="48"/>
      <c r="AD58" s="48"/>
    </row>
    <row r="59" customFormat="false" ht="33.15" hidden="false" customHeight="true" outlineLevel="0" collapsed="false">
      <c r="A59" s="85"/>
      <c r="B59" s="85"/>
      <c r="C59" s="85"/>
      <c r="D59" s="85"/>
      <c r="E59" s="87"/>
      <c r="F59" s="42" t="s">
        <v>118</v>
      </c>
      <c r="G59" s="111" t="str">
        <f aca="false">ROUND(G58*81/1000,2)&amp;" ppb"</f>
        <v>74.57 ppb</v>
      </c>
      <c r="H59" s="44" t="s">
        <v>37</v>
      </c>
      <c r="I59" s="112" t="str">
        <f aca="false">ROUND(I58*81/1000,2)&amp;" ppb"</f>
        <v>9.9 ppb</v>
      </c>
      <c r="J59" s="111" t="str">
        <f aca="false">"&lt;"&amp;ROUND(RIGHT(J58,LEN(J58)-1)*81/1000,2)&amp;" ppb"</f>
        <v>&lt;215.22 ppb</v>
      </c>
      <c r="K59" s="113"/>
      <c r="L59" s="112"/>
      <c r="M59" s="111" t="str">
        <f aca="false">ROUND(M58*1760/1000,2)&amp;" ppb"</f>
        <v>62.25 ppb</v>
      </c>
      <c r="N59" s="44" t="s">
        <v>37</v>
      </c>
      <c r="O59" s="112" t="str">
        <f aca="false">ROUND(O58*1760/1000,2)&amp;" ppb"</f>
        <v>67.09 ppb</v>
      </c>
      <c r="P59" s="111" t="str">
        <f aca="false">ROUND(P58*246/1000,2)&amp;" ppb"</f>
        <v>271.34 ppb</v>
      </c>
      <c r="Q59" s="44" t="s">
        <v>37</v>
      </c>
      <c r="R59" s="112" t="str">
        <f aca="false">ROUND(R58*246/1000,2)&amp;" ppb"</f>
        <v>36.24 ppb</v>
      </c>
      <c r="S59" s="111" t="str">
        <f aca="false">ROUND(S58*32300/1000000,2)&amp;" ppm"</f>
        <v>36.73 ppm</v>
      </c>
      <c r="T59" s="44" t="s">
        <v>37</v>
      </c>
      <c r="U59" s="112" t="str">
        <f aca="false">ROUND(U58*32300/1000000,2)&amp;" ppm"</f>
        <v>24.99 ppm</v>
      </c>
      <c r="V59" s="51"/>
      <c r="W59" s="44"/>
      <c r="X59" s="52"/>
      <c r="Y59" s="51"/>
      <c r="Z59" s="44"/>
      <c r="AA59" s="52"/>
      <c r="AB59" s="53"/>
      <c r="AC59" s="44"/>
      <c r="AD59" s="54"/>
    </row>
    <row r="60" customFormat="false" ht="34.3" hidden="false" customHeight="true" outlineLevel="0" collapsed="false">
      <c r="A60" s="85"/>
      <c r="B60" s="85"/>
      <c r="C60" s="85"/>
      <c r="D60" s="85"/>
      <c r="E60" s="87"/>
      <c r="F60" s="42" t="s">
        <v>108</v>
      </c>
      <c r="G60" s="80"/>
      <c r="H60" s="81" t="s">
        <v>120</v>
      </c>
      <c r="I60" s="82"/>
      <c r="J60" s="88"/>
      <c r="K60" s="81" t="s">
        <v>121</v>
      </c>
      <c r="L60" s="89"/>
      <c r="M60" s="88"/>
      <c r="N60" s="81"/>
      <c r="O60" s="89"/>
      <c r="P60" s="88"/>
      <c r="Q60" s="81" t="s">
        <v>70</v>
      </c>
      <c r="R60" s="89"/>
      <c r="S60" s="90"/>
      <c r="T60" s="90"/>
      <c r="U60" s="90"/>
      <c r="V60" s="83"/>
      <c r="W60" s="81"/>
      <c r="X60" s="91"/>
      <c r="Y60" s="83"/>
      <c r="Z60" s="81"/>
      <c r="AA60" s="91"/>
      <c r="AB60" s="80"/>
      <c r="AC60" s="81"/>
      <c r="AD60" s="82"/>
    </row>
    <row r="61" customFormat="false" ht="34.3" hidden="false" customHeight="true" outlineLevel="0" collapsed="false">
      <c r="A61" s="85"/>
      <c r="B61" s="85"/>
      <c r="C61" s="85"/>
      <c r="D61" s="85"/>
      <c r="E61" s="87"/>
      <c r="F61" s="42" t="s">
        <v>36</v>
      </c>
      <c r="G61" s="92" t="s">
        <v>166</v>
      </c>
      <c r="H61" s="93"/>
      <c r="I61" s="94"/>
      <c r="J61" s="43" t="s">
        <v>167</v>
      </c>
      <c r="K61" s="44"/>
      <c r="L61" s="45"/>
      <c r="M61" s="46"/>
      <c r="N61" s="44"/>
      <c r="O61" s="47"/>
      <c r="P61" s="43" t="n">
        <v>796.6</v>
      </c>
      <c r="Q61" s="58" t="s">
        <v>37</v>
      </c>
      <c r="R61" s="45" t="n">
        <v>196</v>
      </c>
      <c r="S61" s="92"/>
      <c r="T61" s="93"/>
      <c r="U61" s="94"/>
      <c r="V61" s="51"/>
      <c r="W61" s="44"/>
      <c r="X61" s="52"/>
      <c r="Y61" s="51"/>
      <c r="Z61" s="44"/>
      <c r="AA61" s="52"/>
      <c r="AB61" s="53"/>
      <c r="AC61" s="44"/>
      <c r="AD61" s="54"/>
    </row>
    <row r="62" customFormat="false" ht="34.3" hidden="false" customHeight="true" outlineLevel="0" collapsed="false">
      <c r="A62" s="49"/>
      <c r="B62" s="49"/>
      <c r="C62" s="95"/>
      <c r="D62" s="49"/>
      <c r="E62" s="50"/>
      <c r="F62" s="42" t="s">
        <v>118</v>
      </c>
      <c r="G62" s="96"/>
      <c r="H62" s="44"/>
      <c r="I62" s="59"/>
      <c r="J62" s="96"/>
      <c r="K62" s="58"/>
      <c r="L62" s="59"/>
      <c r="M62" s="46"/>
      <c r="N62" s="44"/>
      <c r="O62" s="47"/>
      <c r="P62" s="111" t="str">
        <f aca="false">ROUND(P61*246/1000,2)&amp;" ppb"</f>
        <v>195.96 ppb</v>
      </c>
      <c r="Q62" s="44" t="s">
        <v>37</v>
      </c>
      <c r="R62" s="112" t="str">
        <f aca="false">ROUND(R61*246/1000,2)&amp;" ppb"</f>
        <v>48.22 ppb</v>
      </c>
      <c r="S62" s="43"/>
      <c r="T62" s="58"/>
      <c r="U62" s="45"/>
      <c r="V62" s="51"/>
      <c r="W62" s="44"/>
      <c r="X62" s="52"/>
      <c r="Y62" s="51"/>
      <c r="Z62" s="44"/>
      <c r="AA62" s="52"/>
      <c r="AB62" s="53"/>
      <c r="AC62" s="44"/>
      <c r="AD62" s="54"/>
    </row>
    <row r="63" customFormat="false" ht="39.25" hidden="false" customHeight="true" outlineLevel="0" collapsed="false">
      <c r="A63" s="23" t="s">
        <v>168</v>
      </c>
      <c r="B63" s="23"/>
      <c r="C63" s="24"/>
      <c r="D63" s="25" t="s">
        <v>169</v>
      </c>
      <c r="E63" s="114"/>
      <c r="F63" s="11" t="s">
        <v>108</v>
      </c>
      <c r="G63" s="80"/>
      <c r="H63" s="81" t="s">
        <v>26</v>
      </c>
      <c r="I63" s="82"/>
      <c r="J63" s="80"/>
      <c r="K63" s="81" t="s">
        <v>27</v>
      </c>
      <c r="L63" s="82"/>
      <c r="M63" s="80"/>
      <c r="N63" s="81" t="s">
        <v>28</v>
      </c>
      <c r="O63" s="82"/>
      <c r="P63" s="80"/>
      <c r="Q63" s="81" t="s">
        <v>29</v>
      </c>
      <c r="R63" s="82"/>
      <c r="S63" s="83"/>
      <c r="T63" s="81" t="s">
        <v>30</v>
      </c>
      <c r="U63" s="82"/>
      <c r="V63" s="80"/>
      <c r="W63" s="81" t="s">
        <v>31</v>
      </c>
      <c r="X63" s="82"/>
      <c r="Y63" s="80"/>
      <c r="Z63" s="81" t="s">
        <v>32</v>
      </c>
      <c r="AA63" s="82"/>
      <c r="AB63" s="84" t="s">
        <v>33</v>
      </c>
      <c r="AC63" s="84"/>
      <c r="AD63" s="84"/>
    </row>
    <row r="64" customFormat="false" ht="42.5" hidden="false" customHeight="true" outlineLevel="0" collapsed="false">
      <c r="A64" s="98"/>
      <c r="B64" s="98" t="s">
        <v>170</v>
      </c>
      <c r="C64" s="98"/>
      <c r="D64" s="115"/>
      <c r="E64" s="116"/>
      <c r="F64" s="11" t="s">
        <v>36</v>
      </c>
      <c r="G64" s="27"/>
      <c r="H64" s="28"/>
      <c r="I64" s="29"/>
      <c r="J64" s="27"/>
      <c r="K64" s="28"/>
      <c r="L64" s="29"/>
      <c r="M64" s="27"/>
      <c r="N64" s="28"/>
      <c r="O64" s="29"/>
      <c r="P64" s="27"/>
      <c r="Q64" s="28"/>
      <c r="R64" s="29"/>
      <c r="S64" s="27"/>
      <c r="T64" s="28"/>
      <c r="U64" s="29"/>
      <c r="V64" s="27"/>
      <c r="W64" s="28"/>
      <c r="X64" s="29"/>
      <c r="Y64" s="27"/>
      <c r="Z64" s="28"/>
      <c r="AA64" s="29"/>
      <c r="AB64" s="31"/>
      <c r="AC64" s="31"/>
      <c r="AD64" s="31"/>
    </row>
    <row r="65" customFormat="false" ht="33.15" hidden="false" customHeight="true" outlineLevel="0" collapsed="false">
      <c r="A65" s="98"/>
      <c r="B65" s="98"/>
      <c r="C65" s="98"/>
      <c r="D65" s="98"/>
      <c r="E65" s="100"/>
      <c r="F65" s="11" t="s">
        <v>118</v>
      </c>
      <c r="G65" s="78"/>
      <c r="H65" s="28"/>
      <c r="I65" s="79"/>
      <c r="J65" s="78"/>
      <c r="K65" s="28"/>
      <c r="L65" s="79"/>
      <c r="M65" s="78"/>
      <c r="N65" s="28"/>
      <c r="O65" s="35"/>
      <c r="P65" s="78"/>
      <c r="Q65" s="28"/>
      <c r="R65" s="35"/>
      <c r="S65" s="78"/>
      <c r="T65" s="28"/>
      <c r="U65" s="79"/>
      <c r="V65" s="34"/>
      <c r="W65" s="28"/>
      <c r="X65" s="35"/>
      <c r="Y65" s="34"/>
      <c r="Z65" s="28"/>
      <c r="AA65" s="35"/>
      <c r="AB65" s="36"/>
      <c r="AC65" s="28"/>
      <c r="AD65" s="37"/>
    </row>
    <row r="66" customFormat="false" ht="34.3" hidden="false" customHeight="true" outlineLevel="0" collapsed="false">
      <c r="A66" s="98"/>
      <c r="B66" s="98" t="s">
        <v>119</v>
      </c>
      <c r="C66" s="98"/>
      <c r="D66" s="98"/>
      <c r="E66" s="100"/>
      <c r="F66" s="11" t="s">
        <v>108</v>
      </c>
      <c r="G66" s="80"/>
      <c r="H66" s="81" t="s">
        <v>120</v>
      </c>
      <c r="I66" s="82"/>
      <c r="J66" s="88"/>
      <c r="K66" s="81" t="s">
        <v>121</v>
      </c>
      <c r="L66" s="89"/>
      <c r="M66" s="88"/>
      <c r="N66" s="81"/>
      <c r="O66" s="89"/>
      <c r="P66" s="88"/>
      <c r="Q66" s="81" t="s">
        <v>70</v>
      </c>
      <c r="R66" s="89"/>
      <c r="S66" s="90"/>
      <c r="T66" s="90"/>
      <c r="U66" s="90"/>
      <c r="V66" s="83"/>
      <c r="W66" s="81"/>
      <c r="X66" s="91"/>
      <c r="Y66" s="83"/>
      <c r="Z66" s="81"/>
      <c r="AA66" s="91"/>
      <c r="AB66" s="80"/>
      <c r="AC66" s="81"/>
      <c r="AD66" s="82"/>
    </row>
    <row r="67" customFormat="false" ht="34.3" hidden="false" customHeight="true" outlineLevel="0" collapsed="false">
      <c r="A67" s="98"/>
      <c r="B67" s="98"/>
      <c r="C67" s="98"/>
      <c r="D67" s="98"/>
      <c r="E67" s="100"/>
      <c r="F67" s="11" t="s">
        <v>36</v>
      </c>
      <c r="G67" s="101"/>
      <c r="H67" s="102"/>
      <c r="I67" s="103"/>
      <c r="J67" s="36"/>
      <c r="K67" s="28"/>
      <c r="L67" s="37"/>
      <c r="M67" s="63"/>
      <c r="N67" s="28"/>
      <c r="O67" s="64"/>
      <c r="P67" s="63"/>
      <c r="Q67" s="28"/>
      <c r="R67" s="64"/>
      <c r="S67" s="101"/>
      <c r="T67" s="102"/>
      <c r="U67" s="103"/>
      <c r="V67" s="34"/>
      <c r="W67" s="28"/>
      <c r="X67" s="35"/>
      <c r="Y67" s="34"/>
      <c r="Z67" s="28"/>
      <c r="AA67" s="35"/>
      <c r="AB67" s="36"/>
      <c r="AC67" s="28"/>
      <c r="AD67" s="37"/>
    </row>
    <row r="68" customFormat="false" ht="34.3" hidden="false" customHeight="true" outlineLevel="0" collapsed="false">
      <c r="A68" s="32"/>
      <c r="B68" s="32"/>
      <c r="C68" s="104"/>
      <c r="D68" s="32"/>
      <c r="E68" s="33"/>
      <c r="F68" s="11" t="s">
        <v>118</v>
      </c>
      <c r="G68" s="105"/>
      <c r="H68" s="28"/>
      <c r="I68" s="68"/>
      <c r="J68" s="105"/>
      <c r="K68" s="30"/>
      <c r="L68" s="68"/>
      <c r="M68" s="63"/>
      <c r="N68" s="28"/>
      <c r="O68" s="64"/>
      <c r="P68" s="27"/>
      <c r="Q68" s="30"/>
      <c r="R68" s="29"/>
      <c r="S68" s="27"/>
      <c r="T68" s="30"/>
      <c r="U68" s="29"/>
      <c r="V68" s="34"/>
      <c r="W68" s="28"/>
      <c r="X68" s="35"/>
      <c r="Y68" s="34"/>
      <c r="Z68" s="28"/>
      <c r="AA68" s="35"/>
      <c r="AB68" s="36"/>
      <c r="AC68" s="28"/>
      <c r="AD68" s="37"/>
    </row>
  </sheetData>
  <mergeCells count="71">
    <mergeCell ref="A1:AD1"/>
    <mergeCell ref="A2:I4"/>
    <mergeCell ref="J2:O4"/>
    <mergeCell ref="P2:U4"/>
    <mergeCell ref="V2:AD2"/>
    <mergeCell ref="V3:AD3"/>
    <mergeCell ref="V4:AD4"/>
    <mergeCell ref="A5:I9"/>
    <mergeCell ref="J5:O7"/>
    <mergeCell ref="P5:U7"/>
    <mergeCell ref="V5:AD5"/>
    <mergeCell ref="V6:AD6"/>
    <mergeCell ref="V7:AD7"/>
    <mergeCell ref="J8:O8"/>
    <mergeCell ref="P8:U8"/>
    <mergeCell ref="V8:AD8"/>
    <mergeCell ref="J9:O9"/>
    <mergeCell ref="P9:U9"/>
    <mergeCell ref="V9:AD9"/>
    <mergeCell ref="A10:AD10"/>
    <mergeCell ref="A11:AA14"/>
    <mergeCell ref="AB11:AD14"/>
    <mergeCell ref="A15:B15"/>
    <mergeCell ref="AB16:AD16"/>
    <mergeCell ref="AB17:AD17"/>
    <mergeCell ref="AB19:AD19"/>
    <mergeCell ref="A21:B22"/>
    <mergeCell ref="C21:D22"/>
    <mergeCell ref="M21:O21"/>
    <mergeCell ref="T21:U21"/>
    <mergeCell ref="K22:L22"/>
    <mergeCell ref="M22:O22"/>
    <mergeCell ref="T22:U22"/>
    <mergeCell ref="Z22:AA22"/>
    <mergeCell ref="AB23:AD23"/>
    <mergeCell ref="A25:B26"/>
    <mergeCell ref="C25:D26"/>
    <mergeCell ref="M25:O25"/>
    <mergeCell ref="T25:U25"/>
    <mergeCell ref="K26:L26"/>
    <mergeCell ref="M26:O26"/>
    <mergeCell ref="T26:U26"/>
    <mergeCell ref="Z26:AA26"/>
    <mergeCell ref="AB27:AD27"/>
    <mergeCell ref="AB29:AD29"/>
    <mergeCell ref="AB31:AD31"/>
    <mergeCell ref="AB32:AD32"/>
    <mergeCell ref="B33:B34"/>
    <mergeCell ref="S34:U34"/>
    <mergeCell ref="AB37:AD37"/>
    <mergeCell ref="AB38:AD38"/>
    <mergeCell ref="B39:B40"/>
    <mergeCell ref="S40:U40"/>
    <mergeCell ref="AB43:AD43"/>
    <mergeCell ref="AB44:AD44"/>
    <mergeCell ref="B45:B46"/>
    <mergeCell ref="S46:U46"/>
    <mergeCell ref="AB49:AD49"/>
    <mergeCell ref="AB50:AD50"/>
    <mergeCell ref="B51:B52"/>
    <mergeCell ref="S52:U52"/>
    <mergeCell ref="A55:B55"/>
    <mergeCell ref="AB56:AD56"/>
    <mergeCell ref="AB57:AD57"/>
    <mergeCell ref="AB58:AD58"/>
    <mergeCell ref="B59:B60"/>
    <mergeCell ref="S60:U60"/>
    <mergeCell ref="AB63:AD63"/>
    <mergeCell ref="AB64:AD64"/>
    <mergeCell ref="B65:B66"/>
    <mergeCell ref="S66:U66"/>
  </mergeCells>
  <hyperlinks>
    <hyperlink ref="A19" r:id="rId1" display="NEWS-G 002"/>
    <hyperlink ref="A23" r:id="rId2" display="NEWS-G 003"/>
    <hyperlink ref="A27" r:id="rId3" display="NEWS-G 004"/>
    <hyperlink ref="A29" r:id="rId4" display="NEWS-G 005"/>
    <hyperlink ref="A31" r:id="rId5" display="NEWS-G 006"/>
    <hyperlink ref="A37" r:id="rId6" display="NEWS-G 007"/>
    <hyperlink ref="A43" r:id="rId7" display="NEWS-G 008"/>
    <hyperlink ref="A49" r:id="rId8" display="NEWS-G 009"/>
    <hyperlink ref="A57" r:id="rId9" display="NEWS-G 010"/>
  </hyperlinks>
  <printOptions headings="false" gridLines="false" gridLinesSet="true" horizontalCentered="false" verticalCentered="false"/>
  <pageMargins left="0.3" right="0.3" top="0.922222222222222" bottom="0.922222222222222" header="0.236111111111111" footer="0.236111111111111"/>
  <pageSetup paperSize="1" scale="100" fitToWidth="1" fitToHeight="8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43507</TotalTime>
  <Application>LibreOffice/26.2.3.2$Linux_X86_64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2006-04-12T14:38:36Z</dcterms:created>
  <dc:creator/>
  <dc:description/>
  <dc:language>en-US</dc:language>
  <cp:lastModifiedBy>Ian Lawson</cp:lastModifiedBy>
  <cp:lastPrinted>2006-05-24T15:06:48Z</cp:lastPrinted>
  <dcterms:modified xsi:type="dcterms:W3CDTF">2026-06-03T11:35:12Z</dcterms:modified>
  <cp:revision>942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