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llected Ge Detector Sample Re" sheetId="1" state="visible" r:id="rId3"/>
  </sheets>
  <definedNames>
    <definedName function="false" hidden="false" name="Excel_BuiltIn_Print_Area_1" vbProcedure="false">'Collected Ge Detector Sample Re'!$1:$10</definedName>
    <definedName function="false" hidden="false" name="Excel_BuiltIn_Print_Titles_1" vbProcedure="false">#REF!</definedName>
    <definedName function="false" hidden="false" name="Excel_BuiltIn_Print_Titles_1_1" vbProcedure="false">'Collected Ge Detector Sample Re'!$1:$1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<sst xmlns="http://schemas.openxmlformats.org/spreadsheetml/2006/main" count="121" uniqueCount="73">
  <si>
    <t xml:space="preserve">Some Useful Information Concerning the results: </t>
  </si>
  <si>
    <t xml:space="preserve">The Conversion factors for the primordial nuclides are given by:</t>
  </si>
  <si>
    <r>
      <rPr>
        <sz val="8"/>
        <rFont val="Bitstream Vera Serif"/>
        <family val="1"/>
        <charset val="1"/>
      </rPr>
      <t xml:space="preserve">1 Bq 238U/kg =  81 ppb U (81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gU/g)</t>
    </r>
  </si>
  <si>
    <t xml:space="preserve">The 238U  decay chain gammas used are:</t>
  </si>
  <si>
    <t xml:space="preserve">226Ra: 186.1 keV</t>
  </si>
  <si>
    <t xml:space="preserve">214Pb: 295.21 and 351.92 keV</t>
  </si>
  <si>
    <t xml:space="preserve">214Bi: 609.31, 1120.29, 1764.49 and 2204.21 keV</t>
  </si>
  <si>
    <t xml:space="preserve">The relationships are valid for any daughters in the 238U, 235U or 232Th chain only if the chain is in equilibrium.</t>
  </si>
  <si>
    <r>
      <rPr>
        <sz val="8"/>
        <rFont val="Bitstream Vera Serif"/>
        <family val="1"/>
        <charset val="1"/>
      </rPr>
      <t xml:space="preserve">1 Bq 232Th/kg = 246 ppb Th (246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gTh/g)</t>
    </r>
  </si>
  <si>
    <t xml:space="preserve">The 232Th decay chain gammas used are:</t>
  </si>
  <si>
    <t xml:space="preserve">212Pb: 238.63 and 300.09 keV</t>
  </si>
  <si>
    <t xml:space="preserve">208Tl: 583.19 and 2614.53 keV, </t>
  </si>
  <si>
    <t xml:space="preserve">228Ac: 911.21 keV</t>
  </si>
  <si>
    <r>
      <rPr>
        <sz val="8"/>
        <rFont val="Bitstream Vera Serif"/>
        <family val="1"/>
        <charset val="1"/>
      </rPr>
      <t xml:space="preserve">1 Bq 40K/kg = 32300 ppb K (32300 x 10</t>
    </r>
    <r>
      <rPr>
        <vertAlign val="superscript"/>
        <sz val="10"/>
        <rFont val="Bitstream Vera Sans"/>
        <family val="2"/>
        <charset val="1"/>
      </rPr>
      <t xml:space="preserve">-6</t>
    </r>
    <r>
      <rPr>
        <sz val="10"/>
        <rFont val="Bitstream Vera Sans"/>
        <family val="2"/>
        <charset val="1"/>
      </rPr>
      <t xml:space="preserve"> gK/g)</t>
    </r>
  </si>
  <si>
    <t xml:space="preserve">The 40K decay chain gamma used is:</t>
  </si>
  <si>
    <t xml:space="preserve">40K: 1460.83 keV</t>
  </si>
  <si>
    <t xml:space="preserve">1 Bq 235U/kg = 1.76 ppm U (1.76 x 10-6 gU/g)</t>
  </si>
  <si>
    <t xml:space="preserve">The 235U decay chain gammas used are:</t>
  </si>
  <si>
    <t xml:space="preserve">235U:  143.76, 163.33 and 205.31 keV</t>
  </si>
  <si>
    <t xml:space="preserve">The measurements of the samples below take into account the background measurements. If a measurement is below the background then the upper bound shown is the 90% confidence limit.</t>
  </si>
  <si>
    <t xml:space="preserve">DarT Measurements:</t>
  </si>
  <si>
    <t xml:space="preserve">Sample Description </t>
  </si>
  <si>
    <t xml:space="preserve">Manufacturer</t>
  </si>
  <si>
    <t xml:space="preserve">Mass (g)</t>
  </si>
  <si>
    <t xml:space="preserve">Live Time (days)</t>
  </si>
  <si>
    <t xml:space="preserve">Counting Dates 
(if applicable)</t>
  </si>
  <si>
    <t xml:space="preserve">DArT P01</t>
  </si>
  <si>
    <t xml:space="preserve">McMaster-Carr</t>
  </si>
  <si>
    <t xml:space="preserve">320.0 g</t>
  </si>
  <si>
    <t xml:space="preserve">Results:</t>
  </si>
  <si>
    <t xml:space="preserve">238U from 226Ra</t>
  </si>
  <si>
    <t xml:space="preserve">238U from 234Th</t>
  </si>
  <si>
    <t xml:space="preserve">235U</t>
  </si>
  <si>
    <t xml:space="preserve">232Th</t>
  </si>
  <si>
    <t xml:space="preserve">40K</t>
  </si>
  <si>
    <t xml:space="preserve">137Cs</t>
  </si>
  <si>
    <t xml:space="preserve">60Co</t>
  </si>
  <si>
    <t xml:space="preserve">Comments</t>
  </si>
  <si>
    <t xml:space="preserve">Acrylic  Tube</t>
  </si>
  <si>
    <t xml:space="preserve">PN: 8486K642</t>
  </si>
  <si>
    <t xml:space="preserve">Run: 230315
23031801</t>
  </si>
  <si>
    <t xml:space="preserve">(mBq/kg)</t>
  </si>
  <si>
    <t xml:space="preserve">&lt;0.80</t>
  </si>
  <si>
    <t xml:space="preserve">+-</t>
  </si>
  <si>
    <t xml:space="preserve">&lt;0.70</t>
  </si>
  <si>
    <t xml:space="preserve">&lt;2.78</t>
  </si>
  <si>
    <t xml:space="preserve">&lt;21.67</t>
  </si>
  <si>
    <t xml:space="preserve">&lt;0.46</t>
  </si>
  <si>
    <t xml:space="preserve">&lt;0.25</t>
  </si>
  <si>
    <t xml:space="preserve">3.3” ID</t>
  </si>
  <si>
    <t xml:space="preserve">(ppm / ppb / ppt)</t>
  </si>
  <si>
    <t xml:space="preserve">7Be:</t>
  </si>
  <si>
    <t xml:space="preserve">54Mn</t>
  </si>
  <si>
    <t xml:space="preserve">228Ac:</t>
  </si>
  <si>
    <t xml:space="preserve">&lt;4.22</t>
  </si>
  <si>
    <t xml:space="preserve">&lt;4.16</t>
  </si>
  <si>
    <t xml:space="preserve">DArT P02</t>
  </si>
  <si>
    <t xml:space="preserve">595.0 g</t>
  </si>
  <si>
    <t xml:space="preserve">Acrylic Tube</t>
  </si>
  <si>
    <t xml:space="preserve">PN; 8486K635</t>
  </si>
  <si>
    <t xml:space="preserve">Run: 240328</t>
  </si>
  <si>
    <t xml:space="preserve">&lt;28.65</t>
  </si>
  <si>
    <t xml:space="preserve">&lt;1.74</t>
  </si>
  <si>
    <t xml:space="preserve">&lt;10.27</t>
  </si>
  <si>
    <t xml:space="preserve">&lt;0.96</t>
  </si>
  <si>
    <t xml:space="preserve">&lt;0.26</t>
  </si>
  <si>
    <t xml:space="preserve">ID: 3.75”</t>
  </si>
  <si>
    <t xml:space="preserve">&lt;3.93</t>
  </si>
  <si>
    <t xml:space="preserve">&lt;0.30</t>
  </si>
  <si>
    <t xml:space="preserve">&lt;1.72</t>
  </si>
  <si>
    <t xml:space="preserve">In Progress and To Be Measured:</t>
  </si>
  <si>
    <t xml:space="preserve">Next Sample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</si>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</sst>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"/>
    <numFmt numFmtId="166" formatCode="0.000"/>
    <numFmt numFmtId="167" formatCode="mmm\ d&quot;, &quot;yyyy"/>
    <numFmt numFmtId="168" formatCode="0.00"/>
    <numFmt numFmtId="169" formatCode="0"/>
    <numFmt numFmtId="170" formatCode="0.00%"/>
  </numFmts>
  <fonts count="23">
    <font>
      <sz val="10"/>
      <name val="Bitstream Ve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Bitstream Vera Sans"/>
      <family val="2"/>
      <charset val="1"/>
    </font>
    <font>
      <b val="true"/>
      <sz val="10"/>
      <color rgb="FF000000"/>
      <name val="Bitstream Vera Sans"/>
      <family val="2"/>
      <charset val="1"/>
    </font>
    <font>
      <sz val="10"/>
      <color rgb="FFCC0000"/>
      <name val="Bitstream Vera Sans"/>
      <family val="2"/>
      <charset val="1"/>
    </font>
    <font>
      <b val="true"/>
      <sz val="10"/>
      <color rgb="FFFFFFFF"/>
      <name val="Bitstream Vera Sans"/>
      <family val="2"/>
      <charset val="1"/>
    </font>
    <font>
      <i val="true"/>
      <sz val="10"/>
      <color rgb="FF808080"/>
      <name val="Bitstream Vera Sans"/>
      <family val="2"/>
      <charset val="1"/>
    </font>
    <font>
      <sz val="10"/>
      <color rgb="FF006600"/>
      <name val="Bitstream Vera Sans"/>
      <family val="2"/>
      <charset val="1"/>
    </font>
    <font>
      <sz val="18"/>
      <color rgb="FF000000"/>
      <name val="Bitstream Vera Sans"/>
      <family val="2"/>
      <charset val="1"/>
    </font>
    <font>
      <sz val="12"/>
      <color rgb="FF000000"/>
      <name val="Bitstream Vera Sans"/>
      <family val="2"/>
      <charset val="1"/>
    </font>
    <font>
      <b val="true"/>
      <sz val="24"/>
      <color rgb="FF000000"/>
      <name val="Bitstream Vera Sans"/>
      <family val="2"/>
      <charset val="1"/>
    </font>
    <font>
      <sz val="10"/>
      <color rgb="FF996600"/>
      <name val="Bitstream Vera Sans"/>
      <family val="2"/>
      <charset val="1"/>
    </font>
    <font>
      <sz val="10"/>
      <color rgb="FF333333"/>
      <name val="Bitstream Vera Sans"/>
      <family val="2"/>
      <charset val="1"/>
    </font>
    <font>
      <sz val="8"/>
      <name val="Bitstream Vera Serif"/>
      <family val="1"/>
      <charset val="1"/>
    </font>
    <font>
      <vertAlign val="superscript"/>
      <sz val="10"/>
      <name val="Bitstream Vera Sans"/>
      <family val="2"/>
      <charset val="1"/>
    </font>
    <font>
      <sz val="8"/>
      <color rgb="FF000000"/>
      <name val="Bitstream Vera Serif"/>
      <family val="1"/>
      <charset val="1"/>
    </font>
    <font>
      <sz val="7"/>
      <name val="Bitstream Vera Serif"/>
      <family val="1"/>
      <charset val="1"/>
    </font>
    <font>
      <sz val="8"/>
      <color rgb="FF0000FF"/>
      <name val="Bitstream Vera Serif"/>
      <family val="1"/>
      <charset val="1"/>
    </font>
    <font>
      <sz val="9"/>
      <color rgb="FF000000"/>
      <name val="Bitstream Vera Serif"/>
      <family val="1"/>
      <charset val="1"/>
    </font>
    <font>
      <sz val="9"/>
      <color rgb="FF008000"/>
      <name val="Bitstream Vera Serif"/>
      <family val="1"/>
      <charset val="1"/>
    </font>
    <font>
      <sz val="9"/>
      <name val="Bitstream Vera Serif"/>
      <family val="1"/>
      <charset val="1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008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BCC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CC"/>
      </patternFill>
    </fill>
    <fill>
      <patternFill patternType="solid">
        <fgColor rgb="FFFFFF99"/>
        <bgColor rgb="FFFFFFCC"/>
      </patternFill>
    </fill>
    <fill>
      <patternFill patternType="solid">
        <fgColor rgb="FF00FFFF"/>
        <bgColor rgb="FF00FFFF"/>
      </patternFill>
    </fill>
    <fill>
      <patternFill patternType="solid">
        <fgColor rgb="FFCCCCFF"/>
        <bgColor rgb="FFCCCCCC"/>
      </patternFill>
    </fill>
    <fill>
      <patternFill patternType="solid">
        <fgColor rgb="FFFFFBCC"/>
        <bgColor rgb="FFFFFFCC"/>
      </patternFill>
    </fill>
    <fill>
      <patternFill patternType="solid">
        <fgColor rgb="FFCCCCCC"/>
        <bgColor rgb="FFCCCC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 style="hair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1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7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1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9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14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1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7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7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7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9" borderId="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1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1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15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5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15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1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5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5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15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5" fillId="1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7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7" fillId="1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7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1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1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1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5" borderId="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1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5" fillId="1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9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7" fontId="22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7" fontId="22" fillId="9" borderId="8" xfId="0" applyFont="true" applyBorder="true" applyAlignment="true" applyProtection="true">
      <alignment horizontal="center" vertical="center" textRotation="0" wrapText="false" indent="0" shrinkToFit="true"/>
      <protection locked="true" hidden="false"/>
    </xf>
  </cellXfs>
  <cellStyles count="2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2 1" xfId="21"/>
    <cellStyle name="Accent 3 1" xfId="22"/>
    <cellStyle name="Accent 4" xfId="23"/>
    <cellStyle name="Bad 1" xfId="24"/>
    <cellStyle name="Error 1" xfId="25"/>
    <cellStyle name="Footnote 1" xfId="26"/>
    <cellStyle name="Good 1" xfId="27"/>
    <cellStyle name="Heading 1 1" xfId="28"/>
    <cellStyle name="Heading 2 1" xfId="29"/>
    <cellStyle name="Heading 3" xfId="30"/>
    <cellStyle name="Neutral 1" xfId="31"/>
    <cellStyle name="Note 1" xfId="32"/>
    <cellStyle name="Status 1" xfId="33"/>
    <cellStyle name="Text 1" xfId="34"/>
    <cellStyle name="Warning 1" xfId="35"/>
  </cellStyles>
  <colors>
    <indexedColors>
      <rgbColor rgb="FF000000"/>
      <rgbColor rgb="FFFFFFFF"/>
      <rgbColor rgb="FFCC0000"/>
      <rgbColor rgb="FF00FF00"/>
      <rgbColor rgb="FF0000FF"/>
      <rgbColor rgb="FFFFFBCC"/>
      <rgbColor rgb="FFFF00FF"/>
      <rgbColor rgb="FF00FFFF"/>
      <rgbColor rgb="FF800000"/>
      <rgbColor rgb="FF0080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66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snolab.ca/users/services/gamma-assay/pgt/DART/dart01/dart_01.html" TargetMode="External"/><Relationship Id="rId2" Type="http://schemas.openxmlformats.org/officeDocument/2006/relationships/hyperlink" Target="https://www.snolab.ca/users/services/gamma-assay/pgt/DART/dart02/dart_02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D36"/>
  <sheetViews>
    <sheetView showFormulas="false" showGridLines="true" showRowColHeaders="true" showZeros="true" rightToLeft="false" tabSelected="true" showOutlineSymbols="true" defaultGridColor="true" view="normal" topLeftCell="A18" colorId="64" zoomScale="95" zoomScaleNormal="95" zoomScalePageLayoutView="100" workbookViewId="0">
      <selection pane="topLeft" activeCell="A25" activeCellId="0" sqref="A25"/>
    </sheetView>
  </sheetViews>
  <sheetFormatPr defaultColWidth="9.81640625" defaultRowHeight="12.8" zeroHeight="false" outlineLevelRow="0" outlineLevelCol="0"/>
  <cols>
    <col collapsed="false" customWidth="true" hidden="false" outlineLevel="0" max="1" min="1" style="1" width="13.85"/>
    <col collapsed="false" customWidth="true" hidden="false" outlineLevel="0" max="2" min="2" style="1" width="13.97"/>
    <col collapsed="false" customWidth="true" hidden="false" outlineLevel="0" max="3" min="3" style="1" width="8.74"/>
    <col collapsed="false" customWidth="true" hidden="false" outlineLevel="0" max="4" min="4" style="1" width="8.86"/>
    <col collapsed="false" customWidth="true" hidden="false" outlineLevel="0" max="6" min="5" style="1" width="9.56"/>
    <col collapsed="false" customWidth="true" hidden="false" outlineLevel="0" max="7" min="7" style="1" width="8.49"/>
    <col collapsed="false" customWidth="true" hidden="false" outlineLevel="0" max="8" min="8" style="1" width="8.6"/>
    <col collapsed="false" customWidth="true" hidden="false" outlineLevel="0" max="9" min="9" style="1" width="7.49"/>
    <col collapsed="false" customWidth="true" hidden="false" outlineLevel="0" max="10" min="10" style="1" width="8.59"/>
    <col collapsed="false" customWidth="false" hidden="false" outlineLevel="0" max="11" min="11" style="1" width="9.81"/>
    <col collapsed="false" customWidth="true" hidden="false" outlineLevel="0" max="12" min="12" style="1" width="7.49"/>
    <col collapsed="false" customWidth="true" hidden="false" outlineLevel="0" max="13" min="13" style="1" width="6.98"/>
    <col collapsed="false" customWidth="true" hidden="false" outlineLevel="0" max="14" min="14" style="1" width="5.54"/>
    <col collapsed="false" customWidth="true" hidden="false" outlineLevel="0" max="15" min="15" style="1" width="7.49"/>
    <col collapsed="false" customWidth="true" hidden="false" outlineLevel="0" max="16" min="16" style="1" width="7.69"/>
    <col collapsed="false" customWidth="true" hidden="false" outlineLevel="0" max="17" min="17" style="1" width="6.49"/>
    <col collapsed="false" customWidth="true" hidden="false" outlineLevel="0" max="18" min="18" style="1" width="8.49"/>
    <col collapsed="false" customWidth="true" hidden="false" outlineLevel="0" max="19" min="19" style="1" width="10.49"/>
    <col collapsed="false" customWidth="true" hidden="false" outlineLevel="0" max="20" min="20" style="1" width="5.49"/>
    <col collapsed="false" customWidth="true" hidden="false" outlineLevel="0" max="21" min="21" style="1" width="9.49"/>
    <col collapsed="false" customWidth="true" hidden="false" outlineLevel="0" max="22" min="22" style="1" width="6.49"/>
    <col collapsed="false" customWidth="true" hidden="false" outlineLevel="0" max="23" min="23" style="1" width="5.92"/>
    <col collapsed="false" customWidth="true" hidden="false" outlineLevel="0" max="24" min="24" style="1" width="5.99"/>
    <col collapsed="false" customWidth="true" hidden="false" outlineLevel="0" max="25" min="25" style="1" width="6.58"/>
    <col collapsed="false" customWidth="true" hidden="false" outlineLevel="0" max="26" min="26" style="1" width="5.66"/>
    <col collapsed="false" customWidth="true" hidden="false" outlineLevel="0" max="27" min="27" style="1" width="5.03"/>
    <col collapsed="false" customWidth="true" hidden="false" outlineLevel="0" max="28" min="28" style="1" width="6.83"/>
    <col collapsed="false" customWidth="true" hidden="false" outlineLevel="0" max="29" min="29" style="1" width="3.8"/>
    <col collapsed="false" customWidth="true" hidden="false" outlineLevel="0" max="30" min="30" style="1" width="6.49"/>
    <col collapsed="false" customWidth="false" hidden="false" outlineLevel="0" max="257" min="31" style="2" width="9.81"/>
  </cols>
  <sheetData>
    <row r="1" customFormat="false" ht="38.0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customFormat="false" ht="24.6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5" t="s">
        <v>2</v>
      </c>
      <c r="K2" s="5"/>
      <c r="L2" s="5"/>
      <c r="M2" s="5"/>
      <c r="N2" s="5"/>
      <c r="O2" s="5"/>
      <c r="P2" s="6" t="s">
        <v>3</v>
      </c>
      <c r="Q2" s="6"/>
      <c r="R2" s="6"/>
      <c r="S2" s="6"/>
      <c r="T2" s="6"/>
      <c r="U2" s="6"/>
      <c r="V2" s="7" t="s">
        <v>4</v>
      </c>
      <c r="W2" s="7"/>
      <c r="X2" s="7"/>
      <c r="Y2" s="7"/>
      <c r="Z2" s="7"/>
      <c r="AA2" s="7"/>
      <c r="AB2" s="7"/>
      <c r="AC2" s="7"/>
      <c r="AD2" s="7"/>
    </row>
    <row r="3" customFormat="false" ht="26.15" hidden="false" customHeight="true" outlineLevel="0" collapsed="false">
      <c r="A3" s="4"/>
      <c r="B3" s="4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  <c r="P3" s="6"/>
      <c r="Q3" s="6"/>
      <c r="R3" s="6"/>
      <c r="S3" s="6"/>
      <c r="T3" s="6"/>
      <c r="U3" s="6"/>
      <c r="V3" s="7" t="s">
        <v>5</v>
      </c>
      <c r="W3" s="7"/>
      <c r="X3" s="7"/>
      <c r="Y3" s="7"/>
      <c r="Z3" s="7"/>
      <c r="AA3" s="7"/>
      <c r="AB3" s="7"/>
      <c r="AC3" s="7"/>
      <c r="AD3" s="7"/>
    </row>
    <row r="4" customFormat="false" ht="25.35" hidden="false" customHeight="true" outlineLevel="0" collapsed="false">
      <c r="A4" s="4"/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5"/>
      <c r="N4" s="5"/>
      <c r="O4" s="5"/>
      <c r="P4" s="6"/>
      <c r="Q4" s="6"/>
      <c r="R4" s="6"/>
      <c r="S4" s="6"/>
      <c r="T4" s="6"/>
      <c r="U4" s="6"/>
      <c r="V4" s="7" t="s">
        <v>6</v>
      </c>
      <c r="W4" s="7"/>
      <c r="X4" s="7"/>
      <c r="Y4" s="7"/>
      <c r="Z4" s="7"/>
      <c r="AA4" s="7"/>
      <c r="AB4" s="7"/>
      <c r="AC4" s="7"/>
      <c r="AD4" s="7"/>
    </row>
    <row r="5" customFormat="false" ht="25.35" hidden="false" customHeight="true" outlineLevel="0" collapsed="false">
      <c r="A5" s="8" t="s">
        <v>7</v>
      </c>
      <c r="B5" s="8"/>
      <c r="C5" s="8"/>
      <c r="D5" s="8"/>
      <c r="E5" s="8"/>
      <c r="F5" s="8"/>
      <c r="G5" s="8"/>
      <c r="H5" s="8"/>
      <c r="I5" s="8"/>
      <c r="J5" s="5" t="s">
        <v>8</v>
      </c>
      <c r="K5" s="5"/>
      <c r="L5" s="5"/>
      <c r="M5" s="5"/>
      <c r="N5" s="5"/>
      <c r="O5" s="5"/>
      <c r="P5" s="9" t="s">
        <v>9</v>
      </c>
      <c r="Q5" s="9"/>
      <c r="R5" s="9"/>
      <c r="S5" s="9"/>
      <c r="T5" s="9"/>
      <c r="U5" s="9"/>
      <c r="V5" s="7" t="s">
        <v>10</v>
      </c>
      <c r="W5" s="7"/>
      <c r="X5" s="7"/>
      <c r="Y5" s="7"/>
      <c r="Z5" s="7"/>
      <c r="AA5" s="7"/>
      <c r="AB5" s="7"/>
      <c r="AC5" s="7"/>
      <c r="AD5" s="7"/>
    </row>
    <row r="6" customFormat="false" ht="26.95" hidden="false" customHeight="true" outlineLevel="0" collapsed="false">
      <c r="A6" s="8"/>
      <c r="B6" s="8"/>
      <c r="C6" s="8"/>
      <c r="D6" s="8"/>
      <c r="E6" s="8"/>
      <c r="F6" s="8"/>
      <c r="G6" s="8"/>
      <c r="H6" s="8"/>
      <c r="I6" s="8"/>
      <c r="J6" s="5"/>
      <c r="K6" s="5"/>
      <c r="L6" s="5"/>
      <c r="M6" s="5"/>
      <c r="N6" s="5"/>
      <c r="O6" s="5"/>
      <c r="P6" s="9"/>
      <c r="Q6" s="9"/>
      <c r="R6" s="9"/>
      <c r="S6" s="9"/>
      <c r="T6" s="9"/>
      <c r="U6" s="9"/>
      <c r="V6" s="10" t="s">
        <v>11</v>
      </c>
      <c r="W6" s="10"/>
      <c r="X6" s="10"/>
      <c r="Y6" s="10"/>
      <c r="Z6" s="10"/>
      <c r="AA6" s="10"/>
      <c r="AB6" s="10"/>
      <c r="AC6" s="10"/>
      <c r="AD6" s="10"/>
    </row>
    <row r="7" customFormat="false" ht="24.6" hidden="false" customHeight="true" outlineLevel="0" collapsed="false">
      <c r="A7" s="8"/>
      <c r="B7" s="8"/>
      <c r="C7" s="8"/>
      <c r="D7" s="8"/>
      <c r="E7" s="8"/>
      <c r="F7" s="8"/>
      <c r="G7" s="8"/>
      <c r="H7" s="8"/>
      <c r="I7" s="8"/>
      <c r="J7" s="5"/>
      <c r="K7" s="5"/>
      <c r="L7" s="5"/>
      <c r="M7" s="5"/>
      <c r="N7" s="5"/>
      <c r="O7" s="5"/>
      <c r="P7" s="9"/>
      <c r="Q7" s="9"/>
      <c r="R7" s="9"/>
      <c r="S7" s="9"/>
      <c r="T7" s="9"/>
      <c r="U7" s="9"/>
      <c r="V7" s="10" t="s">
        <v>12</v>
      </c>
      <c r="W7" s="10"/>
      <c r="X7" s="10"/>
      <c r="Y7" s="10"/>
      <c r="Z7" s="10"/>
      <c r="AA7" s="10"/>
      <c r="AB7" s="10"/>
      <c r="AC7" s="10"/>
      <c r="AD7" s="10"/>
    </row>
    <row r="8" customFormat="false" ht="38.85" hidden="false" customHeight="true" outlineLevel="0" collapsed="false">
      <c r="A8" s="8"/>
      <c r="B8" s="8"/>
      <c r="C8" s="8"/>
      <c r="D8" s="8"/>
      <c r="E8" s="8"/>
      <c r="F8" s="8"/>
      <c r="G8" s="8"/>
      <c r="H8" s="8"/>
      <c r="I8" s="8"/>
      <c r="J8" s="5" t="s">
        <v>13</v>
      </c>
      <c r="K8" s="5"/>
      <c r="L8" s="5"/>
      <c r="M8" s="5"/>
      <c r="N8" s="5"/>
      <c r="O8" s="5"/>
      <c r="P8" s="6" t="s">
        <v>14</v>
      </c>
      <c r="Q8" s="6"/>
      <c r="R8" s="6"/>
      <c r="S8" s="6"/>
      <c r="T8" s="6"/>
      <c r="U8" s="6"/>
      <c r="V8" s="7" t="s">
        <v>15</v>
      </c>
      <c r="W8" s="7"/>
      <c r="X8" s="7"/>
      <c r="Y8" s="7"/>
      <c r="Z8" s="7"/>
      <c r="AA8" s="7"/>
      <c r="AB8" s="7"/>
      <c r="AC8" s="7"/>
      <c r="AD8" s="7"/>
    </row>
    <row r="9" customFormat="false" ht="38.85" hidden="false" customHeight="true" outlineLevel="0" collapsed="false">
      <c r="A9" s="8"/>
      <c r="B9" s="8"/>
      <c r="C9" s="8"/>
      <c r="D9" s="8"/>
      <c r="E9" s="8"/>
      <c r="F9" s="8"/>
      <c r="G9" s="8"/>
      <c r="H9" s="8"/>
      <c r="I9" s="8"/>
      <c r="J9" s="5" t="s">
        <v>16</v>
      </c>
      <c r="K9" s="5"/>
      <c r="L9" s="5"/>
      <c r="M9" s="5"/>
      <c r="N9" s="5"/>
      <c r="O9" s="5"/>
      <c r="P9" s="6" t="s">
        <v>17</v>
      </c>
      <c r="Q9" s="6"/>
      <c r="R9" s="6"/>
      <c r="S9" s="6"/>
      <c r="T9" s="6"/>
      <c r="U9" s="6"/>
      <c r="V9" s="7" t="s">
        <v>18</v>
      </c>
      <c r="W9" s="7"/>
      <c r="X9" s="7"/>
      <c r="Y9" s="7"/>
      <c r="Z9" s="7"/>
      <c r="AA9" s="7"/>
      <c r="AB9" s="7"/>
      <c r="AC9" s="7"/>
      <c r="AD9" s="7"/>
    </row>
    <row r="10" customFormat="false" ht="38.05" hidden="false" customHeight="true" outlineLevel="0" collapsed="false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customFormat="false" ht="13.4" hidden="false" customHeight="true" outlineLevel="0" collapsed="false">
      <c r="A11" s="12" t="s">
        <v>19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3"/>
      <c r="AC11" s="13"/>
      <c r="AD11" s="13"/>
    </row>
    <row r="12" customFormat="false" ht="14.9" hidden="false" customHeight="true" outlineLevel="0" collapsed="false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3"/>
      <c r="AC12" s="13"/>
      <c r="AD12" s="13"/>
    </row>
    <row r="13" customFormat="false" ht="12.65" hidden="false" customHeight="true" outlineLevel="0" collapsed="false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3"/>
      <c r="AC13" s="13"/>
      <c r="AD13" s="13"/>
    </row>
    <row r="14" customFormat="false" ht="8.2" hidden="false" customHeight="true" outlineLevel="0" collapsed="false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3"/>
      <c r="AC14" s="13"/>
      <c r="AD14" s="13"/>
    </row>
    <row r="15" customFormat="false" ht="26.95" hidden="false" customHeight="true" outlineLevel="0" collapsed="false">
      <c r="A15" s="14" t="s">
        <v>20</v>
      </c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6"/>
    </row>
    <row r="16" customFormat="false" ht="38.05" hidden="false" customHeight="true" outlineLevel="0" collapsed="false">
      <c r="A16" s="17" t="s">
        <v>21</v>
      </c>
      <c r="B16" s="17" t="s">
        <v>22</v>
      </c>
      <c r="C16" s="17" t="s">
        <v>23</v>
      </c>
      <c r="D16" s="17" t="s">
        <v>24</v>
      </c>
      <c r="E16" s="18" t="s">
        <v>25</v>
      </c>
      <c r="F16" s="17"/>
      <c r="G16" s="19"/>
      <c r="H16" s="20"/>
      <c r="I16" s="21"/>
      <c r="J16" s="19"/>
      <c r="K16" s="20"/>
      <c r="L16" s="21"/>
      <c r="M16" s="19"/>
      <c r="N16" s="20"/>
      <c r="O16" s="21"/>
      <c r="P16" s="19"/>
      <c r="Q16" s="20"/>
      <c r="R16" s="21"/>
      <c r="S16" s="22"/>
      <c r="T16" s="20"/>
      <c r="U16" s="21"/>
      <c r="V16" s="19"/>
      <c r="W16" s="20"/>
      <c r="X16" s="21"/>
      <c r="Y16" s="19"/>
      <c r="Z16" s="20"/>
      <c r="AA16" s="21"/>
      <c r="AB16" s="23"/>
      <c r="AC16" s="23"/>
      <c r="AD16" s="23"/>
    </row>
    <row r="17" customFormat="false" ht="39.25" hidden="false" customHeight="true" outlineLevel="0" collapsed="false">
      <c r="A17" s="24" t="s">
        <v>26</v>
      </c>
      <c r="B17" s="25" t="s">
        <v>27</v>
      </c>
      <c r="C17" s="26" t="s">
        <v>28</v>
      </c>
      <c r="D17" s="27" t="n">
        <v>12.812</v>
      </c>
      <c r="E17" s="28" t="n">
        <v>45366</v>
      </c>
      <c r="F17" s="29" t="s">
        <v>29</v>
      </c>
      <c r="G17" s="30"/>
      <c r="H17" s="31" t="s">
        <v>30</v>
      </c>
      <c r="I17" s="32"/>
      <c r="J17" s="30"/>
      <c r="K17" s="31" t="s">
        <v>31</v>
      </c>
      <c r="L17" s="32"/>
      <c r="M17" s="30"/>
      <c r="N17" s="31" t="s">
        <v>32</v>
      </c>
      <c r="O17" s="32"/>
      <c r="P17" s="30"/>
      <c r="Q17" s="31" t="s">
        <v>33</v>
      </c>
      <c r="R17" s="32"/>
      <c r="S17" s="33"/>
      <c r="T17" s="31" t="s">
        <v>34</v>
      </c>
      <c r="U17" s="32"/>
      <c r="V17" s="30"/>
      <c r="W17" s="31" t="s">
        <v>35</v>
      </c>
      <c r="X17" s="32"/>
      <c r="Y17" s="30"/>
      <c r="Z17" s="31" t="s">
        <v>36</v>
      </c>
      <c r="AA17" s="32"/>
      <c r="AB17" s="34" t="s">
        <v>37</v>
      </c>
      <c r="AC17" s="34"/>
      <c r="AD17" s="34"/>
    </row>
    <row r="18" customFormat="false" ht="33.35" hidden="false" customHeight="true" outlineLevel="0" collapsed="false">
      <c r="A18" s="35" t="s">
        <v>38</v>
      </c>
      <c r="B18" s="35" t="s">
        <v>39</v>
      </c>
      <c r="C18" s="35"/>
      <c r="D18" s="35" t="s">
        <v>40</v>
      </c>
      <c r="E18" s="36" t="n">
        <v>45379</v>
      </c>
      <c r="F18" s="29" t="s">
        <v>41</v>
      </c>
      <c r="G18" s="37" t="s">
        <v>42</v>
      </c>
      <c r="H18" s="38"/>
      <c r="I18" s="39"/>
      <c r="J18" s="40" t="n">
        <v>28.99</v>
      </c>
      <c r="K18" s="38" t="s">
        <v>43</v>
      </c>
      <c r="L18" s="39" t="n">
        <v>32.9</v>
      </c>
      <c r="M18" s="40" t="s">
        <v>44</v>
      </c>
      <c r="N18" s="38"/>
      <c r="O18" s="39"/>
      <c r="P18" s="40" t="s">
        <v>45</v>
      </c>
      <c r="Q18" s="38"/>
      <c r="R18" s="39"/>
      <c r="S18" s="40" t="s">
        <v>46</v>
      </c>
      <c r="T18" s="38"/>
      <c r="U18" s="39"/>
      <c r="V18" s="40" t="s">
        <v>47</v>
      </c>
      <c r="W18" s="38"/>
      <c r="X18" s="39"/>
      <c r="Y18" s="40" t="s">
        <v>48</v>
      </c>
      <c r="Z18" s="38"/>
      <c r="AA18" s="39"/>
      <c r="AB18" s="41"/>
      <c r="AC18" s="41"/>
      <c r="AD18" s="41"/>
    </row>
    <row r="19" customFormat="false" ht="33.15" hidden="false" customHeight="true" outlineLevel="0" collapsed="false">
      <c r="A19" s="35"/>
      <c r="B19" s="35" t="s">
        <v>49</v>
      </c>
      <c r="C19" s="35"/>
      <c r="D19" s="35"/>
      <c r="E19" s="42"/>
      <c r="F19" s="29" t="s">
        <v>50</v>
      </c>
      <c r="G19" s="43" t="str">
        <f aca="false">"&lt;"&amp;ROUND(RIGHT(G18,LEN(G18)-1)*81/1,2)&amp;" ppt"</f>
        <v>&lt;64.8 ppt</v>
      </c>
      <c r="H19" s="38"/>
      <c r="I19" s="44"/>
      <c r="J19" s="43" t="str">
        <f aca="false">ROUND(J18*81/1000,2)&amp;" ppb"</f>
        <v>2.35 ppb</v>
      </c>
      <c r="K19" s="45" t="s">
        <v>43</v>
      </c>
      <c r="L19" s="44" t="str">
        <f aca="false">ROUND(L18*81/1000,2)&amp;" ppb"</f>
        <v>2.66 ppb</v>
      </c>
      <c r="M19" s="43" t="str">
        <f aca="false">"&lt;"&amp;ROUND(RIGHT(M18,LEN(M18)-1)*1760/1000,2)&amp;" ppb"</f>
        <v>&lt;1.23 ppb</v>
      </c>
      <c r="N19" s="38"/>
      <c r="O19" s="46"/>
      <c r="P19" s="43" t="str">
        <f aca="false">"&lt;"&amp;ROUND(RIGHT(P18,LEN(P18)-1)*246/1000,2)&amp;" ppb"</f>
        <v>&lt;0.68 ppb</v>
      </c>
      <c r="Q19" s="47"/>
      <c r="R19" s="39"/>
      <c r="S19" s="43" t="str">
        <f aca="false">"&lt;"&amp;ROUND(RIGHT(S18,LEN(S18)-1)*32300/1000000,2)&amp;" ppm"</f>
        <v>&lt;0.7 ppm</v>
      </c>
      <c r="T19" s="38"/>
      <c r="U19" s="44"/>
      <c r="V19" s="48"/>
      <c r="W19" s="38"/>
      <c r="X19" s="46"/>
      <c r="Y19" s="48"/>
      <c r="Z19" s="38"/>
      <c r="AA19" s="46"/>
      <c r="AB19" s="49"/>
      <c r="AC19" s="38"/>
      <c r="AD19" s="50"/>
    </row>
    <row r="20" customFormat="false" ht="34.3" hidden="false" customHeight="true" outlineLevel="0" collapsed="false">
      <c r="A20" s="35"/>
      <c r="B20" s="35"/>
      <c r="C20" s="35"/>
      <c r="D20" s="35"/>
      <c r="E20" s="42"/>
      <c r="F20" s="29" t="s">
        <v>29</v>
      </c>
      <c r="G20" s="30"/>
      <c r="H20" s="31" t="s">
        <v>51</v>
      </c>
      <c r="I20" s="32"/>
      <c r="J20" s="51"/>
      <c r="K20" s="31" t="s">
        <v>52</v>
      </c>
      <c r="L20" s="52"/>
      <c r="M20" s="51"/>
      <c r="N20" s="31"/>
      <c r="O20" s="52"/>
      <c r="P20" s="51"/>
      <c r="Q20" s="31" t="s">
        <v>53</v>
      </c>
      <c r="R20" s="52"/>
      <c r="S20" s="53"/>
      <c r="T20" s="53"/>
      <c r="U20" s="53"/>
      <c r="V20" s="33"/>
      <c r="W20" s="31"/>
      <c r="X20" s="54"/>
      <c r="Y20" s="33"/>
      <c r="Z20" s="31"/>
      <c r="AA20" s="54"/>
      <c r="AB20" s="30"/>
      <c r="AC20" s="31"/>
      <c r="AD20" s="32"/>
    </row>
    <row r="21" customFormat="false" ht="34.3" hidden="false" customHeight="true" outlineLevel="0" collapsed="false">
      <c r="A21" s="35"/>
      <c r="B21" s="35"/>
      <c r="C21" s="35"/>
      <c r="D21" s="35"/>
      <c r="E21" s="42"/>
      <c r="F21" s="29" t="s">
        <v>41</v>
      </c>
      <c r="G21" s="55" t="s">
        <v>54</v>
      </c>
      <c r="H21" s="56"/>
      <c r="I21" s="57"/>
      <c r="J21" s="40" t="n">
        <v>0.71333</v>
      </c>
      <c r="K21" s="47" t="s">
        <v>43</v>
      </c>
      <c r="L21" s="39" t="n">
        <v>0.4997</v>
      </c>
      <c r="M21" s="58"/>
      <c r="N21" s="38"/>
      <c r="O21" s="59"/>
      <c r="P21" s="40" t="s">
        <v>55</v>
      </c>
      <c r="Q21" s="38"/>
      <c r="R21" s="39"/>
      <c r="S21" s="60"/>
      <c r="T21" s="61"/>
      <c r="U21" s="62"/>
      <c r="V21" s="48"/>
      <c r="W21" s="38"/>
      <c r="X21" s="46"/>
      <c r="Y21" s="48"/>
      <c r="Z21" s="38"/>
      <c r="AA21" s="46"/>
      <c r="AB21" s="49"/>
      <c r="AC21" s="38"/>
      <c r="AD21" s="50"/>
    </row>
    <row r="22" customFormat="false" ht="34.3" hidden="false" customHeight="true" outlineLevel="0" collapsed="false">
      <c r="A22" s="63"/>
      <c r="B22" s="63"/>
      <c r="C22" s="64"/>
      <c r="D22" s="63"/>
      <c r="E22" s="65"/>
      <c r="F22" s="29" t="s">
        <v>50</v>
      </c>
      <c r="G22" s="66"/>
      <c r="H22" s="38"/>
      <c r="I22" s="67"/>
      <c r="J22" s="66"/>
      <c r="K22" s="47"/>
      <c r="L22" s="67"/>
      <c r="M22" s="58"/>
      <c r="N22" s="38"/>
      <c r="O22" s="59"/>
      <c r="P22" s="43" t="str">
        <f aca="false">"&lt;"&amp;ROUND(RIGHT(P21,LEN(P21)-1)*246/1000,2)&amp;" ppb"</f>
        <v>&lt;1.02 ppb</v>
      </c>
      <c r="Q22" s="47"/>
      <c r="R22" s="39"/>
      <c r="S22" s="40"/>
      <c r="T22" s="47"/>
      <c r="U22" s="39"/>
      <c r="V22" s="48"/>
      <c r="W22" s="38"/>
      <c r="X22" s="46"/>
      <c r="Y22" s="48"/>
      <c r="Z22" s="38"/>
      <c r="AA22" s="46"/>
      <c r="AB22" s="49"/>
      <c r="AC22" s="38"/>
      <c r="AD22" s="50"/>
    </row>
    <row r="23" customFormat="false" ht="39.25" hidden="false" customHeight="true" outlineLevel="0" collapsed="false">
      <c r="A23" s="68" t="s">
        <v>56</v>
      </c>
      <c r="B23" s="69" t="s">
        <v>27</v>
      </c>
      <c r="C23" s="70" t="s">
        <v>57</v>
      </c>
      <c r="D23" s="71" t="n">
        <v>13.736</v>
      </c>
      <c r="E23" s="72" t="n">
        <v>45379</v>
      </c>
      <c r="F23" s="73" t="s">
        <v>29</v>
      </c>
      <c r="G23" s="30"/>
      <c r="H23" s="31" t="s">
        <v>30</v>
      </c>
      <c r="I23" s="32"/>
      <c r="J23" s="30"/>
      <c r="K23" s="31" t="s">
        <v>31</v>
      </c>
      <c r="L23" s="32"/>
      <c r="M23" s="30"/>
      <c r="N23" s="31" t="s">
        <v>32</v>
      </c>
      <c r="O23" s="32"/>
      <c r="P23" s="30"/>
      <c r="Q23" s="31" t="s">
        <v>33</v>
      </c>
      <c r="R23" s="32"/>
      <c r="S23" s="33"/>
      <c r="T23" s="31" t="s">
        <v>34</v>
      </c>
      <c r="U23" s="32"/>
      <c r="V23" s="30"/>
      <c r="W23" s="31" t="s">
        <v>35</v>
      </c>
      <c r="X23" s="32"/>
      <c r="Y23" s="30"/>
      <c r="Z23" s="31" t="s">
        <v>36</v>
      </c>
      <c r="AA23" s="32"/>
      <c r="AB23" s="34" t="s">
        <v>37</v>
      </c>
      <c r="AC23" s="34"/>
      <c r="AD23" s="34"/>
    </row>
    <row r="24" customFormat="false" ht="33.35" hidden="false" customHeight="true" outlineLevel="0" collapsed="false">
      <c r="A24" s="74" t="s">
        <v>58</v>
      </c>
      <c r="B24" s="74" t="s">
        <v>59</v>
      </c>
      <c r="C24" s="74"/>
      <c r="D24" s="74" t="s">
        <v>60</v>
      </c>
      <c r="E24" s="75" t="n">
        <v>45393</v>
      </c>
      <c r="F24" s="73" t="s">
        <v>41</v>
      </c>
      <c r="G24" s="76" t="n">
        <v>0.5838</v>
      </c>
      <c r="H24" s="77" t="s">
        <v>43</v>
      </c>
      <c r="I24" s="78" t="n">
        <v>0.6587</v>
      </c>
      <c r="J24" s="76" t="s">
        <v>61</v>
      </c>
      <c r="K24" s="77"/>
      <c r="L24" s="78"/>
      <c r="M24" s="76" t="s">
        <v>47</v>
      </c>
      <c r="N24" s="77"/>
      <c r="O24" s="78"/>
      <c r="P24" s="76" t="s">
        <v>62</v>
      </c>
      <c r="Q24" s="77"/>
      <c r="R24" s="78"/>
      <c r="S24" s="76" t="s">
        <v>63</v>
      </c>
      <c r="T24" s="77"/>
      <c r="U24" s="78"/>
      <c r="V24" s="76" t="s">
        <v>64</v>
      </c>
      <c r="W24" s="77"/>
      <c r="X24" s="78"/>
      <c r="Y24" s="76" t="s">
        <v>65</v>
      </c>
      <c r="Z24" s="77"/>
      <c r="AA24" s="78"/>
      <c r="AB24" s="79"/>
      <c r="AC24" s="79"/>
      <c r="AD24" s="79"/>
    </row>
    <row r="25" customFormat="false" ht="33.15" hidden="false" customHeight="true" outlineLevel="0" collapsed="false">
      <c r="A25" s="74"/>
      <c r="B25" s="74" t="s">
        <v>66</v>
      </c>
      <c r="C25" s="74"/>
      <c r="D25" s="74"/>
      <c r="E25" s="80"/>
      <c r="F25" s="73" t="s">
        <v>50</v>
      </c>
      <c r="G25" s="81" t="str">
        <f aca="false">ROUND(G24*81/1,2)&amp;" ppt"</f>
        <v>47.29 ppt</v>
      </c>
      <c r="H25" s="82" t="s">
        <v>43</v>
      </c>
      <c r="I25" s="83" t="str">
        <f aca="false">ROUND(I24*81/1,2)&amp;" ppt"</f>
        <v>53.35 ppt</v>
      </c>
      <c r="J25" s="81" t="str">
        <f aca="false">"&lt;"&amp;ROUND(RIGHT(J24,LEN(J24)-1)*81/1000,2)&amp;" ppb"</f>
        <v>&lt;2.32 ppb</v>
      </c>
      <c r="K25" s="77"/>
      <c r="L25" s="83"/>
      <c r="M25" s="81" t="str">
        <f aca="false">"&lt;"&amp;ROUND(RIGHT(M24,LEN(M24)-1)*1760/1000,2)&amp;" ppb"</f>
        <v>&lt;0.81 ppb</v>
      </c>
      <c r="N25" s="77"/>
      <c r="O25" s="84"/>
      <c r="P25" s="81" t="str">
        <f aca="false">"&lt;"&amp;ROUND(RIGHT(P24,LEN(P24)-1)*246/1000,2)&amp;" ppb"</f>
        <v>&lt;0.43 ppb</v>
      </c>
      <c r="Q25" s="85"/>
      <c r="R25" s="78"/>
      <c r="S25" s="81" t="str">
        <f aca="false">"&lt;"&amp;ROUND(RIGHT(S24,LEN(S24)-1)*32300/1000,2)&amp;" ppb"</f>
        <v>&lt;331.72 ppb</v>
      </c>
      <c r="T25" s="82"/>
      <c r="U25" s="83"/>
      <c r="V25" s="86"/>
      <c r="W25" s="77"/>
      <c r="X25" s="84"/>
      <c r="Y25" s="86"/>
      <c r="Z25" s="77"/>
      <c r="AA25" s="84"/>
      <c r="AB25" s="87"/>
      <c r="AC25" s="77"/>
      <c r="AD25" s="88"/>
    </row>
    <row r="26" customFormat="false" ht="34.3" hidden="false" customHeight="true" outlineLevel="0" collapsed="false">
      <c r="A26" s="74"/>
      <c r="B26" s="74"/>
      <c r="C26" s="74"/>
      <c r="D26" s="74"/>
      <c r="E26" s="80"/>
      <c r="F26" s="73" t="s">
        <v>29</v>
      </c>
      <c r="G26" s="30"/>
      <c r="H26" s="31" t="s">
        <v>51</v>
      </c>
      <c r="I26" s="32"/>
      <c r="J26" s="51"/>
      <c r="K26" s="31" t="s">
        <v>52</v>
      </c>
      <c r="L26" s="52"/>
      <c r="M26" s="51"/>
      <c r="N26" s="31"/>
      <c r="O26" s="52"/>
      <c r="P26" s="51"/>
      <c r="Q26" s="31" t="s">
        <v>53</v>
      </c>
      <c r="R26" s="52"/>
      <c r="S26" s="53"/>
      <c r="T26" s="53"/>
      <c r="U26" s="53"/>
      <c r="V26" s="33"/>
      <c r="W26" s="31"/>
      <c r="X26" s="54"/>
      <c r="Y26" s="33"/>
      <c r="Z26" s="31"/>
      <c r="AA26" s="54"/>
      <c r="AB26" s="30"/>
      <c r="AC26" s="31"/>
      <c r="AD26" s="32"/>
    </row>
    <row r="27" customFormat="false" ht="34.3" hidden="false" customHeight="true" outlineLevel="0" collapsed="false">
      <c r="A27" s="74"/>
      <c r="B27" s="74"/>
      <c r="C27" s="74"/>
      <c r="D27" s="74"/>
      <c r="E27" s="80"/>
      <c r="F27" s="73" t="s">
        <v>41</v>
      </c>
      <c r="G27" s="89" t="s">
        <v>67</v>
      </c>
      <c r="H27" s="90"/>
      <c r="I27" s="91"/>
      <c r="J27" s="76" t="s">
        <v>68</v>
      </c>
      <c r="K27" s="77"/>
      <c r="L27" s="88"/>
      <c r="M27" s="92"/>
      <c r="N27" s="77"/>
      <c r="O27" s="93"/>
      <c r="P27" s="76" t="s">
        <v>69</v>
      </c>
      <c r="Q27" s="77"/>
      <c r="R27" s="78"/>
      <c r="S27" s="94"/>
      <c r="T27" s="95"/>
      <c r="U27" s="96"/>
      <c r="V27" s="86"/>
      <c r="W27" s="77"/>
      <c r="X27" s="84"/>
      <c r="Y27" s="86"/>
      <c r="Z27" s="77"/>
      <c r="AA27" s="84"/>
      <c r="AB27" s="87"/>
      <c r="AC27" s="77"/>
      <c r="AD27" s="88"/>
    </row>
    <row r="28" customFormat="false" ht="34.3" hidden="false" customHeight="true" outlineLevel="0" collapsed="false">
      <c r="A28" s="97"/>
      <c r="B28" s="97"/>
      <c r="C28" s="98"/>
      <c r="D28" s="97"/>
      <c r="E28" s="99"/>
      <c r="F28" s="73" t="s">
        <v>50</v>
      </c>
      <c r="G28" s="100"/>
      <c r="H28" s="77"/>
      <c r="I28" s="101"/>
      <c r="J28" s="100"/>
      <c r="K28" s="85"/>
      <c r="L28" s="101"/>
      <c r="M28" s="92"/>
      <c r="N28" s="77"/>
      <c r="O28" s="93"/>
      <c r="P28" s="81" t="str">
        <f aca="false">"&lt;"&amp;ROUND(RIGHT(P27,LEN(P27)-1)*246/1000,2)&amp;" ppb"</f>
        <v>&lt;0.42 ppb</v>
      </c>
      <c r="Q28" s="85"/>
      <c r="R28" s="78"/>
      <c r="S28" s="76"/>
      <c r="T28" s="85"/>
      <c r="U28" s="78"/>
      <c r="V28" s="86"/>
      <c r="W28" s="77"/>
      <c r="X28" s="84"/>
      <c r="Y28" s="86"/>
      <c r="Z28" s="77"/>
      <c r="AA28" s="84"/>
      <c r="AB28" s="87"/>
      <c r="AC28" s="77"/>
      <c r="AD28" s="88"/>
    </row>
    <row r="29" customFormat="false" ht="32.8" hidden="false" customHeight="true" outlineLevel="0" collapsed="false">
      <c r="A29" s="14" t="s">
        <v>70</v>
      </c>
      <c r="B29" s="14"/>
      <c r="C29" s="15"/>
      <c r="D29" s="15"/>
      <c r="E29" s="15"/>
      <c r="F29" s="15"/>
      <c r="G29" s="102"/>
      <c r="H29" s="15"/>
      <c r="I29" s="103"/>
      <c r="J29" s="15"/>
      <c r="K29" s="15"/>
      <c r="L29" s="15"/>
      <c r="M29" s="15"/>
      <c r="N29" s="15"/>
      <c r="O29" s="15"/>
      <c r="P29" s="102"/>
      <c r="Q29" s="15"/>
      <c r="R29" s="104"/>
      <c r="S29" s="105"/>
      <c r="T29" s="15"/>
      <c r="U29" s="106"/>
      <c r="V29" s="102"/>
      <c r="W29" s="15"/>
      <c r="X29" s="104"/>
      <c r="Y29" s="102"/>
      <c r="Z29" s="15"/>
      <c r="AA29" s="15"/>
      <c r="AB29" s="15"/>
      <c r="AC29" s="15"/>
      <c r="AD29" s="16"/>
    </row>
    <row r="30" customFormat="false" ht="38.05" hidden="false" customHeight="true" outlineLevel="0" collapsed="false">
      <c r="A30" s="17" t="s">
        <v>21</v>
      </c>
      <c r="B30" s="17" t="s">
        <v>22</v>
      </c>
      <c r="C30" s="17" t="s">
        <v>23</v>
      </c>
      <c r="D30" s="17" t="s">
        <v>24</v>
      </c>
      <c r="E30" s="18" t="s">
        <v>25</v>
      </c>
      <c r="F30" s="17"/>
      <c r="G30" s="19"/>
      <c r="H30" s="20"/>
      <c r="I30" s="21"/>
      <c r="J30" s="19"/>
      <c r="K30" s="20"/>
      <c r="L30" s="21"/>
      <c r="M30" s="19"/>
      <c r="N30" s="20"/>
      <c r="O30" s="21"/>
      <c r="P30" s="19"/>
      <c r="Q30" s="20"/>
      <c r="R30" s="21"/>
      <c r="S30" s="22"/>
      <c r="T30" s="20"/>
      <c r="U30" s="21"/>
      <c r="V30" s="19"/>
      <c r="W30" s="20"/>
      <c r="X30" s="21"/>
      <c r="Y30" s="19"/>
      <c r="Z30" s="20"/>
      <c r="AA30" s="21"/>
      <c r="AB30" s="23"/>
      <c r="AC30" s="23"/>
      <c r="AD30" s="23"/>
    </row>
    <row r="31" customFormat="false" ht="39.25" hidden="false" customHeight="true" outlineLevel="0" collapsed="false">
      <c r="A31" s="25" t="s">
        <v>71</v>
      </c>
      <c r="B31" s="25"/>
      <c r="C31" s="107"/>
      <c r="D31" s="27"/>
      <c r="E31" s="108"/>
      <c r="F31" s="29" t="s">
        <v>29</v>
      </c>
      <c r="G31" s="30"/>
      <c r="H31" s="31" t="s">
        <v>30</v>
      </c>
      <c r="I31" s="32"/>
      <c r="J31" s="30"/>
      <c r="K31" s="31" t="s">
        <v>31</v>
      </c>
      <c r="L31" s="32"/>
      <c r="M31" s="30"/>
      <c r="N31" s="31" t="s">
        <v>32</v>
      </c>
      <c r="O31" s="32"/>
      <c r="P31" s="30"/>
      <c r="Q31" s="31" t="s">
        <v>33</v>
      </c>
      <c r="R31" s="32"/>
      <c r="S31" s="33"/>
      <c r="T31" s="31" t="s">
        <v>34</v>
      </c>
      <c r="U31" s="32"/>
      <c r="V31" s="30"/>
      <c r="W31" s="31" t="s">
        <v>35</v>
      </c>
      <c r="X31" s="32"/>
      <c r="Y31" s="30"/>
      <c r="Z31" s="31" t="s">
        <v>36</v>
      </c>
      <c r="AA31" s="32"/>
      <c r="AB31" s="34" t="s">
        <v>37</v>
      </c>
      <c r="AC31" s="34"/>
      <c r="AD31" s="34"/>
    </row>
    <row r="32" customFormat="false" ht="42.5" hidden="false" customHeight="true" outlineLevel="0" collapsed="false">
      <c r="A32" s="109"/>
      <c r="B32" s="35" t="s">
        <v>72</v>
      </c>
      <c r="C32" s="109"/>
      <c r="D32" s="110"/>
      <c r="E32" s="111"/>
      <c r="F32" s="29" t="s">
        <v>41</v>
      </c>
      <c r="G32" s="40"/>
      <c r="H32" s="38"/>
      <c r="I32" s="39"/>
      <c r="J32" s="40"/>
      <c r="K32" s="38"/>
      <c r="L32" s="39"/>
      <c r="M32" s="40"/>
      <c r="N32" s="38"/>
      <c r="O32" s="39"/>
      <c r="P32" s="40"/>
      <c r="Q32" s="38"/>
      <c r="R32" s="39"/>
      <c r="S32" s="40"/>
      <c r="T32" s="38"/>
      <c r="U32" s="39"/>
      <c r="V32" s="40"/>
      <c r="W32" s="38"/>
      <c r="X32" s="39"/>
      <c r="Y32" s="40"/>
      <c r="Z32" s="38"/>
      <c r="AA32" s="39"/>
      <c r="AB32" s="41"/>
      <c r="AC32" s="41"/>
      <c r="AD32" s="41"/>
    </row>
    <row r="33" customFormat="false" ht="33.15" hidden="false" customHeight="true" outlineLevel="0" collapsed="false">
      <c r="A33" s="109"/>
      <c r="B33" s="109"/>
      <c r="C33" s="109"/>
      <c r="D33" s="109"/>
      <c r="E33" s="112"/>
      <c r="F33" s="29" t="s">
        <v>50</v>
      </c>
      <c r="G33" s="43"/>
      <c r="H33" s="38"/>
      <c r="I33" s="44"/>
      <c r="J33" s="43"/>
      <c r="K33" s="38"/>
      <c r="L33" s="44"/>
      <c r="M33" s="43"/>
      <c r="N33" s="38"/>
      <c r="O33" s="46"/>
      <c r="P33" s="43"/>
      <c r="Q33" s="38"/>
      <c r="R33" s="46"/>
      <c r="S33" s="43"/>
      <c r="T33" s="38"/>
      <c r="U33" s="44"/>
      <c r="V33" s="48"/>
      <c r="W33" s="38"/>
      <c r="X33" s="46"/>
      <c r="Y33" s="48"/>
      <c r="Z33" s="38"/>
      <c r="AA33" s="46"/>
      <c r="AB33" s="49"/>
      <c r="AC33" s="38"/>
      <c r="AD33" s="50"/>
    </row>
    <row r="34" customFormat="false" ht="34.3" hidden="false" customHeight="true" outlineLevel="0" collapsed="false">
      <c r="A34" s="109"/>
      <c r="B34" s="109"/>
      <c r="C34" s="109"/>
      <c r="D34" s="109"/>
      <c r="E34" s="112"/>
      <c r="F34" s="29" t="s">
        <v>29</v>
      </c>
      <c r="G34" s="30"/>
      <c r="H34" s="31" t="s">
        <v>51</v>
      </c>
      <c r="I34" s="32"/>
      <c r="J34" s="51"/>
      <c r="K34" s="31" t="s">
        <v>52</v>
      </c>
      <c r="L34" s="52"/>
      <c r="M34" s="51"/>
      <c r="N34" s="31"/>
      <c r="O34" s="52"/>
      <c r="P34" s="51"/>
      <c r="Q34" s="31" t="s">
        <v>53</v>
      </c>
      <c r="R34" s="52"/>
      <c r="S34" s="53"/>
      <c r="T34" s="53"/>
      <c r="U34" s="53"/>
      <c r="V34" s="33"/>
      <c r="W34" s="31"/>
      <c r="X34" s="54"/>
      <c r="Y34" s="33"/>
      <c r="Z34" s="31"/>
      <c r="AA34" s="54"/>
      <c r="AB34" s="30"/>
      <c r="AC34" s="31"/>
      <c r="AD34" s="32"/>
    </row>
    <row r="35" customFormat="false" ht="34.3" hidden="false" customHeight="true" outlineLevel="0" collapsed="false">
      <c r="A35" s="109"/>
      <c r="B35" s="109"/>
      <c r="C35" s="109"/>
      <c r="D35" s="109"/>
      <c r="E35" s="112"/>
      <c r="F35" s="29" t="s">
        <v>41</v>
      </c>
      <c r="G35" s="60"/>
      <c r="H35" s="61"/>
      <c r="I35" s="62"/>
      <c r="J35" s="49"/>
      <c r="K35" s="38"/>
      <c r="L35" s="50"/>
      <c r="M35" s="58"/>
      <c r="N35" s="38"/>
      <c r="O35" s="59"/>
      <c r="P35" s="58"/>
      <c r="Q35" s="38"/>
      <c r="R35" s="59"/>
      <c r="S35" s="60"/>
      <c r="T35" s="61"/>
      <c r="U35" s="62"/>
      <c r="V35" s="48"/>
      <c r="W35" s="38"/>
      <c r="X35" s="46"/>
      <c r="Y35" s="48"/>
      <c r="Z35" s="38"/>
      <c r="AA35" s="46"/>
      <c r="AB35" s="49"/>
      <c r="AC35" s="38"/>
      <c r="AD35" s="50"/>
    </row>
    <row r="36" customFormat="false" ht="34.3" hidden="false" customHeight="true" outlineLevel="0" collapsed="false">
      <c r="A36" s="63"/>
      <c r="B36" s="63"/>
      <c r="C36" s="64"/>
      <c r="D36" s="63"/>
      <c r="E36" s="113"/>
      <c r="F36" s="29" t="s">
        <v>50</v>
      </c>
      <c r="G36" s="66"/>
      <c r="H36" s="38"/>
      <c r="I36" s="67"/>
      <c r="J36" s="66"/>
      <c r="K36" s="47"/>
      <c r="L36" s="67"/>
      <c r="M36" s="58"/>
      <c r="N36" s="38"/>
      <c r="O36" s="59"/>
      <c r="P36" s="40"/>
      <c r="Q36" s="47"/>
      <c r="R36" s="39"/>
      <c r="S36" s="40"/>
      <c r="T36" s="47"/>
      <c r="U36" s="39"/>
      <c r="V36" s="48"/>
      <c r="W36" s="38"/>
      <c r="X36" s="46"/>
      <c r="Y36" s="48"/>
      <c r="Z36" s="38"/>
      <c r="AA36" s="46"/>
      <c r="AB36" s="49"/>
      <c r="AC36" s="38"/>
      <c r="AD36" s="50"/>
    </row>
  </sheetData>
  <mergeCells count="35">
    <mergeCell ref="A1:AD1"/>
    <mergeCell ref="A2:I4"/>
    <mergeCell ref="J2:O4"/>
    <mergeCell ref="P2:U4"/>
    <mergeCell ref="V2:AD2"/>
    <mergeCell ref="V3:AD3"/>
    <mergeCell ref="V4:AD4"/>
    <mergeCell ref="A5:I9"/>
    <mergeCell ref="J5:O7"/>
    <mergeCell ref="P5:U7"/>
    <mergeCell ref="V5:AD5"/>
    <mergeCell ref="V6:AD6"/>
    <mergeCell ref="V7:AD7"/>
    <mergeCell ref="J8:O8"/>
    <mergeCell ref="P8:U8"/>
    <mergeCell ref="V8:AD8"/>
    <mergeCell ref="J9:O9"/>
    <mergeCell ref="P9:U9"/>
    <mergeCell ref="V9:AD9"/>
    <mergeCell ref="A10:AD10"/>
    <mergeCell ref="A11:AA14"/>
    <mergeCell ref="AB11:AD14"/>
    <mergeCell ref="A15:B15"/>
    <mergeCell ref="AB16:AD16"/>
    <mergeCell ref="AB17:AD17"/>
    <mergeCell ref="AB18:AD18"/>
    <mergeCell ref="S20:U20"/>
    <mergeCell ref="AB23:AD23"/>
    <mergeCell ref="AB24:AD24"/>
    <mergeCell ref="S26:U26"/>
    <mergeCell ref="A29:B29"/>
    <mergeCell ref="AB30:AD30"/>
    <mergeCell ref="AB31:AD31"/>
    <mergeCell ref="AB32:AD32"/>
    <mergeCell ref="S34:U34"/>
  </mergeCells>
  <hyperlinks>
    <hyperlink ref="A17" r:id="rId1" display="DArT P01"/>
    <hyperlink ref="A23" r:id="rId2" display="DArT P02"/>
  </hyperlinks>
  <printOptions headings="false" gridLines="false" gridLinesSet="true" horizontalCentered="false" verticalCentered="false"/>
  <pageMargins left="0.3" right="0.3" top="0.922222222222222" bottom="0.922222222222222" header="0.236111111111111" footer="0.236111111111111"/>
  <pageSetup paperSize="1" scale="100" fitToWidth="1" fitToHeight="8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44050</TotalTime>
  <Application>LibreOffice/24.2.2.2$Linux_X86_64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2006-04-12T13:38:36Z</dcterms:created>
  <dc:creator/>
  <dc:description/>
  <dc:language>en-US</dc:language>
  <cp:lastModifiedBy/>
  <cp:lastPrinted>2006-05-24T14:06:48Z</cp:lastPrinted>
  <dcterms:modified xsi:type="dcterms:W3CDTF">2024-05-01T13:30:07Z</dcterms:modified>
  <cp:revision>960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