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Re'!$1:$10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<sst xmlns="http://schemas.openxmlformats.org/spreadsheetml/2006/main" count="687" uniqueCount="288">
  <si>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</si>
  <si>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</si>
  <si>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</si>
  <si>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</si>
  <si>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</si>
  <si>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</si>
  <si>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</si>
  <si>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</si>
  <si>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</si>
  <si>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</si>
  <si>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</si>
  <si>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583.19 and 2614.53 keV, </t>
  </si>
  <si>
    <t xml:space="preserve">228Ac: 911.21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</si>
  <si>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</si>
  <si>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</si>
  <si>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</si>
  <si>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</si>
  <si>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</si>
  <si>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</si>
  <si>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The measurements of the samples below take into account the background measurements. If a measurement is below the background then the upper bound shown is the 90% confidence limit.</t>
  </si>
  <si>
    <t xml:space="preserve">CUTE Measurements: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</si>
  <si>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</si>
  <si>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</si>
  <si>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</si>
  <si>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</si>
  <si>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Counting Dates 
(if applicable)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</si>
  <si>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</si>
  <si>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</si>
  <si>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</si>
  <si>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</si>
  <si>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</si>
  <si>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</si>
  <si>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</si>
  <si>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</si>
  <si>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CUTE 001</t>
  </si>
  <si>
    <t xml:space="preserve">4 Samples each is 1” x 3.75” x 3.75”</t>
  </si>
  <si>
    <t xml:space="preserve">904.3 g</t>
  </si>
  <si>
    <t xml:space="preserve">(mBq/kg)</t>
  </si>
  <si>
    <t xml:space="preserve">&lt;0.45 ppb</t>
  </si>
  <si>
    <t xml:space="preserve">+-</t>
  </si>
  <si>
    <t xml:space="preserve">&lt;0.54</t>
  </si>
  <si>
    <t xml:space="preserve">&lt;6.37</t>
  </si>
  <si>
    <t xml:space="preserve">&lt;0.369</t>
  </si>
  <si>
    <t xml:space="preserve">&lt;0.15</t>
  </si>
  <si>
    <t xml:space="preserve">HDPE Sheet SR Natural Cube</t>
  </si>
  <si>
    <t xml:space="preserve">(ppb or ppm)</t>
  </si>
  <si>
    <t xml:space="preserve">&lt;36.81 ppt</t>
  </si>
  <si>
    <t xml:space="preserve">0.79 ppb</t>
  </si>
  <si>
    <t xml:space="preserve">1.03 ppb</t>
  </si>
  <si>
    <t xml:space="preserve">0.38 ppb</t>
  </si>
  <si>
    <t xml:space="preserve">1.06 ppb</t>
  </si>
  <si>
    <t xml:space="preserve">&lt;0.14 ppb</t>
  </si>
  <si>
    <t xml:space="preserve">&lt;205.70 ppb</t>
  </si>
  <si>
    <t xml:space="preserve">CUTE 002</t>
  </si>
  <si>
    <t xml:space="preserve">Sample Plates are 9.5 x 9.0 x 0.5 cm</t>
  </si>
  <si>
    <t xml:space="preserve">1022.6 g</t>
  </si>
  <si>
    <t xml:space="preserve">&lt;0.79</t>
  </si>
  <si>
    <t xml:space="preserve">&lt;15.12</t>
  </si>
  <si>
    <t xml:space="preserve">54Mn Signal:</t>
  </si>
  <si>
    <t xml:space="preserve">SAS Stainless Steel Drywell Plates</t>
  </si>
  <si>
    <t xml:space="preserve">&lt;64.08 ppt</t>
  </si>
  <si>
    <t xml:space="preserve">4.34 ppb</t>
  </si>
  <si>
    <t xml:space="preserve">3.06 ppb</t>
  </si>
  <si>
    <t xml:space="preserve">3.81 ppb</t>
  </si>
  <si>
    <t xml:space="preserve">2.35 ppb</t>
  </si>
  <si>
    <t xml:space="preserve">0.05 ppb</t>
  </si>
  <si>
    <t xml:space="preserve">0.21 ppb</t>
  </si>
  <si>
    <t xml:space="preserve">&lt;488.45 ppb</t>
  </si>
  <si>
    <t xml:space="preserve">1.83 mBq/kg</t>
  </si>
  <si>
    <t xml:space="preserve">0.66 mBq/kg</t>
  </si>
  <si>
    <t xml:space="preserve">CUTE 003</t>
  </si>
  <si>
    <t xml:space="preserve">1024.1 g</t>
  </si>
  <si>
    <t xml:space="preserve">&lt;0.89</t>
  </si>
  <si>
    <t xml:space="preserve">&lt;53.85</t>
  </si>
  <si>
    <t xml:space="preserve">&lt;1.73</t>
  </si>
  <si>
    <t xml:space="preserve">&lt;0.50</t>
  </si>
  <si>
    <t xml:space="preserve">&lt;8.38</t>
  </si>
  <si>
    <t xml:space="preserve">&lt;0.58</t>
  </si>
  <si>
    <t xml:space="preserve">These plates have welds</t>
  </si>
  <si>
    <t xml:space="preserve">&lt;72.05 ppt</t>
  </si>
  <si>
    <t xml:space="preserve">&lt;4.36 ppb</t>
  </si>
  <si>
    <t xml:space="preserve">&lt;3.05 ppb</t>
  </si>
  <si>
    <t xml:space="preserve">&lt;0.12 ppb</t>
  </si>
  <si>
    <t xml:space="preserve">&lt;270.64 ppb</t>
  </si>
  <si>
    <t xml:space="preserve">0.90 mBq/kg</t>
  </si>
  <si>
    <t xml:space="preserve">0.64 mBq/kg</t>
  </si>
  <si>
    <t xml:space="preserve">CUTE 004</t>
  </si>
  <si>
    <t xml:space="preserve">FA 412 Lead 
(low activity lead)
2” x 2” x 0.2” </t>
  </si>
  <si>
    <t xml:space="preserve">242.5 g</t>
  </si>
  <si>
    <t xml:space="preserve">&lt;15.73</t>
  </si>
  <si>
    <t xml:space="preserve">&lt;1.23</t>
  </si>
  <si>
    <t xml:space="preserve">&lt;0.21</t>
  </si>
  <si>
    <t xml:space="preserve">210Po:</t>
  </si>
  <si>
    <t xml:space="preserve">&lt;116200.00</t>
  </si>
  <si>
    <t xml:space="preserve">Lead Disk</t>
  </si>
  <si>
    <t xml:space="preserve">Fonderie de Gentilly</t>
  </si>
  <si>
    <t xml:space="preserve">&lt;9.41 ppm</t>
  </si>
  <si>
    <t xml:space="preserve">Additional Activities:</t>
  </si>
  <si>
    <t xml:space="preserve">228Ac:</t>
  </si>
  <si>
    <t xml:space="preserve">&lt;2.33</t>
  </si>
  <si>
    <t xml:space="preserve">(Not in Equilibrium with other Th  daughters)</t>
  </si>
  <si>
    <t xml:space="preserve">CUTE 005</t>
  </si>
  <si>
    <t xml:space="preserve">TFA 393 Lead 
(very low activity lead)
4” (d) x 0.2” (th)</t>
  </si>
  <si>
    <t xml:space="preserve">221.6 g</t>
  </si>
  <si>
    <t xml:space="preserve">&lt;60.36</t>
  </si>
  <si>
    <t xml:space="preserve">&lt;11.19</t>
  </si>
  <si>
    <t xml:space="preserve">&lt;2.72</t>
  </si>
  <si>
    <t xml:space="preserve">.</t>
  </si>
  <si>
    <t xml:space="preserve">&lt;1.17</t>
  </si>
  <si>
    <t xml:space="preserve">&lt;0.63</t>
  </si>
  <si>
    <t xml:space="preserve">&lt;43780.00</t>
  </si>
  <si>
    <t xml:space="preserve">&lt;3.55 ppm</t>
  </si>
  <si>
    <t xml:space="preserve">CUTE 006</t>
  </si>
  <si>
    <t xml:space="preserve">1-Bromo-3-Chloro-5,5-Dimethylimidazolidine-2,4-Dione </t>
  </si>
  <si>
    <t xml:space="preserve">999.9 g</t>
  </si>
  <si>
    <t xml:space="preserve">&lt;2.90</t>
  </si>
  <si>
    <t xml:space="preserve">&lt;1.13</t>
  </si>
  <si>
    <t xml:space="preserve">&lt;0.60</t>
  </si>
  <si>
    <t xml:space="preserve">BROM-N-8 Tablets</t>
  </si>
  <si>
    <t xml:space="preserve">Mursatt Chemicals Ltd, Woodbridge ON, Canada</t>
  </si>
  <si>
    <t xml:space="preserve">CUTE 007</t>
  </si>
  <si>
    <t xml:space="preserve">Ultra Pure Water and Other Things</t>
  </si>
  <si>
    <t xml:space="preserve">968.43 g</t>
  </si>
  <si>
    <t xml:space="preserve">&lt;30.48</t>
  </si>
  <si>
    <t xml:space="preserve">&lt;0.67</t>
  </si>
  <si>
    <t xml:space="preserve">&lt;0.39</t>
  </si>
  <si>
    <t xml:space="preserve">Water Sample from CUTE Shielding Tank</t>
  </si>
  <si>
    <t xml:space="preserve">CUTE 008</t>
  </si>
  <si>
    <t xml:space="preserve">Copper Disk Cut Into Four Quarters</t>
  </si>
  <si>
    <t xml:space="preserve">3242.4 g</t>
  </si>
  <si>
    <t xml:space="preserve">Results:</t>
  </si>
  <si>
    <t xml:space="preserve">Copper Sheet Material</t>
  </si>
  <si>
    <t xml:space="preserve"> </t>
  </si>
  <si>
    <t xml:space="preserve">&lt;0.27</t>
  </si>
  <si>
    <t xml:space="preserve">&lt;9.23</t>
  </si>
  <si>
    <t xml:space="preserve">&lt;0.47</t>
  </si>
  <si>
    <t xml:space="preserve">&lt;0.22</t>
  </si>
  <si>
    <t xml:space="preserve">&lt;3.88</t>
  </si>
  <si>
    <t xml:space="preserve">&lt;0.48</t>
  </si>
  <si>
    <t xml:space="preserve">&lt;0.10</t>
  </si>
  <si>
    <t xml:space="preserve">Run: 210426
210429</t>
  </si>
  <si>
    <t xml:space="preserve">(ppm / ppb / ppt)</t>
  </si>
  <si>
    <t xml:space="preserve">This is the standard background to be subtracted from samples beginning on May 25, 2018</t>
  </si>
  <si>
    <t xml:space="preserve">7Be:</t>
  </si>
  <si>
    <t xml:space="preserve">54Mn</t>
  </si>
  <si>
    <t xml:space="preserve">57Co</t>
  </si>
  <si>
    <t xml:space="preserve">58Co</t>
  </si>
  <si>
    <t xml:space="preserve">&lt;2.98</t>
  </si>
  <si>
    <t xml:space="preserve">&lt;0.18</t>
  </si>
  <si>
    <t xml:space="preserve">&lt;0.38</t>
  </si>
  <si>
    <t xml:space="preserve">CUTE 009</t>
  </si>
  <si>
    <t xml:space="preserve">M16 Brass</t>
  </si>
  <si>
    <t xml:space="preserve">51.0 g</t>
  </si>
  <si>
    <t xml:space="preserve">Brass Screws and Nuts</t>
  </si>
  <si>
    <t xml:space="preserve">Five bags of parts, there are 100 parts in each bag</t>
  </si>
  <si>
    <t xml:space="preserve">Run: 210611</t>
  </si>
  <si>
    <t xml:space="preserve">&lt;155.60</t>
  </si>
  <si>
    <t xml:space="preserve">&lt;2.50</t>
  </si>
  <si>
    <t xml:space="preserve">&lt;7.08</t>
  </si>
  <si>
    <t xml:space="preserve">&lt;87.59</t>
  </si>
  <si>
    <t xml:space="preserve">&lt;5.63</t>
  </si>
  <si>
    <t xml:space="preserve">&lt;1.84</t>
  </si>
  <si>
    <t xml:space="preserve">&lt;42.57</t>
  </si>
  <si>
    <t xml:space="preserve">&lt;5.66</t>
  </si>
  <si>
    <t xml:space="preserve">&lt;6.66</t>
  </si>
  <si>
    <t xml:space="preserve">CUTE 010</t>
  </si>
  <si>
    <t xml:space="preserve">OSA #905 – UPW batch from CUTE batch before leaching – Case #0002</t>
  </si>
  <si>
    <t xml:space="preserve">1054.4 g</t>
  </si>
  <si>
    <t xml:space="preserve">Ultra Pure Water</t>
  </si>
  <si>
    <t xml:space="preserve">Run: 220211
220222</t>
  </si>
  <si>
    <t xml:space="preserve">&lt;9.84</t>
  </si>
  <si>
    <t xml:space="preserve">&lt;3.96</t>
  </si>
  <si>
    <t xml:space="preserve">&lt;0.36</t>
  </si>
  <si>
    <t xml:space="preserve">&lt;0.14</t>
  </si>
  <si>
    <t xml:space="preserve">&lt;2.91</t>
  </si>
  <si>
    <t xml:space="preserve">&lt;0.23</t>
  </si>
  <si>
    <t xml:space="preserve">CUTE 011</t>
  </si>
  <si>
    <t xml:space="preserve">OSA #905 – UPW case #2, First leach (2 weeks)</t>
  </si>
  <si>
    <t xml:space="preserve">992.3 g</t>
  </si>
  <si>
    <t xml:space="preserve">Run: 220311</t>
  </si>
  <si>
    <t xml:space="preserve">&lt;8.66</t>
  </si>
  <si>
    <t xml:space="preserve">&lt;6.46</t>
  </si>
  <si>
    <t xml:space="preserve">&lt;0.451</t>
  </si>
  <si>
    <t xml:space="preserve">&lt;0.071</t>
  </si>
  <si>
    <t xml:space="preserve">&lt;3.94</t>
  </si>
  <si>
    <t xml:space="preserve">CUTE 012</t>
  </si>
  <si>
    <t xml:space="preserve">OSA #905 – UPW second rinse (2 weeks)</t>
  </si>
  <si>
    <t xml:space="preserve">998.6 g</t>
  </si>
  <si>
    <t xml:space="preserve">Run: 220325</t>
  </si>
  <si>
    <t xml:space="preserve">&lt;18.03</t>
  </si>
  <si>
    <t xml:space="preserve">&lt;0.57</t>
  </si>
  <si>
    <t xml:space="preserve">&lt;12.19</t>
  </si>
  <si>
    <t xml:space="preserve">&lt;0.55</t>
  </si>
  <si>
    <t xml:space="preserve">&lt;0.13</t>
  </si>
  <si>
    <t xml:space="preserve">&lt;3.86</t>
  </si>
  <si>
    <t xml:space="preserve">&lt;0.93</t>
  </si>
  <si>
    <t xml:space="preserve">CUTE 013</t>
  </si>
  <si>
    <t xml:space="preserve">OSA #905 – UPW Leach water at 4 week mark</t>
  </si>
  <si>
    <t xml:space="preserve">986.4 g</t>
  </si>
  <si>
    <t xml:space="preserve">Run: 220404</t>
  </si>
  <si>
    <t xml:space="preserve">&lt;0.52</t>
  </si>
  <si>
    <t xml:space="preserve">&lt;0.31</t>
  </si>
  <si>
    <t xml:space="preserve">&lt;0.75</t>
  </si>
  <si>
    <t xml:space="preserve">&lt;0.56</t>
  </si>
  <si>
    <t xml:space="preserve">&lt;0.12</t>
  </si>
  <si>
    <t xml:space="preserve">&lt;1.62</t>
  </si>
  <si>
    <t xml:space="preserve">&lt;0.26</t>
  </si>
  <si>
    <t xml:space="preserve">CUTE 014</t>
  </si>
  <si>
    <t xml:space="preserve">OSA #905 – UPW second rinse (4 weeks)</t>
  </si>
  <si>
    <t xml:space="preserve">977.3 g</t>
  </si>
  <si>
    <t xml:space="preserve">Run: 220414</t>
  </si>
  <si>
    <t xml:space="preserve">&lt;12.63</t>
  </si>
  <si>
    <t xml:space="preserve">&lt;0.59</t>
  </si>
  <si>
    <t xml:space="preserve">&lt;1.06</t>
  </si>
  <si>
    <t xml:space="preserve">&lt;0.068</t>
  </si>
  <si>
    <t xml:space="preserve">&lt;3.33</t>
  </si>
  <si>
    <t xml:space="preserve">&lt;0.11</t>
  </si>
  <si>
    <t xml:space="preserve">CUTE 015</t>
  </si>
  <si>
    <t xml:space="preserve">5.6 g</t>
  </si>
  <si>
    <t xml:space="preserve">Coax Stainless Steel Connector</t>
  </si>
  <si>
    <t xml:space="preserve">Run: 220517</t>
  </si>
  <si>
    <t xml:space="preserve">&lt;18.87</t>
  </si>
  <si>
    <t xml:space="preserve">&lt;19.30</t>
  </si>
  <si>
    <t xml:space="preserve">&lt;29.41</t>
  </si>
  <si>
    <t xml:space="preserve">&lt;24.43</t>
  </si>
  <si>
    <t xml:space="preserve">&lt;10.06</t>
  </si>
  <si>
    <t xml:space="preserve">&lt;231.50</t>
  </si>
  <si>
    <t xml:space="preserve">&lt;64.68</t>
  </si>
  <si>
    <t xml:space="preserve">CUTE 016</t>
  </si>
  <si>
    <t xml:space="preserve">257.8 g</t>
  </si>
  <si>
    <t xml:space="preserve">133Ba SRS-22-001-A Rinse Solution</t>
  </si>
  <si>
    <t xml:space="preserve">Run: 220916
220919
22091901
220920</t>
  </si>
  <si>
    <t xml:space="preserve">&lt;2.00</t>
  </si>
  <si>
    <t xml:space="preserve">&lt;64.04</t>
  </si>
  <si>
    <t xml:space="preserve">&lt;1.53</t>
  </si>
  <si>
    <t xml:space="preserve">&lt;21.44</t>
  </si>
  <si>
    <t xml:space="preserve">&lt;4.55</t>
  </si>
  <si>
    <t xml:space="preserve">&lt;0.41</t>
  </si>
  <si>
    <t xml:space="preserve">133Ba:</t>
  </si>
  <si>
    <t xml:space="preserve">&lt;17.74</t>
  </si>
  <si>
    <t xml:space="preserve">&lt;0.76</t>
  </si>
  <si>
    <t xml:space="preserve">CUTE 017</t>
  </si>
  <si>
    <t xml:space="preserve">Sample collected on Sep 20, 2024</t>
  </si>
  <si>
    <t xml:space="preserve">971.0 g</t>
  </si>
  <si>
    <t xml:space="preserve">Water from CUTE tank Pre-Treatment</t>
  </si>
  <si>
    <t xml:space="preserve">Run: 240925
240930</t>
  </si>
  <si>
    <t xml:space="preserve">&lt;15.74</t>
  </si>
  <si>
    <t xml:space="preserve">&lt;0.33</t>
  </si>
  <si>
    <t xml:space="preserve">&lt;11.37</t>
  </si>
  <si>
    <t xml:space="preserve">&lt;0.51</t>
  </si>
  <si>
    <t xml:space="preserve">&lt;0.17</t>
  </si>
  <si>
    <t xml:space="preserve">&lt;2.40</t>
  </si>
  <si>
    <t xml:space="preserve">&lt;0.53</t>
  </si>
  <si>
    <t xml:space="preserve">&lt;0.24</t>
  </si>
  <si>
    <t xml:space="preserve">CUTE 018</t>
  </si>
  <si>
    <t xml:space="preserve">931.8 g</t>
  </si>
  <si>
    <t xml:space="preserve">Water from CUTE tank Post-Treatment</t>
  </si>
  <si>
    <t xml:space="preserve">Run: 241002
24100201</t>
  </si>
  <si>
    <t xml:space="preserve">&lt;30.89</t>
  </si>
  <si>
    <t xml:space="preserve">&lt;0.64</t>
  </si>
  <si>
    <t xml:space="preserve">&lt;2.38</t>
  </si>
  <si>
    <t xml:space="preserve">&lt;0.20</t>
  </si>
  <si>
    <t xml:space="preserve">&lt;1.38</t>
  </si>
  <si>
    <t xml:space="preserve">CUTE 019</t>
  </si>
  <si>
    <t xml:space="preserve">Sample collected on Sep 23, 2024</t>
  </si>
  <si>
    <t xml:space="preserve">981.7 g</t>
  </si>
  <si>
    <t xml:space="preserve">Water from CUTE tank Pre-Disinfection</t>
  </si>
  <si>
    <t xml:space="preserve">Run: 241009</t>
  </si>
  <si>
    <t xml:space="preserve">&lt;21.47</t>
  </si>
  <si>
    <t xml:space="preserve">&lt;1.30</t>
  </si>
  <si>
    <t xml:space="preserve">&lt;0.29</t>
  </si>
  <si>
    <t xml:space="preserve">&lt;0.097</t>
  </si>
  <si>
    <t xml:space="preserve">Pre-Recirculation</t>
  </si>
  <si>
    <t xml:space="preserve">&lt;2.76</t>
  </si>
  <si>
    <t xml:space="preserve">&lt;0.37</t>
  </si>
  <si>
    <t xml:space="preserve">&lt;1.40</t>
  </si>
  <si>
    <t xml:space="preserve">CUTE 020</t>
  </si>
  <si>
    <t xml:space="preserve">1003.5 g</t>
  </si>
  <si>
    <t xml:space="preserve">Water from CUTE tank Post-Disinfection</t>
  </si>
  <si>
    <t xml:space="preserve">Run: 241016</t>
  </si>
  <si>
    <t xml:space="preserve">&lt;13.10</t>
  </si>
  <si>
    <t xml:space="preserve">&lt;0.16</t>
  </si>
  <si>
    <t xml:space="preserve">Post-Recirculation</t>
  </si>
  <si>
    <t xml:space="preserve">&lt;3.22</t>
  </si>
  <si>
    <t xml:space="preserve">&lt;0.78</t>
  </si>
  <si>
    <t xml:space="preserve">In Progress and To Be Measured:</t>
  </si>
  <si>
    <t xml:space="preserve">Next Sample</t>
  </si>
  <si>
    <t xml:space="preserve">Queue: Empty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</si>
</sst>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"/>
    <numFmt numFmtId="166" formatCode="0.000"/>
    <numFmt numFmtId="167" formatCode="mmm\ d&quot;, &quot;yyyy"/>
    <numFmt numFmtId="168" formatCode="0.00"/>
    <numFmt numFmtId="169" formatCode="0"/>
    <numFmt numFmtId="170" formatCode="0.00%"/>
  </numFmts>
  <fonts count="23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00FF"/>
      <name val="Bitstream Vera Serif"/>
      <family val="1"/>
      <charset val="1"/>
    </font>
    <font>
      <sz val="9"/>
      <color rgb="FF000000"/>
      <name val="Bitstream Vera Serif"/>
      <family val="1"/>
      <charset val="1"/>
    </font>
    <font>
      <sz val="8"/>
      <color rgb="FF008000"/>
      <name val="Bitstream Vera Serif"/>
      <family val="1"/>
      <charset val="1"/>
    </font>
    <font>
      <sz val="9"/>
      <color rgb="FF008000"/>
      <name val="Bitstream Vera Serif"/>
      <family val="1"/>
      <charset val="1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FFFF99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rgb="FFCCCCFF"/>
        <bgColor rgb="FFCCCCCC"/>
      </patternFill>
    </fill>
    <fill>
      <patternFill patternType="solid">
        <fgColor rgb="FFCCCCCC"/>
        <bgColor rgb="FFCCCCFF"/>
      </patternFill>
    </fill>
    <fill>
      <patternFill patternType="solid">
        <fgColor rgb="FFFFFBCC"/>
        <bgColor rgb="FFFFFFCC"/>
      </patternFill>
    </fill>
    <fill>
      <patternFill patternType="solid">
        <fgColor rgb="FFFF0000"/>
        <bgColor rgb="FFCC0000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hair"/>
      <right style="hair"/>
      <top/>
      <bottom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9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4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4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4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14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14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5" fillId="14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14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14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4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4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4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9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5" fillId="9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4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7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1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14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4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1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4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4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0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7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7" fillId="14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20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8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0" fillId="14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7" fillId="14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7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6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16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7" fillId="1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6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6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6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5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7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15" fillId="12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21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8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2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7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FF0000"/>
      <rgbColor rgb="FF00FF00"/>
      <rgbColor rgb="FF0000FF"/>
      <rgbColor rgb="FFFFFBCC"/>
      <rgbColor rgb="FFFF00FF"/>
      <rgbColor rgb="FF00FFFF"/>
      <rgbColor rgb="FFCC0000"/>
      <rgbColor rgb="FF0080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6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pgt/CUTE/cute001/cute001.html" TargetMode="External"/><Relationship Id="rId2" Type="http://schemas.openxmlformats.org/officeDocument/2006/relationships/hyperlink" Target="https://www.snolab.ca/users/services/gamma-assay/pgt/CUTE/cute002/cute002.html" TargetMode="External"/><Relationship Id="rId3" Type="http://schemas.openxmlformats.org/officeDocument/2006/relationships/hyperlink" Target="https://www.snolab.ca/users/services/gamma-assay/pgt/CUTE/cute003/cute003.html" TargetMode="External"/><Relationship Id="rId4" Type="http://schemas.openxmlformats.org/officeDocument/2006/relationships/hyperlink" Target="https://www.snolab.ca/users/services/gamma-assay/pgt/CUTE/cute004/cute004.html" TargetMode="External"/><Relationship Id="rId5" Type="http://schemas.openxmlformats.org/officeDocument/2006/relationships/hyperlink" Target="https://www.snolab.ca/users/services/gamma-assay/pgt/CUTE/cute005/cute005.html" TargetMode="External"/><Relationship Id="rId6" Type="http://schemas.openxmlformats.org/officeDocument/2006/relationships/hyperlink" Target="https://www.snolab.ca/users/services/gamma-assay/pgt/CUTE/cute006/cute006.html" TargetMode="External"/><Relationship Id="rId7" Type="http://schemas.openxmlformats.org/officeDocument/2006/relationships/hyperlink" Target="https://www.snolab.ca/users/services/gamma-assay/pgt/CUTE/cute007/cute007.html" TargetMode="External"/><Relationship Id="rId8" Type="http://schemas.openxmlformats.org/officeDocument/2006/relationships/hyperlink" Target="https://www.snolab.ca/users/services/gamma-assay/pgt/CUTE/cute008/cute008.html" TargetMode="External"/><Relationship Id="rId9" Type="http://schemas.openxmlformats.org/officeDocument/2006/relationships/hyperlink" Target="https://www.snolab.ca/users/services/gamma-assay/pgt/CUTE/cute009/cute009.html" TargetMode="External"/><Relationship Id="rId10" Type="http://schemas.openxmlformats.org/officeDocument/2006/relationships/hyperlink" Target="https://www.snolab.ca/users/services/gamma-assay/pgt/CUTE/cute010/cute010.html" TargetMode="External"/><Relationship Id="rId11" Type="http://schemas.openxmlformats.org/officeDocument/2006/relationships/hyperlink" Target="https://www.snolab.ca/users/services/gamma-assay/pgt/CUTE/cute011/cute011.html" TargetMode="External"/><Relationship Id="rId12" Type="http://schemas.openxmlformats.org/officeDocument/2006/relationships/hyperlink" Target="https://www.snolab.ca/users/services/gamma-assay/pgt/CUTE/cute012/cute012.html" TargetMode="External"/><Relationship Id="rId13" Type="http://schemas.openxmlformats.org/officeDocument/2006/relationships/hyperlink" Target="https://www.snolab.ca/users/services/gamma-assay/pgt/CUTE/cute013/cute013.html" TargetMode="External"/><Relationship Id="rId14" Type="http://schemas.openxmlformats.org/officeDocument/2006/relationships/hyperlink" Target="https://www.snolab.ca/users/services/gamma-assay/pgt/CUTE/cute014/cute014.html" TargetMode="External"/><Relationship Id="rId15" Type="http://schemas.openxmlformats.org/officeDocument/2006/relationships/hyperlink" Target="https://www.snolab.ca/users/services/gamma-assay/pgt/CUTE/cute015/cute015.html" TargetMode="External"/><Relationship Id="rId16" Type="http://schemas.openxmlformats.org/officeDocument/2006/relationships/hyperlink" Target="https://www.snolab.ca/users/services/gamma-assay/pgt/CUTE/cute016/cute016.html" TargetMode="External"/><Relationship Id="rId17" Type="http://schemas.openxmlformats.org/officeDocument/2006/relationships/hyperlink" Target="https://www.snolab.ca/users/services/gamma-assay/pgt/CUTE/cute017/cute017.html" TargetMode="External"/><Relationship Id="rId18" Type="http://schemas.openxmlformats.org/officeDocument/2006/relationships/hyperlink" Target="https://www.snolab.ca/users/services/gamma-assay/pgt/CUTE/cute018/cute018.html" TargetMode="External"/><Relationship Id="rId19" Type="http://schemas.openxmlformats.org/officeDocument/2006/relationships/hyperlink" Target="https://www.snolab.ca/users/services/gamma-assay/pgt/CUTE/cute019/cute019.html" TargetMode="External"/><Relationship Id="rId20" Type="http://schemas.openxmlformats.org/officeDocument/2006/relationships/hyperlink" Target="https://www.snolab.ca/users/services/gamma-assay/pgt/CUTE/cute020/cute020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18"/>
  <sheetViews>
    <sheetView showFormulas="false" showGridLines="true" showRowColHeaders="true" showZeros="true" rightToLeft="false" tabSelected="true" showOutlineSymbols="true" defaultGridColor="true" view="normal" topLeftCell="A112" colorId="64" zoomScale="100" zoomScaleNormal="100" zoomScalePageLayoutView="100" workbookViewId="0">
      <selection pane="topLeft" activeCell="B113" activeCellId="0" sqref="B113"/>
    </sheetView>
  </sheetViews>
  <sheetFormatPr defaultColWidth="9.484375" defaultRowHeight="12.8" zeroHeight="false" outlineLevelRow="0" outlineLevelCol="0"/>
  <cols>
    <col collapsed="false" customWidth="true" hidden="false" outlineLevel="0" max="2" min="1" style="1" width="13.48"/>
    <col collapsed="false" customWidth="true" hidden="false" outlineLevel="0" max="3" min="3" style="1" width="7.48"/>
    <col collapsed="false" customWidth="true" hidden="false" outlineLevel="0" max="4" min="4" style="1" width="8.93"/>
    <col collapsed="false" customWidth="false" hidden="false" outlineLevel="0" max="6" min="5" style="1" width="9.48"/>
    <col collapsed="false" customWidth="true" hidden="false" outlineLevel="0" max="8" min="7" style="1" width="8.48"/>
    <col collapsed="false" customWidth="true" hidden="false" outlineLevel="0" max="9" min="9" style="1" width="7.48"/>
    <col collapsed="false" customWidth="true" hidden="false" outlineLevel="0" max="10" min="10" style="1" width="8.48"/>
    <col collapsed="false" customWidth="false" hidden="false" outlineLevel="0" max="11" min="11" style="1" width="9.48"/>
    <col collapsed="false" customWidth="true" hidden="false" outlineLevel="0" max="12" min="12" style="1" width="7.48"/>
    <col collapsed="false" customWidth="true" hidden="false" outlineLevel="0" max="13" min="13" style="1" width="7.79"/>
    <col collapsed="false" customWidth="true" hidden="false" outlineLevel="0" max="14" min="14" style="1" width="5.48"/>
    <col collapsed="false" customWidth="true" hidden="false" outlineLevel="0" max="16" min="15" style="1" width="7.48"/>
    <col collapsed="false" customWidth="true" hidden="false" outlineLevel="0" max="17" min="17" style="1" width="6.48"/>
    <col collapsed="false" customWidth="true" hidden="false" outlineLevel="0" max="18" min="18" style="1" width="8.48"/>
    <col collapsed="false" customWidth="true" hidden="false" outlineLevel="0" max="19" min="19" style="1" width="10.48"/>
    <col collapsed="false" customWidth="true" hidden="false" outlineLevel="0" max="20" min="20" style="1" width="5.48"/>
    <col collapsed="false" customWidth="false" hidden="false" outlineLevel="0" max="21" min="21" style="1" width="9.48"/>
    <col collapsed="false" customWidth="true" hidden="false" outlineLevel="0" max="22" min="22" style="1" width="6.48"/>
    <col collapsed="false" customWidth="true" hidden="false" outlineLevel="0" max="24" min="23" style="1" width="5.48"/>
    <col collapsed="false" customWidth="true" hidden="false" outlineLevel="0" max="25" min="25" style="1" width="6.48"/>
    <col collapsed="false" customWidth="true" hidden="false" outlineLevel="0" max="26" min="26" style="1" width="5.48"/>
    <col collapsed="false" customWidth="true" hidden="false" outlineLevel="0" max="27" min="27" style="1" width="4.48"/>
    <col collapsed="false" customWidth="true" hidden="false" outlineLevel="0" max="28" min="28" style="1" width="6.48"/>
    <col collapsed="false" customWidth="true" hidden="false" outlineLevel="0" max="29" min="29" style="1" width="3.48"/>
    <col collapsed="false" customWidth="true" hidden="false" outlineLevel="0" max="30" min="30" style="1" width="6.48"/>
    <col collapsed="false" customWidth="false" hidden="false" outlineLevel="0" max="257" min="31" style="2" width="9.48"/>
  </cols>
  <sheetData>
    <row r="1" customFormat="false" ht="38.0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customFormat="false" ht="24.6" hidden="false" customHeight="true" outlineLevel="0" collapsed="false">
      <c r="A2" s="4" t="s">
        <v>1</v>
      </c>
      <c r="B2" s="4"/>
      <c r="C2" s="4"/>
      <c r="D2" s="4"/>
      <c r="E2" s="4"/>
      <c r="F2" s="4"/>
      <c r="G2" s="4"/>
      <c r="H2" s="4"/>
      <c r="I2" s="4"/>
      <c r="J2" s="5" t="s">
        <v>2</v>
      </c>
      <c r="K2" s="5"/>
      <c r="L2" s="5"/>
      <c r="M2" s="5"/>
      <c r="N2" s="5"/>
      <c r="O2" s="5"/>
      <c r="P2" s="6" t="s">
        <v>3</v>
      </c>
      <c r="Q2" s="6"/>
      <c r="R2" s="6"/>
      <c r="S2" s="6"/>
      <c r="T2" s="6"/>
      <c r="U2" s="6"/>
      <c r="V2" s="7" t="s">
        <v>4</v>
      </c>
      <c r="W2" s="7"/>
      <c r="X2" s="7"/>
      <c r="Y2" s="7"/>
      <c r="Z2" s="7"/>
      <c r="AA2" s="7"/>
      <c r="AB2" s="7"/>
      <c r="AC2" s="7"/>
      <c r="AD2" s="7"/>
    </row>
    <row r="3" customFormat="false" ht="26.15" hidden="false" customHeight="true" outlineLevel="0" collapsed="false">
      <c r="A3" s="4"/>
      <c r="B3" s="4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  <c r="P3" s="6"/>
      <c r="Q3" s="6"/>
      <c r="R3" s="6"/>
      <c r="S3" s="6"/>
      <c r="T3" s="6"/>
      <c r="U3" s="6"/>
      <c r="V3" s="7" t="s">
        <v>5</v>
      </c>
      <c r="W3" s="7"/>
      <c r="X3" s="7"/>
      <c r="Y3" s="7"/>
      <c r="Z3" s="7"/>
      <c r="AA3" s="7"/>
      <c r="AB3" s="7"/>
      <c r="AC3" s="7"/>
      <c r="AD3" s="7"/>
    </row>
    <row r="4" customFormat="false" ht="25.35" hidden="false" customHeight="true" outlineLevel="0" collapsed="false">
      <c r="A4" s="4"/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5"/>
      <c r="N4" s="5"/>
      <c r="O4" s="5"/>
      <c r="P4" s="6"/>
      <c r="Q4" s="6"/>
      <c r="R4" s="6"/>
      <c r="S4" s="6"/>
      <c r="T4" s="6"/>
      <c r="U4" s="6"/>
      <c r="V4" s="7" t="s">
        <v>6</v>
      </c>
      <c r="W4" s="7"/>
      <c r="X4" s="7"/>
      <c r="Y4" s="7"/>
      <c r="Z4" s="7"/>
      <c r="AA4" s="7"/>
      <c r="AB4" s="7"/>
      <c r="AC4" s="7"/>
      <c r="AD4" s="7"/>
    </row>
    <row r="5" customFormat="false" ht="25.35" hidden="false" customHeight="true" outlineLevel="0" collapsed="false">
      <c r="A5" s="8" t="s">
        <v>7</v>
      </c>
      <c r="B5" s="8"/>
      <c r="C5" s="8"/>
      <c r="D5" s="8"/>
      <c r="E5" s="8"/>
      <c r="F5" s="8"/>
      <c r="G5" s="8"/>
      <c r="H5" s="8"/>
      <c r="I5" s="8"/>
      <c r="J5" s="5" t="s">
        <v>8</v>
      </c>
      <c r="K5" s="5"/>
      <c r="L5" s="5"/>
      <c r="M5" s="5"/>
      <c r="N5" s="5"/>
      <c r="O5" s="5"/>
      <c r="P5" s="9" t="s">
        <v>9</v>
      </c>
      <c r="Q5" s="9"/>
      <c r="R5" s="9"/>
      <c r="S5" s="9"/>
      <c r="T5" s="9"/>
      <c r="U5" s="9"/>
      <c r="V5" s="7" t="s">
        <v>10</v>
      </c>
      <c r="W5" s="7"/>
      <c r="X5" s="7"/>
      <c r="Y5" s="7"/>
      <c r="Z5" s="7"/>
      <c r="AA5" s="7"/>
      <c r="AB5" s="7"/>
      <c r="AC5" s="7"/>
      <c r="AD5" s="7"/>
    </row>
    <row r="6" customFormat="false" ht="26.95" hidden="false" customHeight="true" outlineLevel="0" collapsed="false">
      <c r="A6" s="8"/>
      <c r="B6" s="8"/>
      <c r="C6" s="8"/>
      <c r="D6" s="8"/>
      <c r="E6" s="8"/>
      <c r="F6" s="8"/>
      <c r="G6" s="8"/>
      <c r="H6" s="8"/>
      <c r="I6" s="8"/>
      <c r="J6" s="5"/>
      <c r="K6" s="5"/>
      <c r="L6" s="5"/>
      <c r="M6" s="5"/>
      <c r="N6" s="5"/>
      <c r="O6" s="5"/>
      <c r="P6" s="9"/>
      <c r="Q6" s="9"/>
      <c r="R6" s="9"/>
      <c r="S6" s="9"/>
      <c r="T6" s="9"/>
      <c r="U6" s="9"/>
      <c r="V6" s="10" t="s">
        <v>11</v>
      </c>
      <c r="W6" s="10"/>
      <c r="X6" s="10"/>
      <c r="Y6" s="10"/>
      <c r="Z6" s="10"/>
      <c r="AA6" s="10"/>
      <c r="AB6" s="10"/>
      <c r="AC6" s="10"/>
      <c r="AD6" s="10"/>
    </row>
    <row r="7" customFormat="false" ht="24.6" hidden="false" customHeight="true" outlineLevel="0" collapsed="false">
      <c r="A7" s="8"/>
      <c r="B7" s="8"/>
      <c r="C7" s="8"/>
      <c r="D7" s="8"/>
      <c r="E7" s="8"/>
      <c r="F7" s="8"/>
      <c r="G7" s="8"/>
      <c r="H7" s="8"/>
      <c r="I7" s="8"/>
      <c r="J7" s="5"/>
      <c r="K7" s="5"/>
      <c r="L7" s="5"/>
      <c r="M7" s="5"/>
      <c r="N7" s="5"/>
      <c r="O7" s="5"/>
      <c r="P7" s="9"/>
      <c r="Q7" s="9"/>
      <c r="R7" s="9"/>
      <c r="S7" s="9"/>
      <c r="T7" s="9"/>
      <c r="U7" s="9"/>
      <c r="V7" s="10" t="s">
        <v>12</v>
      </c>
      <c r="W7" s="10"/>
      <c r="X7" s="10"/>
      <c r="Y7" s="10"/>
      <c r="Z7" s="10"/>
      <c r="AA7" s="10"/>
      <c r="AB7" s="10"/>
      <c r="AC7" s="10"/>
      <c r="AD7" s="10"/>
    </row>
    <row r="8" customFormat="false" ht="38.85" hidden="false" customHeight="true" outlineLevel="0" collapsed="false">
      <c r="A8" s="8"/>
      <c r="B8" s="8"/>
      <c r="C8" s="8"/>
      <c r="D8" s="8"/>
      <c r="E8" s="8"/>
      <c r="F8" s="8"/>
      <c r="G8" s="8"/>
      <c r="H8" s="8"/>
      <c r="I8" s="8"/>
      <c r="J8" s="5" t="s">
        <v>13</v>
      </c>
      <c r="K8" s="5"/>
      <c r="L8" s="5"/>
      <c r="M8" s="5"/>
      <c r="N8" s="5"/>
      <c r="O8" s="5"/>
      <c r="P8" s="6" t="s">
        <v>14</v>
      </c>
      <c r="Q8" s="6"/>
      <c r="R8" s="6"/>
      <c r="S8" s="6"/>
      <c r="T8" s="6"/>
      <c r="U8" s="6"/>
      <c r="V8" s="7" t="s">
        <v>15</v>
      </c>
      <c r="W8" s="7"/>
      <c r="X8" s="7"/>
      <c r="Y8" s="7"/>
      <c r="Z8" s="7"/>
      <c r="AA8" s="7"/>
      <c r="AB8" s="7"/>
      <c r="AC8" s="7"/>
      <c r="AD8" s="7"/>
    </row>
    <row r="9" customFormat="false" ht="38.85" hidden="false" customHeight="true" outlineLevel="0" collapsed="false">
      <c r="A9" s="8"/>
      <c r="B9" s="8"/>
      <c r="C9" s="8"/>
      <c r="D9" s="8"/>
      <c r="E9" s="8"/>
      <c r="F9" s="8"/>
      <c r="G9" s="8"/>
      <c r="H9" s="8"/>
      <c r="I9" s="8"/>
      <c r="J9" s="5" t="s">
        <v>16</v>
      </c>
      <c r="K9" s="5"/>
      <c r="L9" s="5"/>
      <c r="M9" s="5"/>
      <c r="N9" s="5"/>
      <c r="O9" s="5"/>
      <c r="P9" s="6" t="s">
        <v>17</v>
      </c>
      <c r="Q9" s="6"/>
      <c r="R9" s="6"/>
      <c r="S9" s="6"/>
      <c r="T9" s="6"/>
      <c r="U9" s="6"/>
      <c r="V9" s="7" t="s">
        <v>18</v>
      </c>
      <c r="W9" s="7"/>
      <c r="X9" s="7"/>
      <c r="Y9" s="7"/>
      <c r="Z9" s="7"/>
      <c r="AA9" s="7"/>
      <c r="AB9" s="7"/>
      <c r="AC9" s="7"/>
      <c r="AD9" s="7"/>
    </row>
    <row r="10" customFormat="false" ht="38.05" hidden="false" customHeight="true" outlineLevel="0" collapsed="false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customFormat="false" ht="13.4" hidden="false" customHeight="true" outlineLevel="0" collapsed="false">
      <c r="A11" s="12" t="s">
        <v>19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3"/>
      <c r="AC11" s="13"/>
      <c r="AD11" s="13"/>
    </row>
    <row r="12" customFormat="false" ht="14.9" hidden="false" customHeight="true" outlineLevel="0" collapsed="false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3"/>
      <c r="AC12" s="13"/>
      <c r="AD12" s="13"/>
    </row>
    <row r="13" customFormat="false" ht="12.65" hidden="false" customHeight="true" outlineLevel="0" collapsed="false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3"/>
      <c r="AC13" s="13"/>
      <c r="AD13" s="13"/>
    </row>
    <row r="14" customFormat="false" ht="8.2" hidden="false" customHeight="true" outlineLevel="0" collapsed="false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3"/>
      <c r="AC14" s="13"/>
      <c r="AD14" s="13"/>
    </row>
    <row r="15" customFormat="false" ht="26.95" hidden="false" customHeight="true" outlineLevel="0" collapsed="false">
      <c r="A15" s="14" t="s">
        <v>20</v>
      </c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6"/>
    </row>
    <row r="16" customFormat="false" ht="38.05" hidden="false" customHeight="true" outlineLevel="0" collapsed="false">
      <c r="A16" s="17" t="s">
        <v>21</v>
      </c>
      <c r="B16" s="17" t="s">
        <v>22</v>
      </c>
      <c r="C16" s="17" t="s">
        <v>23</v>
      </c>
      <c r="D16" s="17" t="s">
        <v>24</v>
      </c>
      <c r="E16" s="18" t="s">
        <v>25</v>
      </c>
      <c r="F16" s="17"/>
      <c r="G16" s="19"/>
      <c r="H16" s="20" t="s">
        <v>26</v>
      </c>
      <c r="I16" s="21"/>
      <c r="J16" s="19"/>
      <c r="K16" s="20" t="s">
        <v>27</v>
      </c>
      <c r="L16" s="21"/>
      <c r="M16" s="19"/>
      <c r="N16" s="20" t="s">
        <v>28</v>
      </c>
      <c r="O16" s="21"/>
      <c r="P16" s="19"/>
      <c r="Q16" s="20" t="s">
        <v>29</v>
      </c>
      <c r="R16" s="21"/>
      <c r="S16" s="22"/>
      <c r="T16" s="20" t="s">
        <v>30</v>
      </c>
      <c r="U16" s="21"/>
      <c r="V16" s="19"/>
      <c r="W16" s="20" t="s">
        <v>31</v>
      </c>
      <c r="X16" s="21"/>
      <c r="Y16" s="19"/>
      <c r="Z16" s="20" t="s">
        <v>32</v>
      </c>
      <c r="AA16" s="21"/>
      <c r="AB16" s="17" t="s">
        <v>33</v>
      </c>
      <c r="AC16" s="17"/>
      <c r="AD16" s="17"/>
    </row>
    <row r="17" s="2" customFormat="true" ht="38.8" hidden="false" customHeight="true" outlineLevel="0" collapsed="false">
      <c r="A17" s="23" t="s">
        <v>34</v>
      </c>
      <c r="B17" s="24" t="s">
        <v>35</v>
      </c>
      <c r="C17" s="25" t="s">
        <v>36</v>
      </c>
      <c r="D17" s="26" t="n">
        <v>13.604</v>
      </c>
      <c r="E17" s="27" t="n">
        <v>43374</v>
      </c>
      <c r="F17" s="28" t="s">
        <v>37</v>
      </c>
      <c r="G17" s="29" t="s">
        <v>38</v>
      </c>
      <c r="H17" s="30"/>
      <c r="I17" s="31"/>
      <c r="J17" s="29" t="n">
        <v>9.727</v>
      </c>
      <c r="K17" s="32" t="s">
        <v>39</v>
      </c>
      <c r="L17" s="31" t="n">
        <v>12.673</v>
      </c>
      <c r="M17" s="29" t="n">
        <v>0.218</v>
      </c>
      <c r="N17" s="32" t="s">
        <v>39</v>
      </c>
      <c r="O17" s="31" t="n">
        <v>0.603</v>
      </c>
      <c r="P17" s="29" t="s">
        <v>40</v>
      </c>
      <c r="Q17" s="30"/>
      <c r="R17" s="31"/>
      <c r="S17" s="29" t="s">
        <v>41</v>
      </c>
      <c r="T17" s="30"/>
      <c r="U17" s="31"/>
      <c r="V17" s="29" t="s">
        <v>42</v>
      </c>
      <c r="W17" s="33"/>
      <c r="X17" s="31"/>
      <c r="Y17" s="29" t="s">
        <v>43</v>
      </c>
      <c r="Z17" s="30"/>
      <c r="AA17" s="31"/>
      <c r="AB17" s="34"/>
      <c r="AC17" s="34"/>
      <c r="AD17" s="34"/>
    </row>
    <row r="18" s="2" customFormat="true" ht="42.5" hidden="false" customHeight="true" outlineLevel="0" collapsed="false">
      <c r="A18" s="35" t="s">
        <v>44</v>
      </c>
      <c r="B18" s="35"/>
      <c r="C18" s="35"/>
      <c r="D18" s="35"/>
      <c r="E18" s="36" t="n">
        <v>43388</v>
      </c>
      <c r="F18" s="28" t="s">
        <v>45</v>
      </c>
      <c r="G18" s="37" t="s">
        <v>46</v>
      </c>
      <c r="H18" s="30"/>
      <c r="I18" s="38"/>
      <c r="J18" s="37" t="s">
        <v>47</v>
      </c>
      <c r="K18" s="32" t="s">
        <v>39</v>
      </c>
      <c r="L18" s="39" t="s">
        <v>48</v>
      </c>
      <c r="M18" s="37" t="s">
        <v>49</v>
      </c>
      <c r="N18" s="32" t="s">
        <v>39</v>
      </c>
      <c r="O18" s="39" t="s">
        <v>50</v>
      </c>
      <c r="P18" s="37" t="s">
        <v>51</v>
      </c>
      <c r="Q18" s="30"/>
      <c r="R18" s="38"/>
      <c r="S18" s="37" t="s">
        <v>52</v>
      </c>
      <c r="T18" s="30"/>
      <c r="U18" s="38"/>
      <c r="V18" s="37"/>
      <c r="W18" s="30"/>
      <c r="X18" s="38"/>
      <c r="Y18" s="37"/>
      <c r="Z18" s="30"/>
      <c r="AA18" s="38"/>
      <c r="AB18" s="40"/>
      <c r="AC18" s="30"/>
      <c r="AD18" s="41"/>
    </row>
    <row r="19" s="2" customFormat="true" ht="38.8" hidden="false" customHeight="true" outlineLevel="0" collapsed="false">
      <c r="A19" s="42" t="s">
        <v>53</v>
      </c>
      <c r="B19" s="43" t="s">
        <v>54</v>
      </c>
      <c r="C19" s="44" t="s">
        <v>55</v>
      </c>
      <c r="D19" s="45" t="n">
        <v>6.799</v>
      </c>
      <c r="E19" s="46" t="n">
        <v>43388</v>
      </c>
      <c r="F19" s="47" t="s">
        <v>37</v>
      </c>
      <c r="G19" s="48" t="s">
        <v>56</v>
      </c>
      <c r="H19" s="49"/>
      <c r="I19" s="50"/>
      <c r="J19" s="48" t="n">
        <v>53.554</v>
      </c>
      <c r="K19" s="51" t="s">
        <v>39</v>
      </c>
      <c r="L19" s="50" t="n">
        <v>37.73</v>
      </c>
      <c r="M19" s="48" t="n">
        <v>2.162</v>
      </c>
      <c r="N19" s="51" t="s">
        <v>39</v>
      </c>
      <c r="O19" s="50" t="n">
        <v>1.33</v>
      </c>
      <c r="P19" s="48" t="n">
        <v>0.221</v>
      </c>
      <c r="Q19" s="51" t="s">
        <v>39</v>
      </c>
      <c r="R19" s="50" t="n">
        <v>0.856</v>
      </c>
      <c r="S19" s="48" t="s">
        <v>57</v>
      </c>
      <c r="T19" s="49"/>
      <c r="U19" s="50"/>
      <c r="V19" s="48" t="s">
        <v>40</v>
      </c>
      <c r="W19" s="52"/>
      <c r="X19" s="50"/>
      <c r="Y19" s="48" t="n">
        <v>8.499</v>
      </c>
      <c r="Z19" s="51" t="s">
        <v>39</v>
      </c>
      <c r="AA19" s="50" t="n">
        <v>0.98</v>
      </c>
      <c r="AB19" s="53" t="s">
        <v>58</v>
      </c>
      <c r="AC19" s="53"/>
      <c r="AD19" s="53"/>
    </row>
    <row r="20" s="2" customFormat="true" ht="42.5" hidden="false" customHeight="true" outlineLevel="0" collapsed="false">
      <c r="A20" s="54" t="s">
        <v>59</v>
      </c>
      <c r="B20" s="54"/>
      <c r="C20" s="54"/>
      <c r="D20" s="54"/>
      <c r="E20" s="55" t="n">
        <v>43395</v>
      </c>
      <c r="F20" s="47" t="s">
        <v>45</v>
      </c>
      <c r="G20" s="56" t="s">
        <v>60</v>
      </c>
      <c r="H20" s="49"/>
      <c r="I20" s="57"/>
      <c r="J20" s="56" t="s">
        <v>61</v>
      </c>
      <c r="K20" s="51" t="s">
        <v>39</v>
      </c>
      <c r="L20" s="58" t="s">
        <v>62</v>
      </c>
      <c r="M20" s="56" t="s">
        <v>63</v>
      </c>
      <c r="N20" s="51" t="s">
        <v>39</v>
      </c>
      <c r="O20" s="58" t="s">
        <v>64</v>
      </c>
      <c r="P20" s="56" t="s">
        <v>65</v>
      </c>
      <c r="Q20" s="51" t="s">
        <v>39</v>
      </c>
      <c r="R20" s="58" t="s">
        <v>66</v>
      </c>
      <c r="S20" s="56" t="s">
        <v>67</v>
      </c>
      <c r="T20" s="49"/>
      <c r="U20" s="57"/>
      <c r="V20" s="56"/>
      <c r="W20" s="49"/>
      <c r="X20" s="57"/>
      <c r="Y20" s="56"/>
      <c r="Z20" s="49"/>
      <c r="AA20" s="57"/>
      <c r="AB20" s="59" t="s">
        <v>68</v>
      </c>
      <c r="AC20" s="51" t="s">
        <v>39</v>
      </c>
      <c r="AD20" s="60" t="s">
        <v>69</v>
      </c>
    </row>
    <row r="21" s="2" customFormat="true" ht="38.8" hidden="false" customHeight="true" outlineLevel="0" collapsed="false">
      <c r="A21" s="23" t="s">
        <v>70</v>
      </c>
      <c r="B21" s="24" t="s">
        <v>54</v>
      </c>
      <c r="C21" s="25" t="s">
        <v>71</v>
      </c>
      <c r="D21" s="26" t="n">
        <v>6.125</v>
      </c>
      <c r="E21" s="27" t="n">
        <v>43406</v>
      </c>
      <c r="F21" s="28" t="s">
        <v>37</v>
      </c>
      <c r="G21" s="29" t="s">
        <v>72</v>
      </c>
      <c r="H21" s="30"/>
      <c r="I21" s="31"/>
      <c r="J21" s="29" t="s">
        <v>73</v>
      </c>
      <c r="K21" s="30"/>
      <c r="L21" s="31"/>
      <c r="M21" s="29" t="s">
        <v>74</v>
      </c>
      <c r="N21" s="30"/>
      <c r="O21" s="31"/>
      <c r="P21" s="29" t="s">
        <v>75</v>
      </c>
      <c r="Q21" s="30"/>
      <c r="R21" s="31"/>
      <c r="S21" s="29" t="s">
        <v>76</v>
      </c>
      <c r="T21" s="30"/>
      <c r="U21" s="31"/>
      <c r="V21" s="61" t="s">
        <v>77</v>
      </c>
      <c r="W21" s="30"/>
      <c r="X21" s="62"/>
      <c r="Y21" s="29" t="n">
        <v>8.574</v>
      </c>
      <c r="Z21" s="32" t="s">
        <v>39</v>
      </c>
      <c r="AA21" s="31" t="n">
        <v>1.038</v>
      </c>
      <c r="AB21" s="63" t="s">
        <v>58</v>
      </c>
      <c r="AC21" s="63"/>
      <c r="AD21" s="63"/>
    </row>
    <row r="22" s="2" customFormat="true" ht="42.5" hidden="false" customHeight="true" outlineLevel="0" collapsed="false">
      <c r="A22" s="35" t="s">
        <v>59</v>
      </c>
      <c r="B22" s="35" t="s">
        <v>78</v>
      </c>
      <c r="C22" s="35"/>
      <c r="D22" s="35"/>
      <c r="E22" s="36" t="n">
        <v>43412</v>
      </c>
      <c r="F22" s="28" t="s">
        <v>45</v>
      </c>
      <c r="G22" s="37" t="s">
        <v>79</v>
      </c>
      <c r="H22" s="30"/>
      <c r="I22" s="38"/>
      <c r="J22" s="37" t="s">
        <v>80</v>
      </c>
      <c r="K22" s="30"/>
      <c r="L22" s="38"/>
      <c r="M22" s="37" t="s">
        <v>81</v>
      </c>
      <c r="N22" s="30"/>
      <c r="O22" s="38"/>
      <c r="P22" s="37" t="s">
        <v>82</v>
      </c>
      <c r="Q22" s="30"/>
      <c r="R22" s="38"/>
      <c r="S22" s="37" t="s">
        <v>83</v>
      </c>
      <c r="T22" s="30"/>
      <c r="U22" s="38"/>
      <c r="V22" s="37"/>
      <c r="W22" s="30"/>
      <c r="X22" s="38"/>
      <c r="Y22" s="37"/>
      <c r="Z22" s="30"/>
      <c r="AA22" s="38"/>
      <c r="AB22" s="64" t="s">
        <v>84</v>
      </c>
      <c r="AC22" s="32" t="s">
        <v>39</v>
      </c>
      <c r="AD22" s="65" t="s">
        <v>85</v>
      </c>
    </row>
    <row r="23" s="2" customFormat="true" ht="38.8" hidden="false" customHeight="true" outlineLevel="0" collapsed="false">
      <c r="A23" s="66" t="s">
        <v>86</v>
      </c>
      <c r="B23" s="67" t="s">
        <v>87</v>
      </c>
      <c r="C23" s="68" t="s">
        <v>88</v>
      </c>
      <c r="D23" s="69" t="n">
        <v>13.972</v>
      </c>
      <c r="E23" s="70" t="n">
        <v>43480</v>
      </c>
      <c r="F23" s="71" t="s">
        <v>37</v>
      </c>
      <c r="G23" s="72" t="n">
        <v>1.852</v>
      </c>
      <c r="H23" s="73" t="s">
        <v>39</v>
      </c>
      <c r="I23" s="74" t="n">
        <v>1.757</v>
      </c>
      <c r="J23" s="72" t="n">
        <v>16.82</v>
      </c>
      <c r="K23" s="73" t="s">
        <v>39</v>
      </c>
      <c r="L23" s="74" t="n">
        <v>71.02</v>
      </c>
      <c r="M23" s="72" t="n">
        <v>10.13</v>
      </c>
      <c r="N23" s="73" t="s">
        <v>39</v>
      </c>
      <c r="O23" s="74" t="n">
        <v>11.68</v>
      </c>
      <c r="P23" s="72" t="n">
        <v>17.46</v>
      </c>
      <c r="Q23" s="73" t="s">
        <v>39</v>
      </c>
      <c r="R23" s="74" t="n">
        <v>3.297</v>
      </c>
      <c r="S23" s="75" t="s">
        <v>89</v>
      </c>
      <c r="T23" s="73"/>
      <c r="U23" s="74"/>
      <c r="V23" s="76" t="s">
        <v>90</v>
      </c>
      <c r="W23" s="73"/>
      <c r="X23" s="77"/>
      <c r="Y23" s="75" t="s">
        <v>91</v>
      </c>
      <c r="Z23" s="73"/>
      <c r="AA23" s="74"/>
      <c r="AB23" s="78" t="s">
        <v>92</v>
      </c>
      <c r="AC23" s="79" t="s">
        <v>93</v>
      </c>
      <c r="AD23" s="79"/>
    </row>
    <row r="24" s="2" customFormat="true" ht="42.5" hidden="false" customHeight="true" outlineLevel="0" collapsed="false">
      <c r="A24" s="80" t="s">
        <v>94</v>
      </c>
      <c r="B24" s="80" t="s">
        <v>95</v>
      </c>
      <c r="C24" s="80"/>
      <c r="D24" s="80"/>
      <c r="E24" s="81" t="n">
        <v>43495</v>
      </c>
      <c r="F24" s="71" t="s">
        <v>45</v>
      </c>
      <c r="G24" s="82" t="str">
        <f aca="false">ROUND(G23*81/1000,2)&amp;" ppb"</f>
        <v>0.15 ppb</v>
      </c>
      <c r="H24" s="73" t="s">
        <v>39</v>
      </c>
      <c r="I24" s="83" t="str">
        <f aca="false">ROUND(I23*81/1000,2)&amp;" ppb"</f>
        <v>0.14 ppb</v>
      </c>
      <c r="J24" s="82" t="str">
        <f aca="false">ROUND(J23*81/1000,2)&amp;" ppb"</f>
        <v>1.36 ppb</v>
      </c>
      <c r="K24" s="73" t="s">
        <v>39</v>
      </c>
      <c r="L24" s="83" t="str">
        <f aca="false">ROUND(L23*81/1000,2)&amp;" ppb"</f>
        <v>5.75 ppb</v>
      </c>
      <c r="M24" s="82" t="str">
        <f aca="false">ROUND(M23*1760/1000,2)&amp;" ppb"</f>
        <v>17.83 ppb</v>
      </c>
      <c r="N24" s="73" t="s">
        <v>39</v>
      </c>
      <c r="O24" s="83" t="str">
        <f aca="false">ROUND(O23*1760/1000,2)&amp;" ppb"</f>
        <v>20.56 ppb</v>
      </c>
      <c r="P24" s="82" t="str">
        <f aca="false">ROUND(P23*246/1000,2)&amp;" ppb"</f>
        <v>4.3 ppb</v>
      </c>
      <c r="Q24" s="73" t="s">
        <v>39</v>
      </c>
      <c r="R24" s="83" t="str">
        <f aca="false">ROUND(R23*246/1000,2)&amp;" ppb"</f>
        <v>0.81 ppb</v>
      </c>
      <c r="S24" s="82" t="str">
        <f aca="false">"&lt;"&amp;ROUND(RIGHT(S23,LEN(S23)-1)*32300/1000,2)&amp;" ppb"</f>
        <v>&lt;508.08 ppb</v>
      </c>
      <c r="T24" s="73"/>
      <c r="U24" s="84"/>
      <c r="V24" s="85"/>
      <c r="W24" s="73"/>
      <c r="X24" s="84"/>
      <c r="Y24" s="85"/>
      <c r="Z24" s="73"/>
      <c r="AA24" s="84"/>
      <c r="AB24" s="86"/>
      <c r="AC24" s="87" t="s">
        <v>96</v>
      </c>
      <c r="AD24" s="87"/>
    </row>
    <row r="25" s="2" customFormat="true" ht="35.7" hidden="false" customHeight="true" outlineLevel="0" collapsed="false">
      <c r="A25" s="88"/>
      <c r="B25" s="88"/>
      <c r="C25" s="71" t="s">
        <v>97</v>
      </c>
      <c r="D25" s="71"/>
      <c r="E25" s="89"/>
      <c r="F25" s="71" t="s">
        <v>37</v>
      </c>
      <c r="G25" s="90"/>
      <c r="H25" s="73"/>
      <c r="I25" s="74"/>
      <c r="J25" s="85"/>
      <c r="K25" s="73"/>
      <c r="L25" s="91"/>
      <c r="M25" s="92" t="s">
        <v>98</v>
      </c>
      <c r="N25" s="92"/>
      <c r="O25" s="92"/>
      <c r="P25" s="93" t="s">
        <v>99</v>
      </c>
      <c r="Q25" s="73"/>
      <c r="R25" s="84"/>
      <c r="S25" s="85"/>
      <c r="T25" s="94"/>
      <c r="U25" s="94"/>
      <c r="V25" s="85"/>
      <c r="W25" s="73"/>
      <c r="X25" s="74"/>
      <c r="Y25" s="86"/>
      <c r="Z25" s="73"/>
      <c r="AA25" s="91"/>
      <c r="AB25" s="85"/>
      <c r="AC25" s="73"/>
      <c r="AD25" s="74"/>
    </row>
    <row r="26" s="2" customFormat="true" ht="35.7" hidden="false" customHeight="true" outlineLevel="0" collapsed="false">
      <c r="A26" s="88"/>
      <c r="B26" s="88"/>
      <c r="C26" s="71"/>
      <c r="D26" s="71"/>
      <c r="E26" s="89"/>
      <c r="F26" s="71" t="s">
        <v>45</v>
      </c>
      <c r="G26" s="90"/>
      <c r="H26" s="73"/>
      <c r="I26" s="74"/>
      <c r="J26" s="85"/>
      <c r="K26" s="84"/>
      <c r="L26" s="84"/>
      <c r="M26" s="92" t="s">
        <v>100</v>
      </c>
      <c r="N26" s="92"/>
      <c r="O26" s="92"/>
      <c r="P26" s="82" t="str">
        <f aca="false">"&lt;"&amp;ROUND(RIGHT(P25,LEN(P25)-1)*246/1000,2)&amp;" ppb"</f>
        <v>&lt;0.57 ppb</v>
      </c>
      <c r="Q26" s="73"/>
      <c r="R26" s="74"/>
      <c r="S26" s="85"/>
      <c r="T26" s="84"/>
      <c r="U26" s="84"/>
      <c r="V26" s="72"/>
      <c r="W26" s="73"/>
      <c r="X26" s="84"/>
      <c r="Y26" s="86"/>
      <c r="Z26" s="84"/>
      <c r="AA26" s="84"/>
      <c r="AB26" s="85"/>
      <c r="AC26" s="73"/>
      <c r="AD26" s="84"/>
    </row>
    <row r="27" customFormat="false" ht="38.8" hidden="false" customHeight="true" outlineLevel="0" collapsed="false">
      <c r="A27" s="23" t="s">
        <v>101</v>
      </c>
      <c r="B27" s="24" t="s">
        <v>102</v>
      </c>
      <c r="C27" s="25" t="s">
        <v>103</v>
      </c>
      <c r="D27" s="26" t="n">
        <v>23.812</v>
      </c>
      <c r="E27" s="95" t="n">
        <v>43678</v>
      </c>
      <c r="F27" s="28" t="s">
        <v>37</v>
      </c>
      <c r="G27" s="29" t="n">
        <v>0.9547</v>
      </c>
      <c r="H27" s="32" t="s">
        <v>39</v>
      </c>
      <c r="I27" s="31" t="n">
        <v>1.212</v>
      </c>
      <c r="J27" s="29" t="s">
        <v>104</v>
      </c>
      <c r="K27" s="30"/>
      <c r="L27" s="31"/>
      <c r="M27" s="29" t="s">
        <v>105</v>
      </c>
      <c r="N27" s="30"/>
      <c r="O27" s="31"/>
      <c r="P27" s="29" t="s">
        <v>106</v>
      </c>
      <c r="Q27" s="30"/>
      <c r="R27" s="96" t="s">
        <v>107</v>
      </c>
      <c r="S27" s="29" t="n">
        <v>5.7189</v>
      </c>
      <c r="T27" s="32" t="s">
        <v>39</v>
      </c>
      <c r="U27" s="31" t="n">
        <v>11.69</v>
      </c>
      <c r="V27" s="61" t="s">
        <v>108</v>
      </c>
      <c r="W27" s="30"/>
      <c r="X27" s="62"/>
      <c r="Y27" s="29" t="s">
        <v>109</v>
      </c>
      <c r="Z27" s="30"/>
      <c r="AA27" s="31"/>
      <c r="AB27" s="97" t="s">
        <v>92</v>
      </c>
      <c r="AC27" s="98" t="s">
        <v>110</v>
      </c>
      <c r="AD27" s="98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  <c r="IV27" s="99"/>
    </row>
    <row r="28" customFormat="false" ht="42.5" hidden="false" customHeight="true" outlineLevel="0" collapsed="false">
      <c r="A28" s="35" t="s">
        <v>94</v>
      </c>
      <c r="B28" s="35" t="s">
        <v>95</v>
      </c>
      <c r="C28" s="35"/>
      <c r="D28" s="35"/>
      <c r="E28" s="100" t="n">
        <v>43703</v>
      </c>
      <c r="F28" s="28" t="s">
        <v>45</v>
      </c>
      <c r="G28" s="101" t="str">
        <f aca="false">ROUND(G27*81/1000,2)&amp;" ppb"</f>
        <v>0.08 ppb</v>
      </c>
      <c r="H28" s="32" t="s">
        <v>39</v>
      </c>
      <c r="I28" s="102" t="str">
        <f aca="false">ROUND(I27*81/1000,2)&amp;" ppb"</f>
        <v>0.1 ppb</v>
      </c>
      <c r="J28" s="101" t="str">
        <f aca="false">"&lt;"&amp;ROUND(RIGHT(J27,LEN(J27)-1)*81/1000,2)&amp;" ppb"</f>
        <v>&lt;4.89 ppb</v>
      </c>
      <c r="K28" s="30"/>
      <c r="L28" s="102"/>
      <c r="M28" s="101" t="str">
        <f aca="false">"&lt;"&amp;ROUND(RIGHT(M27,LEN(M27)-1)*1760/1000,2)&amp;" ppb"</f>
        <v>&lt;19.69 ppb</v>
      </c>
      <c r="N28" s="30"/>
      <c r="O28" s="102"/>
      <c r="P28" s="101" t="str">
        <f aca="false">"&lt;"&amp;ROUND(RIGHT(P27,LEN(P27)-1)*246/1000,2)&amp;" ppb"</f>
        <v>&lt;0.67 ppb</v>
      </c>
      <c r="Q28" s="30"/>
      <c r="R28" s="38"/>
      <c r="S28" s="101" t="str">
        <f aca="false">ROUND(S27*32300/1000,2)&amp;" ppb"</f>
        <v>184.72 ppb</v>
      </c>
      <c r="T28" s="32" t="s">
        <v>39</v>
      </c>
      <c r="U28" s="102" t="str">
        <f aca="false">ROUND(U27*32300/1000,2)&amp;" ppb"</f>
        <v>377.59 ppb</v>
      </c>
      <c r="V28" s="37"/>
      <c r="W28" s="30"/>
      <c r="X28" s="38"/>
      <c r="Y28" s="37"/>
      <c r="Z28" s="30"/>
      <c r="AA28" s="38"/>
      <c r="AB28" s="40"/>
      <c r="AC28" s="65" t="s">
        <v>111</v>
      </c>
      <c r="AD28" s="65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  <c r="IV28" s="99"/>
    </row>
    <row r="29" s="2" customFormat="true" ht="42.5" hidden="false" customHeight="true" outlineLevel="0" collapsed="false">
      <c r="A29" s="66" t="s">
        <v>112</v>
      </c>
      <c r="B29" s="103" t="s">
        <v>113</v>
      </c>
      <c r="C29" s="68" t="s">
        <v>114</v>
      </c>
      <c r="D29" s="69" t="n">
        <v>6</v>
      </c>
      <c r="E29" s="104" t="n">
        <v>43578</v>
      </c>
      <c r="F29" s="71" t="s">
        <v>37</v>
      </c>
      <c r="G29" s="72" t="n">
        <v>8.42</v>
      </c>
      <c r="H29" s="73" t="s">
        <v>39</v>
      </c>
      <c r="I29" s="74" t="n">
        <v>1.253</v>
      </c>
      <c r="J29" s="72" t="n">
        <v>11.39</v>
      </c>
      <c r="K29" s="73" t="s">
        <v>39</v>
      </c>
      <c r="L29" s="74" t="n">
        <v>30.07</v>
      </c>
      <c r="M29" s="75" t="s">
        <v>115</v>
      </c>
      <c r="N29" s="73"/>
      <c r="O29" s="74"/>
      <c r="P29" s="72" t="n">
        <v>2.509</v>
      </c>
      <c r="Q29" s="73" t="s">
        <v>39</v>
      </c>
      <c r="R29" s="74" t="n">
        <v>1.044</v>
      </c>
      <c r="S29" s="72" t="n">
        <v>19.437</v>
      </c>
      <c r="T29" s="73" t="s">
        <v>39</v>
      </c>
      <c r="U29" s="74" t="n">
        <v>9.712</v>
      </c>
      <c r="V29" s="76" t="s">
        <v>116</v>
      </c>
      <c r="W29" s="73"/>
      <c r="X29" s="77"/>
      <c r="Y29" s="75" t="s">
        <v>117</v>
      </c>
      <c r="Z29" s="73"/>
      <c r="AA29" s="74"/>
      <c r="AB29" s="105"/>
      <c r="AC29" s="105"/>
      <c r="AD29" s="105"/>
    </row>
    <row r="30" s="2" customFormat="true" ht="41.75" hidden="false" customHeight="true" outlineLevel="0" collapsed="false">
      <c r="A30" s="80" t="s">
        <v>118</v>
      </c>
      <c r="B30" s="80" t="s">
        <v>119</v>
      </c>
      <c r="C30" s="80"/>
      <c r="D30" s="80"/>
      <c r="E30" s="81" t="n">
        <v>43584</v>
      </c>
      <c r="F30" s="71" t="s">
        <v>45</v>
      </c>
      <c r="G30" s="82" t="str">
        <f aca="false">ROUND(G29*81/1000,2)&amp;" ppb"</f>
        <v>0.68 ppb</v>
      </c>
      <c r="H30" s="73" t="s">
        <v>39</v>
      </c>
      <c r="I30" s="83" t="str">
        <f aca="false">ROUND(I29*81/1000,2)&amp;" ppb"</f>
        <v>0.1 ppb</v>
      </c>
      <c r="J30" s="82" t="str">
        <f aca="false">ROUND(J29*81/1000,2)&amp;" ppb"</f>
        <v>0.92 ppb</v>
      </c>
      <c r="K30" s="73" t="s">
        <v>39</v>
      </c>
      <c r="L30" s="83" t="str">
        <f aca="false">ROUND(L29*81/1000,2)&amp;" ppb"</f>
        <v>2.44 ppb</v>
      </c>
      <c r="M30" s="82" t="str">
        <f aca="false">"&lt;"&amp;ROUND(RIGHT(M29,LEN(M29)-1)*1760/1000,2)&amp;" ppb"</f>
        <v>&lt;5.1 ppb</v>
      </c>
      <c r="N30" s="73"/>
      <c r="O30" s="84"/>
      <c r="P30" s="82" t="str">
        <f aca="false">ROUND(P29*246/1000,2)&amp;" ppb"</f>
        <v>0.62 ppb</v>
      </c>
      <c r="Q30" s="73" t="s">
        <v>39</v>
      </c>
      <c r="R30" s="83" t="str">
        <f aca="false">ROUND(R29*246/1000,2)&amp;" ppb"</f>
        <v>0.26 ppb</v>
      </c>
      <c r="S30" s="82" t="str">
        <f aca="false">ROUND(S29*32300/1000,2)&amp;" ppb"</f>
        <v>627.82 ppb</v>
      </c>
      <c r="T30" s="73" t="s">
        <v>39</v>
      </c>
      <c r="U30" s="83" t="str">
        <f aca="false">ROUND(U29*32300/1000,2)&amp;" ppb"</f>
        <v>313.7 ppb</v>
      </c>
      <c r="V30" s="85"/>
      <c r="W30" s="73"/>
      <c r="X30" s="84"/>
      <c r="Y30" s="85"/>
      <c r="Z30" s="73"/>
      <c r="AA30" s="84"/>
      <c r="AB30" s="86"/>
      <c r="AC30" s="73"/>
      <c r="AD30" s="91"/>
    </row>
    <row r="31" customFormat="false" ht="38.8" hidden="false" customHeight="true" outlineLevel="0" collapsed="false">
      <c r="A31" s="23" t="s">
        <v>120</v>
      </c>
      <c r="B31" s="106" t="s">
        <v>121</v>
      </c>
      <c r="C31" s="25" t="s">
        <v>122</v>
      </c>
      <c r="D31" s="26" t="n">
        <v>8.625</v>
      </c>
      <c r="E31" s="27" t="n">
        <v>43544</v>
      </c>
      <c r="F31" s="28" t="s">
        <v>37</v>
      </c>
      <c r="G31" s="29" t="n">
        <v>17.45</v>
      </c>
      <c r="H31" s="32" t="s">
        <v>39</v>
      </c>
      <c r="I31" s="31" t="n">
        <v>1.313</v>
      </c>
      <c r="J31" s="29" t="s">
        <v>123</v>
      </c>
      <c r="K31" s="30"/>
      <c r="L31" s="31"/>
      <c r="M31" s="29" t="n">
        <v>0.5688</v>
      </c>
      <c r="N31" s="32" t="s">
        <v>39</v>
      </c>
      <c r="O31" s="31" t="n">
        <v>0.4812</v>
      </c>
      <c r="P31" s="29" t="n">
        <v>1.819</v>
      </c>
      <c r="Q31" s="32" t="s">
        <v>39</v>
      </c>
      <c r="R31" s="31" t="n">
        <v>0.7806</v>
      </c>
      <c r="S31" s="29" t="n">
        <v>11.472</v>
      </c>
      <c r="T31" s="32" t="s">
        <v>39</v>
      </c>
      <c r="U31" s="31" t="n">
        <v>7.212</v>
      </c>
      <c r="V31" s="61" t="s">
        <v>124</v>
      </c>
      <c r="W31" s="30"/>
      <c r="X31" s="62"/>
      <c r="Y31" s="29" t="s">
        <v>125</v>
      </c>
      <c r="Z31" s="30"/>
      <c r="AA31" s="31"/>
      <c r="AB31" s="34"/>
      <c r="AC31" s="34"/>
      <c r="AD31" s="34"/>
    </row>
    <row r="32" customFormat="false" ht="42.5" hidden="false" customHeight="true" outlineLevel="0" collapsed="false">
      <c r="A32" s="35" t="s">
        <v>126</v>
      </c>
      <c r="B32" s="35"/>
      <c r="C32" s="107"/>
      <c r="D32" s="107"/>
      <c r="E32" s="36" t="n">
        <v>43553</v>
      </c>
      <c r="F32" s="28" t="s">
        <v>45</v>
      </c>
      <c r="G32" s="101" t="str">
        <f aca="false">ROUND(G31*81/1000,2)&amp;" ppb"</f>
        <v>1.41 ppb</v>
      </c>
      <c r="H32" s="32" t="s">
        <v>39</v>
      </c>
      <c r="I32" s="102" t="str">
        <f aca="false">ROUND(I31*81/1000,2)&amp;" ppb"</f>
        <v>0.11 ppb</v>
      </c>
      <c r="J32" s="101" t="str">
        <f aca="false">"&lt;"&amp;ROUND(RIGHT(J31,LEN(J31)-1)*81/1000,2)&amp;" ppb"</f>
        <v>&lt;2.47 ppb</v>
      </c>
      <c r="K32" s="30"/>
      <c r="L32" s="102"/>
      <c r="M32" s="101" t="str">
        <f aca="false">ROUND(M31*1760/1000,2)&amp;" ppb"</f>
        <v>1 ppb</v>
      </c>
      <c r="N32" s="32" t="s">
        <v>39</v>
      </c>
      <c r="O32" s="102" t="str">
        <f aca="false">ROUND(O31*1760/1000,2)&amp;" ppb"</f>
        <v>0.85 ppb</v>
      </c>
      <c r="P32" s="101" t="str">
        <f aca="false">ROUND(P31*246/1000,2)&amp;" ppb"</f>
        <v>0.45 ppb</v>
      </c>
      <c r="Q32" s="32" t="s">
        <v>39</v>
      </c>
      <c r="R32" s="102" t="str">
        <f aca="false">ROUND(R31*246/1000,2)&amp;" ppb"</f>
        <v>0.19 ppb</v>
      </c>
      <c r="S32" s="101" t="str">
        <f aca="false">ROUND(S31*32300/1000,2)&amp;" ppb"</f>
        <v>370.55 ppb</v>
      </c>
      <c r="T32" s="32" t="s">
        <v>39</v>
      </c>
      <c r="U32" s="102" t="str">
        <f aca="false">ROUND(U31*32300/1000,2)&amp;" ppb"</f>
        <v>232.95 ppb</v>
      </c>
      <c r="V32" s="37"/>
      <c r="W32" s="30"/>
      <c r="X32" s="38"/>
      <c r="Y32" s="37"/>
      <c r="Z32" s="30"/>
      <c r="AA32" s="38"/>
      <c r="AB32" s="40"/>
      <c r="AC32" s="30"/>
      <c r="AD32" s="41"/>
    </row>
    <row r="33" s="2" customFormat="true" ht="39.25" hidden="false" customHeight="true" outlineLevel="0" collapsed="false">
      <c r="A33" s="66" t="s">
        <v>127</v>
      </c>
      <c r="B33" s="67" t="s">
        <v>128</v>
      </c>
      <c r="C33" s="68" t="s">
        <v>129</v>
      </c>
      <c r="D33" s="69" t="n">
        <v>20.499</v>
      </c>
      <c r="E33" s="70" t="n">
        <v>44312</v>
      </c>
      <c r="F33" s="71" t="s">
        <v>130</v>
      </c>
      <c r="G33" s="108"/>
      <c r="H33" s="109" t="s">
        <v>26</v>
      </c>
      <c r="I33" s="110"/>
      <c r="J33" s="108"/>
      <c r="K33" s="109" t="s">
        <v>27</v>
      </c>
      <c r="L33" s="110"/>
      <c r="M33" s="108"/>
      <c r="N33" s="109" t="s">
        <v>28</v>
      </c>
      <c r="O33" s="110"/>
      <c r="P33" s="108"/>
      <c r="Q33" s="109" t="s">
        <v>29</v>
      </c>
      <c r="R33" s="110"/>
      <c r="S33" s="111"/>
      <c r="T33" s="109" t="s">
        <v>30</v>
      </c>
      <c r="U33" s="110"/>
      <c r="V33" s="108"/>
      <c r="W33" s="109" t="s">
        <v>31</v>
      </c>
      <c r="X33" s="110"/>
      <c r="Y33" s="108"/>
      <c r="Z33" s="109" t="s">
        <v>32</v>
      </c>
      <c r="AA33" s="110"/>
      <c r="AB33" s="112" t="s">
        <v>33</v>
      </c>
      <c r="AC33" s="112"/>
      <c r="AD33" s="112"/>
    </row>
    <row r="34" s="2" customFormat="true" ht="42.5" hidden="false" customHeight="true" outlineLevel="0" collapsed="false">
      <c r="A34" s="113" t="s">
        <v>131</v>
      </c>
      <c r="B34" s="113" t="s">
        <v>132</v>
      </c>
      <c r="C34" s="113"/>
      <c r="D34" s="114"/>
      <c r="E34" s="115" t="n">
        <v>44333</v>
      </c>
      <c r="F34" s="71" t="s">
        <v>37</v>
      </c>
      <c r="G34" s="75" t="s">
        <v>133</v>
      </c>
      <c r="H34" s="73"/>
      <c r="I34" s="74"/>
      <c r="J34" s="75" t="s">
        <v>134</v>
      </c>
      <c r="K34" s="73"/>
      <c r="L34" s="74"/>
      <c r="M34" s="75" t="s">
        <v>135</v>
      </c>
      <c r="N34" s="73"/>
      <c r="O34" s="74"/>
      <c r="P34" s="75" t="s">
        <v>136</v>
      </c>
      <c r="Q34" s="73"/>
      <c r="R34" s="74"/>
      <c r="S34" s="75" t="s">
        <v>137</v>
      </c>
      <c r="T34" s="73"/>
      <c r="U34" s="74"/>
      <c r="V34" s="75" t="s">
        <v>138</v>
      </c>
      <c r="W34" s="73"/>
      <c r="X34" s="74"/>
      <c r="Y34" s="75" t="s">
        <v>139</v>
      </c>
      <c r="Z34" s="73"/>
      <c r="AA34" s="74"/>
      <c r="AB34" s="105"/>
      <c r="AC34" s="105"/>
      <c r="AD34" s="105"/>
    </row>
    <row r="35" s="2" customFormat="true" ht="33.15" hidden="false" customHeight="true" outlineLevel="0" collapsed="false">
      <c r="A35" s="113"/>
      <c r="B35" s="116"/>
      <c r="C35" s="113"/>
      <c r="D35" s="113" t="s">
        <v>140</v>
      </c>
      <c r="E35" s="117"/>
      <c r="F35" s="71" t="s">
        <v>141</v>
      </c>
      <c r="G35" s="82" t="str">
        <f aca="false">"&lt;"&amp;ROUND(RIGHT(G34,LEN(G34)-1)*81/1,2)&amp;" ppt"</f>
        <v>&lt;21.87 ppt</v>
      </c>
      <c r="H35" s="73"/>
      <c r="I35" s="83"/>
      <c r="J35" s="82" t="str">
        <f aca="false">"&lt;"&amp;ROUND(RIGHT(J34,LEN(J34)-1)*81/1000,2)&amp;" ppb"</f>
        <v>&lt;0.75 ppb</v>
      </c>
      <c r="K35" s="73"/>
      <c r="L35" s="83"/>
      <c r="M35" s="82" t="str">
        <f aca="false">"&lt;"&amp;ROUND(RIGHT(M34,LEN(M34)-1)*1760/1000,2)&amp;" ppb"</f>
        <v>&lt;0.83 ppb</v>
      </c>
      <c r="N35" s="73"/>
      <c r="O35" s="84"/>
      <c r="P35" s="82" t="str">
        <f aca="false">"&lt;"&amp;ROUND(RIGHT(P34,LEN(P34)-1)*246/1,2)&amp;" ppt"</f>
        <v>&lt;54.12 ppt</v>
      </c>
      <c r="Q35" s="118"/>
      <c r="R35" s="74"/>
      <c r="S35" s="82" t="str">
        <f aca="false">"&lt;"&amp;ROUND(RIGHT(S34,LEN(S34)-1)*32300/1000,2)&amp;" ppb"</f>
        <v>&lt;125.32 ppb</v>
      </c>
      <c r="T35" s="73"/>
      <c r="U35" s="83"/>
      <c r="V35" s="85"/>
      <c r="W35" s="73"/>
      <c r="X35" s="84"/>
      <c r="Y35" s="85"/>
      <c r="Z35" s="73"/>
      <c r="AA35" s="84"/>
      <c r="AB35" s="86"/>
      <c r="AC35" s="73"/>
      <c r="AD35" s="91"/>
    </row>
    <row r="36" s="2" customFormat="true" ht="34.3" hidden="false" customHeight="true" outlineLevel="0" collapsed="false">
      <c r="A36" s="113"/>
      <c r="B36" s="116" t="s">
        <v>142</v>
      </c>
      <c r="C36" s="113"/>
      <c r="D36" s="113"/>
      <c r="E36" s="117"/>
      <c r="F36" s="71" t="s">
        <v>130</v>
      </c>
      <c r="G36" s="108"/>
      <c r="H36" s="109" t="s">
        <v>143</v>
      </c>
      <c r="I36" s="110"/>
      <c r="J36" s="119"/>
      <c r="K36" s="109" t="s">
        <v>144</v>
      </c>
      <c r="L36" s="120"/>
      <c r="M36" s="119"/>
      <c r="N36" s="109"/>
      <c r="O36" s="120"/>
      <c r="P36" s="119"/>
      <c r="Q36" s="109" t="s">
        <v>98</v>
      </c>
      <c r="R36" s="120"/>
      <c r="S36" s="121" t="s">
        <v>145</v>
      </c>
      <c r="T36" s="121"/>
      <c r="U36" s="121"/>
      <c r="V36" s="111"/>
      <c r="W36" s="109" t="s">
        <v>146</v>
      </c>
      <c r="X36" s="122"/>
      <c r="Y36" s="111"/>
      <c r="Z36" s="109"/>
      <c r="AA36" s="122"/>
      <c r="AB36" s="108"/>
      <c r="AC36" s="109"/>
      <c r="AD36" s="110"/>
    </row>
    <row r="37" s="2" customFormat="true" ht="34.3" hidden="false" customHeight="true" outlineLevel="0" collapsed="false">
      <c r="A37" s="113"/>
      <c r="B37" s="113"/>
      <c r="C37" s="113"/>
      <c r="D37" s="113"/>
      <c r="E37" s="117"/>
      <c r="F37" s="71" t="s">
        <v>37</v>
      </c>
      <c r="G37" s="78" t="s">
        <v>147</v>
      </c>
      <c r="H37" s="123"/>
      <c r="I37" s="124"/>
      <c r="J37" s="125" t="s">
        <v>148</v>
      </c>
      <c r="K37" s="73"/>
      <c r="L37" s="91"/>
      <c r="M37" s="76"/>
      <c r="N37" s="73"/>
      <c r="O37" s="77"/>
      <c r="P37" s="75" t="s">
        <v>149</v>
      </c>
      <c r="Q37" s="118"/>
      <c r="R37" s="74"/>
      <c r="S37" s="126" t="n">
        <v>0.8975</v>
      </c>
      <c r="T37" s="127" t="s">
        <v>39</v>
      </c>
      <c r="U37" s="128" t="n">
        <v>0.7917</v>
      </c>
      <c r="V37" s="72" t="n">
        <v>1.3508</v>
      </c>
      <c r="W37" s="129" t="s">
        <v>39</v>
      </c>
      <c r="X37" s="74" t="n">
        <v>0.2185</v>
      </c>
      <c r="Y37" s="85"/>
      <c r="Z37" s="73"/>
      <c r="AA37" s="84"/>
      <c r="AB37" s="86"/>
      <c r="AC37" s="73"/>
      <c r="AD37" s="91"/>
    </row>
    <row r="38" s="2" customFormat="true" ht="34.3" hidden="false" customHeight="true" outlineLevel="0" collapsed="false">
      <c r="A38" s="80"/>
      <c r="B38" s="80"/>
      <c r="C38" s="130"/>
      <c r="D38" s="80"/>
      <c r="E38" s="131"/>
      <c r="F38" s="71" t="s">
        <v>141</v>
      </c>
      <c r="G38" s="132"/>
      <c r="H38" s="73"/>
      <c r="I38" s="133"/>
      <c r="J38" s="132"/>
      <c r="K38" s="118"/>
      <c r="L38" s="133"/>
      <c r="M38" s="76"/>
      <c r="N38" s="73"/>
      <c r="O38" s="77"/>
      <c r="P38" s="82" t="str">
        <f aca="false">"&lt;"&amp;ROUND(RIGHT(P37,LEN(P37)-1)*246/1,2)&amp;" ppt"</f>
        <v>&lt;93.48 ppt</v>
      </c>
      <c r="Q38" s="118"/>
      <c r="R38" s="74"/>
      <c r="S38" s="72"/>
      <c r="T38" s="118"/>
      <c r="U38" s="74"/>
      <c r="V38" s="85"/>
      <c r="W38" s="73"/>
      <c r="X38" s="84"/>
      <c r="Y38" s="85"/>
      <c r="Z38" s="73"/>
      <c r="AA38" s="84"/>
      <c r="AB38" s="86"/>
      <c r="AC38" s="73"/>
      <c r="AD38" s="91"/>
    </row>
    <row r="39" s="2" customFormat="true" ht="39.25" hidden="false" customHeight="true" outlineLevel="0" collapsed="false">
      <c r="A39" s="23" t="s">
        <v>150</v>
      </c>
      <c r="B39" s="24" t="s">
        <v>151</v>
      </c>
      <c r="C39" s="134" t="s">
        <v>152</v>
      </c>
      <c r="D39" s="26" t="n">
        <v>11.673</v>
      </c>
      <c r="E39" s="27" t="n">
        <v>44358</v>
      </c>
      <c r="F39" s="28" t="s">
        <v>130</v>
      </c>
      <c r="G39" s="108"/>
      <c r="H39" s="109" t="s">
        <v>26</v>
      </c>
      <c r="I39" s="110"/>
      <c r="J39" s="108"/>
      <c r="K39" s="109" t="s">
        <v>27</v>
      </c>
      <c r="L39" s="110"/>
      <c r="M39" s="108"/>
      <c r="N39" s="109" t="s">
        <v>28</v>
      </c>
      <c r="O39" s="110"/>
      <c r="P39" s="108"/>
      <c r="Q39" s="109" t="s">
        <v>29</v>
      </c>
      <c r="R39" s="110"/>
      <c r="S39" s="111"/>
      <c r="T39" s="109" t="s">
        <v>30</v>
      </c>
      <c r="U39" s="110"/>
      <c r="V39" s="108"/>
      <c r="W39" s="109" t="s">
        <v>31</v>
      </c>
      <c r="X39" s="110"/>
      <c r="Y39" s="108"/>
      <c r="Z39" s="109" t="s">
        <v>32</v>
      </c>
      <c r="AA39" s="110"/>
      <c r="AB39" s="112" t="s">
        <v>33</v>
      </c>
      <c r="AC39" s="112"/>
      <c r="AD39" s="112"/>
    </row>
    <row r="40" s="2" customFormat="true" ht="42.5" hidden="false" customHeight="true" outlineLevel="0" collapsed="false">
      <c r="A40" s="135" t="s">
        <v>153</v>
      </c>
      <c r="B40" s="135" t="s">
        <v>154</v>
      </c>
      <c r="C40" s="136"/>
      <c r="D40" s="135" t="s">
        <v>155</v>
      </c>
      <c r="E40" s="137" t="n">
        <v>44370</v>
      </c>
      <c r="F40" s="28" t="s">
        <v>37</v>
      </c>
      <c r="G40" s="29" t="n">
        <v>7.124</v>
      </c>
      <c r="H40" s="32" t="s">
        <v>39</v>
      </c>
      <c r="I40" s="31" t="n">
        <v>3.998</v>
      </c>
      <c r="J40" s="29" t="s">
        <v>156</v>
      </c>
      <c r="K40" s="30"/>
      <c r="L40" s="31"/>
      <c r="M40" s="29" t="s">
        <v>157</v>
      </c>
      <c r="N40" s="30"/>
      <c r="O40" s="31"/>
      <c r="P40" s="29" t="s">
        <v>158</v>
      </c>
      <c r="Q40" s="30"/>
      <c r="R40" s="31"/>
      <c r="S40" s="29" t="s">
        <v>159</v>
      </c>
      <c r="T40" s="30"/>
      <c r="U40" s="31"/>
      <c r="V40" s="29" t="s">
        <v>160</v>
      </c>
      <c r="W40" s="30"/>
      <c r="X40" s="31"/>
      <c r="Y40" s="29" t="s">
        <v>161</v>
      </c>
      <c r="Z40" s="30"/>
      <c r="AA40" s="31"/>
      <c r="AB40" s="34"/>
      <c r="AC40" s="34"/>
      <c r="AD40" s="34"/>
    </row>
    <row r="41" s="2" customFormat="true" ht="33.15" hidden="false" customHeight="true" outlineLevel="0" collapsed="false">
      <c r="A41" s="135"/>
      <c r="B41" s="138"/>
      <c r="C41" s="135"/>
      <c r="D41" s="135"/>
      <c r="E41" s="139"/>
      <c r="F41" s="28" t="s">
        <v>141</v>
      </c>
      <c r="G41" s="101" t="str">
        <f aca="false">ROUND(G40*81/1000,2)&amp;" ppb"</f>
        <v>0.58 ppb</v>
      </c>
      <c r="H41" s="32" t="s">
        <v>39</v>
      </c>
      <c r="I41" s="102" t="str">
        <f aca="false">ROUND(I40*81/1000,2)&amp;" ppb"</f>
        <v>0.32 ppb</v>
      </c>
      <c r="J41" s="101" t="str">
        <f aca="false">"&lt;"&amp;ROUND(RIGHT(J40,LEN(J40)-1)*81/1000,2)&amp;" ppb"</f>
        <v>&lt;12.6 ppb</v>
      </c>
      <c r="K41" s="30"/>
      <c r="L41" s="102"/>
      <c r="M41" s="101" t="str">
        <f aca="false">"&lt;"&amp;ROUND(RIGHT(M40,LEN(M40)-1)*1760/1000,2)&amp;" ppb"</f>
        <v>&lt;4.4 ppb</v>
      </c>
      <c r="N41" s="30"/>
      <c r="O41" s="38"/>
      <c r="P41" s="101" t="str">
        <f aca="false">"&lt;"&amp;ROUND(RIGHT(P40,LEN(P40)-1)*246/1000,2)&amp;" ppb"</f>
        <v>&lt;1.74 ppb</v>
      </c>
      <c r="Q41" s="33"/>
      <c r="R41" s="31"/>
      <c r="S41" s="101" t="str">
        <f aca="false">"&lt;"&amp;ROUND(RIGHT(S40,LEN(S40)-1)*32300/1000000,2)&amp;" ppm"</f>
        <v>&lt;2.83 ppm</v>
      </c>
      <c r="T41" s="30"/>
      <c r="U41" s="102"/>
      <c r="V41" s="37"/>
      <c r="W41" s="30"/>
      <c r="X41" s="38"/>
      <c r="Y41" s="37"/>
      <c r="Z41" s="30"/>
      <c r="AA41" s="38"/>
      <c r="AB41" s="40"/>
      <c r="AC41" s="30"/>
      <c r="AD41" s="41"/>
    </row>
    <row r="42" s="2" customFormat="true" ht="38.45" hidden="false" customHeight="true" outlineLevel="0" collapsed="false">
      <c r="A42" s="135"/>
      <c r="B42" s="138" t="s">
        <v>142</v>
      </c>
      <c r="C42" s="135"/>
      <c r="D42" s="135"/>
      <c r="E42" s="139"/>
      <c r="F42" s="28" t="s">
        <v>130</v>
      </c>
      <c r="G42" s="108"/>
      <c r="H42" s="109" t="s">
        <v>143</v>
      </c>
      <c r="I42" s="110"/>
      <c r="J42" s="119"/>
      <c r="K42" s="109" t="s">
        <v>144</v>
      </c>
      <c r="L42" s="120"/>
      <c r="M42" s="119"/>
      <c r="N42" s="109"/>
      <c r="O42" s="120"/>
      <c r="P42" s="119"/>
      <c r="Q42" s="109" t="s">
        <v>98</v>
      </c>
      <c r="R42" s="120"/>
      <c r="S42" s="121" t="s">
        <v>145</v>
      </c>
      <c r="T42" s="121"/>
      <c r="U42" s="121"/>
      <c r="V42" s="111"/>
      <c r="W42" s="109" t="s">
        <v>146</v>
      </c>
      <c r="X42" s="122"/>
      <c r="Y42" s="111"/>
      <c r="Z42" s="109"/>
      <c r="AA42" s="122"/>
      <c r="AB42" s="108"/>
      <c r="AC42" s="109"/>
      <c r="AD42" s="110"/>
    </row>
    <row r="43" s="2" customFormat="true" ht="34.3" hidden="false" customHeight="true" outlineLevel="0" collapsed="false">
      <c r="A43" s="135"/>
      <c r="B43" s="135"/>
      <c r="C43" s="135"/>
      <c r="D43" s="135"/>
      <c r="E43" s="139"/>
      <c r="F43" s="28" t="s">
        <v>37</v>
      </c>
      <c r="G43" s="97" t="s">
        <v>162</v>
      </c>
      <c r="H43" s="140"/>
      <c r="I43" s="141"/>
      <c r="J43" s="29" t="n">
        <v>3.067</v>
      </c>
      <c r="K43" s="142" t="s">
        <v>39</v>
      </c>
      <c r="L43" s="31" t="n">
        <v>2.015</v>
      </c>
      <c r="M43" s="61"/>
      <c r="N43" s="30"/>
      <c r="O43" s="62"/>
      <c r="P43" s="29" t="s">
        <v>163</v>
      </c>
      <c r="Q43" s="33"/>
      <c r="R43" s="31"/>
      <c r="S43" s="143" t="s">
        <v>164</v>
      </c>
      <c r="T43" s="144"/>
      <c r="U43" s="145"/>
      <c r="V43" s="29" t="n">
        <v>1.9136</v>
      </c>
      <c r="W43" s="142" t="s">
        <v>39</v>
      </c>
      <c r="X43" s="31" t="n">
        <v>1.749</v>
      </c>
      <c r="Y43" s="37"/>
      <c r="Z43" s="30"/>
      <c r="AA43" s="38"/>
      <c r="AB43" s="40"/>
      <c r="AC43" s="30"/>
      <c r="AD43" s="41"/>
    </row>
    <row r="44" s="2" customFormat="true" ht="34.3" hidden="false" customHeight="true" outlineLevel="0" collapsed="false">
      <c r="A44" s="35"/>
      <c r="B44" s="35"/>
      <c r="C44" s="146"/>
      <c r="D44" s="35"/>
      <c r="E44" s="100"/>
      <c r="F44" s="28" t="s">
        <v>141</v>
      </c>
      <c r="G44" s="147"/>
      <c r="H44" s="30"/>
      <c r="I44" s="148"/>
      <c r="J44" s="147"/>
      <c r="K44" s="33"/>
      <c r="L44" s="148"/>
      <c r="M44" s="61"/>
      <c r="N44" s="30"/>
      <c r="O44" s="62"/>
      <c r="P44" s="101" t="str">
        <f aca="false">"&lt;"&amp;ROUND(RIGHT(P43,LEN(P43)-1)*246/1000,2)&amp;" ppb"</f>
        <v>&lt;1.39 ppb</v>
      </c>
      <c r="Q44" s="33"/>
      <c r="R44" s="31"/>
      <c r="S44" s="29"/>
      <c r="T44" s="33"/>
      <c r="U44" s="31"/>
      <c r="V44" s="37"/>
      <c r="W44" s="30"/>
      <c r="X44" s="38"/>
      <c r="Y44" s="37"/>
      <c r="Z44" s="30"/>
      <c r="AA44" s="38"/>
      <c r="AB44" s="40"/>
      <c r="AC44" s="30"/>
      <c r="AD44" s="41"/>
    </row>
    <row r="45" s="2" customFormat="true" ht="42.4" hidden="false" customHeight="true" outlineLevel="0" collapsed="false">
      <c r="A45" s="66" t="s">
        <v>165</v>
      </c>
      <c r="B45" s="67" t="s">
        <v>166</v>
      </c>
      <c r="C45" s="68" t="s">
        <v>167</v>
      </c>
      <c r="D45" s="69" t="n">
        <v>13.687</v>
      </c>
      <c r="E45" s="70" t="n">
        <v>44603</v>
      </c>
      <c r="F45" s="71" t="s">
        <v>130</v>
      </c>
      <c r="G45" s="108"/>
      <c r="H45" s="109" t="s">
        <v>26</v>
      </c>
      <c r="I45" s="110"/>
      <c r="J45" s="108"/>
      <c r="K45" s="109" t="s">
        <v>27</v>
      </c>
      <c r="L45" s="110"/>
      <c r="M45" s="108"/>
      <c r="N45" s="109" t="s">
        <v>28</v>
      </c>
      <c r="O45" s="110"/>
      <c r="P45" s="108"/>
      <c r="Q45" s="109" t="s">
        <v>29</v>
      </c>
      <c r="R45" s="110"/>
      <c r="S45" s="111"/>
      <c r="T45" s="109" t="s">
        <v>30</v>
      </c>
      <c r="U45" s="110"/>
      <c r="V45" s="108"/>
      <c r="W45" s="109" t="s">
        <v>31</v>
      </c>
      <c r="X45" s="110"/>
      <c r="Y45" s="108"/>
      <c r="Z45" s="109" t="s">
        <v>32</v>
      </c>
      <c r="AA45" s="110"/>
      <c r="AB45" s="112" t="s">
        <v>33</v>
      </c>
      <c r="AC45" s="112"/>
      <c r="AD45" s="112"/>
    </row>
    <row r="46" s="2" customFormat="true" ht="36.1" hidden="false" customHeight="true" outlineLevel="0" collapsed="false">
      <c r="A46" s="113" t="s">
        <v>168</v>
      </c>
      <c r="B46" s="113"/>
      <c r="C46" s="113"/>
      <c r="D46" s="149" t="s">
        <v>169</v>
      </c>
      <c r="E46" s="150" t="n">
        <v>44617</v>
      </c>
      <c r="F46" s="71" t="s">
        <v>37</v>
      </c>
      <c r="G46" s="72" t="n">
        <v>0.9485</v>
      </c>
      <c r="H46" s="73" t="s">
        <v>39</v>
      </c>
      <c r="I46" s="74" t="n">
        <v>0.3494</v>
      </c>
      <c r="J46" s="75" t="s">
        <v>170</v>
      </c>
      <c r="K46" s="73"/>
      <c r="L46" s="74"/>
      <c r="M46" s="72" t="n">
        <v>0.1462</v>
      </c>
      <c r="N46" s="73" t="s">
        <v>39</v>
      </c>
      <c r="O46" s="74" t="n">
        <v>0.2099</v>
      </c>
      <c r="P46" s="72" t="n">
        <v>0.2133</v>
      </c>
      <c r="Q46" s="73" t="s">
        <v>39</v>
      </c>
      <c r="R46" s="74" t="n">
        <v>0.4196</v>
      </c>
      <c r="S46" s="75" t="s">
        <v>171</v>
      </c>
      <c r="T46" s="73"/>
      <c r="U46" s="74"/>
      <c r="V46" s="75" t="s">
        <v>172</v>
      </c>
      <c r="W46" s="73"/>
      <c r="X46" s="74"/>
      <c r="Y46" s="75" t="s">
        <v>173</v>
      </c>
      <c r="Z46" s="73"/>
      <c r="AA46" s="74"/>
      <c r="AB46" s="105"/>
      <c r="AC46" s="105"/>
      <c r="AD46" s="105"/>
    </row>
    <row r="47" s="2" customFormat="true" ht="33.15" hidden="false" customHeight="true" outlineLevel="0" collapsed="false">
      <c r="A47" s="113"/>
      <c r="B47" s="116"/>
      <c r="C47" s="113"/>
      <c r="D47" s="113"/>
      <c r="E47" s="117"/>
      <c r="F47" s="71" t="s">
        <v>141</v>
      </c>
      <c r="G47" s="82" t="str">
        <f aca="false">ROUND(G46*81/1000,2)&amp;" ppb"</f>
        <v>0.08 ppb</v>
      </c>
      <c r="H47" s="73" t="s">
        <v>39</v>
      </c>
      <c r="I47" s="83" t="str">
        <f aca="false">ROUND(I46*81/1000,2)&amp;" ppb"</f>
        <v>0.03 ppb</v>
      </c>
      <c r="J47" s="82" t="str">
        <f aca="false">"&lt;"&amp;ROUND(RIGHT(J46,LEN(J46)-1)*81/1000,2)&amp;" ppb"</f>
        <v>&lt;0.8 ppb</v>
      </c>
      <c r="K47" s="73"/>
      <c r="L47" s="83"/>
      <c r="M47" s="82" t="str">
        <f aca="false">ROUND(M46*1760/1000,2)&amp;" ppb"</f>
        <v>0.26 ppb</v>
      </c>
      <c r="N47" s="73" t="s">
        <v>39</v>
      </c>
      <c r="O47" s="83" t="str">
        <f aca="false">ROUND(O46*1760/1000,2)&amp;" ppb"</f>
        <v>0.37 ppb</v>
      </c>
      <c r="P47" s="82" t="str">
        <f aca="false">ROUND(P46*246/1000,2)&amp;" ppb"</f>
        <v>0.05 ppb</v>
      </c>
      <c r="Q47" s="73" t="s">
        <v>39</v>
      </c>
      <c r="R47" s="83" t="str">
        <f aca="false">ROUND(R46*246/1000,2)&amp;" ppb"</f>
        <v>0.1 ppb</v>
      </c>
      <c r="S47" s="82" t="str">
        <f aca="false">"&lt;"&amp;ROUND(RIGHT(S46,LEN(S46)-1)*32300/1000,2)&amp;" ppb"</f>
        <v>&lt;127.91 ppb</v>
      </c>
      <c r="T47" s="73"/>
      <c r="U47" s="83"/>
      <c r="V47" s="85"/>
      <c r="W47" s="73"/>
      <c r="X47" s="84"/>
      <c r="Y47" s="85"/>
      <c r="Z47" s="73"/>
      <c r="AA47" s="84"/>
      <c r="AB47" s="86"/>
      <c r="AC47" s="73"/>
      <c r="AD47" s="91"/>
    </row>
    <row r="48" s="2" customFormat="true" ht="34.3" hidden="false" customHeight="true" outlineLevel="0" collapsed="false">
      <c r="A48" s="113"/>
      <c r="B48" s="116" t="s">
        <v>142</v>
      </c>
      <c r="C48" s="113"/>
      <c r="D48" s="113"/>
      <c r="E48" s="117"/>
      <c r="F48" s="71" t="s">
        <v>130</v>
      </c>
      <c r="G48" s="108"/>
      <c r="H48" s="109" t="s">
        <v>143</v>
      </c>
      <c r="I48" s="110"/>
      <c r="J48" s="119"/>
      <c r="K48" s="109" t="s">
        <v>144</v>
      </c>
      <c r="L48" s="120"/>
      <c r="M48" s="119"/>
      <c r="N48" s="109"/>
      <c r="O48" s="120"/>
      <c r="P48" s="119"/>
      <c r="Q48" s="109" t="s">
        <v>98</v>
      </c>
      <c r="R48" s="120"/>
      <c r="S48" s="121"/>
      <c r="T48" s="121"/>
      <c r="U48" s="121"/>
      <c r="V48" s="111"/>
      <c r="W48" s="109"/>
      <c r="X48" s="122"/>
      <c r="Y48" s="111"/>
      <c r="Z48" s="109"/>
      <c r="AA48" s="122"/>
      <c r="AB48" s="108"/>
      <c r="AC48" s="109"/>
      <c r="AD48" s="110"/>
    </row>
    <row r="49" s="2" customFormat="true" ht="34.3" hidden="false" customHeight="true" outlineLevel="0" collapsed="false">
      <c r="A49" s="113"/>
      <c r="B49" s="113"/>
      <c r="C49" s="113"/>
      <c r="D49" s="113"/>
      <c r="E49" s="117"/>
      <c r="F49" s="71" t="s">
        <v>37</v>
      </c>
      <c r="G49" s="78" t="s">
        <v>174</v>
      </c>
      <c r="H49" s="123"/>
      <c r="I49" s="124"/>
      <c r="J49" s="125" t="s">
        <v>175</v>
      </c>
      <c r="K49" s="73"/>
      <c r="L49" s="91"/>
      <c r="M49" s="76"/>
      <c r="N49" s="73"/>
      <c r="O49" s="77"/>
      <c r="P49" s="72" t="n">
        <v>0.0265</v>
      </c>
      <c r="Q49" s="129" t="s">
        <v>39</v>
      </c>
      <c r="R49" s="74" t="n">
        <v>0.462</v>
      </c>
      <c r="S49" s="78"/>
      <c r="T49" s="123"/>
      <c r="U49" s="124"/>
      <c r="V49" s="85"/>
      <c r="W49" s="73"/>
      <c r="X49" s="84"/>
      <c r="Y49" s="85"/>
      <c r="Z49" s="73"/>
      <c r="AA49" s="84"/>
      <c r="AB49" s="86"/>
      <c r="AC49" s="73"/>
      <c r="AD49" s="91"/>
    </row>
    <row r="50" s="2" customFormat="true" ht="34.3" hidden="false" customHeight="true" outlineLevel="0" collapsed="false">
      <c r="A50" s="80"/>
      <c r="B50" s="80"/>
      <c r="C50" s="130"/>
      <c r="D50" s="80"/>
      <c r="E50" s="131"/>
      <c r="F50" s="71" t="s">
        <v>141</v>
      </c>
      <c r="G50" s="132"/>
      <c r="H50" s="73"/>
      <c r="I50" s="133"/>
      <c r="J50" s="132"/>
      <c r="K50" s="118"/>
      <c r="L50" s="133"/>
      <c r="M50" s="76"/>
      <c r="N50" s="73"/>
      <c r="O50" s="77"/>
      <c r="P50" s="82" t="str">
        <f aca="false">ROUND(P49*246/1000,2)&amp;" ppb"</f>
        <v>0.01 ppb</v>
      </c>
      <c r="Q50" s="73" t="s">
        <v>39</v>
      </c>
      <c r="R50" s="83" t="str">
        <f aca="false">ROUND(R49*246/1000,2)&amp;" ppb"</f>
        <v>0.11 ppb</v>
      </c>
      <c r="S50" s="72"/>
      <c r="T50" s="118"/>
      <c r="U50" s="74"/>
      <c r="V50" s="85"/>
      <c r="W50" s="73"/>
      <c r="X50" s="84"/>
      <c r="Y50" s="85"/>
      <c r="Z50" s="73"/>
      <c r="AA50" s="84"/>
      <c r="AB50" s="86"/>
      <c r="AC50" s="73"/>
      <c r="AD50" s="91"/>
    </row>
    <row r="51" s="2" customFormat="true" ht="39.25" hidden="false" customHeight="true" outlineLevel="0" collapsed="false">
      <c r="A51" s="23" t="s">
        <v>176</v>
      </c>
      <c r="B51" s="24" t="s">
        <v>177</v>
      </c>
      <c r="C51" s="25" t="s">
        <v>178</v>
      </c>
      <c r="D51" s="26" t="n">
        <v>13.868</v>
      </c>
      <c r="E51" s="151" t="n">
        <v>44631</v>
      </c>
      <c r="F51" s="28" t="s">
        <v>130</v>
      </c>
      <c r="G51" s="108"/>
      <c r="H51" s="109" t="s">
        <v>26</v>
      </c>
      <c r="I51" s="110"/>
      <c r="J51" s="108"/>
      <c r="K51" s="109" t="s">
        <v>27</v>
      </c>
      <c r="L51" s="110"/>
      <c r="M51" s="108"/>
      <c r="N51" s="109" t="s">
        <v>28</v>
      </c>
      <c r="O51" s="110"/>
      <c r="P51" s="108"/>
      <c r="Q51" s="109" t="s">
        <v>29</v>
      </c>
      <c r="R51" s="110"/>
      <c r="S51" s="111"/>
      <c r="T51" s="109" t="s">
        <v>30</v>
      </c>
      <c r="U51" s="110"/>
      <c r="V51" s="108"/>
      <c r="W51" s="109" t="s">
        <v>31</v>
      </c>
      <c r="X51" s="110"/>
      <c r="Y51" s="108"/>
      <c r="Z51" s="109" t="s">
        <v>32</v>
      </c>
      <c r="AA51" s="110"/>
      <c r="AB51" s="112" t="s">
        <v>33</v>
      </c>
      <c r="AC51" s="112"/>
      <c r="AD51" s="112"/>
    </row>
    <row r="52" s="2" customFormat="true" ht="36.1" hidden="false" customHeight="true" outlineLevel="0" collapsed="false">
      <c r="A52" s="135" t="s">
        <v>168</v>
      </c>
      <c r="B52" s="135"/>
      <c r="C52" s="135"/>
      <c r="D52" s="152" t="s">
        <v>179</v>
      </c>
      <c r="E52" s="137" t="n">
        <v>44645</v>
      </c>
      <c r="F52" s="28" t="s">
        <v>37</v>
      </c>
      <c r="G52" s="29" t="n">
        <v>0.1119</v>
      </c>
      <c r="H52" s="32" t="s">
        <v>39</v>
      </c>
      <c r="I52" s="31" t="n">
        <v>0.3168</v>
      </c>
      <c r="J52" s="37" t="s">
        <v>180</v>
      </c>
      <c r="K52" s="30"/>
      <c r="L52" s="31"/>
      <c r="M52" s="29" t="s">
        <v>175</v>
      </c>
      <c r="N52" s="30"/>
      <c r="O52" s="31"/>
      <c r="P52" s="29" t="n">
        <v>0.2487</v>
      </c>
      <c r="Q52" s="32" t="s">
        <v>39</v>
      </c>
      <c r="R52" s="31" t="n">
        <v>0.4254</v>
      </c>
      <c r="S52" s="29" t="s">
        <v>181</v>
      </c>
      <c r="T52" s="30"/>
      <c r="U52" s="31"/>
      <c r="V52" s="29" t="s">
        <v>182</v>
      </c>
      <c r="W52" s="30"/>
      <c r="X52" s="31"/>
      <c r="Y52" s="29" t="s">
        <v>183</v>
      </c>
      <c r="Z52" s="30"/>
      <c r="AA52" s="31"/>
      <c r="AB52" s="34"/>
      <c r="AC52" s="34"/>
      <c r="AD52" s="34"/>
    </row>
    <row r="53" s="2" customFormat="true" ht="33.15" hidden="false" customHeight="true" outlineLevel="0" collapsed="false">
      <c r="A53" s="135"/>
      <c r="B53" s="138"/>
      <c r="C53" s="135"/>
      <c r="D53" s="135"/>
      <c r="E53" s="139"/>
      <c r="F53" s="28" t="s">
        <v>141</v>
      </c>
      <c r="G53" s="101" t="str">
        <f aca="false">ROUND(G52*81/1,2)&amp;" ppt"</f>
        <v>9.06 ppt</v>
      </c>
      <c r="H53" s="32" t="s">
        <v>39</v>
      </c>
      <c r="I53" s="102" t="str">
        <f aca="false">ROUND(I52*81/1,2)&amp;" ppt"</f>
        <v>25.66 ppt</v>
      </c>
      <c r="J53" s="101" t="str">
        <f aca="false">"&lt;"&amp;ROUND(RIGHT(J52,LEN(J52)-1)*81/1000,2)&amp;" ppb"</f>
        <v>&lt;0.7 ppb</v>
      </c>
      <c r="K53" s="30"/>
      <c r="L53" s="102"/>
      <c r="M53" s="101" t="str">
        <f aca="false">"&lt;"&amp;ROUND(RIGHT(M52,LEN(M52)-1)*1760/1000,2)&amp;" ppb"</f>
        <v>&lt;0.4 ppb</v>
      </c>
      <c r="N53" s="30"/>
      <c r="O53" s="38"/>
      <c r="P53" s="101" t="str">
        <f aca="false">ROUND(P52*246/1000,2)&amp;" ppb"</f>
        <v>0.06 ppb</v>
      </c>
      <c r="Q53" s="32" t="s">
        <v>39</v>
      </c>
      <c r="R53" s="102" t="str">
        <f aca="false">ROUND(R52*246/1000,2)&amp;" ppb"</f>
        <v>0.1 ppb</v>
      </c>
      <c r="S53" s="101" t="str">
        <f aca="false">"&lt;"&amp;ROUND(RIGHT(S52,LEN(S52)-1)*32300/1000000,2)&amp;" ppm"</f>
        <v>&lt;0.21 ppm</v>
      </c>
      <c r="T53" s="30"/>
      <c r="U53" s="102"/>
      <c r="V53" s="37"/>
      <c r="W53" s="30"/>
      <c r="X53" s="38"/>
      <c r="Y53" s="37"/>
      <c r="Z53" s="30"/>
      <c r="AA53" s="38"/>
      <c r="AB53" s="40"/>
      <c r="AC53" s="30"/>
      <c r="AD53" s="41"/>
    </row>
    <row r="54" s="2" customFormat="true" ht="34.3" hidden="false" customHeight="true" outlineLevel="0" collapsed="false">
      <c r="A54" s="135"/>
      <c r="B54" s="138" t="s">
        <v>142</v>
      </c>
      <c r="C54" s="135"/>
      <c r="D54" s="135"/>
      <c r="E54" s="139"/>
      <c r="F54" s="28" t="s">
        <v>130</v>
      </c>
      <c r="G54" s="108"/>
      <c r="H54" s="109" t="s">
        <v>143</v>
      </c>
      <c r="I54" s="110"/>
      <c r="J54" s="119"/>
      <c r="K54" s="109" t="s">
        <v>144</v>
      </c>
      <c r="L54" s="120"/>
      <c r="M54" s="119"/>
      <c r="N54" s="109"/>
      <c r="O54" s="120"/>
      <c r="P54" s="119"/>
      <c r="Q54" s="109" t="s">
        <v>98</v>
      </c>
      <c r="R54" s="120"/>
      <c r="S54" s="121"/>
      <c r="T54" s="121"/>
      <c r="U54" s="121"/>
      <c r="V54" s="111"/>
      <c r="W54" s="109"/>
      <c r="X54" s="122"/>
      <c r="Y54" s="111"/>
      <c r="Z54" s="109"/>
      <c r="AA54" s="122"/>
      <c r="AB54" s="108"/>
      <c r="AC54" s="109"/>
      <c r="AD54" s="110"/>
    </row>
    <row r="55" s="2" customFormat="true" ht="34.3" hidden="false" customHeight="true" outlineLevel="0" collapsed="false">
      <c r="A55" s="135"/>
      <c r="B55" s="135"/>
      <c r="C55" s="135"/>
      <c r="D55" s="135"/>
      <c r="E55" s="139"/>
      <c r="F55" s="28" t="s">
        <v>37</v>
      </c>
      <c r="G55" s="97" t="s">
        <v>184</v>
      </c>
      <c r="H55" s="140"/>
      <c r="I55" s="141"/>
      <c r="J55" s="29" t="s">
        <v>148</v>
      </c>
      <c r="K55" s="30"/>
      <c r="L55" s="31"/>
      <c r="M55" s="61"/>
      <c r="N55" s="30"/>
      <c r="O55" s="62"/>
      <c r="P55" s="29" t="n">
        <v>0.3042</v>
      </c>
      <c r="Q55" s="142" t="s">
        <v>39</v>
      </c>
      <c r="R55" s="31" t="n">
        <v>0.5601</v>
      </c>
      <c r="S55" s="97"/>
      <c r="T55" s="140"/>
      <c r="U55" s="141"/>
      <c r="V55" s="37"/>
      <c r="W55" s="30"/>
      <c r="X55" s="38"/>
      <c r="Y55" s="37"/>
      <c r="Z55" s="30"/>
      <c r="AA55" s="38"/>
      <c r="AB55" s="40"/>
      <c r="AC55" s="30"/>
      <c r="AD55" s="41"/>
    </row>
    <row r="56" s="2" customFormat="true" ht="34.3" hidden="false" customHeight="true" outlineLevel="0" collapsed="false">
      <c r="A56" s="35"/>
      <c r="B56" s="35"/>
      <c r="C56" s="146"/>
      <c r="D56" s="35"/>
      <c r="E56" s="100"/>
      <c r="F56" s="28" t="s">
        <v>141</v>
      </c>
      <c r="G56" s="147"/>
      <c r="H56" s="30"/>
      <c r="I56" s="148"/>
      <c r="J56" s="147"/>
      <c r="K56" s="33"/>
      <c r="L56" s="148"/>
      <c r="M56" s="61"/>
      <c r="N56" s="30"/>
      <c r="O56" s="62"/>
      <c r="P56" s="101" t="str">
        <f aca="false">ROUND(P55*246/1000,2)&amp;" ppb"</f>
        <v>0.07 ppb</v>
      </c>
      <c r="Q56" s="32" t="s">
        <v>39</v>
      </c>
      <c r="R56" s="102" t="str">
        <f aca="false">ROUND(R55*246/1000,2)&amp;" ppb"</f>
        <v>0.14 ppb</v>
      </c>
      <c r="S56" s="29"/>
      <c r="T56" s="33"/>
      <c r="U56" s="31"/>
      <c r="V56" s="37"/>
      <c r="W56" s="30"/>
      <c r="X56" s="38"/>
      <c r="Y56" s="37"/>
      <c r="Z56" s="30"/>
      <c r="AA56" s="38"/>
      <c r="AB56" s="40"/>
      <c r="AC56" s="30"/>
      <c r="AD56" s="41"/>
    </row>
    <row r="57" s="2" customFormat="true" ht="39.25" hidden="false" customHeight="true" outlineLevel="0" collapsed="false">
      <c r="A57" s="66" t="s">
        <v>185</v>
      </c>
      <c r="B57" s="67" t="s">
        <v>186</v>
      </c>
      <c r="C57" s="68" t="s">
        <v>187</v>
      </c>
      <c r="D57" s="69" t="n">
        <v>9.646</v>
      </c>
      <c r="E57" s="153" t="n">
        <v>44645</v>
      </c>
      <c r="F57" s="71" t="s">
        <v>130</v>
      </c>
      <c r="G57" s="108"/>
      <c r="H57" s="109" t="s">
        <v>26</v>
      </c>
      <c r="I57" s="110"/>
      <c r="J57" s="108"/>
      <c r="K57" s="109" t="s">
        <v>27</v>
      </c>
      <c r="L57" s="110"/>
      <c r="M57" s="108"/>
      <c r="N57" s="109" t="s">
        <v>28</v>
      </c>
      <c r="O57" s="110"/>
      <c r="P57" s="108"/>
      <c r="Q57" s="109" t="s">
        <v>29</v>
      </c>
      <c r="R57" s="110"/>
      <c r="S57" s="111"/>
      <c r="T57" s="109" t="s">
        <v>30</v>
      </c>
      <c r="U57" s="110"/>
      <c r="V57" s="108"/>
      <c r="W57" s="109" t="s">
        <v>31</v>
      </c>
      <c r="X57" s="110"/>
      <c r="Y57" s="108"/>
      <c r="Z57" s="109" t="s">
        <v>32</v>
      </c>
      <c r="AA57" s="110"/>
      <c r="AB57" s="112" t="s">
        <v>33</v>
      </c>
      <c r="AC57" s="112"/>
      <c r="AD57" s="112"/>
    </row>
    <row r="58" s="2" customFormat="true" ht="36.1" hidden="false" customHeight="true" outlineLevel="0" collapsed="false">
      <c r="A58" s="113" t="s">
        <v>168</v>
      </c>
      <c r="B58" s="113"/>
      <c r="C58" s="113"/>
      <c r="D58" s="149" t="s">
        <v>188</v>
      </c>
      <c r="E58" s="115" t="n">
        <v>44655</v>
      </c>
      <c r="F58" s="71" t="s">
        <v>37</v>
      </c>
      <c r="G58" s="72" t="n">
        <v>1.451</v>
      </c>
      <c r="H58" s="73" t="s">
        <v>39</v>
      </c>
      <c r="I58" s="74" t="n">
        <v>0.4729</v>
      </c>
      <c r="J58" s="75" t="s">
        <v>189</v>
      </c>
      <c r="K58" s="73"/>
      <c r="L58" s="74"/>
      <c r="M58" s="72" t="n">
        <v>0.1493</v>
      </c>
      <c r="N58" s="73" t="s">
        <v>39</v>
      </c>
      <c r="O58" s="74" t="n">
        <v>0.248</v>
      </c>
      <c r="P58" s="75" t="s">
        <v>190</v>
      </c>
      <c r="Q58" s="73"/>
      <c r="R58" s="74"/>
      <c r="S58" s="75" t="s">
        <v>191</v>
      </c>
      <c r="T58" s="73"/>
      <c r="U58" s="74"/>
      <c r="V58" s="75" t="s">
        <v>192</v>
      </c>
      <c r="W58" s="73"/>
      <c r="X58" s="74"/>
      <c r="Y58" s="75" t="s">
        <v>193</v>
      </c>
      <c r="Z58" s="73"/>
      <c r="AA58" s="74"/>
      <c r="AB58" s="105"/>
      <c r="AC58" s="105"/>
      <c r="AD58" s="105"/>
    </row>
    <row r="59" s="2" customFormat="true" ht="33.15" hidden="false" customHeight="true" outlineLevel="0" collapsed="false">
      <c r="A59" s="113"/>
      <c r="B59" s="116"/>
      <c r="C59" s="113"/>
      <c r="D59" s="113"/>
      <c r="E59" s="117"/>
      <c r="F59" s="71" t="s">
        <v>141</v>
      </c>
      <c r="G59" s="82" t="str">
        <f aca="false">ROUND(G58*81/1,2)&amp;" ppt"</f>
        <v>117.53 ppt</v>
      </c>
      <c r="H59" s="73" t="s">
        <v>39</v>
      </c>
      <c r="I59" s="83" t="str">
        <f aca="false">ROUND(I58*81/1,2)&amp;" ppt"</f>
        <v>38.3 ppt</v>
      </c>
      <c r="J59" s="82" t="str">
        <f aca="false">"&lt;"&amp;ROUND(RIGHT(J58,LEN(J58)-1)*81/1000,2)&amp;" ppb"</f>
        <v>&lt;1.46 ppb</v>
      </c>
      <c r="K59" s="73"/>
      <c r="L59" s="83"/>
      <c r="M59" s="82" t="str">
        <f aca="false">ROUND(M58*1760/1000,2)&amp;" ppb"</f>
        <v>0.26 ppb</v>
      </c>
      <c r="N59" s="73" t="s">
        <v>39</v>
      </c>
      <c r="O59" s="83" t="str">
        <f aca="false">ROUND(O58*1760/1000,2)&amp;" ppb"</f>
        <v>0.44 ppb</v>
      </c>
      <c r="P59" s="82" t="str">
        <f aca="false">"&lt;"&amp;ROUND(RIGHT(P58,LEN(P58)-1)*246/1000,2)&amp;" ppb"</f>
        <v>&lt;0.14 ppb</v>
      </c>
      <c r="Q59" s="118"/>
      <c r="R59" s="74"/>
      <c r="S59" s="82" t="str">
        <f aca="false">"&lt;"&amp;ROUND(RIGHT(S58,LEN(S58)-1)*32300/1000000,2)&amp;" ppm"</f>
        <v>&lt;0.39 ppm</v>
      </c>
      <c r="T59" s="73"/>
      <c r="U59" s="83"/>
      <c r="V59" s="85"/>
      <c r="W59" s="73"/>
      <c r="X59" s="84"/>
      <c r="Y59" s="85"/>
      <c r="Z59" s="73"/>
      <c r="AA59" s="84"/>
      <c r="AB59" s="86"/>
      <c r="AC59" s="73"/>
      <c r="AD59" s="91"/>
    </row>
    <row r="60" s="2" customFormat="true" ht="34.3" hidden="false" customHeight="true" outlineLevel="0" collapsed="false">
      <c r="A60" s="113"/>
      <c r="B60" s="116" t="s">
        <v>142</v>
      </c>
      <c r="C60" s="113"/>
      <c r="D60" s="113"/>
      <c r="E60" s="117"/>
      <c r="F60" s="71" t="s">
        <v>130</v>
      </c>
      <c r="G60" s="108"/>
      <c r="H60" s="109" t="s">
        <v>143</v>
      </c>
      <c r="I60" s="110"/>
      <c r="J60" s="119"/>
      <c r="K60" s="109" t="s">
        <v>144</v>
      </c>
      <c r="L60" s="120"/>
      <c r="M60" s="119"/>
      <c r="N60" s="109"/>
      <c r="O60" s="120"/>
      <c r="P60" s="119"/>
      <c r="Q60" s="109" t="s">
        <v>98</v>
      </c>
      <c r="R60" s="120"/>
      <c r="S60" s="121"/>
      <c r="T60" s="121"/>
      <c r="U60" s="121"/>
      <c r="V60" s="111"/>
      <c r="W60" s="109"/>
      <c r="X60" s="122"/>
      <c r="Y60" s="111"/>
      <c r="Z60" s="109"/>
      <c r="AA60" s="122"/>
      <c r="AB60" s="108"/>
      <c r="AC60" s="109"/>
      <c r="AD60" s="110"/>
    </row>
    <row r="61" s="2" customFormat="true" ht="34.3" hidden="false" customHeight="true" outlineLevel="0" collapsed="false">
      <c r="A61" s="113"/>
      <c r="B61" s="113"/>
      <c r="C61" s="113"/>
      <c r="D61" s="113"/>
      <c r="E61" s="117"/>
      <c r="F61" s="71" t="s">
        <v>37</v>
      </c>
      <c r="G61" s="78" t="s">
        <v>194</v>
      </c>
      <c r="H61" s="123"/>
      <c r="I61" s="124"/>
      <c r="J61" s="125" t="s">
        <v>173</v>
      </c>
      <c r="K61" s="73"/>
      <c r="L61" s="91"/>
      <c r="M61" s="76"/>
      <c r="N61" s="73"/>
      <c r="O61" s="77"/>
      <c r="P61" s="75" t="s">
        <v>195</v>
      </c>
      <c r="Q61" s="118"/>
      <c r="R61" s="74"/>
      <c r="S61" s="78"/>
      <c r="T61" s="123"/>
      <c r="U61" s="124"/>
      <c r="V61" s="85"/>
      <c r="W61" s="73"/>
      <c r="X61" s="84"/>
      <c r="Y61" s="85"/>
      <c r="Z61" s="73"/>
      <c r="AA61" s="84"/>
      <c r="AB61" s="86"/>
      <c r="AC61" s="73"/>
      <c r="AD61" s="91"/>
    </row>
    <row r="62" s="2" customFormat="true" ht="34.3" hidden="false" customHeight="true" outlineLevel="0" collapsed="false">
      <c r="A62" s="80"/>
      <c r="B62" s="80"/>
      <c r="C62" s="130"/>
      <c r="D62" s="80"/>
      <c r="E62" s="131"/>
      <c r="F62" s="71" t="s">
        <v>141</v>
      </c>
      <c r="G62" s="132"/>
      <c r="H62" s="73"/>
      <c r="I62" s="133"/>
      <c r="J62" s="132"/>
      <c r="K62" s="118"/>
      <c r="L62" s="133"/>
      <c r="M62" s="76"/>
      <c r="N62" s="73"/>
      <c r="O62" s="77"/>
      <c r="P62" s="82" t="str">
        <f aca="false">"&lt;"&amp;ROUND(RIGHT(P61,LEN(P61)-1)*246/1000,2)&amp;" ppb"</f>
        <v>&lt;0.23 ppb</v>
      </c>
      <c r="Q62" s="118"/>
      <c r="R62" s="74"/>
      <c r="S62" s="72"/>
      <c r="T62" s="118"/>
      <c r="U62" s="74"/>
      <c r="V62" s="85"/>
      <c r="W62" s="73"/>
      <c r="X62" s="84"/>
      <c r="Y62" s="85"/>
      <c r="Z62" s="73"/>
      <c r="AA62" s="84"/>
      <c r="AB62" s="86"/>
      <c r="AC62" s="73"/>
      <c r="AD62" s="91"/>
    </row>
    <row r="63" s="2" customFormat="true" ht="39.25" hidden="false" customHeight="true" outlineLevel="0" collapsed="false">
      <c r="A63" s="23" t="s">
        <v>196</v>
      </c>
      <c r="B63" s="24" t="s">
        <v>197</v>
      </c>
      <c r="C63" s="25" t="s">
        <v>198</v>
      </c>
      <c r="D63" s="26" t="n">
        <v>9.833</v>
      </c>
      <c r="E63" s="151" t="n">
        <v>44655</v>
      </c>
      <c r="F63" s="28" t="s">
        <v>130</v>
      </c>
      <c r="G63" s="108"/>
      <c r="H63" s="109" t="s">
        <v>26</v>
      </c>
      <c r="I63" s="110"/>
      <c r="J63" s="108"/>
      <c r="K63" s="109" t="s">
        <v>27</v>
      </c>
      <c r="L63" s="110"/>
      <c r="M63" s="108"/>
      <c r="N63" s="109" t="s">
        <v>28</v>
      </c>
      <c r="O63" s="110"/>
      <c r="P63" s="108"/>
      <c r="Q63" s="109" t="s">
        <v>29</v>
      </c>
      <c r="R63" s="110"/>
      <c r="S63" s="111"/>
      <c r="T63" s="109" t="s">
        <v>30</v>
      </c>
      <c r="U63" s="110"/>
      <c r="V63" s="108"/>
      <c r="W63" s="109" t="s">
        <v>31</v>
      </c>
      <c r="X63" s="110"/>
      <c r="Y63" s="108"/>
      <c r="Z63" s="109" t="s">
        <v>32</v>
      </c>
      <c r="AA63" s="110"/>
      <c r="AB63" s="112" t="s">
        <v>33</v>
      </c>
      <c r="AC63" s="112"/>
      <c r="AD63" s="112"/>
    </row>
    <row r="64" s="2" customFormat="true" ht="36.1" hidden="false" customHeight="true" outlineLevel="0" collapsed="false">
      <c r="A64" s="135" t="s">
        <v>168</v>
      </c>
      <c r="B64" s="135"/>
      <c r="C64" s="135"/>
      <c r="D64" s="152" t="s">
        <v>199</v>
      </c>
      <c r="E64" s="137" t="n">
        <v>44665</v>
      </c>
      <c r="F64" s="28" t="s">
        <v>37</v>
      </c>
      <c r="G64" s="29" t="s">
        <v>200</v>
      </c>
      <c r="H64" s="30"/>
      <c r="I64" s="31"/>
      <c r="J64" s="29" t="n">
        <v>5.383</v>
      </c>
      <c r="K64" s="32" t="s">
        <v>39</v>
      </c>
      <c r="L64" s="31" t="n">
        <v>10.53</v>
      </c>
      <c r="M64" s="29" t="s">
        <v>201</v>
      </c>
      <c r="N64" s="30"/>
      <c r="O64" s="31"/>
      <c r="P64" s="29" t="s">
        <v>202</v>
      </c>
      <c r="Q64" s="154"/>
      <c r="R64" s="155"/>
      <c r="S64" s="29" t="n">
        <v>5.0294</v>
      </c>
      <c r="T64" s="32" t="s">
        <v>39</v>
      </c>
      <c r="U64" s="31" t="n">
        <v>5.039</v>
      </c>
      <c r="V64" s="29" t="s">
        <v>203</v>
      </c>
      <c r="W64" s="30"/>
      <c r="X64" s="31"/>
      <c r="Y64" s="29" t="s">
        <v>204</v>
      </c>
      <c r="Z64" s="30"/>
      <c r="AA64" s="31"/>
      <c r="AB64" s="34"/>
      <c r="AC64" s="34"/>
      <c r="AD64" s="34"/>
    </row>
    <row r="65" s="2" customFormat="true" ht="33.15" hidden="false" customHeight="true" outlineLevel="0" collapsed="false">
      <c r="A65" s="135"/>
      <c r="B65" s="138"/>
      <c r="C65" s="135"/>
      <c r="D65" s="135"/>
      <c r="E65" s="139"/>
      <c r="F65" s="28" t="s">
        <v>141</v>
      </c>
      <c r="G65" s="101" t="str">
        <f aca="false">"&lt;"&amp;ROUND(RIGHT(G64,LEN(G64)-1)*81/1,2)&amp;" ppt"</f>
        <v>&lt;42.12 ppt</v>
      </c>
      <c r="H65" s="30"/>
      <c r="I65" s="102"/>
      <c r="J65" s="101" t="str">
        <f aca="false">ROUND(J64*81/1000,2)&amp;" ppb"</f>
        <v>0.44 ppb</v>
      </c>
      <c r="K65" s="32" t="s">
        <v>39</v>
      </c>
      <c r="L65" s="102" t="str">
        <f aca="false">ROUND(L64*81/1000,2)&amp;" ppb"</f>
        <v>0.85 ppb</v>
      </c>
      <c r="M65" s="101" t="str">
        <f aca="false">"&lt;"&amp;ROUND(RIGHT(M64,LEN(M64)-1)*1760/1000,2)&amp;" ppb"</f>
        <v>&lt;0.55 ppb</v>
      </c>
      <c r="N65" s="30"/>
      <c r="O65" s="38"/>
      <c r="P65" s="101" t="str">
        <f aca="false">"&lt;"&amp;ROUND(RIGHT(P64,LEN(P64)-1)*246/1000,2)&amp;" ppb"</f>
        <v>&lt;0.18 ppb</v>
      </c>
      <c r="Q65" s="33"/>
      <c r="R65" s="31"/>
      <c r="S65" s="101" t="str">
        <f aca="false">ROUND(S64*32300/1000,2)&amp;" ppb"</f>
        <v>162.45 ppb</v>
      </c>
      <c r="T65" s="32" t="s">
        <v>39</v>
      </c>
      <c r="U65" s="102" t="str">
        <f aca="false">ROUND(U64*32300/1000,2)&amp;" ppb"</f>
        <v>162.76 ppb</v>
      </c>
      <c r="V65" s="37"/>
      <c r="W65" s="30"/>
      <c r="X65" s="38"/>
      <c r="Y65" s="37"/>
      <c r="Z65" s="30"/>
      <c r="AA65" s="38"/>
      <c r="AB65" s="40"/>
      <c r="AC65" s="30"/>
      <c r="AD65" s="41"/>
    </row>
    <row r="66" s="2" customFormat="true" ht="34.3" hidden="false" customHeight="true" outlineLevel="0" collapsed="false">
      <c r="A66" s="135"/>
      <c r="B66" s="138" t="s">
        <v>142</v>
      </c>
      <c r="C66" s="135"/>
      <c r="D66" s="135"/>
      <c r="E66" s="139"/>
      <c r="F66" s="28" t="s">
        <v>130</v>
      </c>
      <c r="G66" s="108"/>
      <c r="H66" s="109" t="s">
        <v>143</v>
      </c>
      <c r="I66" s="110"/>
      <c r="J66" s="119"/>
      <c r="K66" s="109" t="s">
        <v>144</v>
      </c>
      <c r="L66" s="120"/>
      <c r="M66" s="119"/>
      <c r="N66" s="109"/>
      <c r="O66" s="120"/>
      <c r="P66" s="119"/>
      <c r="Q66" s="109" t="s">
        <v>98</v>
      </c>
      <c r="R66" s="120"/>
      <c r="S66" s="121"/>
      <c r="T66" s="121"/>
      <c r="U66" s="121"/>
      <c r="V66" s="111"/>
      <c r="W66" s="109"/>
      <c r="X66" s="122"/>
      <c r="Y66" s="111"/>
      <c r="Z66" s="109"/>
      <c r="AA66" s="122"/>
      <c r="AB66" s="108"/>
      <c r="AC66" s="109"/>
      <c r="AD66" s="110"/>
    </row>
    <row r="67" s="2" customFormat="true" ht="34.3" hidden="false" customHeight="true" outlineLevel="0" collapsed="false">
      <c r="A67" s="135"/>
      <c r="B67" s="135"/>
      <c r="C67" s="135"/>
      <c r="D67" s="135"/>
      <c r="E67" s="139"/>
      <c r="F67" s="28" t="s">
        <v>37</v>
      </c>
      <c r="G67" s="97" t="s">
        <v>205</v>
      </c>
      <c r="H67" s="140"/>
      <c r="I67" s="141"/>
      <c r="J67" s="64" t="s">
        <v>206</v>
      </c>
      <c r="K67" s="30"/>
      <c r="L67" s="41"/>
      <c r="M67" s="61"/>
      <c r="N67" s="30"/>
      <c r="O67" s="62"/>
      <c r="P67" s="29" t="n">
        <v>0.4496</v>
      </c>
      <c r="Q67" s="142" t="s">
        <v>39</v>
      </c>
      <c r="R67" s="31" t="n">
        <v>0.6866</v>
      </c>
      <c r="S67" s="97"/>
      <c r="T67" s="140"/>
      <c r="U67" s="141"/>
      <c r="V67" s="37"/>
      <c r="W67" s="30"/>
      <c r="X67" s="38"/>
      <c r="Y67" s="37"/>
      <c r="Z67" s="30"/>
      <c r="AA67" s="38"/>
      <c r="AB67" s="40"/>
      <c r="AC67" s="30"/>
      <c r="AD67" s="41"/>
    </row>
    <row r="68" s="2" customFormat="true" ht="34.3" hidden="false" customHeight="true" outlineLevel="0" collapsed="false">
      <c r="A68" s="35"/>
      <c r="B68" s="35"/>
      <c r="C68" s="146"/>
      <c r="D68" s="35"/>
      <c r="E68" s="100"/>
      <c r="F68" s="28" t="s">
        <v>141</v>
      </c>
      <c r="G68" s="147"/>
      <c r="H68" s="30"/>
      <c r="I68" s="148"/>
      <c r="J68" s="147"/>
      <c r="K68" s="33"/>
      <c r="L68" s="148"/>
      <c r="M68" s="61"/>
      <c r="N68" s="30"/>
      <c r="O68" s="62"/>
      <c r="P68" s="101" t="str">
        <f aca="false">ROUND(P67*246/1000,2)&amp;" ppb"</f>
        <v>0.11 ppb</v>
      </c>
      <c r="Q68" s="32" t="s">
        <v>39</v>
      </c>
      <c r="R68" s="102" t="str">
        <f aca="false">ROUND(R67*246/1000,2)&amp;" ppb"</f>
        <v>0.17 ppb</v>
      </c>
      <c r="S68" s="29"/>
      <c r="T68" s="33"/>
      <c r="U68" s="31"/>
      <c r="V68" s="37"/>
      <c r="W68" s="30"/>
      <c r="X68" s="38"/>
      <c r="Y68" s="37"/>
      <c r="Z68" s="30"/>
      <c r="AA68" s="38"/>
      <c r="AB68" s="40"/>
      <c r="AC68" s="30"/>
      <c r="AD68" s="41"/>
    </row>
    <row r="69" s="2" customFormat="true" ht="39.25" hidden="false" customHeight="true" outlineLevel="0" collapsed="false">
      <c r="A69" s="66" t="s">
        <v>207</v>
      </c>
      <c r="B69" s="67" t="s">
        <v>208</v>
      </c>
      <c r="C69" s="68" t="s">
        <v>209</v>
      </c>
      <c r="D69" s="69" t="n">
        <v>10.798</v>
      </c>
      <c r="E69" s="153" t="n">
        <v>44665</v>
      </c>
      <c r="F69" s="71" t="s">
        <v>130</v>
      </c>
      <c r="G69" s="108"/>
      <c r="H69" s="109" t="s">
        <v>26</v>
      </c>
      <c r="I69" s="110"/>
      <c r="J69" s="108"/>
      <c r="K69" s="109" t="s">
        <v>27</v>
      </c>
      <c r="L69" s="110"/>
      <c r="M69" s="108"/>
      <c r="N69" s="109" t="s">
        <v>28</v>
      </c>
      <c r="O69" s="110"/>
      <c r="P69" s="108"/>
      <c r="Q69" s="109" t="s">
        <v>29</v>
      </c>
      <c r="R69" s="110"/>
      <c r="S69" s="111"/>
      <c r="T69" s="109" t="s">
        <v>30</v>
      </c>
      <c r="U69" s="110"/>
      <c r="V69" s="108"/>
      <c r="W69" s="109" t="s">
        <v>31</v>
      </c>
      <c r="X69" s="110"/>
      <c r="Y69" s="108"/>
      <c r="Z69" s="109" t="s">
        <v>32</v>
      </c>
      <c r="AA69" s="110"/>
      <c r="AB69" s="112" t="s">
        <v>33</v>
      </c>
      <c r="AC69" s="112"/>
      <c r="AD69" s="112"/>
    </row>
    <row r="70" s="2" customFormat="true" ht="36.1" hidden="false" customHeight="true" outlineLevel="0" collapsed="false">
      <c r="A70" s="113" t="s">
        <v>168</v>
      </c>
      <c r="B70" s="113"/>
      <c r="C70" s="113"/>
      <c r="D70" s="149" t="s">
        <v>210</v>
      </c>
      <c r="E70" s="115" t="n">
        <v>44676</v>
      </c>
      <c r="F70" s="71" t="s">
        <v>37</v>
      </c>
      <c r="G70" s="72" t="n">
        <v>0.3699</v>
      </c>
      <c r="H70" s="73" t="s">
        <v>39</v>
      </c>
      <c r="I70" s="74" t="n">
        <v>0.3895</v>
      </c>
      <c r="J70" s="75" t="s">
        <v>211</v>
      </c>
      <c r="K70" s="73"/>
      <c r="L70" s="74"/>
      <c r="M70" s="75" t="s">
        <v>212</v>
      </c>
      <c r="N70" s="73"/>
      <c r="O70" s="74"/>
      <c r="P70" s="75" t="s">
        <v>213</v>
      </c>
      <c r="Q70" s="73"/>
      <c r="R70" s="74"/>
      <c r="S70" s="72" t="n">
        <v>2.1393</v>
      </c>
      <c r="T70" s="73" t="s">
        <v>39</v>
      </c>
      <c r="U70" s="74" t="n">
        <v>4.687</v>
      </c>
      <c r="V70" s="75" t="s">
        <v>172</v>
      </c>
      <c r="W70" s="73"/>
      <c r="X70" s="74"/>
      <c r="Y70" s="75" t="s">
        <v>214</v>
      </c>
      <c r="Z70" s="73"/>
      <c r="AA70" s="74"/>
      <c r="AB70" s="105"/>
      <c r="AC70" s="105"/>
      <c r="AD70" s="105"/>
    </row>
    <row r="71" s="2" customFormat="true" ht="33.15" hidden="false" customHeight="true" outlineLevel="0" collapsed="false">
      <c r="A71" s="113"/>
      <c r="B71" s="116"/>
      <c r="C71" s="113"/>
      <c r="D71" s="113"/>
      <c r="E71" s="117"/>
      <c r="F71" s="71" t="s">
        <v>141</v>
      </c>
      <c r="G71" s="82" t="str">
        <f aca="false">ROUND(G70*81/1,2)&amp;" ppt"</f>
        <v>29.96 ppt</v>
      </c>
      <c r="H71" s="73" t="s">
        <v>39</v>
      </c>
      <c r="I71" s="83" t="str">
        <f aca="false">ROUND(I70*81/1,2)&amp;" ppt"</f>
        <v>31.55 ppt</v>
      </c>
      <c r="J71" s="82" t="str">
        <f aca="false">"&lt;"&amp;ROUND(RIGHT(J70,LEN(J70)-1)*81/1000,2)&amp;" ppb"</f>
        <v>&lt;1.02 ppb</v>
      </c>
      <c r="K71" s="73"/>
      <c r="L71" s="83"/>
      <c r="M71" s="82" t="str">
        <f aca="false">"&lt;"&amp;ROUND(RIGHT(M70,LEN(M70)-1)*1760/1000,2)&amp;" ppb"</f>
        <v>&lt;1.04 ppb</v>
      </c>
      <c r="N71" s="73"/>
      <c r="O71" s="84"/>
      <c r="P71" s="82" t="str">
        <f aca="false">"&lt;"&amp;ROUND(RIGHT(P70,LEN(P70)-1)*246/1000,2)&amp;" ppb"</f>
        <v>&lt;0.26 ppb</v>
      </c>
      <c r="Q71" s="118"/>
      <c r="R71" s="74"/>
      <c r="S71" s="82" t="str">
        <f aca="false">ROUND(S70*32300/1000,2)&amp;" ppb"</f>
        <v>69.1 ppb</v>
      </c>
      <c r="T71" s="73" t="s">
        <v>39</v>
      </c>
      <c r="U71" s="83" t="str">
        <f aca="false">ROUND(U70*32300/1000,2)&amp;" ppb"</f>
        <v>151.39 ppb</v>
      </c>
      <c r="V71" s="85"/>
      <c r="W71" s="73"/>
      <c r="X71" s="84"/>
      <c r="Y71" s="85"/>
      <c r="Z71" s="73"/>
      <c r="AA71" s="84"/>
      <c r="AB71" s="86"/>
      <c r="AC71" s="73"/>
      <c r="AD71" s="91"/>
    </row>
    <row r="72" s="2" customFormat="true" ht="34.3" hidden="false" customHeight="true" outlineLevel="0" collapsed="false">
      <c r="A72" s="113"/>
      <c r="B72" s="116" t="s">
        <v>142</v>
      </c>
      <c r="C72" s="113"/>
      <c r="D72" s="113"/>
      <c r="E72" s="117"/>
      <c r="F72" s="71" t="s">
        <v>130</v>
      </c>
      <c r="G72" s="108"/>
      <c r="H72" s="109" t="s">
        <v>143</v>
      </c>
      <c r="I72" s="110"/>
      <c r="J72" s="119"/>
      <c r="K72" s="109" t="s">
        <v>144</v>
      </c>
      <c r="L72" s="120"/>
      <c r="M72" s="119"/>
      <c r="N72" s="109"/>
      <c r="O72" s="120"/>
      <c r="P72" s="119"/>
      <c r="Q72" s="109" t="s">
        <v>98</v>
      </c>
      <c r="R72" s="120"/>
      <c r="S72" s="121"/>
      <c r="T72" s="121"/>
      <c r="U72" s="121"/>
      <c r="V72" s="111"/>
      <c r="W72" s="109"/>
      <c r="X72" s="122"/>
      <c r="Y72" s="111"/>
      <c r="Z72" s="109"/>
      <c r="AA72" s="122"/>
      <c r="AB72" s="108"/>
      <c r="AC72" s="109"/>
      <c r="AD72" s="110"/>
    </row>
    <row r="73" s="2" customFormat="true" ht="34.3" hidden="false" customHeight="true" outlineLevel="0" collapsed="false">
      <c r="A73" s="113"/>
      <c r="B73" s="113"/>
      <c r="C73" s="113"/>
      <c r="D73" s="113"/>
      <c r="E73" s="117"/>
      <c r="F73" s="71" t="s">
        <v>37</v>
      </c>
      <c r="G73" s="156" t="s">
        <v>215</v>
      </c>
      <c r="H73" s="127"/>
      <c r="I73" s="157"/>
      <c r="J73" s="125" t="s">
        <v>216</v>
      </c>
      <c r="K73" s="73"/>
      <c r="L73" s="91"/>
      <c r="M73" s="76"/>
      <c r="N73" s="73"/>
      <c r="O73" s="77"/>
      <c r="P73" s="75" t="s">
        <v>77</v>
      </c>
      <c r="Q73" s="118"/>
      <c r="R73" s="74"/>
      <c r="S73" s="78"/>
      <c r="T73" s="123"/>
      <c r="U73" s="124"/>
      <c r="V73" s="85"/>
      <c r="W73" s="73"/>
      <c r="X73" s="84"/>
      <c r="Y73" s="85"/>
      <c r="Z73" s="73"/>
      <c r="AA73" s="84"/>
      <c r="AB73" s="86"/>
      <c r="AC73" s="73"/>
      <c r="AD73" s="91"/>
    </row>
    <row r="74" s="2" customFormat="true" ht="34.3" hidden="false" customHeight="true" outlineLevel="0" collapsed="false">
      <c r="A74" s="80"/>
      <c r="B74" s="80"/>
      <c r="C74" s="130"/>
      <c r="D74" s="80"/>
      <c r="E74" s="131"/>
      <c r="F74" s="71" t="s">
        <v>141</v>
      </c>
      <c r="G74" s="132"/>
      <c r="H74" s="73"/>
      <c r="I74" s="133"/>
      <c r="J74" s="132"/>
      <c r="K74" s="118"/>
      <c r="L74" s="133"/>
      <c r="M74" s="76"/>
      <c r="N74" s="73"/>
      <c r="O74" s="77"/>
      <c r="P74" s="82" t="str">
        <f aca="false">"&lt;"&amp;ROUND(RIGHT(P73,LEN(P73)-1)*246/1000,2)&amp;" ppb"</f>
        <v>&lt;0.14 ppb</v>
      </c>
      <c r="Q74" s="118"/>
      <c r="R74" s="74"/>
      <c r="S74" s="72"/>
      <c r="T74" s="118"/>
      <c r="U74" s="74"/>
      <c r="V74" s="85"/>
      <c r="W74" s="73"/>
      <c r="X74" s="84"/>
      <c r="Y74" s="85"/>
      <c r="Z74" s="73"/>
      <c r="AA74" s="84"/>
      <c r="AB74" s="86"/>
      <c r="AC74" s="73"/>
      <c r="AD74" s="91"/>
    </row>
    <row r="75" s="2" customFormat="true" ht="39.25" hidden="false" customHeight="true" outlineLevel="0" collapsed="false">
      <c r="A75" s="23" t="s">
        <v>217</v>
      </c>
      <c r="B75" s="24"/>
      <c r="C75" s="25" t="s">
        <v>218</v>
      </c>
      <c r="D75" s="26" t="n">
        <v>13.784</v>
      </c>
      <c r="E75" s="27" t="n">
        <v>44698</v>
      </c>
      <c r="F75" s="28" t="s">
        <v>130</v>
      </c>
      <c r="G75" s="108"/>
      <c r="H75" s="109" t="s">
        <v>26</v>
      </c>
      <c r="I75" s="110"/>
      <c r="J75" s="108"/>
      <c r="K75" s="109" t="s">
        <v>27</v>
      </c>
      <c r="L75" s="110"/>
      <c r="M75" s="108"/>
      <c r="N75" s="109" t="s">
        <v>28</v>
      </c>
      <c r="O75" s="110"/>
      <c r="P75" s="108"/>
      <c r="Q75" s="109" t="s">
        <v>29</v>
      </c>
      <c r="R75" s="110"/>
      <c r="S75" s="111"/>
      <c r="T75" s="109" t="s">
        <v>30</v>
      </c>
      <c r="U75" s="110"/>
      <c r="V75" s="108"/>
      <c r="W75" s="109" t="s">
        <v>31</v>
      </c>
      <c r="X75" s="110"/>
      <c r="Y75" s="108"/>
      <c r="Z75" s="109" t="s">
        <v>32</v>
      </c>
      <c r="AA75" s="110"/>
      <c r="AB75" s="112" t="s">
        <v>33</v>
      </c>
      <c r="AC75" s="112"/>
      <c r="AD75" s="112"/>
    </row>
    <row r="76" s="2" customFormat="true" ht="42.5" hidden="false" customHeight="true" outlineLevel="0" collapsed="false">
      <c r="A76" s="135" t="s">
        <v>219</v>
      </c>
      <c r="B76" s="135" t="s">
        <v>132</v>
      </c>
      <c r="C76" s="135"/>
      <c r="D76" s="152" t="s">
        <v>220</v>
      </c>
      <c r="E76" s="137" t="n">
        <v>44712</v>
      </c>
      <c r="F76" s="28" t="s">
        <v>37</v>
      </c>
      <c r="G76" s="29" t="s">
        <v>221</v>
      </c>
      <c r="H76" s="30"/>
      <c r="I76" s="31"/>
      <c r="J76" s="29" t="n">
        <v>276.1</v>
      </c>
      <c r="K76" s="32" t="s">
        <v>39</v>
      </c>
      <c r="L76" s="31" t="n">
        <v>727.3</v>
      </c>
      <c r="M76" s="29" t="s">
        <v>222</v>
      </c>
      <c r="N76" s="30"/>
      <c r="O76" s="31"/>
      <c r="P76" s="29" t="s">
        <v>223</v>
      </c>
      <c r="Q76" s="30"/>
      <c r="R76" s="31"/>
      <c r="S76" s="29" t="n">
        <v>314.37</v>
      </c>
      <c r="T76" s="32" t="s">
        <v>39</v>
      </c>
      <c r="U76" s="31" t="n">
        <v>334.6</v>
      </c>
      <c r="V76" s="29" t="s">
        <v>224</v>
      </c>
      <c r="W76" s="30"/>
      <c r="X76" s="31"/>
      <c r="Y76" s="29" t="s">
        <v>225</v>
      </c>
      <c r="Z76" s="30"/>
      <c r="AA76" s="31"/>
      <c r="AB76" s="34"/>
      <c r="AC76" s="34"/>
      <c r="AD76" s="34"/>
    </row>
    <row r="77" s="2" customFormat="true" ht="33.15" hidden="false" customHeight="true" outlineLevel="0" collapsed="false">
      <c r="A77" s="135"/>
      <c r="B77" s="138"/>
      <c r="C77" s="135"/>
      <c r="D77" s="135"/>
      <c r="E77" s="139"/>
      <c r="F77" s="28" t="s">
        <v>141</v>
      </c>
      <c r="G77" s="101" t="str">
        <f aca="false">"&lt;"&amp;ROUND(RIGHT(G76,LEN(G76)-1)*81/1000,2)&amp;" ppb"</f>
        <v>&lt;1.53 ppb</v>
      </c>
      <c r="H77" s="30"/>
      <c r="I77" s="102"/>
      <c r="J77" s="101" t="str">
        <f aca="false">ROUND(J76*81/1000,2)&amp;" ppb"</f>
        <v>22.36 ppb</v>
      </c>
      <c r="K77" s="32" t="s">
        <v>39</v>
      </c>
      <c r="L77" s="102" t="str">
        <f aca="false">ROUND(L76*81/1000,2)&amp;" ppb"</f>
        <v>58.91 ppb</v>
      </c>
      <c r="M77" s="101" t="str">
        <f aca="false">"&lt;"&amp;ROUND(RIGHT(M76,LEN(M76)-1)*1760/1000,2)&amp;" ppb"</f>
        <v>&lt;33.97 ppb</v>
      </c>
      <c r="N77" s="30"/>
      <c r="O77" s="38"/>
      <c r="P77" s="101" t="str">
        <f aca="false">"&lt;"&amp;ROUND(RIGHT(P76,LEN(P76)-1)*246/1000,2)&amp;" ppb"</f>
        <v>&lt;7.23 ppb</v>
      </c>
      <c r="Q77" s="33"/>
      <c r="R77" s="31"/>
      <c r="S77" s="101" t="str">
        <f aca="false">ROUND(S76*32300/1000000,2)&amp;" ppm"</f>
        <v>10.15 ppm</v>
      </c>
      <c r="T77" s="32" t="s">
        <v>39</v>
      </c>
      <c r="U77" s="102" t="str">
        <f aca="false">ROUND(U76*32300/1000000,2)&amp;" ppm"</f>
        <v>10.81 ppm</v>
      </c>
      <c r="V77" s="37"/>
      <c r="W77" s="30"/>
      <c r="X77" s="38"/>
      <c r="Y77" s="37"/>
      <c r="Z77" s="30"/>
      <c r="AA77" s="38"/>
      <c r="AB77" s="40"/>
      <c r="AC77" s="30"/>
      <c r="AD77" s="41"/>
    </row>
    <row r="78" s="2" customFormat="true" ht="34.3" hidden="false" customHeight="true" outlineLevel="0" collapsed="false">
      <c r="A78" s="135"/>
      <c r="B78" s="138" t="s">
        <v>142</v>
      </c>
      <c r="C78" s="135"/>
      <c r="D78" s="135"/>
      <c r="E78" s="139"/>
      <c r="F78" s="28" t="s">
        <v>130</v>
      </c>
      <c r="G78" s="108"/>
      <c r="H78" s="109" t="s">
        <v>143</v>
      </c>
      <c r="I78" s="110"/>
      <c r="J78" s="119"/>
      <c r="K78" s="109" t="s">
        <v>144</v>
      </c>
      <c r="L78" s="120"/>
      <c r="M78" s="119"/>
      <c r="N78" s="109"/>
      <c r="O78" s="120"/>
      <c r="P78" s="119"/>
      <c r="Q78" s="109" t="s">
        <v>98</v>
      </c>
      <c r="R78" s="120"/>
      <c r="S78" s="121"/>
      <c r="T78" s="121"/>
      <c r="U78" s="121"/>
      <c r="V78" s="111"/>
      <c r="W78" s="109"/>
      <c r="X78" s="122"/>
      <c r="Y78" s="111"/>
      <c r="Z78" s="109"/>
      <c r="AA78" s="122"/>
      <c r="AB78" s="108"/>
      <c r="AC78" s="109"/>
      <c r="AD78" s="110"/>
    </row>
    <row r="79" s="2" customFormat="true" ht="34.3" hidden="false" customHeight="true" outlineLevel="0" collapsed="false">
      <c r="A79" s="135"/>
      <c r="B79" s="135"/>
      <c r="C79" s="135"/>
      <c r="D79" s="135"/>
      <c r="E79" s="139"/>
      <c r="F79" s="28" t="s">
        <v>37</v>
      </c>
      <c r="G79" s="97" t="s">
        <v>226</v>
      </c>
      <c r="H79" s="140"/>
      <c r="I79" s="141"/>
      <c r="J79" s="29" t="n">
        <v>6.9881</v>
      </c>
      <c r="K79" s="32" t="s">
        <v>39</v>
      </c>
      <c r="L79" s="38" t="n">
        <v>10.03</v>
      </c>
      <c r="M79" s="61"/>
      <c r="N79" s="30"/>
      <c r="O79" s="62"/>
      <c r="P79" s="61" t="s">
        <v>227</v>
      </c>
      <c r="Q79" s="30"/>
      <c r="R79" s="62"/>
      <c r="S79" s="97"/>
      <c r="T79" s="140"/>
      <c r="U79" s="141"/>
      <c r="V79" s="37"/>
      <c r="W79" s="30"/>
      <c r="X79" s="38"/>
      <c r="Y79" s="37"/>
      <c r="Z79" s="30"/>
      <c r="AA79" s="38"/>
      <c r="AB79" s="40"/>
      <c r="AC79" s="30"/>
      <c r="AD79" s="41"/>
    </row>
    <row r="80" s="2" customFormat="true" ht="34.3" hidden="false" customHeight="true" outlineLevel="0" collapsed="false">
      <c r="A80" s="35"/>
      <c r="B80" s="35"/>
      <c r="C80" s="146"/>
      <c r="D80" s="35"/>
      <c r="E80" s="100"/>
      <c r="F80" s="28" t="s">
        <v>141</v>
      </c>
      <c r="G80" s="147"/>
      <c r="H80" s="30"/>
      <c r="I80" s="148"/>
      <c r="J80" s="147"/>
      <c r="K80" s="33"/>
      <c r="L80" s="148"/>
      <c r="M80" s="61"/>
      <c r="N80" s="30"/>
      <c r="O80" s="62"/>
      <c r="P80" s="101" t="str">
        <f aca="false">"&lt;"&amp;ROUND(RIGHT(P79,LEN(P79)-1)*246/1000,2)&amp;" ppb"</f>
        <v>&lt;15.91 ppb</v>
      </c>
      <c r="Q80" s="33"/>
      <c r="R80" s="31"/>
      <c r="S80" s="29"/>
      <c r="T80" s="33"/>
      <c r="U80" s="31"/>
      <c r="V80" s="37"/>
      <c r="W80" s="30"/>
      <c r="X80" s="38"/>
      <c r="Y80" s="37"/>
      <c r="Z80" s="30"/>
      <c r="AA80" s="38"/>
      <c r="AB80" s="40"/>
      <c r="AC80" s="30"/>
      <c r="AD80" s="41"/>
    </row>
    <row r="81" s="2" customFormat="true" ht="39.25" hidden="false" customHeight="true" outlineLevel="0" collapsed="false">
      <c r="A81" s="66" t="s">
        <v>228</v>
      </c>
      <c r="B81" s="67"/>
      <c r="C81" s="68" t="s">
        <v>229</v>
      </c>
      <c r="D81" s="69" t="n">
        <v>6.312</v>
      </c>
      <c r="E81" s="153" t="n">
        <v>44820</v>
      </c>
      <c r="F81" s="71" t="s">
        <v>130</v>
      </c>
      <c r="G81" s="108"/>
      <c r="H81" s="109" t="s">
        <v>26</v>
      </c>
      <c r="I81" s="110"/>
      <c r="J81" s="108"/>
      <c r="K81" s="109" t="s">
        <v>27</v>
      </c>
      <c r="L81" s="110"/>
      <c r="M81" s="108"/>
      <c r="N81" s="109" t="s">
        <v>28</v>
      </c>
      <c r="O81" s="110"/>
      <c r="P81" s="108"/>
      <c r="Q81" s="109" t="s">
        <v>29</v>
      </c>
      <c r="R81" s="110"/>
      <c r="S81" s="111"/>
      <c r="T81" s="109" t="s">
        <v>30</v>
      </c>
      <c r="U81" s="110"/>
      <c r="V81" s="108"/>
      <c r="W81" s="109" t="s">
        <v>31</v>
      </c>
      <c r="X81" s="110"/>
      <c r="Y81" s="108"/>
      <c r="Z81" s="109" t="s">
        <v>32</v>
      </c>
      <c r="AA81" s="110"/>
      <c r="AB81" s="112" t="s">
        <v>33</v>
      </c>
      <c r="AC81" s="112"/>
      <c r="AD81" s="112"/>
    </row>
    <row r="82" s="2" customFormat="true" ht="36.1" hidden="false" customHeight="true" outlineLevel="0" collapsed="false">
      <c r="A82" s="113" t="s">
        <v>230</v>
      </c>
      <c r="B82" s="113"/>
      <c r="C82" s="113"/>
      <c r="D82" s="149" t="s">
        <v>231</v>
      </c>
      <c r="E82" s="115" t="n">
        <v>44827</v>
      </c>
      <c r="F82" s="71" t="s">
        <v>37</v>
      </c>
      <c r="G82" s="75" t="s">
        <v>232</v>
      </c>
      <c r="H82" s="73"/>
      <c r="I82" s="74"/>
      <c r="J82" s="75" t="s">
        <v>233</v>
      </c>
      <c r="K82" s="73"/>
      <c r="L82" s="74"/>
      <c r="M82" s="75" t="s">
        <v>234</v>
      </c>
      <c r="N82" s="73"/>
      <c r="O82" s="74"/>
      <c r="P82" s="72" t="n">
        <v>5.581</v>
      </c>
      <c r="Q82" s="73" t="s">
        <v>39</v>
      </c>
      <c r="R82" s="74" t="n">
        <v>3.285</v>
      </c>
      <c r="S82" s="75" t="s">
        <v>235</v>
      </c>
      <c r="T82" s="73"/>
      <c r="U82" s="74"/>
      <c r="V82" s="75" t="s">
        <v>236</v>
      </c>
      <c r="W82" s="73"/>
      <c r="X82" s="74"/>
      <c r="Y82" s="75" t="s">
        <v>237</v>
      </c>
      <c r="Z82" s="73"/>
      <c r="AA82" s="74"/>
      <c r="AB82" s="105"/>
      <c r="AC82" s="105"/>
      <c r="AD82" s="105"/>
    </row>
    <row r="83" s="2" customFormat="true" ht="33.15" hidden="false" customHeight="true" outlineLevel="0" collapsed="false">
      <c r="A83" s="113"/>
      <c r="B83" s="116"/>
      <c r="C83" s="113"/>
      <c r="D83" s="113"/>
      <c r="E83" s="117"/>
      <c r="F83" s="71" t="s">
        <v>141</v>
      </c>
      <c r="G83" s="82" t="str">
        <f aca="false">"&lt;"&amp;ROUND(RIGHT(G82,LEN(G82)-1)*81/1000,2)&amp;" ppb"</f>
        <v>&lt;0.16 ppb</v>
      </c>
      <c r="H83" s="73"/>
      <c r="I83" s="83"/>
      <c r="J83" s="82" t="str">
        <f aca="false">"&lt;"&amp;ROUND(RIGHT(J82,LEN(J82)-1)*81/1000,2)&amp;" ppb"</f>
        <v>&lt;5.19 ppb</v>
      </c>
      <c r="K83" s="73"/>
      <c r="L83" s="83"/>
      <c r="M83" s="82" t="str">
        <f aca="false">"&lt;"&amp;ROUND(RIGHT(M82,LEN(M82)-1)*1760/1000,2)&amp;" ppb"</f>
        <v>&lt;2.69 ppb</v>
      </c>
      <c r="N83" s="73"/>
      <c r="O83" s="84"/>
      <c r="P83" s="82" t="str">
        <f aca="false">ROUND(P82*246/1000,2)&amp;" ppb"</f>
        <v>1.37 ppb</v>
      </c>
      <c r="Q83" s="73" t="s">
        <v>39</v>
      </c>
      <c r="R83" s="83" t="str">
        <f aca="false">ROUND(R82*246/1000,2)&amp;" ppb"</f>
        <v>0.81 ppb</v>
      </c>
      <c r="S83" s="82" t="str">
        <f aca="false">"&lt;"&amp;ROUND(RIGHT(S82,LEN(S82)-1)*32300/1000,2)&amp;" ppb"</f>
        <v>&lt;692.51 ppb</v>
      </c>
      <c r="T83" s="73"/>
      <c r="U83" s="83"/>
      <c r="V83" s="85"/>
      <c r="W83" s="73"/>
      <c r="X83" s="84"/>
      <c r="Y83" s="85"/>
      <c r="Z83" s="73"/>
      <c r="AA83" s="84"/>
      <c r="AB83" s="86"/>
      <c r="AC83" s="73"/>
      <c r="AD83" s="91"/>
    </row>
    <row r="84" s="2" customFormat="true" ht="34.3" hidden="false" customHeight="true" outlineLevel="0" collapsed="false">
      <c r="A84" s="113"/>
      <c r="B84" s="116" t="s">
        <v>142</v>
      </c>
      <c r="C84" s="113"/>
      <c r="D84" s="113"/>
      <c r="E84" s="117"/>
      <c r="F84" s="71" t="s">
        <v>130</v>
      </c>
      <c r="G84" s="108"/>
      <c r="H84" s="109" t="s">
        <v>143</v>
      </c>
      <c r="I84" s="110"/>
      <c r="J84" s="119"/>
      <c r="K84" s="109" t="s">
        <v>144</v>
      </c>
      <c r="L84" s="120"/>
      <c r="M84" s="119"/>
      <c r="N84" s="109"/>
      <c r="O84" s="120"/>
      <c r="P84" s="119"/>
      <c r="Q84" s="109" t="s">
        <v>98</v>
      </c>
      <c r="R84" s="120"/>
      <c r="S84" s="158" t="s">
        <v>238</v>
      </c>
      <c r="T84" s="158"/>
      <c r="U84" s="158"/>
      <c r="V84" s="111"/>
      <c r="W84" s="109"/>
      <c r="X84" s="122"/>
      <c r="Y84" s="111"/>
      <c r="Z84" s="109"/>
      <c r="AA84" s="122"/>
      <c r="AB84" s="108"/>
      <c r="AC84" s="109"/>
      <c r="AD84" s="110"/>
    </row>
    <row r="85" s="2" customFormat="true" ht="34.3" hidden="false" customHeight="true" outlineLevel="0" collapsed="false">
      <c r="A85" s="113"/>
      <c r="B85" s="113"/>
      <c r="C85" s="113"/>
      <c r="D85" s="113"/>
      <c r="E85" s="117"/>
      <c r="F85" s="71" t="s">
        <v>37</v>
      </c>
      <c r="G85" s="156" t="s">
        <v>239</v>
      </c>
      <c r="H85" s="127"/>
      <c r="I85" s="157"/>
      <c r="J85" s="125" t="s">
        <v>240</v>
      </c>
      <c r="K85" s="73"/>
      <c r="L85" s="91"/>
      <c r="M85" s="76"/>
      <c r="N85" s="73"/>
      <c r="O85" s="77"/>
      <c r="P85" s="72" t="n">
        <v>3.425</v>
      </c>
      <c r="Q85" s="129" t="s">
        <v>39</v>
      </c>
      <c r="R85" s="74" t="n">
        <v>3.606</v>
      </c>
      <c r="S85" s="159" t="n">
        <v>117.43</v>
      </c>
      <c r="T85" s="160" t="s">
        <v>39</v>
      </c>
      <c r="U85" s="161" t="n">
        <v>10.31</v>
      </c>
      <c r="V85" s="85"/>
      <c r="W85" s="73"/>
      <c r="X85" s="84"/>
      <c r="Y85" s="85"/>
      <c r="Z85" s="73"/>
      <c r="AA85" s="84"/>
      <c r="AB85" s="86"/>
      <c r="AC85" s="73"/>
      <c r="AD85" s="91"/>
    </row>
    <row r="86" s="2" customFormat="true" ht="34.3" hidden="false" customHeight="true" outlineLevel="0" collapsed="false">
      <c r="A86" s="80"/>
      <c r="B86" s="80"/>
      <c r="C86" s="130"/>
      <c r="D86" s="80"/>
      <c r="E86" s="131"/>
      <c r="F86" s="71" t="s">
        <v>141</v>
      </c>
      <c r="G86" s="132"/>
      <c r="H86" s="73"/>
      <c r="I86" s="133"/>
      <c r="J86" s="132"/>
      <c r="K86" s="118"/>
      <c r="L86" s="133"/>
      <c r="M86" s="76"/>
      <c r="N86" s="73"/>
      <c r="O86" s="77"/>
      <c r="P86" s="82" t="str">
        <f aca="false">ROUND(P85*246/1000,2)&amp;" ppb"</f>
        <v>0.84 ppb</v>
      </c>
      <c r="Q86" s="73" t="s">
        <v>39</v>
      </c>
      <c r="R86" s="83" t="str">
        <f aca="false">ROUND(R85*246/1000,2)&amp;" ppb"</f>
        <v>0.89 ppb</v>
      </c>
      <c r="S86" s="162"/>
      <c r="T86" s="163"/>
      <c r="U86" s="164"/>
      <c r="V86" s="85"/>
      <c r="W86" s="73"/>
      <c r="X86" s="84"/>
      <c r="Y86" s="85"/>
      <c r="Z86" s="73"/>
      <c r="AA86" s="84"/>
      <c r="AB86" s="86"/>
      <c r="AC86" s="73"/>
      <c r="AD86" s="91"/>
    </row>
    <row r="87" customFormat="false" ht="39.25" hidden="false" customHeight="true" outlineLevel="0" collapsed="false">
      <c r="A87" s="23" t="s">
        <v>241</v>
      </c>
      <c r="B87" s="24" t="s">
        <v>242</v>
      </c>
      <c r="C87" s="25" t="s">
        <v>243</v>
      </c>
      <c r="D87" s="26" t="n">
        <v>6.326</v>
      </c>
      <c r="E87" s="151" t="n">
        <v>45560</v>
      </c>
      <c r="F87" s="28" t="s">
        <v>130</v>
      </c>
      <c r="G87" s="108"/>
      <c r="H87" s="109" t="s">
        <v>26</v>
      </c>
      <c r="I87" s="110"/>
      <c r="J87" s="108"/>
      <c r="K87" s="109" t="s">
        <v>27</v>
      </c>
      <c r="L87" s="110"/>
      <c r="M87" s="108"/>
      <c r="N87" s="109" t="s">
        <v>28</v>
      </c>
      <c r="O87" s="110"/>
      <c r="P87" s="108"/>
      <c r="Q87" s="109" t="s">
        <v>29</v>
      </c>
      <c r="R87" s="110"/>
      <c r="S87" s="111"/>
      <c r="T87" s="109" t="s">
        <v>30</v>
      </c>
      <c r="U87" s="110"/>
      <c r="V87" s="108"/>
      <c r="W87" s="109" t="s">
        <v>31</v>
      </c>
      <c r="X87" s="110"/>
      <c r="Y87" s="108"/>
      <c r="Z87" s="109" t="s">
        <v>32</v>
      </c>
      <c r="AA87" s="110"/>
      <c r="AB87" s="112" t="s">
        <v>33</v>
      </c>
      <c r="AC87" s="112"/>
      <c r="AD87" s="112"/>
    </row>
    <row r="88" customFormat="false" ht="36.1" hidden="false" customHeight="true" outlineLevel="0" collapsed="false">
      <c r="A88" s="135" t="s">
        <v>244</v>
      </c>
      <c r="B88" s="135"/>
      <c r="C88" s="135"/>
      <c r="D88" s="152" t="s">
        <v>245</v>
      </c>
      <c r="E88" s="137" t="n">
        <v>45567</v>
      </c>
      <c r="F88" s="28" t="s">
        <v>37</v>
      </c>
      <c r="G88" s="29" t="n">
        <v>1.192</v>
      </c>
      <c r="H88" s="30" t="s">
        <v>39</v>
      </c>
      <c r="I88" s="31" t="n">
        <v>0.61</v>
      </c>
      <c r="J88" s="37" t="s">
        <v>246</v>
      </c>
      <c r="K88" s="30"/>
      <c r="L88" s="31"/>
      <c r="M88" s="29" t="s">
        <v>247</v>
      </c>
      <c r="N88" s="30"/>
      <c r="O88" s="31"/>
      <c r="P88" s="29" t="n">
        <v>6.089</v>
      </c>
      <c r="Q88" s="30" t="s">
        <v>39</v>
      </c>
      <c r="R88" s="31" t="n">
        <v>1.011</v>
      </c>
      <c r="S88" s="29" t="s">
        <v>248</v>
      </c>
      <c r="T88" s="30"/>
      <c r="U88" s="31"/>
      <c r="V88" s="29" t="s">
        <v>249</v>
      </c>
      <c r="W88" s="30"/>
      <c r="X88" s="31"/>
      <c r="Y88" s="29" t="s">
        <v>250</v>
      </c>
      <c r="Z88" s="30"/>
      <c r="AA88" s="31"/>
      <c r="AB88" s="34"/>
      <c r="AC88" s="34"/>
      <c r="AD88" s="34"/>
    </row>
    <row r="89" customFormat="false" ht="33.15" hidden="false" customHeight="true" outlineLevel="0" collapsed="false">
      <c r="A89" s="135"/>
      <c r="B89" s="138"/>
      <c r="C89" s="135"/>
      <c r="D89" s="135"/>
      <c r="E89" s="139"/>
      <c r="F89" s="28" t="s">
        <v>141</v>
      </c>
      <c r="G89" s="101" t="str">
        <f aca="false">ROUND(G88*81/1,2)&amp;" ppt"</f>
        <v>96.55 ppt</v>
      </c>
      <c r="H89" s="32" t="s">
        <v>39</v>
      </c>
      <c r="I89" s="102" t="str">
        <f aca="false">ROUND(I88*81/1,2)&amp;" ppt"</f>
        <v>49.41 ppt</v>
      </c>
      <c r="J89" s="101" t="str">
        <f aca="false">"&lt;"&amp;ROUND(RIGHT(J88,LEN(J88)-1)*81/1000,2)&amp;" ppb"</f>
        <v>&lt;1.27 ppb</v>
      </c>
      <c r="K89" s="30"/>
      <c r="L89" s="102"/>
      <c r="M89" s="101" t="str">
        <f aca="false">"&lt;"&amp;ROUND(RIGHT(M88,LEN(M88)-1)*1760/1000,2)&amp;" ppb"</f>
        <v>&lt;0.58 ppb</v>
      </c>
      <c r="N89" s="30"/>
      <c r="O89" s="38"/>
      <c r="P89" s="101" t="str">
        <f aca="false">ROUND(P88*246/1000,2)&amp;" ppb"</f>
        <v>1.5 ppb</v>
      </c>
      <c r="Q89" s="32" t="s">
        <v>39</v>
      </c>
      <c r="R89" s="102" t="str">
        <f aca="false">ROUND(R88*246/1000,2)&amp;" ppb"</f>
        <v>0.25 ppb</v>
      </c>
      <c r="S89" s="101" t="str">
        <f aca="false">"&lt;"&amp;ROUND(RIGHT(S88,LEN(S88)-1)*32300/1000000,2)&amp;" ppm"</f>
        <v>&lt;0.37 ppm</v>
      </c>
      <c r="T89" s="30"/>
      <c r="U89" s="102"/>
      <c r="V89" s="37"/>
      <c r="W89" s="30"/>
      <c r="X89" s="38"/>
      <c r="Y89" s="37"/>
      <c r="Z89" s="30"/>
      <c r="AA89" s="38"/>
      <c r="AB89" s="40"/>
      <c r="AC89" s="30"/>
      <c r="AD89" s="41"/>
    </row>
    <row r="90" customFormat="false" ht="34.3" hidden="false" customHeight="true" outlineLevel="0" collapsed="false">
      <c r="A90" s="135"/>
      <c r="B90" s="138" t="s">
        <v>142</v>
      </c>
      <c r="C90" s="135"/>
      <c r="D90" s="135"/>
      <c r="E90" s="139"/>
      <c r="F90" s="28" t="s">
        <v>130</v>
      </c>
      <c r="G90" s="108"/>
      <c r="H90" s="109" t="s">
        <v>143</v>
      </c>
      <c r="I90" s="110"/>
      <c r="J90" s="119"/>
      <c r="K90" s="109" t="s">
        <v>144</v>
      </c>
      <c r="L90" s="120"/>
      <c r="M90" s="119"/>
      <c r="N90" s="109"/>
      <c r="O90" s="120"/>
      <c r="P90" s="119"/>
      <c r="Q90" s="109" t="s">
        <v>98</v>
      </c>
      <c r="R90" s="120"/>
      <c r="S90" s="121"/>
      <c r="T90" s="121"/>
      <c r="U90" s="121"/>
      <c r="V90" s="111"/>
      <c r="W90" s="109"/>
      <c r="X90" s="122"/>
      <c r="Y90" s="111"/>
      <c r="Z90" s="109"/>
      <c r="AA90" s="122"/>
      <c r="AB90" s="108"/>
      <c r="AC90" s="109"/>
      <c r="AD90" s="110"/>
    </row>
    <row r="91" customFormat="false" ht="34.3" hidden="false" customHeight="true" outlineLevel="0" collapsed="false">
      <c r="A91" s="135"/>
      <c r="B91" s="135"/>
      <c r="C91" s="135"/>
      <c r="D91" s="135"/>
      <c r="E91" s="139"/>
      <c r="F91" s="28" t="s">
        <v>37</v>
      </c>
      <c r="G91" s="97" t="s">
        <v>251</v>
      </c>
      <c r="H91" s="140"/>
      <c r="I91" s="141"/>
      <c r="J91" s="29" t="s">
        <v>252</v>
      </c>
      <c r="K91" s="30"/>
      <c r="L91" s="31"/>
      <c r="M91" s="61"/>
      <c r="N91" s="30"/>
      <c r="O91" s="62"/>
      <c r="P91" s="29" t="s">
        <v>253</v>
      </c>
      <c r="Q91" s="33"/>
      <c r="R91" s="31"/>
      <c r="S91" s="97"/>
      <c r="T91" s="140"/>
      <c r="U91" s="141"/>
      <c r="V91" s="37"/>
      <c r="W91" s="30"/>
      <c r="X91" s="38"/>
      <c r="Y91" s="37"/>
      <c r="Z91" s="30"/>
      <c r="AA91" s="38"/>
      <c r="AB91" s="40"/>
      <c r="AC91" s="30"/>
      <c r="AD91" s="41"/>
    </row>
    <row r="92" customFormat="false" ht="34.3" hidden="false" customHeight="true" outlineLevel="0" collapsed="false">
      <c r="A92" s="35"/>
      <c r="B92" s="35"/>
      <c r="C92" s="146"/>
      <c r="D92" s="35"/>
      <c r="E92" s="100"/>
      <c r="F92" s="28" t="s">
        <v>141</v>
      </c>
      <c r="G92" s="147"/>
      <c r="H92" s="30"/>
      <c r="I92" s="148"/>
      <c r="J92" s="147"/>
      <c r="K92" s="33"/>
      <c r="L92" s="148"/>
      <c r="M92" s="61"/>
      <c r="N92" s="30"/>
      <c r="O92" s="62"/>
      <c r="P92" s="101" t="str">
        <f aca="false">"&lt;"&amp;ROUND(RIGHT(P91,LEN(P91)-1)*246/1000,2)&amp;" ppb"</f>
        <v>&lt;0.06 ppb</v>
      </c>
      <c r="Q92" s="33"/>
      <c r="R92" s="31"/>
      <c r="S92" s="29"/>
      <c r="T92" s="33"/>
      <c r="U92" s="31"/>
      <c r="V92" s="37"/>
      <c r="W92" s="30"/>
      <c r="X92" s="38"/>
      <c r="Y92" s="37"/>
      <c r="Z92" s="30"/>
      <c r="AA92" s="38"/>
      <c r="AB92" s="40"/>
      <c r="AC92" s="30"/>
      <c r="AD92" s="41"/>
    </row>
    <row r="93" customFormat="false" ht="39.25" hidden="false" customHeight="true" outlineLevel="0" collapsed="false">
      <c r="A93" s="66" t="s">
        <v>254</v>
      </c>
      <c r="B93" s="67" t="s">
        <v>242</v>
      </c>
      <c r="C93" s="68" t="s">
        <v>255</v>
      </c>
      <c r="D93" s="69" t="n">
        <v>6.826</v>
      </c>
      <c r="E93" s="153" t="n">
        <v>45567</v>
      </c>
      <c r="F93" s="71" t="s">
        <v>130</v>
      </c>
      <c r="G93" s="108"/>
      <c r="H93" s="109" t="s">
        <v>26</v>
      </c>
      <c r="I93" s="110"/>
      <c r="J93" s="108"/>
      <c r="K93" s="109" t="s">
        <v>27</v>
      </c>
      <c r="L93" s="110"/>
      <c r="M93" s="108"/>
      <c r="N93" s="109" t="s">
        <v>28</v>
      </c>
      <c r="O93" s="110"/>
      <c r="P93" s="108"/>
      <c r="Q93" s="109" t="s">
        <v>29</v>
      </c>
      <c r="R93" s="110"/>
      <c r="S93" s="111"/>
      <c r="T93" s="109" t="s">
        <v>30</v>
      </c>
      <c r="U93" s="110"/>
      <c r="V93" s="108"/>
      <c r="W93" s="109" t="s">
        <v>31</v>
      </c>
      <c r="X93" s="110"/>
      <c r="Y93" s="108"/>
      <c r="Z93" s="109" t="s">
        <v>32</v>
      </c>
      <c r="AA93" s="110"/>
      <c r="AB93" s="112" t="s">
        <v>33</v>
      </c>
      <c r="AC93" s="112"/>
      <c r="AD93" s="112"/>
    </row>
    <row r="94" customFormat="false" ht="36.1" hidden="false" customHeight="true" outlineLevel="0" collapsed="false">
      <c r="A94" s="113" t="s">
        <v>256</v>
      </c>
      <c r="B94" s="113"/>
      <c r="C94" s="113"/>
      <c r="D94" s="149" t="s">
        <v>257</v>
      </c>
      <c r="E94" s="115" t="n">
        <v>45574</v>
      </c>
      <c r="F94" s="71" t="s">
        <v>37</v>
      </c>
      <c r="G94" s="72" t="n">
        <v>1.297</v>
      </c>
      <c r="H94" s="73" t="s">
        <v>39</v>
      </c>
      <c r="I94" s="74" t="n">
        <v>0.5781</v>
      </c>
      <c r="J94" s="72" t="s">
        <v>258</v>
      </c>
      <c r="K94" s="73"/>
      <c r="L94" s="74"/>
      <c r="M94" s="72" t="n">
        <v>0.1047</v>
      </c>
      <c r="N94" s="73" t="s">
        <v>39</v>
      </c>
      <c r="O94" s="74" t="n">
        <v>0.3206</v>
      </c>
      <c r="P94" s="72" t="s">
        <v>259</v>
      </c>
      <c r="Q94" s="73"/>
      <c r="R94" s="74"/>
      <c r="S94" s="72" t="n">
        <v>8.3826</v>
      </c>
      <c r="T94" s="73" t="s">
        <v>39</v>
      </c>
      <c r="U94" s="74" t="n">
        <v>6.83</v>
      </c>
      <c r="V94" s="72" t="s">
        <v>250</v>
      </c>
      <c r="W94" s="73"/>
      <c r="X94" s="74"/>
      <c r="Y94" s="72" t="s">
        <v>43</v>
      </c>
      <c r="Z94" s="73"/>
      <c r="AA94" s="74"/>
      <c r="AB94" s="105"/>
      <c r="AC94" s="105"/>
      <c r="AD94" s="105"/>
    </row>
    <row r="95" customFormat="false" ht="33.15" hidden="false" customHeight="true" outlineLevel="0" collapsed="false">
      <c r="A95" s="113"/>
      <c r="B95" s="116"/>
      <c r="C95" s="113"/>
      <c r="D95" s="113"/>
      <c r="E95" s="117"/>
      <c r="F95" s="71" t="s">
        <v>141</v>
      </c>
      <c r="G95" s="82" t="str">
        <f aca="false">ROUND(G94*81/1,2)&amp;" ppt"</f>
        <v>105.06 ppt</v>
      </c>
      <c r="H95" s="73" t="s">
        <v>39</v>
      </c>
      <c r="I95" s="83" t="str">
        <f aca="false">ROUND(I94*81/1,2)&amp;" ppt"</f>
        <v>46.83 ppt</v>
      </c>
      <c r="J95" s="82" t="str">
        <f aca="false">"&lt;"&amp;ROUND(RIGHT(J94,LEN(J94)-1)*81/1000,2)&amp;" ppb"</f>
        <v>&lt;2.5 ppb</v>
      </c>
      <c r="K95" s="73"/>
      <c r="L95" s="83"/>
      <c r="M95" s="82" t="str">
        <f aca="false">ROUND(M94*1760/1000,2)&amp;" ppb"</f>
        <v>0.18 ppb</v>
      </c>
      <c r="N95" s="73" t="s">
        <v>39</v>
      </c>
      <c r="O95" s="83" t="str">
        <f aca="false">ROUND(O94*1760/1000,2)&amp;" ppb"</f>
        <v>0.56 ppb</v>
      </c>
      <c r="P95" s="82" t="str">
        <f aca="false">"&lt;"&amp;ROUND(RIGHT(P94,LEN(P94)-1)*246/1000,2)&amp;" ppb"</f>
        <v>&lt;0.16 ppb</v>
      </c>
      <c r="Q95" s="118"/>
      <c r="R95" s="74"/>
      <c r="S95" s="82" t="str">
        <f aca="false">ROUND(S94*32300/1000,2)&amp;" ppb"</f>
        <v>270.76 ppb</v>
      </c>
      <c r="T95" s="73" t="s">
        <v>39</v>
      </c>
      <c r="U95" s="83" t="str">
        <f aca="false">ROUND(U94*32300/1000,2)&amp;" ppb"</f>
        <v>220.61 ppb</v>
      </c>
      <c r="V95" s="85"/>
      <c r="W95" s="73"/>
      <c r="X95" s="84"/>
      <c r="Y95" s="85"/>
      <c r="Z95" s="73"/>
      <c r="AA95" s="84"/>
      <c r="AB95" s="86"/>
      <c r="AC95" s="73"/>
      <c r="AD95" s="91"/>
    </row>
    <row r="96" customFormat="false" ht="34.3" hidden="false" customHeight="true" outlineLevel="0" collapsed="false">
      <c r="A96" s="113"/>
      <c r="B96" s="116" t="s">
        <v>142</v>
      </c>
      <c r="C96" s="113"/>
      <c r="D96" s="113"/>
      <c r="E96" s="117"/>
      <c r="F96" s="71" t="s">
        <v>130</v>
      </c>
      <c r="G96" s="108"/>
      <c r="H96" s="109" t="s">
        <v>143</v>
      </c>
      <c r="I96" s="110"/>
      <c r="J96" s="119"/>
      <c r="K96" s="109" t="s">
        <v>144</v>
      </c>
      <c r="L96" s="120"/>
      <c r="M96" s="119"/>
      <c r="N96" s="109"/>
      <c r="O96" s="120"/>
      <c r="P96" s="119"/>
      <c r="Q96" s="109" t="s">
        <v>98</v>
      </c>
      <c r="R96" s="120"/>
      <c r="S96" s="165"/>
      <c r="T96" s="165"/>
      <c r="U96" s="165"/>
      <c r="V96" s="111"/>
      <c r="W96" s="109"/>
      <c r="X96" s="122"/>
      <c r="Y96" s="111"/>
      <c r="Z96" s="109"/>
      <c r="AA96" s="122"/>
      <c r="AB96" s="108"/>
      <c r="AC96" s="109"/>
      <c r="AD96" s="110"/>
    </row>
    <row r="97" customFormat="false" ht="34.3" hidden="false" customHeight="true" outlineLevel="0" collapsed="false">
      <c r="A97" s="113"/>
      <c r="B97" s="113"/>
      <c r="C97" s="113"/>
      <c r="D97" s="113"/>
      <c r="E97" s="117"/>
      <c r="F97" s="71" t="s">
        <v>37</v>
      </c>
      <c r="G97" s="78" t="s">
        <v>260</v>
      </c>
      <c r="H97" s="123"/>
      <c r="I97" s="124"/>
      <c r="J97" s="86" t="s">
        <v>261</v>
      </c>
      <c r="K97" s="73"/>
      <c r="L97" s="91"/>
      <c r="M97" s="166"/>
      <c r="N97" s="73"/>
      <c r="O97" s="77"/>
      <c r="P97" s="72" t="s">
        <v>262</v>
      </c>
      <c r="Q97" s="118"/>
      <c r="R97" s="74"/>
      <c r="S97" s="78"/>
      <c r="T97" s="123"/>
      <c r="U97" s="124"/>
      <c r="V97" s="85"/>
      <c r="W97" s="73"/>
      <c r="X97" s="84"/>
      <c r="Y97" s="85"/>
      <c r="Z97" s="73"/>
      <c r="AA97" s="84"/>
      <c r="AB97" s="86"/>
      <c r="AC97" s="73"/>
      <c r="AD97" s="91"/>
    </row>
    <row r="98" customFormat="false" ht="34.3" hidden="false" customHeight="true" outlineLevel="0" collapsed="false">
      <c r="A98" s="167"/>
      <c r="B98" s="167"/>
      <c r="C98" s="130"/>
      <c r="D98" s="167"/>
      <c r="E98" s="131"/>
      <c r="F98" s="71" t="s">
        <v>141</v>
      </c>
      <c r="G98" s="132"/>
      <c r="H98" s="73"/>
      <c r="I98" s="133"/>
      <c r="J98" s="132"/>
      <c r="K98" s="118"/>
      <c r="L98" s="133"/>
      <c r="M98" s="166"/>
      <c r="N98" s="73"/>
      <c r="O98" s="77"/>
      <c r="P98" s="82" t="str">
        <f aca="false">"&lt;"&amp;ROUND(RIGHT(P97,LEN(P97)-1)*246/1000,2)&amp;" ppb"</f>
        <v>&lt;0.34 ppb</v>
      </c>
      <c r="Q98" s="118"/>
      <c r="R98" s="74"/>
      <c r="S98" s="72"/>
      <c r="T98" s="118"/>
      <c r="U98" s="74"/>
      <c r="V98" s="85"/>
      <c r="W98" s="73"/>
      <c r="X98" s="84"/>
      <c r="Y98" s="85"/>
      <c r="Z98" s="73"/>
      <c r="AA98" s="84"/>
      <c r="AB98" s="86"/>
      <c r="AC98" s="73"/>
      <c r="AD98" s="91"/>
    </row>
    <row r="99" customFormat="false" ht="39.25" hidden="false" customHeight="true" outlineLevel="0" collapsed="false">
      <c r="A99" s="23" t="s">
        <v>263</v>
      </c>
      <c r="B99" s="24" t="s">
        <v>264</v>
      </c>
      <c r="C99" s="25" t="s">
        <v>265</v>
      </c>
      <c r="D99" s="26" t="n">
        <v>6.847</v>
      </c>
      <c r="E99" s="151" t="n">
        <v>-619168</v>
      </c>
      <c r="F99" s="28" t="s">
        <v>130</v>
      </c>
      <c r="G99" s="108"/>
      <c r="H99" s="109" t="s">
        <v>26</v>
      </c>
      <c r="I99" s="110"/>
      <c r="J99" s="108"/>
      <c r="K99" s="109" t="s">
        <v>27</v>
      </c>
      <c r="L99" s="110"/>
      <c r="M99" s="108"/>
      <c r="N99" s="109" t="s">
        <v>28</v>
      </c>
      <c r="O99" s="110"/>
      <c r="P99" s="108"/>
      <c r="Q99" s="109" t="s">
        <v>29</v>
      </c>
      <c r="R99" s="110"/>
      <c r="S99" s="111"/>
      <c r="T99" s="109" t="s">
        <v>30</v>
      </c>
      <c r="U99" s="110"/>
      <c r="V99" s="108"/>
      <c r="W99" s="109" t="s">
        <v>31</v>
      </c>
      <c r="X99" s="110"/>
      <c r="Y99" s="108"/>
      <c r="Z99" s="109" t="s">
        <v>32</v>
      </c>
      <c r="AA99" s="110"/>
      <c r="AB99" s="112" t="s">
        <v>33</v>
      </c>
      <c r="AC99" s="112"/>
      <c r="AD99" s="112"/>
    </row>
    <row r="100" customFormat="false" ht="36.1" hidden="false" customHeight="true" outlineLevel="0" collapsed="false">
      <c r="A100" s="135" t="s">
        <v>266</v>
      </c>
      <c r="B100" s="135"/>
      <c r="C100" s="135"/>
      <c r="D100" s="135" t="s">
        <v>267</v>
      </c>
      <c r="E100" s="137" t="n">
        <v>45581</v>
      </c>
      <c r="F100" s="28" t="s">
        <v>37</v>
      </c>
      <c r="G100" s="29" t="n">
        <v>2.004</v>
      </c>
      <c r="H100" s="30" t="s">
        <v>39</v>
      </c>
      <c r="I100" s="31" t="n">
        <v>0.5806</v>
      </c>
      <c r="J100" s="37" t="s">
        <v>268</v>
      </c>
      <c r="K100" s="30"/>
      <c r="L100" s="31"/>
      <c r="M100" s="29" t="s">
        <v>75</v>
      </c>
      <c r="N100" s="30"/>
      <c r="O100" s="31"/>
      <c r="P100" s="29" t="s">
        <v>269</v>
      </c>
      <c r="Q100" s="30"/>
      <c r="R100" s="31"/>
      <c r="S100" s="29" t="n">
        <v>4.8684</v>
      </c>
      <c r="T100" s="30" t="s">
        <v>39</v>
      </c>
      <c r="U100" s="31" t="n">
        <v>6.323</v>
      </c>
      <c r="V100" s="29" t="s">
        <v>270</v>
      </c>
      <c r="W100" s="30"/>
      <c r="X100" s="31"/>
      <c r="Y100" s="29" t="s">
        <v>271</v>
      </c>
      <c r="Z100" s="30"/>
      <c r="AA100" s="31"/>
      <c r="AB100" s="34"/>
      <c r="AC100" s="34"/>
      <c r="AD100" s="34"/>
    </row>
    <row r="101" customFormat="false" ht="33.15" hidden="false" customHeight="true" outlineLevel="0" collapsed="false">
      <c r="A101" s="135" t="s">
        <v>272</v>
      </c>
      <c r="B101" s="138"/>
      <c r="C101" s="135"/>
      <c r="D101" s="135"/>
      <c r="E101" s="139"/>
      <c r="F101" s="28" t="s">
        <v>141</v>
      </c>
      <c r="G101" s="101" t="str">
        <f aca="false">ROUND(G100*81/1,2)&amp;" ppt"</f>
        <v>162.32 ppt</v>
      </c>
      <c r="H101" s="32" t="s">
        <v>39</v>
      </c>
      <c r="I101" s="102" t="str">
        <f aca="false">ROUND(I100*81/1,2)&amp;" ppt"</f>
        <v>47.03 ppt</v>
      </c>
      <c r="J101" s="101" t="str">
        <f aca="false">"&lt;"&amp;ROUND(RIGHT(J100,LEN(J100)-1)*81/1000,2)&amp;" ppb"</f>
        <v>&lt;1.74 ppb</v>
      </c>
      <c r="K101" s="30"/>
      <c r="L101" s="102"/>
      <c r="M101" s="101" t="str">
        <f aca="false">"&lt;"&amp;ROUND(RIGHT(M100,LEN(M100)-1)*1760/1000,2)&amp;" ppb"</f>
        <v>&lt;0.88 ppb</v>
      </c>
      <c r="N101" s="30"/>
      <c r="O101" s="38"/>
      <c r="P101" s="101" t="str">
        <f aca="false">"&lt;"&amp;ROUND(RIGHT(P100,LEN(P100)-1)*246/1000,2)&amp;" ppb"</f>
        <v>&lt;0.32 ppb</v>
      </c>
      <c r="Q101" s="33"/>
      <c r="R101" s="31"/>
      <c r="S101" s="101" t="str">
        <f aca="false">ROUND(S100*32300/1000,2)&amp;" ppb"</f>
        <v>157.25 ppb</v>
      </c>
      <c r="T101" s="32" t="s">
        <v>39</v>
      </c>
      <c r="U101" s="102" t="str">
        <f aca="false">ROUND(U100*32300/1000,2)&amp;" ppb"</f>
        <v>204.23 ppb</v>
      </c>
      <c r="V101" s="37"/>
      <c r="W101" s="30"/>
      <c r="X101" s="38"/>
      <c r="Y101" s="37"/>
      <c r="Z101" s="30"/>
      <c r="AA101" s="38"/>
      <c r="AB101" s="40"/>
      <c r="AC101" s="30"/>
      <c r="AD101" s="41"/>
    </row>
    <row r="102" customFormat="false" ht="34.3" hidden="false" customHeight="true" outlineLevel="0" collapsed="false">
      <c r="A102" s="135"/>
      <c r="B102" s="138" t="s">
        <v>142</v>
      </c>
      <c r="C102" s="135"/>
      <c r="D102" s="135"/>
      <c r="E102" s="139"/>
      <c r="F102" s="28" t="s">
        <v>130</v>
      </c>
      <c r="G102" s="108"/>
      <c r="H102" s="109" t="s">
        <v>143</v>
      </c>
      <c r="I102" s="110"/>
      <c r="J102" s="119"/>
      <c r="K102" s="109" t="s">
        <v>144</v>
      </c>
      <c r="L102" s="120"/>
      <c r="M102" s="119"/>
      <c r="N102" s="109"/>
      <c r="O102" s="120"/>
      <c r="P102" s="119"/>
      <c r="Q102" s="109" t="s">
        <v>98</v>
      </c>
      <c r="R102" s="120"/>
      <c r="S102" s="121"/>
      <c r="T102" s="121"/>
      <c r="U102" s="121"/>
      <c r="V102" s="111"/>
      <c r="W102" s="109"/>
      <c r="X102" s="122"/>
      <c r="Y102" s="111"/>
      <c r="Z102" s="109"/>
      <c r="AA102" s="122"/>
      <c r="AB102" s="108"/>
      <c r="AC102" s="109"/>
      <c r="AD102" s="110"/>
    </row>
    <row r="103" customFormat="false" ht="34.3" hidden="false" customHeight="true" outlineLevel="0" collapsed="false">
      <c r="A103" s="135"/>
      <c r="B103" s="135"/>
      <c r="C103" s="135"/>
      <c r="D103" s="135"/>
      <c r="E103" s="139"/>
      <c r="F103" s="28" t="s">
        <v>37</v>
      </c>
      <c r="G103" s="97" t="s">
        <v>273</v>
      </c>
      <c r="H103" s="140"/>
      <c r="I103" s="141"/>
      <c r="J103" s="29" t="s">
        <v>274</v>
      </c>
      <c r="K103" s="30"/>
      <c r="L103" s="31"/>
      <c r="M103" s="61"/>
      <c r="N103" s="30"/>
      <c r="O103" s="62"/>
      <c r="P103" s="29" t="s">
        <v>275</v>
      </c>
      <c r="Q103" s="33"/>
      <c r="R103" s="31"/>
      <c r="S103" s="97"/>
      <c r="T103" s="140"/>
      <c r="U103" s="141"/>
      <c r="V103" s="37"/>
      <c r="W103" s="30"/>
      <c r="X103" s="38"/>
      <c r="Y103" s="37"/>
      <c r="Z103" s="30"/>
      <c r="AA103" s="38"/>
      <c r="AB103" s="40"/>
      <c r="AC103" s="30"/>
      <c r="AD103" s="41"/>
    </row>
    <row r="104" customFormat="false" ht="34.3" hidden="false" customHeight="true" outlineLevel="0" collapsed="false">
      <c r="A104" s="35"/>
      <c r="B104" s="35"/>
      <c r="C104" s="146"/>
      <c r="D104" s="35"/>
      <c r="E104" s="100"/>
      <c r="F104" s="28" t="s">
        <v>141</v>
      </c>
      <c r="G104" s="147"/>
      <c r="H104" s="30"/>
      <c r="I104" s="148"/>
      <c r="J104" s="147"/>
      <c r="K104" s="33"/>
      <c r="L104" s="148"/>
      <c r="M104" s="61"/>
      <c r="N104" s="30"/>
      <c r="O104" s="62"/>
      <c r="P104" s="101" t="str">
        <f aca="false">"&lt;"&amp;ROUND(RIGHT(P103,LEN(P103)-1)*246/1000,2)&amp;" ppb"</f>
        <v>&lt;0.34 ppb</v>
      </c>
      <c r="Q104" s="33"/>
      <c r="R104" s="31"/>
      <c r="S104" s="29"/>
      <c r="T104" s="33"/>
      <c r="U104" s="31"/>
      <c r="V104" s="37"/>
      <c r="W104" s="30"/>
      <c r="X104" s="38"/>
      <c r="Y104" s="37"/>
      <c r="Z104" s="30"/>
      <c r="AA104" s="38"/>
      <c r="AB104" s="40"/>
      <c r="AC104" s="30"/>
      <c r="AD104" s="41"/>
    </row>
    <row r="105" customFormat="false" ht="39.25" hidden="false" customHeight="true" outlineLevel="0" collapsed="false">
      <c r="A105" s="66" t="s">
        <v>276</v>
      </c>
      <c r="B105" s="67" t="s">
        <v>264</v>
      </c>
      <c r="C105" s="68" t="s">
        <v>277</v>
      </c>
      <c r="D105" s="69" t="n">
        <v>7.861</v>
      </c>
      <c r="E105" s="153" t="n">
        <v>45581</v>
      </c>
      <c r="F105" s="71" t="s">
        <v>130</v>
      </c>
      <c r="G105" s="108"/>
      <c r="H105" s="109" t="s">
        <v>26</v>
      </c>
      <c r="I105" s="110"/>
      <c r="J105" s="108"/>
      <c r="K105" s="109" t="s">
        <v>27</v>
      </c>
      <c r="L105" s="110"/>
      <c r="M105" s="108"/>
      <c r="N105" s="109" t="s">
        <v>28</v>
      </c>
      <c r="O105" s="110"/>
      <c r="P105" s="108"/>
      <c r="Q105" s="109" t="s">
        <v>29</v>
      </c>
      <c r="R105" s="110"/>
      <c r="S105" s="111"/>
      <c r="T105" s="109" t="s">
        <v>30</v>
      </c>
      <c r="U105" s="110"/>
      <c r="V105" s="108"/>
      <c r="W105" s="109" t="s">
        <v>31</v>
      </c>
      <c r="X105" s="110"/>
      <c r="Y105" s="108"/>
      <c r="Z105" s="109" t="s">
        <v>32</v>
      </c>
      <c r="AA105" s="110"/>
      <c r="AB105" s="112" t="s">
        <v>33</v>
      </c>
      <c r="AC105" s="112"/>
      <c r="AD105" s="112"/>
    </row>
    <row r="106" customFormat="false" ht="36.1" hidden="false" customHeight="true" outlineLevel="0" collapsed="false">
      <c r="A106" s="113" t="s">
        <v>278</v>
      </c>
      <c r="B106" s="113"/>
      <c r="C106" s="113"/>
      <c r="D106" s="113" t="s">
        <v>279</v>
      </c>
      <c r="E106" s="115" t="n">
        <v>45589</v>
      </c>
      <c r="F106" s="71" t="s">
        <v>37</v>
      </c>
      <c r="G106" s="72" t="n">
        <v>0.1774</v>
      </c>
      <c r="H106" s="73" t="s">
        <v>39</v>
      </c>
      <c r="I106" s="74" t="n">
        <v>0.4435</v>
      </c>
      <c r="J106" s="72" t="s">
        <v>280</v>
      </c>
      <c r="K106" s="73"/>
      <c r="L106" s="74"/>
      <c r="M106" s="72" t="n">
        <v>0.4048</v>
      </c>
      <c r="N106" s="73" t="s">
        <v>39</v>
      </c>
      <c r="O106" s="74" t="n">
        <v>0.2958</v>
      </c>
      <c r="P106" s="72" t="s">
        <v>40</v>
      </c>
      <c r="Q106" s="73"/>
      <c r="R106" s="74"/>
      <c r="S106" s="72" t="n">
        <v>7.1407</v>
      </c>
      <c r="T106" s="73" t="s">
        <v>39</v>
      </c>
      <c r="U106" s="74" t="n">
        <v>5.839</v>
      </c>
      <c r="V106" s="72" t="s">
        <v>270</v>
      </c>
      <c r="W106" s="73"/>
      <c r="X106" s="74"/>
      <c r="Y106" s="72" t="s">
        <v>281</v>
      </c>
      <c r="Z106" s="73"/>
      <c r="AA106" s="74"/>
      <c r="AB106" s="105"/>
      <c r="AC106" s="105"/>
      <c r="AD106" s="105"/>
    </row>
    <row r="107" customFormat="false" ht="33.15" hidden="false" customHeight="true" outlineLevel="0" collapsed="false">
      <c r="A107" s="113" t="s">
        <v>282</v>
      </c>
      <c r="B107" s="116"/>
      <c r="C107" s="113"/>
      <c r="D107" s="113"/>
      <c r="E107" s="117"/>
      <c r="F107" s="71" t="s">
        <v>141</v>
      </c>
      <c r="G107" s="82" t="str">
        <f aca="false">ROUND(G106*81/1,2)&amp;" ppt"</f>
        <v>14.37 ppt</v>
      </c>
      <c r="H107" s="73" t="s">
        <v>39</v>
      </c>
      <c r="I107" s="83" t="str">
        <f aca="false">ROUND(I106*81/1,2)&amp;" ppt"</f>
        <v>35.92 ppt</v>
      </c>
      <c r="J107" s="82" t="str">
        <f aca="false">"&lt;"&amp;ROUND(RIGHT(J106,LEN(J106)-1)*81/1000,2)&amp;" ppb"</f>
        <v>&lt;1.06 ppb</v>
      </c>
      <c r="K107" s="73"/>
      <c r="L107" s="83"/>
      <c r="M107" s="82" t="str">
        <f aca="false">ROUND(M106*1760/1000,2)&amp;" ppb"</f>
        <v>0.71 ppb</v>
      </c>
      <c r="N107" s="73" t="s">
        <v>39</v>
      </c>
      <c r="O107" s="83" t="str">
        <f aca="false">ROUND(O106*1760/1000,2)&amp;" ppb"</f>
        <v>0.52 ppb</v>
      </c>
      <c r="P107" s="82" t="str">
        <f aca="false">"&lt;"&amp;ROUND(RIGHT(P106,LEN(P106)-1)*246/1000,2)&amp;" ppb"</f>
        <v>&lt;0.13 ppb</v>
      </c>
      <c r="Q107" s="118"/>
      <c r="R107" s="74"/>
      <c r="S107" s="82" t="str">
        <f aca="false">ROUND(S106*32300/1000,2)&amp;" ppb"</f>
        <v>230.64 ppb</v>
      </c>
      <c r="T107" s="73" t="s">
        <v>39</v>
      </c>
      <c r="U107" s="83" t="str">
        <f aca="false">ROUND(U106*32300/1000,2)&amp;" ppb"</f>
        <v>188.6 ppb</v>
      </c>
      <c r="V107" s="85"/>
      <c r="W107" s="73"/>
      <c r="X107" s="84"/>
      <c r="Y107" s="85"/>
      <c r="Z107" s="73"/>
      <c r="AA107" s="84"/>
      <c r="AB107" s="86"/>
      <c r="AC107" s="73"/>
      <c r="AD107" s="91"/>
    </row>
    <row r="108" customFormat="false" ht="34.3" hidden="false" customHeight="true" outlineLevel="0" collapsed="false">
      <c r="A108" s="113"/>
      <c r="B108" s="116" t="s">
        <v>142</v>
      </c>
      <c r="C108" s="113"/>
      <c r="D108" s="113"/>
      <c r="E108" s="117"/>
      <c r="F108" s="71" t="s">
        <v>130</v>
      </c>
      <c r="G108" s="108"/>
      <c r="H108" s="109" t="s">
        <v>143</v>
      </c>
      <c r="I108" s="110"/>
      <c r="J108" s="119"/>
      <c r="K108" s="109" t="s">
        <v>144</v>
      </c>
      <c r="L108" s="120"/>
      <c r="M108" s="119"/>
      <c r="N108" s="109"/>
      <c r="O108" s="120"/>
      <c r="P108" s="119"/>
      <c r="Q108" s="109" t="s">
        <v>98</v>
      </c>
      <c r="R108" s="120"/>
      <c r="S108" s="165"/>
      <c r="T108" s="165"/>
      <c r="U108" s="165"/>
      <c r="V108" s="111"/>
      <c r="W108" s="109"/>
      <c r="X108" s="122"/>
      <c r="Y108" s="111"/>
      <c r="Z108" s="109"/>
      <c r="AA108" s="122"/>
      <c r="AB108" s="108"/>
      <c r="AC108" s="109"/>
      <c r="AD108" s="110"/>
    </row>
    <row r="109" customFormat="false" ht="34.3" hidden="false" customHeight="true" outlineLevel="0" collapsed="false">
      <c r="A109" s="113"/>
      <c r="B109" s="113"/>
      <c r="C109" s="113"/>
      <c r="D109" s="113"/>
      <c r="E109" s="117"/>
      <c r="F109" s="71" t="s">
        <v>37</v>
      </c>
      <c r="G109" s="168" t="s">
        <v>283</v>
      </c>
      <c r="H109" s="123"/>
      <c r="I109" s="169"/>
      <c r="J109" s="72" t="n">
        <v>0.18907</v>
      </c>
      <c r="K109" s="73" t="s">
        <v>39</v>
      </c>
      <c r="L109" s="74" t="n">
        <v>0.2111</v>
      </c>
      <c r="M109" s="166"/>
      <c r="N109" s="73"/>
      <c r="O109" s="77"/>
      <c r="P109" s="72" t="s">
        <v>284</v>
      </c>
      <c r="Q109" s="118"/>
      <c r="R109" s="74"/>
      <c r="S109" s="170"/>
      <c r="T109" s="123"/>
      <c r="U109" s="124"/>
      <c r="V109" s="85"/>
      <c r="W109" s="73"/>
      <c r="X109" s="84"/>
      <c r="Y109" s="85"/>
      <c r="Z109" s="73"/>
      <c r="AA109" s="84"/>
      <c r="AB109" s="86"/>
      <c r="AC109" s="73"/>
      <c r="AD109" s="91"/>
    </row>
    <row r="110" customFormat="false" ht="34.3" hidden="false" customHeight="true" outlineLevel="0" collapsed="false">
      <c r="A110" s="167"/>
      <c r="B110" s="167"/>
      <c r="C110" s="130"/>
      <c r="D110" s="167"/>
      <c r="E110" s="131"/>
      <c r="F110" s="71" t="s">
        <v>141</v>
      </c>
      <c r="G110" s="132"/>
      <c r="H110" s="73"/>
      <c r="I110" s="133"/>
      <c r="J110" s="132"/>
      <c r="K110" s="118"/>
      <c r="L110" s="133"/>
      <c r="M110" s="166"/>
      <c r="N110" s="73"/>
      <c r="O110" s="77"/>
      <c r="P110" s="82" t="str">
        <f aca="false">"&lt;"&amp;ROUND(RIGHT(P109,LEN(P109)-1)*246/1000,2)&amp;" ppb"</f>
        <v>&lt;0.19 ppb</v>
      </c>
      <c r="Q110" s="118"/>
      <c r="R110" s="74"/>
      <c r="S110" s="72"/>
      <c r="T110" s="118"/>
      <c r="U110" s="74"/>
      <c r="V110" s="85"/>
      <c r="W110" s="73"/>
      <c r="X110" s="84"/>
      <c r="Y110" s="85"/>
      <c r="Z110" s="73"/>
      <c r="AA110" s="84"/>
      <c r="AB110" s="86"/>
      <c r="AC110" s="73"/>
      <c r="AD110" s="91"/>
    </row>
    <row r="111" customFormat="false" ht="32.8" hidden="false" customHeight="true" outlineLevel="0" collapsed="false">
      <c r="A111" s="14" t="s">
        <v>285</v>
      </c>
      <c r="B111" s="14"/>
      <c r="C111" s="15"/>
      <c r="D111" s="15"/>
      <c r="E111" s="15"/>
      <c r="F111" s="15"/>
      <c r="G111" s="171"/>
      <c r="H111" s="15"/>
      <c r="I111" s="172"/>
      <c r="J111" s="15"/>
      <c r="K111" s="15"/>
      <c r="L111" s="15"/>
      <c r="M111" s="15"/>
      <c r="N111" s="15"/>
      <c r="O111" s="15"/>
      <c r="P111" s="171"/>
      <c r="Q111" s="15"/>
      <c r="R111" s="173"/>
      <c r="S111" s="174"/>
      <c r="T111" s="15"/>
      <c r="U111" s="175"/>
      <c r="V111" s="171"/>
      <c r="W111" s="15"/>
      <c r="X111" s="173"/>
      <c r="Y111" s="171"/>
      <c r="Z111" s="15"/>
      <c r="AA111" s="15"/>
      <c r="AB111" s="15"/>
      <c r="AC111" s="15"/>
      <c r="AD111" s="16"/>
    </row>
    <row r="112" customFormat="false" ht="38.05" hidden="false" customHeight="true" outlineLevel="0" collapsed="false">
      <c r="A112" s="17" t="s">
        <v>21</v>
      </c>
      <c r="B112" s="17" t="s">
        <v>22</v>
      </c>
      <c r="C112" s="17" t="s">
        <v>23</v>
      </c>
      <c r="D112" s="17" t="s">
        <v>24</v>
      </c>
      <c r="E112" s="18" t="s">
        <v>25</v>
      </c>
      <c r="F112" s="17"/>
      <c r="G112" s="19"/>
      <c r="H112" s="20"/>
      <c r="I112" s="21"/>
      <c r="J112" s="19"/>
      <c r="K112" s="20"/>
      <c r="L112" s="21"/>
      <c r="M112" s="19"/>
      <c r="N112" s="20"/>
      <c r="O112" s="21"/>
      <c r="P112" s="19"/>
      <c r="Q112" s="20"/>
      <c r="R112" s="21"/>
      <c r="S112" s="22"/>
      <c r="T112" s="20"/>
      <c r="U112" s="21"/>
      <c r="V112" s="19"/>
      <c r="W112" s="20"/>
      <c r="X112" s="21"/>
      <c r="Y112" s="19"/>
      <c r="Z112" s="20"/>
      <c r="AA112" s="21"/>
      <c r="AB112" s="17"/>
      <c r="AC112" s="17"/>
      <c r="AD112" s="17"/>
    </row>
    <row r="113" s="2" customFormat="true" ht="39.25" hidden="false" customHeight="true" outlineLevel="0" collapsed="false">
      <c r="A113" s="24" t="s">
        <v>286</v>
      </c>
      <c r="B113" s="24"/>
      <c r="C113" s="176"/>
      <c r="D113" s="177" t="s">
        <v>287</v>
      </c>
      <c r="E113" s="178"/>
      <c r="F113" s="28" t="s">
        <v>130</v>
      </c>
      <c r="G113" s="108"/>
      <c r="H113" s="109" t="s">
        <v>26</v>
      </c>
      <c r="I113" s="110"/>
      <c r="J113" s="108"/>
      <c r="K113" s="109" t="s">
        <v>27</v>
      </c>
      <c r="L113" s="110"/>
      <c r="M113" s="108"/>
      <c r="N113" s="109" t="s">
        <v>28</v>
      </c>
      <c r="O113" s="110"/>
      <c r="P113" s="108"/>
      <c r="Q113" s="109" t="s">
        <v>29</v>
      </c>
      <c r="R113" s="110"/>
      <c r="S113" s="111"/>
      <c r="T113" s="109" t="s">
        <v>30</v>
      </c>
      <c r="U113" s="110"/>
      <c r="V113" s="108"/>
      <c r="W113" s="109" t="s">
        <v>31</v>
      </c>
      <c r="X113" s="110"/>
      <c r="Y113" s="108"/>
      <c r="Z113" s="109" t="s">
        <v>32</v>
      </c>
      <c r="AA113" s="110"/>
      <c r="AB113" s="112" t="s">
        <v>33</v>
      </c>
      <c r="AC113" s="112"/>
      <c r="AD113" s="112"/>
    </row>
    <row r="114" s="2" customFormat="true" ht="42.5" hidden="false" customHeight="true" outlineLevel="0" collapsed="false">
      <c r="A114" s="138"/>
      <c r="B114" s="135" t="s">
        <v>132</v>
      </c>
      <c r="C114" s="138"/>
      <c r="D114" s="179"/>
      <c r="E114" s="180"/>
      <c r="F114" s="28" t="s">
        <v>37</v>
      </c>
      <c r="G114" s="181"/>
      <c r="H114" s="30"/>
      <c r="I114" s="31"/>
      <c r="J114" s="181"/>
      <c r="K114" s="30"/>
      <c r="L114" s="31"/>
      <c r="M114" s="181"/>
      <c r="N114" s="30"/>
      <c r="O114" s="31"/>
      <c r="P114" s="181"/>
      <c r="Q114" s="30"/>
      <c r="R114" s="31"/>
      <c r="S114" s="181"/>
      <c r="T114" s="30"/>
      <c r="U114" s="31"/>
      <c r="V114" s="181"/>
      <c r="W114" s="30"/>
      <c r="X114" s="31"/>
      <c r="Y114" s="181"/>
      <c r="Z114" s="30"/>
      <c r="AA114" s="31"/>
      <c r="AB114" s="34"/>
      <c r="AC114" s="34"/>
      <c r="AD114" s="34"/>
    </row>
    <row r="115" s="2" customFormat="true" ht="33.15" hidden="false" customHeight="true" outlineLevel="0" collapsed="false">
      <c r="A115" s="138"/>
      <c r="B115" s="138"/>
      <c r="C115" s="138"/>
      <c r="D115" s="138"/>
      <c r="E115" s="139"/>
      <c r="F115" s="28" t="s">
        <v>141</v>
      </c>
      <c r="G115" s="101"/>
      <c r="H115" s="30"/>
      <c r="I115" s="102"/>
      <c r="J115" s="101"/>
      <c r="K115" s="30"/>
      <c r="L115" s="102"/>
      <c r="M115" s="101"/>
      <c r="N115" s="30"/>
      <c r="O115" s="38"/>
      <c r="P115" s="101"/>
      <c r="Q115" s="30"/>
      <c r="R115" s="38"/>
      <c r="S115" s="101"/>
      <c r="T115" s="30"/>
      <c r="U115" s="102"/>
      <c r="V115" s="182"/>
      <c r="W115" s="30"/>
      <c r="X115" s="38"/>
      <c r="Y115" s="182"/>
      <c r="Z115" s="30"/>
      <c r="AA115" s="38"/>
      <c r="AB115" s="40"/>
      <c r="AC115" s="30"/>
      <c r="AD115" s="41"/>
    </row>
    <row r="116" s="2" customFormat="true" ht="34.3" hidden="false" customHeight="true" outlineLevel="0" collapsed="false">
      <c r="A116" s="138"/>
      <c r="B116" s="138" t="s">
        <v>142</v>
      </c>
      <c r="C116" s="138"/>
      <c r="D116" s="138"/>
      <c r="E116" s="139"/>
      <c r="F116" s="28" t="s">
        <v>130</v>
      </c>
      <c r="G116" s="108"/>
      <c r="H116" s="109" t="s">
        <v>143</v>
      </c>
      <c r="I116" s="110"/>
      <c r="J116" s="119"/>
      <c r="K116" s="109" t="s">
        <v>144</v>
      </c>
      <c r="L116" s="120"/>
      <c r="M116" s="119"/>
      <c r="N116" s="109"/>
      <c r="O116" s="120"/>
      <c r="P116" s="119"/>
      <c r="Q116" s="109" t="s">
        <v>98</v>
      </c>
      <c r="R116" s="120"/>
      <c r="S116" s="165"/>
      <c r="T116" s="165"/>
      <c r="U116" s="165"/>
      <c r="V116" s="111"/>
      <c r="W116" s="109"/>
      <c r="X116" s="122"/>
      <c r="Y116" s="111"/>
      <c r="Z116" s="109"/>
      <c r="AA116" s="122"/>
      <c r="AB116" s="108"/>
      <c r="AC116" s="109"/>
      <c r="AD116" s="110"/>
    </row>
    <row r="117" s="2" customFormat="true" ht="34.3" hidden="false" customHeight="true" outlineLevel="0" collapsed="false">
      <c r="A117" s="138"/>
      <c r="B117" s="138"/>
      <c r="C117" s="138"/>
      <c r="D117" s="138"/>
      <c r="E117" s="139"/>
      <c r="F117" s="28" t="s">
        <v>37</v>
      </c>
      <c r="G117" s="183"/>
      <c r="H117" s="140"/>
      <c r="I117" s="141"/>
      <c r="J117" s="40"/>
      <c r="K117" s="30"/>
      <c r="L117" s="41"/>
      <c r="M117" s="184"/>
      <c r="N117" s="30"/>
      <c r="O117" s="62"/>
      <c r="P117" s="184"/>
      <c r="Q117" s="30"/>
      <c r="R117" s="62"/>
      <c r="S117" s="183"/>
      <c r="T117" s="140"/>
      <c r="U117" s="141"/>
      <c r="V117" s="182"/>
      <c r="W117" s="30"/>
      <c r="X117" s="38"/>
      <c r="Y117" s="182"/>
      <c r="Z117" s="30"/>
      <c r="AA117" s="38"/>
      <c r="AB117" s="40"/>
      <c r="AC117" s="30"/>
      <c r="AD117" s="41"/>
    </row>
    <row r="118" s="2" customFormat="true" ht="34.3" hidden="false" customHeight="true" outlineLevel="0" collapsed="false">
      <c r="A118" s="107"/>
      <c r="B118" s="107"/>
      <c r="C118" s="146"/>
      <c r="D118" s="107"/>
      <c r="E118" s="100"/>
      <c r="F118" s="28" t="s">
        <v>141</v>
      </c>
      <c r="G118" s="147"/>
      <c r="H118" s="30"/>
      <c r="I118" s="148"/>
      <c r="J118" s="147"/>
      <c r="K118" s="33"/>
      <c r="L118" s="148"/>
      <c r="M118" s="184"/>
      <c r="N118" s="30"/>
      <c r="O118" s="62"/>
      <c r="P118" s="181"/>
      <c r="Q118" s="33"/>
      <c r="R118" s="31"/>
      <c r="S118" s="181"/>
      <c r="T118" s="33"/>
      <c r="U118" s="31"/>
      <c r="V118" s="182"/>
      <c r="W118" s="30"/>
      <c r="X118" s="38"/>
      <c r="Y118" s="182"/>
      <c r="Z118" s="30"/>
      <c r="AA118" s="38"/>
      <c r="AB118" s="40"/>
      <c r="AC118" s="30"/>
      <c r="AD118" s="41"/>
    </row>
  </sheetData>
  <mergeCells count="99">
    <mergeCell ref="A1:AD1"/>
    <mergeCell ref="A2:I4"/>
    <mergeCell ref="J2:O4"/>
    <mergeCell ref="P2:U4"/>
    <mergeCell ref="V2:AD2"/>
    <mergeCell ref="V3:AD3"/>
    <mergeCell ref="V4:AD4"/>
    <mergeCell ref="A5:I9"/>
    <mergeCell ref="J5:O7"/>
    <mergeCell ref="P5:U7"/>
    <mergeCell ref="V5:AD5"/>
    <mergeCell ref="V6:AD6"/>
    <mergeCell ref="V7:AD7"/>
    <mergeCell ref="J8:O8"/>
    <mergeCell ref="P8:U8"/>
    <mergeCell ref="V8:AD8"/>
    <mergeCell ref="J9:O9"/>
    <mergeCell ref="P9:U9"/>
    <mergeCell ref="V9:AD9"/>
    <mergeCell ref="A10:AD10"/>
    <mergeCell ref="A11:AA14"/>
    <mergeCell ref="AB11:AD14"/>
    <mergeCell ref="A15:B15"/>
    <mergeCell ref="AB16:AD16"/>
    <mergeCell ref="AB17:AD17"/>
    <mergeCell ref="AB19:AD19"/>
    <mergeCell ref="AB21:AD21"/>
    <mergeCell ref="AC23:AD23"/>
    <mergeCell ref="AC24:AD24"/>
    <mergeCell ref="A25:B26"/>
    <mergeCell ref="C25:D26"/>
    <mergeCell ref="M25:O25"/>
    <mergeCell ref="T25:U25"/>
    <mergeCell ref="K26:L26"/>
    <mergeCell ref="M26:O26"/>
    <mergeCell ref="T26:U26"/>
    <mergeCell ref="Z26:AA26"/>
    <mergeCell ref="AC27:AD27"/>
    <mergeCell ref="AC28:AD28"/>
    <mergeCell ref="AB29:AD29"/>
    <mergeCell ref="AB31:AD31"/>
    <mergeCell ref="AB33:AD33"/>
    <mergeCell ref="AB34:AD34"/>
    <mergeCell ref="B35:B36"/>
    <mergeCell ref="S36:U36"/>
    <mergeCell ref="AB39:AD39"/>
    <mergeCell ref="AB40:AD40"/>
    <mergeCell ref="B41:B42"/>
    <mergeCell ref="S42:U42"/>
    <mergeCell ref="AB45:AD45"/>
    <mergeCell ref="AB46:AD46"/>
    <mergeCell ref="B47:B48"/>
    <mergeCell ref="S48:U48"/>
    <mergeCell ref="AB51:AD51"/>
    <mergeCell ref="AB52:AD52"/>
    <mergeCell ref="B53:B54"/>
    <mergeCell ref="S54:U54"/>
    <mergeCell ref="AB57:AD57"/>
    <mergeCell ref="AB58:AD58"/>
    <mergeCell ref="B59:B60"/>
    <mergeCell ref="S60:U60"/>
    <mergeCell ref="AB63:AD63"/>
    <mergeCell ref="AB64:AD64"/>
    <mergeCell ref="B65:B66"/>
    <mergeCell ref="S66:U66"/>
    <mergeCell ref="AB69:AD69"/>
    <mergeCell ref="AB70:AD70"/>
    <mergeCell ref="B71:B72"/>
    <mergeCell ref="S72:U72"/>
    <mergeCell ref="AB75:AD75"/>
    <mergeCell ref="AB76:AD76"/>
    <mergeCell ref="B77:B78"/>
    <mergeCell ref="S78:U78"/>
    <mergeCell ref="AB81:AD81"/>
    <mergeCell ref="AB82:AD82"/>
    <mergeCell ref="B83:B84"/>
    <mergeCell ref="S84:U84"/>
    <mergeCell ref="AB87:AD87"/>
    <mergeCell ref="AB88:AD88"/>
    <mergeCell ref="B89:B90"/>
    <mergeCell ref="S90:U90"/>
    <mergeCell ref="AB93:AD93"/>
    <mergeCell ref="AB94:AD94"/>
    <mergeCell ref="B95:B96"/>
    <mergeCell ref="S96:U96"/>
    <mergeCell ref="AB99:AD99"/>
    <mergeCell ref="AB100:AD100"/>
    <mergeCell ref="B101:B102"/>
    <mergeCell ref="S102:U102"/>
    <mergeCell ref="AB105:AD105"/>
    <mergeCell ref="AB106:AD106"/>
    <mergeCell ref="B107:B108"/>
    <mergeCell ref="S108:U108"/>
    <mergeCell ref="A111:B111"/>
    <mergeCell ref="AB112:AD112"/>
    <mergeCell ref="AB113:AD113"/>
    <mergeCell ref="AB114:AD114"/>
    <mergeCell ref="B115:B116"/>
    <mergeCell ref="S116:U116"/>
  </mergeCells>
  <hyperlinks>
    <hyperlink ref="A17" r:id="rId1" display="CUTE 001"/>
    <hyperlink ref="A19" r:id="rId2" display="CUTE 002"/>
    <hyperlink ref="A21" r:id="rId3" display="CUTE 003"/>
    <hyperlink ref="A23" r:id="rId4" display="CUTE 004"/>
    <hyperlink ref="A27" r:id="rId5" display="CUTE 005"/>
    <hyperlink ref="A29" r:id="rId6" display="CUTE 006"/>
    <hyperlink ref="A31" r:id="rId7" display="CUTE 007"/>
    <hyperlink ref="A33" r:id="rId8" display="CUTE 008"/>
    <hyperlink ref="A39" r:id="rId9" display="CUTE 009"/>
    <hyperlink ref="A45" r:id="rId10" display="CUTE 010"/>
    <hyperlink ref="A51" r:id="rId11" display="CUTE 011"/>
    <hyperlink ref="A57" r:id="rId12" display="CUTE 012"/>
    <hyperlink ref="A63" r:id="rId13" display="CUTE 013"/>
    <hyperlink ref="A69" r:id="rId14" display="CUTE 014"/>
    <hyperlink ref="A75" r:id="rId15" display="CUTE 015"/>
    <hyperlink ref="A81" r:id="rId16" display="CUTE 016"/>
    <hyperlink ref="A87" r:id="rId17" display="CUTE 017"/>
    <hyperlink ref="A93" r:id="rId18" display="CUTE 018"/>
    <hyperlink ref="A99" r:id="rId19" display="CUTE 019"/>
    <hyperlink ref="A105" r:id="rId20" display="CUTE 020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43786</TotalTime>
  <Application>LibreOffice/24.8.2.1$Linux_X86_64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2006-04-12T14:38:36Z</dcterms:created>
  <dc:creator/>
  <dc:description/>
  <dc:language>en-US</dc:language>
  <cp:lastModifiedBy/>
  <cp:lastPrinted>2006-05-24T15:06:48Z</cp:lastPrinted>
  <dcterms:modified xsi:type="dcterms:W3CDTF">2024-10-27T21:00:14Z</dcterms:modified>
  <cp:revision>1030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