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Re'!$1:$9</definedName>
    <definedName function="false" hidden="false" name="Excel_BuiltIn_Print_Titles_1" vbProcedure="false">#REF!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<sst xmlns="http://schemas.openxmlformats.org/spreadsheetml/2006/main" count="864" uniqueCount="194">
  <si>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</si>
  <si>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</si>
  <si>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</si>
  <si>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</si>
  <si>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</si>
  <si>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</si>
  <si>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</si>
  <si>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</si>
  <si>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</si>
  <si>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</si>
  <si>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</si>
  <si>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583.19 and 2614.53 keV, </t>
  </si>
  <si>
    <t xml:space="preserve">228Ac: 911.21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</si>
  <si>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</si>
  <si>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</si>
  <si>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</si>
  <si>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</si>
  <si>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</si>
  <si>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</si>
  <si>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The measurements of the samples below take into account the background measurements. If a measurement is below the background then the upper bound shown is the 90% confidence limit.</t>
  </si>
  <si>
    <t xml:space="preserve">SNOLAB Measurements: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</si>
  <si>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</si>
  <si>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</si>
  <si>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</si>
  <si>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</si>
  <si>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</si>
  <si>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</si>
  <si>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SNOLAB G001</t>
  </si>
  <si>
    <t xml:space="preserve">Acrylic Stand 1 made by SNOLAB Installation  Group</t>
  </si>
  <si>
    <t xml:space="preserve">P1: 10.5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</si>
  <si>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</si>
  <si>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</si>
  <si>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</si>
  <si>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</si>
  <si>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</si>
  <si>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</si>
  <si>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</si>
  <si>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</si>
  <si>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</si>
  <si>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Acrylic Stand 1</t>
  </si>
  <si>
    <t xml:space="preserve">P2: 36.792</t>
  </si>
  <si>
    <t xml:space="preserve">(mBq/kg)</t>
  </si>
  <si>
    <t xml:space="preserve">+-</t>
  </si>
  <si>
    <t xml:space="preserve">No Backgrounds are subtracted from these results</t>
  </si>
  <si>
    <t xml:space="preserve">P3: 37.374</t>
  </si>
  <si>
    <t xml:space="preserve">181031
181119</t>
  </si>
  <si>
    <t xml:space="preserve">(ppb or ppm)</t>
  </si>
  <si>
    <t xml:space="preserve">.</t>
  </si>
  <si>
    <t xml:space="preserve">210Pb:</t>
  </si>
  <si>
    <t xml:space="preserve">7Be:</t>
  </si>
  <si>
    <t xml:space="preserve">54Mn</t>
  </si>
  <si>
    <t xml:space="preserve">228Ac:</t>
  </si>
  <si>
    <t xml:space="preserve">210Po:</t>
  </si>
  <si>
    <t xml:space="preserve">Total is:</t>
  </si>
  <si>
    <t xml:space="preserve">SNOLAB G002</t>
  </si>
  <si>
    <t xml:space="preserve">Acrylic Stand 2 made by SNOLAB Installation  Group</t>
  </si>
  <si>
    <t xml:space="preserve">181005
181008
181017
181018
181022</t>
  </si>
  <si>
    <t xml:space="preserve">Acrylic Stand 2</t>
  </si>
  <si>
    <t xml:space="preserve">&lt;0.14</t>
  </si>
  <si>
    <t xml:space="preserve">and</t>
  </si>
  <si>
    <t xml:space="preserve">181212
190107
19011601</t>
  </si>
  <si>
    <t xml:space="preserve">19011702
19012102
19012201</t>
  </si>
  <si>
    <t xml:space="preserve">&lt;0.060</t>
  </si>
  <si>
    <t xml:space="preserve">SNOLAB G003</t>
  </si>
  <si>
    <t xml:space="preserve">NIST Sample</t>
  </si>
  <si>
    <t xml:space="preserve">28.825 g</t>
  </si>
  <si>
    <t xml:space="preserve">Powdered Ocean Sediment Calibration Sample</t>
  </si>
  <si>
    <t xml:space="preserve">Cross Comparison Sample A</t>
  </si>
  <si>
    <t xml:space="preserve">Sample placed directly on top of the detector</t>
  </si>
  <si>
    <t xml:space="preserve">241Am:</t>
  </si>
  <si>
    <t xml:space="preserve">&lt;264.90</t>
  </si>
  <si>
    <t xml:space="preserve">SNOLAB G004</t>
  </si>
  <si>
    <t xml:space="preserve">Sample placed 45mm above the detector (one counting pot container)</t>
  </si>
  <si>
    <t xml:space="preserve">&lt;527.60</t>
  </si>
  <si>
    <t xml:space="preserve">SNOLAB G005</t>
  </si>
  <si>
    <t xml:space="preserve">33.454 g</t>
  </si>
  <si>
    <t xml:space="preserve">Cross Comparison Sample B</t>
  </si>
  <si>
    <t xml:space="preserve">&lt;17.58</t>
  </si>
  <si>
    <t xml:space="preserve">&lt;157.3</t>
  </si>
  <si>
    <t xml:space="preserve">SNOLAB G006</t>
  </si>
  <si>
    <t xml:space="preserve">&lt;18.54</t>
  </si>
  <si>
    <t xml:space="preserve">&lt;365.40</t>
  </si>
  <si>
    <t xml:space="preserve">SNOLAB G007</t>
  </si>
  <si>
    <t xml:space="preserve">Part No. TS-5</t>
  </si>
  <si>
    <t xml:space="preserve">60.3 g</t>
  </si>
  <si>
    <t xml:space="preserve">Plastic Process Equipment Inc.</t>
  </si>
  <si>
    <t xml:space="preserve">Macedonia, OH 44056</t>
  </si>
  <si>
    <t xml:space="preserve">&lt;1.58</t>
  </si>
  <si>
    <t xml:space="preserve">White PTFE Thread Sealant Paste</t>
  </si>
  <si>
    <t xml:space="preserve">&lt;63.91</t>
  </si>
  <si>
    <t xml:space="preserve">&lt;9.21</t>
  </si>
  <si>
    <t xml:space="preserve">SNOLAB G008</t>
  </si>
  <si>
    <t xml:space="preserve">Type: 7093</t>
  </si>
  <si>
    <t xml:space="preserve">416.4 g</t>
  </si>
  <si>
    <t xml:space="preserve">GST II General Purpose Air and Water Hose</t>
  </si>
  <si>
    <t xml:space="preserve">Parker Hannifin Corp</t>
  </si>
  <si>
    <t xml:space="preserve">&lt;5.19</t>
  </si>
  <si>
    <t xml:space="preserve">&lt;2.54</t>
  </si>
  <si>
    <t xml:space="preserve">&lt;64.99</t>
  </si>
  <si>
    <t xml:space="preserve">SNOLAB G009</t>
  </si>
  <si>
    <t xml:space="preserve">ID Type: GL00215</t>
  </si>
  <si>
    <t xml:space="preserve">888.7 g</t>
  </si>
  <si>
    <t xml:space="preserve">Gates Adapta Flex Multipurpose 1 ½” Hose</t>
  </si>
  <si>
    <t xml:space="preserve">&lt;1.41</t>
  </si>
  <si>
    <t xml:space="preserve">&lt;0.80</t>
  </si>
  <si>
    <t xml:space="preserve">SNOLAB G010</t>
  </si>
  <si>
    <t xml:space="preserve">Type: 7322</t>
  </si>
  <si>
    <t xml:space="preserve">1041.7 g</t>
  </si>
  <si>
    <t xml:space="preserve">Parker Series Super Flex Hose</t>
  </si>
  <si>
    <t xml:space="preserve"> Large Diameter General Service Air and Water Hose</t>
  </si>
  <si>
    <t xml:space="preserve">&lt;2.69</t>
  </si>
  <si>
    <t xml:space="preserve">Material: EPDM</t>
  </si>
  <si>
    <t xml:space="preserve">&lt;67.74</t>
  </si>
  <si>
    <t xml:space="preserve">SNOLAB G011</t>
  </si>
  <si>
    <t xml:space="preserve">Fittings are made from polypropylene</t>
  </si>
  <si>
    <t xml:space="preserve">456.8 g</t>
  </si>
  <si>
    <t xml:space="preserve">Philmac Compression Fittings</t>
  </si>
  <si>
    <t xml:space="preserve">This sample contains only ½” size fittings</t>
  </si>
  <si>
    <t xml:space="preserve">&lt;2.16</t>
  </si>
  <si>
    <t xml:space="preserve">Fitting Labels: IPS SIDR</t>
  </si>
  <si>
    <t xml:space="preserve">&lt;43.48</t>
  </si>
  <si>
    <t xml:space="preserve">SNOLAB G012</t>
  </si>
  <si>
    <t xml:space="preserve">469.8 g</t>
  </si>
  <si>
    <t xml:space="preserve">This sample contains a 1 ¾” size fitting</t>
  </si>
  <si>
    <t xml:space="preserve">&lt;3.05</t>
  </si>
  <si>
    <t xml:space="preserve">&lt;47.53</t>
  </si>
  <si>
    <t xml:space="preserve">SNOLAB G013</t>
  </si>
  <si>
    <t xml:space="preserve">Sample from TAD Expansion Project</t>
  </si>
  <si>
    <t xml:space="preserve">919.2 g</t>
  </si>
  <si>
    <t xml:space="preserve">Steel L-Shaped Holder Plate
(Rabbit Ear)</t>
  </si>
  <si>
    <t xml:space="preserve">&lt;1.37</t>
  </si>
  <si>
    <t xml:space="preserve">&lt;0.65</t>
  </si>
  <si>
    <t xml:space="preserve">&lt;0.68</t>
  </si>
  <si>
    <t xml:space="preserve">&lt;529.90</t>
  </si>
  <si>
    <t xml:space="preserve">&lt;11.56</t>
  </si>
  <si>
    <t xml:space="preserve">SNOLAB G014</t>
  </si>
  <si>
    <t xml:space="preserve">225.8 g</t>
  </si>
  <si>
    <t xml:space="preserve">Shotcrete</t>
  </si>
  <si>
    <t xml:space="preserve">&lt;25.43</t>
  </si>
  <si>
    <t xml:space="preserve">&lt;70.98</t>
  </si>
  <si>
    <t xml:space="preserve">SNOLAB G015</t>
  </si>
  <si>
    <t xml:space="preserve">58.2 g</t>
  </si>
  <si>
    <t xml:space="preserve">Chain – Two Links</t>
  </si>
  <si>
    <t xml:space="preserve">&lt;1.31</t>
  </si>
  <si>
    <t xml:space="preserve">&lt;93.93</t>
  </si>
  <si>
    <t xml:space="preserve">&lt;2.74</t>
  </si>
  <si>
    <t xml:space="preserve">&lt;3.14</t>
  </si>
  <si>
    <t xml:space="preserve">&lt;2.58</t>
  </si>
  <si>
    <t xml:space="preserve">&lt;423.80</t>
  </si>
  <si>
    <t xml:space="preserve">&lt;23.09</t>
  </si>
  <si>
    <t xml:space="preserve">&lt;2.93</t>
  </si>
  <si>
    <t xml:space="preserve">SNOLAB G016</t>
  </si>
  <si>
    <t xml:space="preserve">Grizzly Claw</t>
  </si>
  <si>
    <t xml:space="preserve">171.8 g</t>
  </si>
  <si>
    <t xml:space="preserve">Kicking Horse Coffee</t>
  </si>
  <si>
    <t xml:space="preserve">Kicking Horse Coffee Company</t>
  </si>
  <si>
    <t xml:space="preserve">&lt;280.10</t>
  </si>
  <si>
    <t xml:space="preserve">&lt;8.08</t>
  </si>
  <si>
    <t xml:space="preserve">Coffee Used Underground at SNOLAB</t>
  </si>
  <si>
    <t xml:space="preserve">54Mn:</t>
  </si>
  <si>
    <t xml:space="preserve">&lt;118.40</t>
  </si>
  <si>
    <t xml:space="preserve">&lt;64.64</t>
  </si>
  <si>
    <t xml:space="preserve">SNOLAB G017</t>
  </si>
  <si>
    <t xml:space="preserve">Ultra Spec 500 Interior Semi-Gloss F546 Paint</t>
  </si>
  <si>
    <t xml:space="preserve">483.5 g</t>
  </si>
  <si>
    <t xml:space="preserve">Benjamin Moore Paint</t>
  </si>
  <si>
    <t xml:space="preserve">&lt;3.63</t>
  </si>
  <si>
    <t xml:space="preserve">&lt;1.86</t>
  </si>
  <si>
    <t xml:space="preserve">Benjamin Moore Inc, Concord ON</t>
  </si>
  <si>
    <t xml:space="preserve">&lt;118.80</t>
  </si>
  <si>
    <t xml:space="preserve">SNOLAB G018</t>
  </si>
  <si>
    <t xml:space="preserve">72% Cocoa</t>
  </si>
  <si>
    <t xml:space="preserve">201.3 g</t>
  </si>
  <si>
    <t xml:space="preserve">Irresistibles Dark Chocolate</t>
  </si>
  <si>
    <t xml:space="preserve">Made In Switzerland</t>
  </si>
  <si>
    <t xml:space="preserve">&lt;21.91</t>
  </si>
  <si>
    <t xml:space="preserve">&lt;138.80</t>
  </si>
  <si>
    <t xml:space="preserve">&lt;115.40</t>
  </si>
  <si>
    <t xml:space="preserve">&lt;13.56</t>
  </si>
  <si>
    <t xml:space="preserve">In Progress and To Be Measured:</t>
  </si>
  <si>
    <t xml:space="preserve">SNOLAB G019</t>
  </si>
  <si>
    <t xml:space="preserve">74% Cocoa</t>
  </si>
  <si>
    <t xml:space="preserve">201.0 g</t>
  </si>
  <si>
    <t xml:space="preserve">Jacquot Dark Chocolate</t>
  </si>
  <si>
    <t xml:space="preserve">Made in France</t>
  </si>
  <si>
    <t xml:space="preserve">&lt;46.43</t>
  </si>
  <si>
    <t xml:space="preserve">&lt;207.00</t>
  </si>
  <si>
    <t xml:space="preserve">&lt;25.34</t>
  </si>
  <si>
    <t xml:space="preserve">SNOLAB G20</t>
  </si>
  <si>
    <t xml:space="preserve">7o% Cocoa</t>
  </si>
  <si>
    <t xml:space="preserve">199.9 g</t>
  </si>
  <si>
    <t xml:space="preserve">Lindt Dark Chocolate</t>
  </si>
  <si>
    <t xml:space="preserve">Next Sample</t>
  </si>
  <si>
    <t xml:space="preserve">(mBq)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</si>
</sst>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"/>
    <numFmt numFmtId="167" formatCode="0.000"/>
    <numFmt numFmtId="168" formatCode="0"/>
    <numFmt numFmtId="169" formatCode="0.00"/>
    <numFmt numFmtId="170" formatCode="0.00%"/>
  </numFmts>
  <fonts count="24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FF0000"/>
      <name val="Bitstream Vera Serif"/>
      <family val="1"/>
      <charset val="1"/>
    </font>
    <font>
      <sz val="8"/>
      <color rgb="FF069A2E"/>
      <name val="Bitstream Vera Serif"/>
      <family val="1"/>
      <charset val="1"/>
    </font>
    <font>
      <sz val="8"/>
      <color rgb="FF3465A4"/>
      <name val="Bitstream Vera Serif"/>
      <family val="1"/>
      <charset val="1"/>
    </font>
    <font>
      <sz val="8"/>
      <color rgb="FF00A933"/>
      <name val="Bitstream Vera Serif"/>
      <family val="1"/>
      <charset val="1"/>
    </font>
    <font>
      <sz val="8"/>
      <color rgb="FF0000FF"/>
      <name val="Bitstream Vera Serif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5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1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2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13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9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0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9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1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2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9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5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5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15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5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5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5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5" fillId="9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5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3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5" fillId="1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3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FF000000"/>
      <rgbColor rgb="FFFFFFFF"/>
      <rgbColor rgb="FFFF0000"/>
      <rgbColor rgb="FF00FF00"/>
      <rgbColor rgb="FF0000FF"/>
      <rgbColor rgb="FFFFFBCC"/>
      <rgbColor rgb="FFFF00FF"/>
      <rgbColor rgb="FF00FFFF"/>
      <rgbColor rgb="FFCC0000"/>
      <rgbColor rgb="FF006600"/>
      <rgbColor rgb="FF000080"/>
      <rgbColor rgb="FF996600"/>
      <rgbColor rgb="FF800080"/>
      <rgbColor rgb="FF00A933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069A2E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gopher/snolab/snolabg013/snolabg013.html" TargetMode="External"/><Relationship Id="rId2" Type="http://schemas.openxmlformats.org/officeDocument/2006/relationships/hyperlink" Target="https://www.snolab.ca/users/services/gamma-assay/gopher/snolab/snolabg014/snolabg014.html" TargetMode="External"/><Relationship Id="rId3" Type="http://schemas.openxmlformats.org/officeDocument/2006/relationships/hyperlink" Target="https://www.snolab.ca/users/services/gamma-assay/gopher/snolab/snolabg015/snolabg015.html" TargetMode="External"/><Relationship Id="rId4" Type="http://schemas.openxmlformats.org/officeDocument/2006/relationships/hyperlink" Target="https://www.snolab.ca/users/services/gamma-assay/gopher/snolab/snolabg016/snolabg016.html" TargetMode="External"/><Relationship Id="rId5" Type="http://schemas.openxmlformats.org/officeDocument/2006/relationships/hyperlink" Target="https://www.snolab.ca/users/services/gamma-assay/gopher/snolab/snolabg017/snolabg017.html" TargetMode="External"/><Relationship Id="rId6" Type="http://schemas.openxmlformats.org/officeDocument/2006/relationships/hyperlink" Target="https://www.snolab.ca/users/services/gamma-assay/gopher/snolab/snolabg018/snolabg018.html" TargetMode="External"/><Relationship Id="rId7" Type="http://schemas.openxmlformats.org/officeDocument/2006/relationships/hyperlink" Target="https://www.snolab.ca/users/services/gamma-assay/gopher/snolab/snolabg019/snolabg019.html" TargetMode="External"/><Relationship Id="rId8" Type="http://schemas.openxmlformats.org/officeDocument/2006/relationships/hyperlink" Target="https://www.snolab.ca/users/services/gamma-assay/gopher/snolab/snolabg020/snolabg020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E143"/>
  <sheetViews>
    <sheetView showFormulas="false" showGridLines="false" showRowColHeaders="true" showZeros="true" rightToLeft="false" tabSelected="true" showOutlineSymbols="true" defaultGridColor="true" view="normal" topLeftCell="A123" colorId="64" zoomScale="95" zoomScaleNormal="95" zoomScalePageLayoutView="100" workbookViewId="0">
      <selection pane="topLeft" activeCell="A137" activeCellId="0" sqref="132:137"/>
    </sheetView>
  </sheetViews>
  <sheetFormatPr defaultColWidth="8.4765625" defaultRowHeight="12.8" zeroHeight="false" outlineLevelRow="0" outlineLevelCol="0"/>
  <cols>
    <col collapsed="false" customWidth="true" hidden="false" outlineLevel="0" max="2" min="1" style="1" width="13.46"/>
    <col collapsed="false" customWidth="true" hidden="false" outlineLevel="0" max="3" min="3" style="1" width="9.47"/>
    <col collapsed="false" customWidth="false" hidden="false" outlineLevel="0" max="4" min="4" style="1" width="8.46"/>
    <col collapsed="false" customWidth="true" hidden="false" outlineLevel="0" max="5" min="5" style="1" width="9.47"/>
    <col collapsed="false" customWidth="true" hidden="false" outlineLevel="0" max="6" min="6" style="2" width="9.47"/>
    <col collapsed="false" customWidth="false" hidden="false" outlineLevel="0" max="7" min="7" style="1" width="8.46"/>
    <col collapsed="false" customWidth="true" hidden="false" outlineLevel="0" max="8" min="8" style="1" width="9.47"/>
    <col collapsed="false" customWidth="true" hidden="false" outlineLevel="0" max="9" min="9" style="1" width="7.47"/>
    <col collapsed="false" customWidth="false" hidden="false" outlineLevel="0" max="10" min="10" style="1" width="8.46"/>
    <col collapsed="false" customWidth="true" hidden="false" outlineLevel="0" max="11" min="11" style="1" width="8.9"/>
    <col collapsed="false" customWidth="false" hidden="false" outlineLevel="0" max="12" min="12" style="1" width="8.46"/>
    <col collapsed="false" customWidth="true" hidden="false" outlineLevel="0" max="13" min="13" style="1" width="7.47"/>
    <col collapsed="false" customWidth="false" hidden="false" outlineLevel="0" max="14" min="14" style="1" width="8.46"/>
    <col collapsed="false" customWidth="true" hidden="false" outlineLevel="0" max="15" min="15" style="1" width="4.46"/>
    <col collapsed="false" customWidth="true" hidden="false" outlineLevel="0" max="16" min="16" style="1" width="7.47"/>
    <col collapsed="false" customWidth="false" hidden="false" outlineLevel="0" max="17" min="17" style="1" width="8.46"/>
    <col collapsed="false" customWidth="true" hidden="false" outlineLevel="0" max="18" min="18" style="1" width="5.47"/>
    <col collapsed="false" customWidth="true" hidden="false" outlineLevel="0" max="19" min="19" style="1" width="7.71"/>
    <col collapsed="false" customWidth="true" hidden="false" outlineLevel="0" max="20" min="20" style="1" width="9.47"/>
    <col collapsed="false" customWidth="true" hidden="false" outlineLevel="0" max="21" min="21" style="1" width="4.46"/>
    <col collapsed="false" customWidth="false" hidden="false" outlineLevel="0" max="22" min="22" style="1" width="8.46"/>
    <col collapsed="false" customWidth="true" hidden="false" outlineLevel="0" max="23" min="23" style="1" width="6.46"/>
    <col collapsed="false" customWidth="true" hidden="false" outlineLevel="0" max="26" min="24" style="1" width="5.47"/>
    <col collapsed="false" customWidth="true" hidden="false" outlineLevel="0" max="27" min="27" style="1" width="4.46"/>
    <col collapsed="false" customWidth="true" hidden="false" outlineLevel="0" max="29" min="28" style="1" width="5.47"/>
    <col collapsed="false" customWidth="true" hidden="false" outlineLevel="0" max="30" min="30" style="1" width="2.48"/>
    <col collapsed="false" customWidth="true" hidden="false" outlineLevel="0" max="31" min="31" style="1" width="5.47"/>
    <col collapsed="false" customWidth="false" hidden="false" outlineLevel="0" max="257" min="32" style="3" width="8.46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12.8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12.8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12.8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12.8" hidden="false" customHeight="true" outlineLevel="0" collapsed="false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3"/>
      <c r="AE10" s="13"/>
    </row>
    <row r="11" customFormat="false" ht="12.8" hidden="false" customHeight="true" outlineLevel="0" collapsed="false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3"/>
      <c r="AE11" s="13"/>
    </row>
    <row r="12" customFormat="false" ht="12.8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3"/>
      <c r="AE12" s="13"/>
    </row>
    <row r="13" customFormat="false" ht="12.8" hidden="false" customHeight="true" outlineLevel="0" collapsed="false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3"/>
      <c r="AE13" s="13"/>
    </row>
    <row r="14" customFormat="false" ht="12.8" hidden="false" customHeight="true" outlineLevel="0" collapsed="false">
      <c r="A14" s="14" t="s">
        <v>20</v>
      </c>
      <c r="B14" s="14"/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7"/>
    </row>
    <row r="15" customFormat="false" ht="12.8" hidden="false" customHeight="true" outlineLevel="0" collapsed="false">
      <c r="A15" s="18" t="s">
        <v>21</v>
      </c>
      <c r="B15" s="18" t="s">
        <v>22</v>
      </c>
      <c r="C15" s="18" t="s">
        <v>23</v>
      </c>
      <c r="D15" s="18" t="s">
        <v>24</v>
      </c>
      <c r="E15" s="18" t="s">
        <v>25</v>
      </c>
      <c r="F15" s="19" t="s">
        <v>26</v>
      </c>
      <c r="G15" s="18"/>
      <c r="H15" s="20"/>
      <c r="I15" s="21"/>
      <c r="J15" s="22"/>
      <c r="K15" s="20"/>
      <c r="L15" s="21"/>
      <c r="M15" s="22"/>
      <c r="N15" s="20"/>
      <c r="O15" s="21"/>
      <c r="P15" s="22"/>
      <c r="Q15" s="20"/>
      <c r="R15" s="21"/>
      <c r="S15" s="22"/>
      <c r="T15" s="23"/>
      <c r="U15" s="21"/>
      <c r="V15" s="22"/>
      <c r="W15" s="20"/>
      <c r="X15" s="21"/>
      <c r="Y15" s="22"/>
      <c r="Z15" s="20"/>
      <c r="AA15" s="21"/>
      <c r="AB15" s="22"/>
      <c r="AC15" s="24"/>
      <c r="AD15" s="24"/>
      <c r="AE15" s="24"/>
    </row>
    <row r="16" customFormat="false" ht="12.8" hidden="false" customHeight="true" outlineLevel="0" collapsed="false">
      <c r="A16" s="25" t="s">
        <v>27</v>
      </c>
      <c r="B16" s="25" t="s">
        <v>28</v>
      </c>
      <c r="C16" s="26"/>
      <c r="D16" s="27" t="s">
        <v>29</v>
      </c>
      <c r="E16" s="28" t="n">
        <v>180924</v>
      </c>
      <c r="F16" s="29" t="n">
        <v>43367</v>
      </c>
      <c r="G16" s="30" t="s">
        <v>30</v>
      </c>
      <c r="H16" s="31"/>
      <c r="I16" s="32" t="s">
        <v>31</v>
      </c>
      <c r="J16" s="33"/>
      <c r="K16" s="31"/>
      <c r="L16" s="32" t="s">
        <v>32</v>
      </c>
      <c r="M16" s="33"/>
      <c r="N16" s="31"/>
      <c r="O16" s="32" t="s">
        <v>33</v>
      </c>
      <c r="P16" s="33"/>
      <c r="Q16" s="31"/>
      <c r="R16" s="32" t="s">
        <v>34</v>
      </c>
      <c r="S16" s="33"/>
      <c r="T16" s="34"/>
      <c r="U16" s="32" t="s">
        <v>35</v>
      </c>
      <c r="V16" s="33"/>
      <c r="W16" s="31"/>
      <c r="X16" s="32" t="s">
        <v>36</v>
      </c>
      <c r="Y16" s="33"/>
      <c r="Z16" s="31"/>
      <c r="AA16" s="32" t="s">
        <v>37</v>
      </c>
      <c r="AB16" s="33"/>
      <c r="AC16" s="35" t="s">
        <v>38</v>
      </c>
      <c r="AD16" s="35"/>
      <c r="AE16" s="35"/>
    </row>
    <row r="17" customFormat="false" ht="12.8" hidden="false" customHeight="true" outlineLevel="0" collapsed="false">
      <c r="A17" s="36" t="s">
        <v>39</v>
      </c>
      <c r="B17" s="36"/>
      <c r="C17" s="36"/>
      <c r="D17" s="37" t="s">
        <v>40</v>
      </c>
      <c r="E17" s="37"/>
      <c r="F17" s="38" t="n">
        <v>43378</v>
      </c>
      <c r="G17" s="30" t="s">
        <v>41</v>
      </c>
      <c r="H17" s="39" t="n">
        <v>4.148</v>
      </c>
      <c r="I17" s="40" t="s">
        <v>42</v>
      </c>
      <c r="J17" s="41" t="n">
        <v>0.2067</v>
      </c>
      <c r="K17" s="39" t="n">
        <v>9.432</v>
      </c>
      <c r="L17" s="40" t="s">
        <v>42</v>
      </c>
      <c r="M17" s="41" t="n">
        <v>2.259</v>
      </c>
      <c r="N17" s="39" t="n">
        <v>0.2253</v>
      </c>
      <c r="O17" s="40" t="s">
        <v>42</v>
      </c>
      <c r="P17" s="41" t="n">
        <v>0.1127</v>
      </c>
      <c r="Q17" s="39" t="n">
        <v>1.872</v>
      </c>
      <c r="R17" s="40" t="s">
        <v>42</v>
      </c>
      <c r="S17" s="41" t="n">
        <v>0.159</v>
      </c>
      <c r="T17" s="39" t="n">
        <v>4.0288</v>
      </c>
      <c r="U17" s="40" t="s">
        <v>42</v>
      </c>
      <c r="V17" s="41" t="n">
        <v>0.7221</v>
      </c>
      <c r="W17" s="42" t="n">
        <v>0.02858</v>
      </c>
      <c r="X17" s="43" t="s">
        <v>42</v>
      </c>
      <c r="Y17" s="44" t="n">
        <v>0.0623</v>
      </c>
      <c r="Z17" s="42" t="n">
        <v>0.05942</v>
      </c>
      <c r="AA17" s="43" t="s">
        <v>42</v>
      </c>
      <c r="AB17" s="44" t="n">
        <v>0.02565</v>
      </c>
      <c r="AC17" s="45"/>
      <c r="AD17" s="45"/>
      <c r="AE17" s="45"/>
    </row>
    <row r="18" customFormat="false" ht="12.8" hidden="false" customHeight="true" outlineLevel="0" collapsed="false">
      <c r="A18" s="36"/>
      <c r="B18" s="36" t="s">
        <v>43</v>
      </c>
      <c r="C18" s="36"/>
      <c r="D18" s="46" t="s">
        <v>44</v>
      </c>
      <c r="E18" s="47" t="s">
        <v>45</v>
      </c>
      <c r="F18" s="48" t="n">
        <v>43404</v>
      </c>
      <c r="G18" s="30" t="s">
        <v>46</v>
      </c>
      <c r="H18" s="49"/>
      <c r="I18" s="40"/>
      <c r="J18" s="50"/>
      <c r="K18" s="49"/>
      <c r="L18" s="40"/>
      <c r="M18" s="50"/>
      <c r="N18" s="49"/>
      <c r="O18" s="40"/>
      <c r="P18" s="51" t="s">
        <v>47</v>
      </c>
      <c r="Q18" s="49"/>
      <c r="R18" s="40"/>
      <c r="S18" s="50"/>
      <c r="T18" s="49"/>
      <c r="U18" s="40"/>
      <c r="V18" s="52"/>
      <c r="W18" s="53"/>
      <c r="X18" s="40"/>
      <c r="Y18" s="50"/>
      <c r="Z18" s="53"/>
      <c r="AA18" s="40"/>
      <c r="AB18" s="50"/>
      <c r="AC18" s="54"/>
      <c r="AD18" s="40"/>
      <c r="AE18" s="55"/>
    </row>
    <row r="19" customFormat="false" ht="25.9" hidden="false" customHeight="true" outlineLevel="0" collapsed="false">
      <c r="A19" s="36"/>
      <c r="B19" s="36"/>
      <c r="C19" s="56"/>
      <c r="D19" s="57"/>
      <c r="E19" s="57"/>
      <c r="F19" s="48" t="n">
        <v>43446</v>
      </c>
      <c r="G19" s="58" t="s">
        <v>30</v>
      </c>
      <c r="H19" s="59" t="s">
        <v>48</v>
      </c>
      <c r="I19" s="59"/>
      <c r="J19" s="59"/>
      <c r="K19" s="31"/>
      <c r="L19" s="32" t="s">
        <v>49</v>
      </c>
      <c r="M19" s="33"/>
      <c r="N19" s="60"/>
      <c r="O19" s="32" t="s">
        <v>50</v>
      </c>
      <c r="P19" s="61"/>
      <c r="Q19" s="60"/>
      <c r="R19" s="32" t="s">
        <v>51</v>
      </c>
      <c r="S19" s="61"/>
      <c r="T19" s="59" t="s">
        <v>52</v>
      </c>
      <c r="U19" s="59"/>
      <c r="V19" s="59"/>
      <c r="W19" s="34"/>
      <c r="X19" s="32"/>
      <c r="Y19" s="62"/>
      <c r="Z19" s="34"/>
      <c r="AA19" s="32"/>
      <c r="AB19" s="62"/>
      <c r="AC19" s="31"/>
      <c r="AD19" s="32"/>
      <c r="AE19" s="33"/>
    </row>
    <row r="20" customFormat="false" ht="25.25" hidden="false" customHeight="true" outlineLevel="0" collapsed="false">
      <c r="A20" s="36"/>
      <c r="B20" s="36"/>
      <c r="C20" s="56"/>
      <c r="D20" s="36" t="s">
        <v>53</v>
      </c>
      <c r="E20" s="63" t="n">
        <v>190826</v>
      </c>
      <c r="F20" s="64" t="n">
        <v>43703</v>
      </c>
      <c r="G20" s="30" t="s">
        <v>41</v>
      </c>
      <c r="H20" s="65" t="n">
        <v>835.51</v>
      </c>
      <c r="I20" s="40" t="s">
        <v>42</v>
      </c>
      <c r="J20" s="66" t="n">
        <v>44.06</v>
      </c>
      <c r="K20" s="65" t="n">
        <v>2.3453</v>
      </c>
      <c r="L20" s="67" t="s">
        <v>42</v>
      </c>
      <c r="M20" s="66" t="n">
        <v>0.8049</v>
      </c>
      <c r="N20" s="42" t="n">
        <v>0.0436</v>
      </c>
      <c r="O20" s="43" t="s">
        <v>42</v>
      </c>
      <c r="P20" s="44" t="n">
        <v>0.04274</v>
      </c>
      <c r="Q20" s="39" t="n">
        <v>3.595</v>
      </c>
      <c r="R20" s="67" t="s">
        <v>42</v>
      </c>
      <c r="S20" s="41" t="n">
        <v>0.2824</v>
      </c>
      <c r="T20" s="39" t="n">
        <v>10269</v>
      </c>
      <c r="U20" s="67" t="s">
        <v>42</v>
      </c>
      <c r="V20" s="41" t="n">
        <v>4584</v>
      </c>
      <c r="W20" s="53"/>
      <c r="X20" s="40"/>
      <c r="Y20" s="50"/>
      <c r="Z20" s="39"/>
      <c r="AA20" s="67"/>
      <c r="AB20" s="41"/>
      <c r="AC20" s="54"/>
      <c r="AD20" s="40"/>
      <c r="AE20" s="55"/>
    </row>
    <row r="21" customFormat="false" ht="26.05" hidden="false" customHeight="true" outlineLevel="0" collapsed="false">
      <c r="A21" s="68"/>
      <c r="B21" s="68"/>
      <c r="C21" s="69"/>
      <c r="D21" s="70" t="n">
        <v>84.666</v>
      </c>
      <c r="E21" s="70"/>
      <c r="F21" s="71" t="n">
        <v>43742</v>
      </c>
      <c r="G21" s="30" t="s">
        <v>46</v>
      </c>
      <c r="H21" s="49"/>
      <c r="I21" s="40"/>
      <c r="J21" s="66"/>
      <c r="K21" s="65"/>
      <c r="L21" s="67"/>
      <c r="M21" s="66"/>
      <c r="N21" s="42"/>
      <c r="O21" s="40"/>
      <c r="P21" s="44"/>
      <c r="Q21" s="49"/>
      <c r="R21" s="67"/>
      <c r="S21" s="72"/>
      <c r="T21" s="49"/>
      <c r="U21" s="67"/>
      <c r="V21" s="41"/>
      <c r="W21" s="53"/>
      <c r="X21" s="40"/>
      <c r="Y21" s="50"/>
      <c r="Z21" s="53"/>
      <c r="AA21" s="40"/>
      <c r="AB21" s="50"/>
      <c r="AC21" s="54"/>
      <c r="AD21" s="40"/>
      <c r="AE21" s="55"/>
    </row>
    <row r="22" customFormat="false" ht="44.75" hidden="false" customHeight="true" outlineLevel="0" collapsed="false">
      <c r="A22" s="73" t="s">
        <v>54</v>
      </c>
      <c r="B22" s="73" t="s">
        <v>55</v>
      </c>
      <c r="C22" s="74"/>
      <c r="D22" s="75" t="n">
        <v>24.417</v>
      </c>
      <c r="E22" s="76" t="s">
        <v>56</v>
      </c>
      <c r="F22" s="77" t="n">
        <v>43378</v>
      </c>
      <c r="G22" s="78" t="s">
        <v>30</v>
      </c>
      <c r="H22" s="31"/>
      <c r="I22" s="32" t="s">
        <v>31</v>
      </c>
      <c r="J22" s="33"/>
      <c r="K22" s="31"/>
      <c r="L22" s="32" t="s">
        <v>32</v>
      </c>
      <c r="M22" s="33"/>
      <c r="N22" s="31"/>
      <c r="O22" s="32" t="s">
        <v>33</v>
      </c>
      <c r="P22" s="33"/>
      <c r="Q22" s="31"/>
      <c r="R22" s="32" t="s">
        <v>34</v>
      </c>
      <c r="S22" s="33"/>
      <c r="T22" s="34"/>
      <c r="U22" s="32" t="s">
        <v>35</v>
      </c>
      <c r="V22" s="33"/>
      <c r="W22" s="31"/>
      <c r="X22" s="32" t="s">
        <v>36</v>
      </c>
      <c r="Y22" s="33"/>
      <c r="Z22" s="31"/>
      <c r="AA22" s="32" t="s">
        <v>37</v>
      </c>
      <c r="AB22" s="33"/>
      <c r="AC22" s="35" t="s">
        <v>38</v>
      </c>
      <c r="AD22" s="35"/>
      <c r="AE22" s="35"/>
    </row>
    <row r="23" customFormat="false" ht="25.25" hidden="false" customHeight="true" outlineLevel="0" collapsed="false">
      <c r="A23" s="79" t="s">
        <v>57</v>
      </c>
      <c r="B23" s="79"/>
      <c r="C23" s="79"/>
      <c r="D23" s="79"/>
      <c r="E23" s="79"/>
      <c r="F23" s="80" t="n">
        <v>43404</v>
      </c>
      <c r="G23" s="78" t="s">
        <v>41</v>
      </c>
      <c r="H23" s="81" t="n">
        <v>5.144</v>
      </c>
      <c r="I23" s="82" t="s">
        <v>42</v>
      </c>
      <c r="J23" s="83" t="n">
        <v>0.2605</v>
      </c>
      <c r="K23" s="81" t="n">
        <v>8.687</v>
      </c>
      <c r="L23" s="82" t="s">
        <v>42</v>
      </c>
      <c r="M23" s="83" t="n">
        <v>2.743</v>
      </c>
      <c r="N23" s="81" t="n">
        <v>0.1996</v>
      </c>
      <c r="O23" s="82" t="s">
        <v>42</v>
      </c>
      <c r="P23" s="83" t="n">
        <v>0.2986</v>
      </c>
      <c r="Q23" s="81" t="n">
        <v>1.715</v>
      </c>
      <c r="R23" s="82" t="s">
        <v>42</v>
      </c>
      <c r="S23" s="83" t="n">
        <v>0.1697</v>
      </c>
      <c r="T23" s="81" t="n">
        <v>3.8586</v>
      </c>
      <c r="U23" s="82" t="s">
        <v>42</v>
      </c>
      <c r="V23" s="83" t="n">
        <v>0.8099</v>
      </c>
      <c r="W23" s="84" t="s">
        <v>58</v>
      </c>
      <c r="X23" s="85"/>
      <c r="Y23" s="83"/>
      <c r="Z23" s="81" t="n">
        <v>0.1311</v>
      </c>
      <c r="AA23" s="86" t="s">
        <v>42</v>
      </c>
      <c r="AB23" s="83" t="n">
        <v>0.0383</v>
      </c>
      <c r="AC23" s="87"/>
      <c r="AD23" s="87"/>
      <c r="AE23" s="87"/>
    </row>
    <row r="24" customFormat="false" ht="30" hidden="false" customHeight="true" outlineLevel="0" collapsed="false">
      <c r="A24" s="79"/>
      <c r="B24" s="79" t="s">
        <v>43</v>
      </c>
      <c r="C24" s="79"/>
      <c r="D24" s="79" t="s">
        <v>59</v>
      </c>
      <c r="E24" s="79"/>
      <c r="F24" s="80" t="s">
        <v>59</v>
      </c>
      <c r="G24" s="78" t="s">
        <v>46</v>
      </c>
      <c r="H24" s="88"/>
      <c r="I24" s="82"/>
      <c r="J24" s="89"/>
      <c r="K24" s="88"/>
      <c r="L24" s="82"/>
      <c r="M24" s="89"/>
      <c r="N24" s="88"/>
      <c r="O24" s="82"/>
      <c r="P24" s="90" t="s">
        <v>47</v>
      </c>
      <c r="Q24" s="88"/>
      <c r="R24" s="82"/>
      <c r="S24" s="89"/>
      <c r="T24" s="88"/>
      <c r="U24" s="82"/>
      <c r="V24" s="91"/>
      <c r="W24" s="92"/>
      <c r="X24" s="82"/>
      <c r="Y24" s="89"/>
      <c r="Z24" s="92"/>
      <c r="AA24" s="82"/>
      <c r="AB24" s="89"/>
      <c r="AC24" s="93"/>
      <c r="AD24" s="82"/>
      <c r="AE24" s="94"/>
    </row>
    <row r="25" customFormat="false" ht="32.35" hidden="false" customHeight="true" outlineLevel="0" collapsed="false">
      <c r="A25" s="79"/>
      <c r="B25" s="79"/>
      <c r="C25" s="95"/>
      <c r="D25" s="96" t="n">
        <v>39.874</v>
      </c>
      <c r="E25" s="97" t="s">
        <v>60</v>
      </c>
      <c r="F25" s="80" t="n">
        <v>43446</v>
      </c>
      <c r="G25" s="98" t="s">
        <v>30</v>
      </c>
      <c r="H25" s="59" t="s">
        <v>48</v>
      </c>
      <c r="I25" s="59"/>
      <c r="J25" s="59"/>
      <c r="K25" s="31"/>
      <c r="L25" s="32" t="s">
        <v>49</v>
      </c>
      <c r="M25" s="33"/>
      <c r="N25" s="60"/>
      <c r="O25" s="32" t="s">
        <v>50</v>
      </c>
      <c r="P25" s="61"/>
      <c r="Q25" s="60"/>
      <c r="R25" s="32" t="s">
        <v>51</v>
      </c>
      <c r="S25" s="61"/>
      <c r="T25" s="59" t="s">
        <v>52</v>
      </c>
      <c r="U25" s="59"/>
      <c r="V25" s="59"/>
      <c r="W25" s="34"/>
      <c r="X25" s="32"/>
      <c r="Y25" s="62"/>
      <c r="Z25" s="34"/>
      <c r="AA25" s="32"/>
      <c r="AB25" s="62"/>
      <c r="AC25" s="31"/>
      <c r="AD25" s="32"/>
      <c r="AE25" s="33"/>
    </row>
    <row r="26" customFormat="false" ht="25.25" hidden="false" customHeight="true" outlineLevel="0" collapsed="false">
      <c r="A26" s="79"/>
      <c r="B26" s="79"/>
      <c r="C26" s="95"/>
      <c r="D26" s="79" t="s">
        <v>53</v>
      </c>
      <c r="E26" s="79" t="s">
        <v>61</v>
      </c>
      <c r="F26" s="80" t="n">
        <v>43488</v>
      </c>
      <c r="G26" s="78" t="s">
        <v>41</v>
      </c>
      <c r="H26" s="99" t="n">
        <v>864.94</v>
      </c>
      <c r="I26" s="82" t="s">
        <v>42</v>
      </c>
      <c r="J26" s="100" t="n">
        <v>46</v>
      </c>
      <c r="K26" s="99" t="n">
        <v>0.9895</v>
      </c>
      <c r="L26" s="86" t="s">
        <v>42</v>
      </c>
      <c r="M26" s="100" t="n">
        <v>0.8627</v>
      </c>
      <c r="N26" s="84" t="s">
        <v>62</v>
      </c>
      <c r="O26" s="85"/>
      <c r="P26" s="83"/>
      <c r="Q26" s="81" t="n">
        <v>3.844</v>
      </c>
      <c r="R26" s="86" t="s">
        <v>42</v>
      </c>
      <c r="S26" s="83" t="n">
        <v>0.3364</v>
      </c>
      <c r="T26" s="81" t="n">
        <v>5860.1</v>
      </c>
      <c r="U26" s="86" t="s">
        <v>42</v>
      </c>
      <c r="V26" s="83" t="n">
        <v>5060</v>
      </c>
      <c r="W26" s="92"/>
      <c r="X26" s="82"/>
      <c r="Y26" s="89"/>
      <c r="Z26" s="81"/>
      <c r="AA26" s="85"/>
      <c r="AB26" s="83"/>
      <c r="AC26" s="93"/>
      <c r="AD26" s="82"/>
      <c r="AE26" s="94"/>
    </row>
    <row r="27" customFormat="false" ht="26.7" hidden="false" customHeight="true" outlineLevel="0" collapsed="false">
      <c r="A27" s="101"/>
      <c r="B27" s="101"/>
      <c r="C27" s="102"/>
      <c r="D27" s="103" t="n">
        <v>64.291</v>
      </c>
      <c r="E27" s="103"/>
      <c r="F27" s="104"/>
      <c r="G27" s="78" t="s">
        <v>46</v>
      </c>
      <c r="H27" s="88"/>
      <c r="I27" s="82"/>
      <c r="J27" s="100"/>
      <c r="K27" s="99"/>
      <c r="L27" s="85"/>
      <c r="M27" s="100"/>
      <c r="N27" s="105"/>
      <c r="O27" s="82"/>
      <c r="P27" s="106"/>
      <c r="Q27" s="88"/>
      <c r="R27" s="85"/>
      <c r="S27" s="107"/>
      <c r="T27" s="88"/>
      <c r="U27" s="85"/>
      <c r="V27" s="83"/>
      <c r="W27" s="92"/>
      <c r="X27" s="82"/>
      <c r="Y27" s="89"/>
      <c r="Z27" s="92"/>
      <c r="AA27" s="82"/>
      <c r="AB27" s="89"/>
      <c r="AC27" s="93"/>
      <c r="AD27" s="82"/>
      <c r="AE27" s="94"/>
    </row>
    <row r="28" customFormat="false" ht="34.3" hidden="false" customHeight="true" outlineLevel="0" collapsed="false">
      <c r="A28" s="25" t="s">
        <v>63</v>
      </c>
      <c r="B28" s="25" t="s">
        <v>64</v>
      </c>
      <c r="C28" s="108" t="s">
        <v>65</v>
      </c>
      <c r="D28" s="109" t="n">
        <v>2.833</v>
      </c>
      <c r="E28" s="110" t="n">
        <v>200127</v>
      </c>
      <c r="F28" s="111" t="n">
        <v>43857</v>
      </c>
      <c r="G28" s="30" t="s">
        <v>30</v>
      </c>
      <c r="H28" s="31"/>
      <c r="I28" s="32" t="s">
        <v>31</v>
      </c>
      <c r="J28" s="33"/>
      <c r="K28" s="31"/>
      <c r="L28" s="32" t="s">
        <v>32</v>
      </c>
      <c r="M28" s="33"/>
      <c r="N28" s="31"/>
      <c r="O28" s="32" t="s">
        <v>33</v>
      </c>
      <c r="P28" s="33"/>
      <c r="Q28" s="31"/>
      <c r="R28" s="32" t="s">
        <v>34</v>
      </c>
      <c r="S28" s="33"/>
      <c r="T28" s="34"/>
      <c r="U28" s="32" t="s">
        <v>35</v>
      </c>
      <c r="V28" s="33"/>
      <c r="W28" s="31"/>
      <c r="X28" s="32" t="s">
        <v>36</v>
      </c>
      <c r="Y28" s="33"/>
      <c r="Z28" s="31"/>
      <c r="AA28" s="32" t="s">
        <v>37</v>
      </c>
      <c r="AB28" s="33"/>
      <c r="AC28" s="35" t="s">
        <v>38</v>
      </c>
      <c r="AD28" s="35"/>
      <c r="AE28" s="35"/>
    </row>
    <row r="29" customFormat="false" ht="31.4" hidden="false" customHeight="true" outlineLevel="0" collapsed="false">
      <c r="A29" s="36" t="s">
        <v>66</v>
      </c>
      <c r="B29" s="36" t="s">
        <v>67</v>
      </c>
      <c r="C29" s="36"/>
      <c r="D29" s="36"/>
      <c r="E29" s="36"/>
      <c r="F29" s="112" t="n">
        <v>43860</v>
      </c>
      <c r="G29" s="30" t="s">
        <v>41</v>
      </c>
      <c r="H29" s="39" t="n">
        <v>2898</v>
      </c>
      <c r="I29" s="40" t="s">
        <v>42</v>
      </c>
      <c r="J29" s="41" t="n">
        <v>126.4</v>
      </c>
      <c r="K29" s="39" t="n">
        <v>11270</v>
      </c>
      <c r="L29" s="40" t="s">
        <v>42</v>
      </c>
      <c r="M29" s="41" t="n">
        <v>1611</v>
      </c>
      <c r="N29" s="39" t="n">
        <v>585.2</v>
      </c>
      <c r="O29" s="40" t="s">
        <v>42</v>
      </c>
      <c r="P29" s="41" t="n">
        <v>34.85</v>
      </c>
      <c r="Q29" s="39" t="n">
        <v>1458</v>
      </c>
      <c r="R29" s="40" t="s">
        <v>42</v>
      </c>
      <c r="S29" s="41" t="n">
        <v>102.1</v>
      </c>
      <c r="T29" s="39" t="n">
        <v>33933</v>
      </c>
      <c r="U29" s="40" t="s">
        <v>42</v>
      </c>
      <c r="V29" s="41" t="n">
        <v>2130</v>
      </c>
      <c r="W29" s="39" t="n">
        <v>3357.6</v>
      </c>
      <c r="X29" s="67" t="s">
        <v>42</v>
      </c>
      <c r="Y29" s="41" t="n">
        <v>197.8</v>
      </c>
      <c r="Z29" s="39" t="n">
        <v>22.43</v>
      </c>
      <c r="AA29" s="67" t="s">
        <v>42</v>
      </c>
      <c r="AB29" s="41" t="n">
        <v>14.88</v>
      </c>
      <c r="AC29" s="45"/>
      <c r="AD29" s="45"/>
      <c r="AE29" s="45"/>
    </row>
    <row r="30" customFormat="false" ht="34.55" hidden="false" customHeight="true" outlineLevel="0" collapsed="false">
      <c r="A30" s="36"/>
      <c r="B30" s="36" t="s">
        <v>68</v>
      </c>
      <c r="C30" s="36"/>
      <c r="D30" s="36"/>
      <c r="E30" s="36"/>
      <c r="F30" s="112"/>
      <c r="G30" s="30" t="s">
        <v>46</v>
      </c>
      <c r="H30" s="49" t="str">
        <f aca="false">ROUND(H29*81/1000,2)&amp;" ppb"</f>
        <v>234.74 ppb</v>
      </c>
      <c r="I30" s="40" t="s">
        <v>42</v>
      </c>
      <c r="J30" s="52" t="str">
        <f aca="false">ROUND(J29*81/1000,2)&amp;" ppb"</f>
        <v>10.24 ppb</v>
      </c>
      <c r="K30" s="49" t="str">
        <f aca="false">ROUND(K29*81/1000000,2)&amp;" ppm"</f>
        <v>0.91 ppm</v>
      </c>
      <c r="L30" s="40" t="s">
        <v>42</v>
      </c>
      <c r="M30" s="52" t="str">
        <f aca="false">ROUND(M29*81/1000000,2)&amp;" ppm"</f>
        <v>0.13 ppm</v>
      </c>
      <c r="N30" s="49" t="str">
        <f aca="false">ROUND(N29*1760/1000000,2)&amp;" ppm"</f>
        <v>1.03 ppm</v>
      </c>
      <c r="O30" s="40" t="s">
        <v>42</v>
      </c>
      <c r="P30" s="52" t="str">
        <f aca="false">ROUND(P29*1760/1000000,2)&amp;" ppm"</f>
        <v>0.06 ppm</v>
      </c>
      <c r="Q30" s="49" t="str">
        <f aca="false">ROUND(Q29*246/1000000,2)&amp;" ppm"</f>
        <v>0.36 ppm</v>
      </c>
      <c r="R30" s="40" t="s">
        <v>42</v>
      </c>
      <c r="S30" s="52" t="str">
        <f aca="false">ROUND(S29*246/1000000,2)&amp;" ppm"</f>
        <v>0.03 ppm</v>
      </c>
      <c r="T30" s="49" t="str">
        <f aca="false">ROUND(T29*32300/1000000,2)&amp;" ppm"</f>
        <v>1096.04 ppm</v>
      </c>
      <c r="U30" s="40" t="s">
        <v>42</v>
      </c>
      <c r="V30" s="52" t="str">
        <f aca="false">ROUND(V29*32300/1000000,2)&amp;" ppm"</f>
        <v>68.8 ppm</v>
      </c>
      <c r="W30" s="53"/>
      <c r="X30" s="40"/>
      <c r="Y30" s="50"/>
      <c r="Z30" s="53"/>
      <c r="AA30" s="40"/>
      <c r="AB30" s="50"/>
      <c r="AC30" s="54"/>
      <c r="AD30" s="40"/>
      <c r="AE30" s="55"/>
    </row>
    <row r="31" customFormat="false" ht="32.35" hidden="false" customHeight="true" outlineLevel="0" collapsed="false">
      <c r="A31" s="36"/>
      <c r="B31" s="36"/>
      <c r="C31" s="56"/>
      <c r="D31" s="36"/>
      <c r="E31" s="36"/>
      <c r="F31" s="112"/>
      <c r="G31" s="58" t="s">
        <v>30</v>
      </c>
      <c r="H31" s="59" t="s">
        <v>48</v>
      </c>
      <c r="I31" s="59"/>
      <c r="J31" s="59"/>
      <c r="K31" s="31"/>
      <c r="L31" s="32" t="s">
        <v>49</v>
      </c>
      <c r="M31" s="33"/>
      <c r="N31" s="60"/>
      <c r="O31" s="32" t="s">
        <v>50</v>
      </c>
      <c r="P31" s="61"/>
      <c r="Q31" s="60"/>
      <c r="R31" s="32" t="s">
        <v>51</v>
      </c>
      <c r="S31" s="61"/>
      <c r="T31" s="59" t="s">
        <v>69</v>
      </c>
      <c r="U31" s="59"/>
      <c r="V31" s="59"/>
      <c r="W31" s="34"/>
      <c r="X31" s="32"/>
      <c r="Y31" s="62"/>
      <c r="Z31" s="34"/>
      <c r="AA31" s="32"/>
      <c r="AB31" s="62"/>
      <c r="AC31" s="31"/>
      <c r="AD31" s="32"/>
      <c r="AE31" s="33"/>
    </row>
    <row r="32" customFormat="false" ht="25.25" hidden="false" customHeight="true" outlineLevel="0" collapsed="false">
      <c r="A32" s="36"/>
      <c r="B32" s="36"/>
      <c r="C32" s="56"/>
      <c r="D32" s="36"/>
      <c r="E32" s="36"/>
      <c r="F32" s="112"/>
      <c r="G32" s="30" t="s">
        <v>41</v>
      </c>
      <c r="H32" s="65" t="n">
        <v>8358.4</v>
      </c>
      <c r="I32" s="40" t="s">
        <v>42</v>
      </c>
      <c r="J32" s="66" t="n">
        <v>2997</v>
      </c>
      <c r="K32" s="113" t="s">
        <v>70</v>
      </c>
      <c r="L32" s="67"/>
      <c r="M32" s="66"/>
      <c r="N32" s="39" t="n">
        <v>37.669</v>
      </c>
      <c r="O32" s="67" t="s">
        <v>42</v>
      </c>
      <c r="P32" s="41" t="n">
        <v>23.32</v>
      </c>
      <c r="Q32" s="39" t="n">
        <v>4729</v>
      </c>
      <c r="R32" s="67" t="s">
        <v>42</v>
      </c>
      <c r="S32" s="41" t="n">
        <v>207.4</v>
      </c>
      <c r="T32" s="39" t="n">
        <v>22806</v>
      </c>
      <c r="U32" s="67" t="s">
        <v>42</v>
      </c>
      <c r="V32" s="41" t="n">
        <v>1224</v>
      </c>
      <c r="W32" s="39"/>
      <c r="X32" s="67"/>
      <c r="Y32" s="41"/>
      <c r="Z32" s="39"/>
      <c r="AA32" s="67"/>
      <c r="AB32" s="41"/>
      <c r="AC32" s="54"/>
      <c r="AD32" s="40"/>
      <c r="AE32" s="55"/>
    </row>
    <row r="33" customFormat="false" ht="29.85" hidden="false" customHeight="true" outlineLevel="0" collapsed="false">
      <c r="A33" s="68"/>
      <c r="B33" s="68"/>
      <c r="C33" s="69"/>
      <c r="D33" s="68"/>
      <c r="E33" s="68"/>
      <c r="F33" s="114"/>
      <c r="G33" s="30" t="s">
        <v>46</v>
      </c>
      <c r="H33" s="49" t="str">
        <f aca="false">ROUND(H32*81/1000000,2)&amp;" ppm"</f>
        <v>0.68 ppm</v>
      </c>
      <c r="I33" s="40" t="s">
        <v>42</v>
      </c>
      <c r="J33" s="52" t="str">
        <f aca="false">ROUND(J32*81/1000000,2)&amp;" ppm"</f>
        <v>0.24 ppm</v>
      </c>
      <c r="K33" s="65"/>
      <c r="L33" s="67"/>
      <c r="M33" s="66"/>
      <c r="N33" s="42"/>
      <c r="O33" s="40"/>
      <c r="P33" s="44"/>
      <c r="Q33" s="49" t="str">
        <f aca="false">ROUND(Q32*246/1000000,2)&amp;" ppm"</f>
        <v>1.16 ppm</v>
      </c>
      <c r="R33" s="40" t="s">
        <v>42</v>
      </c>
      <c r="S33" s="52" t="str">
        <f aca="false">ROUND(S32*246/1000000,2)&amp;" ppm"</f>
        <v>0.05 ppm</v>
      </c>
      <c r="T33" s="49"/>
      <c r="U33" s="40"/>
      <c r="V33" s="52"/>
      <c r="W33" s="53"/>
      <c r="X33" s="40"/>
      <c r="Y33" s="50"/>
      <c r="Z33" s="53"/>
      <c r="AA33" s="40"/>
      <c r="AB33" s="50"/>
      <c r="AC33" s="54"/>
      <c r="AD33" s="40"/>
      <c r="AE33" s="55"/>
    </row>
    <row r="34" customFormat="false" ht="34.3" hidden="false" customHeight="true" outlineLevel="0" collapsed="false">
      <c r="A34" s="73" t="s">
        <v>71</v>
      </c>
      <c r="B34" s="73" t="s">
        <v>64</v>
      </c>
      <c r="C34" s="115" t="s">
        <v>65</v>
      </c>
      <c r="D34" s="75" t="n">
        <v>4.708</v>
      </c>
      <c r="E34" s="116" t="n">
        <v>200130</v>
      </c>
      <c r="F34" s="77" t="n">
        <v>43860</v>
      </c>
      <c r="G34" s="78" t="s">
        <v>30</v>
      </c>
      <c r="H34" s="31"/>
      <c r="I34" s="32" t="s">
        <v>31</v>
      </c>
      <c r="J34" s="33"/>
      <c r="K34" s="31"/>
      <c r="L34" s="32" t="s">
        <v>32</v>
      </c>
      <c r="M34" s="33"/>
      <c r="N34" s="31"/>
      <c r="O34" s="32" t="s">
        <v>33</v>
      </c>
      <c r="P34" s="33"/>
      <c r="Q34" s="31"/>
      <c r="R34" s="32" t="s">
        <v>34</v>
      </c>
      <c r="S34" s="33"/>
      <c r="T34" s="34"/>
      <c r="U34" s="32" t="s">
        <v>35</v>
      </c>
      <c r="V34" s="33"/>
      <c r="W34" s="31"/>
      <c r="X34" s="32" t="s">
        <v>36</v>
      </c>
      <c r="Y34" s="33"/>
      <c r="Z34" s="31"/>
      <c r="AA34" s="32" t="s">
        <v>37</v>
      </c>
      <c r="AB34" s="33"/>
      <c r="AC34" s="35" t="s">
        <v>38</v>
      </c>
      <c r="AD34" s="35"/>
      <c r="AE34" s="35"/>
    </row>
    <row r="35" customFormat="false" ht="25.25" hidden="false" customHeight="true" outlineLevel="0" collapsed="false">
      <c r="A35" s="79" t="s">
        <v>66</v>
      </c>
      <c r="B35" s="79" t="s">
        <v>67</v>
      </c>
      <c r="C35" s="79"/>
      <c r="D35" s="79"/>
      <c r="E35" s="79"/>
      <c r="F35" s="80" t="n">
        <v>43865</v>
      </c>
      <c r="G35" s="78" t="s">
        <v>41</v>
      </c>
      <c r="H35" s="81" t="n">
        <v>3819</v>
      </c>
      <c r="I35" s="82" t="s">
        <v>42</v>
      </c>
      <c r="J35" s="83" t="n">
        <v>187.7</v>
      </c>
      <c r="K35" s="81" t="n">
        <v>10400</v>
      </c>
      <c r="L35" s="82" t="s">
        <v>42</v>
      </c>
      <c r="M35" s="83" t="n">
        <v>2107</v>
      </c>
      <c r="N35" s="81" t="n">
        <v>449.8</v>
      </c>
      <c r="O35" s="82" t="s">
        <v>42</v>
      </c>
      <c r="P35" s="83" t="n">
        <v>62.29</v>
      </c>
      <c r="Q35" s="81" t="n">
        <v>2875</v>
      </c>
      <c r="R35" s="82" t="s">
        <v>42</v>
      </c>
      <c r="S35" s="83" t="n">
        <v>184</v>
      </c>
      <c r="T35" s="81" t="n">
        <v>38322</v>
      </c>
      <c r="U35" s="82" t="s">
        <v>42</v>
      </c>
      <c r="V35" s="83" t="n">
        <v>2742</v>
      </c>
      <c r="W35" s="81" t="n">
        <v>3593.9</v>
      </c>
      <c r="X35" s="86" t="s">
        <v>42</v>
      </c>
      <c r="Y35" s="83" t="n">
        <v>240.3</v>
      </c>
      <c r="Z35" s="81" t="n">
        <v>18.77</v>
      </c>
      <c r="AA35" s="86" t="s">
        <v>42</v>
      </c>
      <c r="AB35" s="83" t="n">
        <v>22.74</v>
      </c>
      <c r="AC35" s="87"/>
      <c r="AD35" s="87"/>
      <c r="AE35" s="87"/>
    </row>
    <row r="36" customFormat="false" ht="34.55" hidden="false" customHeight="true" outlineLevel="0" collapsed="false">
      <c r="A36" s="79"/>
      <c r="B36" s="79" t="s">
        <v>72</v>
      </c>
      <c r="C36" s="79"/>
      <c r="D36" s="79"/>
      <c r="E36" s="79"/>
      <c r="F36" s="80"/>
      <c r="G36" s="78" t="s">
        <v>46</v>
      </c>
      <c r="H36" s="88" t="str">
        <f aca="false">ROUND(H35*81/1000,2)&amp;" ppb"</f>
        <v>309.34 ppb</v>
      </c>
      <c r="I36" s="82" t="s">
        <v>42</v>
      </c>
      <c r="J36" s="91" t="str">
        <f aca="false">ROUND(J35*81/1000,2)&amp;" ppb"</f>
        <v>15.2 ppb</v>
      </c>
      <c r="K36" s="88" t="str">
        <f aca="false">ROUND(K35*81/1000000,2)&amp;" ppm"</f>
        <v>0.84 ppm</v>
      </c>
      <c r="L36" s="82" t="s">
        <v>42</v>
      </c>
      <c r="M36" s="91" t="str">
        <f aca="false">ROUND(M35*81/1000000,2)&amp;" ppm"</f>
        <v>0.17 ppm</v>
      </c>
      <c r="N36" s="88" t="str">
        <f aca="false">ROUND(N35*1760/1000000,2)&amp;" ppm"</f>
        <v>0.79 ppm</v>
      </c>
      <c r="O36" s="82" t="s">
        <v>42</v>
      </c>
      <c r="P36" s="91" t="str">
        <f aca="false">ROUND(P35*1760/1000000,2)&amp;" ppm"</f>
        <v>0.11 ppm</v>
      </c>
      <c r="Q36" s="88" t="str">
        <f aca="false">ROUND(Q35*246/1000000,2)&amp;" ppm"</f>
        <v>0.71 ppm</v>
      </c>
      <c r="R36" s="82" t="s">
        <v>42</v>
      </c>
      <c r="S36" s="91" t="str">
        <f aca="false">ROUND(S35*246/1000000,2)&amp;" ppm"</f>
        <v>0.05 ppm</v>
      </c>
      <c r="T36" s="88" t="str">
        <f aca="false">ROUND(T35*32300/1000000,2)&amp;" ppm"</f>
        <v>1237.8 ppm</v>
      </c>
      <c r="U36" s="82" t="s">
        <v>42</v>
      </c>
      <c r="V36" s="91" t="str">
        <f aca="false">ROUND(V35*32300/1000000,2)&amp;" ppm"</f>
        <v>88.57 ppm</v>
      </c>
      <c r="W36" s="92"/>
      <c r="X36" s="82"/>
      <c r="Y36" s="89"/>
      <c r="Z36" s="92"/>
      <c r="AA36" s="82"/>
      <c r="AB36" s="89"/>
      <c r="AC36" s="93"/>
      <c r="AD36" s="82"/>
      <c r="AE36" s="94"/>
    </row>
    <row r="37" customFormat="false" ht="32.35" hidden="false" customHeight="true" outlineLevel="0" collapsed="false">
      <c r="A37" s="79"/>
      <c r="B37" s="79"/>
      <c r="C37" s="95"/>
      <c r="D37" s="79"/>
      <c r="E37" s="79"/>
      <c r="F37" s="80"/>
      <c r="G37" s="98" t="s">
        <v>30</v>
      </c>
      <c r="H37" s="59" t="s">
        <v>48</v>
      </c>
      <c r="I37" s="59"/>
      <c r="J37" s="59"/>
      <c r="K37" s="31"/>
      <c r="L37" s="32" t="s">
        <v>49</v>
      </c>
      <c r="M37" s="33"/>
      <c r="N37" s="60"/>
      <c r="O37" s="32" t="s">
        <v>50</v>
      </c>
      <c r="P37" s="61"/>
      <c r="Q37" s="60"/>
      <c r="R37" s="32" t="s">
        <v>51</v>
      </c>
      <c r="S37" s="61"/>
      <c r="T37" s="59" t="s">
        <v>69</v>
      </c>
      <c r="U37" s="59"/>
      <c r="V37" s="59"/>
      <c r="W37" s="34"/>
      <c r="X37" s="32"/>
      <c r="Y37" s="62"/>
      <c r="Z37" s="34"/>
      <c r="AA37" s="32"/>
      <c r="AB37" s="62"/>
      <c r="AC37" s="31"/>
      <c r="AD37" s="32"/>
      <c r="AE37" s="33"/>
    </row>
    <row r="38" customFormat="false" ht="25.25" hidden="false" customHeight="true" outlineLevel="0" collapsed="false">
      <c r="A38" s="79"/>
      <c r="B38" s="79"/>
      <c r="C38" s="95"/>
      <c r="D38" s="79"/>
      <c r="E38" s="79"/>
      <c r="F38" s="80"/>
      <c r="G38" s="78" t="s">
        <v>41</v>
      </c>
      <c r="H38" s="99" t="n">
        <v>2032.1</v>
      </c>
      <c r="I38" s="82" t="s">
        <v>42</v>
      </c>
      <c r="J38" s="100" t="n">
        <v>5253</v>
      </c>
      <c r="K38" s="84" t="s">
        <v>73</v>
      </c>
      <c r="L38" s="85"/>
      <c r="M38" s="100"/>
      <c r="N38" s="81" t="n">
        <v>38.037</v>
      </c>
      <c r="O38" s="86" t="s">
        <v>42</v>
      </c>
      <c r="P38" s="83" t="n">
        <v>41.16</v>
      </c>
      <c r="Q38" s="81" t="n">
        <v>5875</v>
      </c>
      <c r="R38" s="86" t="s">
        <v>42</v>
      </c>
      <c r="S38" s="83" t="n">
        <v>318.4</v>
      </c>
      <c r="T38" s="81" t="n">
        <v>20524</v>
      </c>
      <c r="U38" s="86" t="s">
        <v>42</v>
      </c>
      <c r="V38" s="83" t="n">
        <v>1173</v>
      </c>
      <c r="W38" s="81"/>
      <c r="X38" s="85"/>
      <c r="Y38" s="83"/>
      <c r="Z38" s="81"/>
      <c r="AA38" s="85"/>
      <c r="AB38" s="83"/>
      <c r="AC38" s="93"/>
      <c r="AD38" s="82"/>
      <c r="AE38" s="94"/>
    </row>
    <row r="39" customFormat="false" ht="29.85" hidden="false" customHeight="true" outlineLevel="0" collapsed="false">
      <c r="A39" s="101"/>
      <c r="B39" s="101"/>
      <c r="C39" s="102"/>
      <c r="D39" s="101"/>
      <c r="E39" s="101"/>
      <c r="F39" s="104"/>
      <c r="G39" s="78" t="s">
        <v>46</v>
      </c>
      <c r="H39" s="88" t="str">
        <f aca="false">ROUND(H38*81/1000,2)&amp;" ppb"</f>
        <v>164.6 ppb</v>
      </c>
      <c r="I39" s="82" t="s">
        <v>42</v>
      </c>
      <c r="J39" s="91" t="str">
        <f aca="false">ROUND(J38*81/1000,2)&amp;" ppb"</f>
        <v>425.49 ppb</v>
      </c>
      <c r="K39" s="99"/>
      <c r="L39" s="85"/>
      <c r="M39" s="100"/>
      <c r="N39" s="105"/>
      <c r="O39" s="82"/>
      <c r="P39" s="106"/>
      <c r="Q39" s="88" t="str">
        <f aca="false">ROUND(Q38*246/1000000,2)&amp;" ppm"</f>
        <v>1.45 ppm</v>
      </c>
      <c r="R39" s="82" t="s">
        <v>42</v>
      </c>
      <c r="S39" s="91" t="str">
        <f aca="false">ROUND(S38*246/1000000,2)&amp;" ppm"</f>
        <v>0.08 ppm</v>
      </c>
      <c r="T39" s="88"/>
      <c r="U39" s="85"/>
      <c r="V39" s="83"/>
      <c r="W39" s="92"/>
      <c r="X39" s="82"/>
      <c r="Y39" s="89"/>
      <c r="Z39" s="92"/>
      <c r="AA39" s="82"/>
      <c r="AB39" s="89"/>
      <c r="AC39" s="93"/>
      <c r="AD39" s="82"/>
      <c r="AE39" s="94"/>
    </row>
    <row r="40" customFormat="false" ht="34.3" hidden="false" customHeight="true" outlineLevel="0" collapsed="false">
      <c r="A40" s="25" t="s">
        <v>74</v>
      </c>
      <c r="B40" s="25" t="s">
        <v>64</v>
      </c>
      <c r="C40" s="108" t="s">
        <v>75</v>
      </c>
      <c r="D40" s="109" t="n">
        <v>6.542</v>
      </c>
      <c r="E40" s="110" t="n">
        <v>200302</v>
      </c>
      <c r="F40" s="111" t="n">
        <v>43892</v>
      </c>
      <c r="G40" s="30" t="s">
        <v>30</v>
      </c>
      <c r="H40" s="31"/>
      <c r="I40" s="32" t="s">
        <v>31</v>
      </c>
      <c r="J40" s="33"/>
      <c r="K40" s="31"/>
      <c r="L40" s="32" t="s">
        <v>32</v>
      </c>
      <c r="M40" s="33"/>
      <c r="N40" s="31"/>
      <c r="O40" s="32" t="s">
        <v>33</v>
      </c>
      <c r="P40" s="33"/>
      <c r="Q40" s="31"/>
      <c r="R40" s="32" t="s">
        <v>34</v>
      </c>
      <c r="S40" s="33"/>
      <c r="T40" s="34"/>
      <c r="U40" s="32" t="s">
        <v>35</v>
      </c>
      <c r="V40" s="33"/>
      <c r="W40" s="31"/>
      <c r="X40" s="32" t="s">
        <v>36</v>
      </c>
      <c r="Y40" s="33"/>
      <c r="Z40" s="31"/>
      <c r="AA40" s="32" t="s">
        <v>37</v>
      </c>
      <c r="AB40" s="33"/>
      <c r="AC40" s="35" t="s">
        <v>38</v>
      </c>
      <c r="AD40" s="35"/>
      <c r="AE40" s="35"/>
    </row>
    <row r="41" customFormat="false" ht="31.4" hidden="false" customHeight="true" outlineLevel="0" collapsed="false">
      <c r="A41" s="36" t="s">
        <v>66</v>
      </c>
      <c r="B41" s="36" t="s">
        <v>76</v>
      </c>
      <c r="C41" s="36"/>
      <c r="D41" s="36"/>
      <c r="E41" s="36"/>
      <c r="F41" s="112" t="n">
        <v>-620113</v>
      </c>
      <c r="G41" s="30" t="s">
        <v>41</v>
      </c>
      <c r="H41" s="39" t="n">
        <v>2387</v>
      </c>
      <c r="I41" s="40" t="s">
        <v>42</v>
      </c>
      <c r="J41" s="41" t="n">
        <v>88.77</v>
      </c>
      <c r="K41" s="39" t="n">
        <v>10880</v>
      </c>
      <c r="L41" s="40" t="s">
        <v>42</v>
      </c>
      <c r="M41" s="41" t="n">
        <v>1315</v>
      </c>
      <c r="N41" s="39" t="n">
        <v>595.4</v>
      </c>
      <c r="O41" s="40" t="s">
        <v>42</v>
      </c>
      <c r="P41" s="41" t="n">
        <v>23.9</v>
      </c>
      <c r="Q41" s="39" t="n">
        <v>1071</v>
      </c>
      <c r="R41" s="40" t="s">
        <v>42</v>
      </c>
      <c r="S41" s="41" t="n">
        <v>65.77</v>
      </c>
      <c r="T41" s="39" t="n">
        <v>33306</v>
      </c>
      <c r="U41" s="40" t="s">
        <v>42</v>
      </c>
      <c r="V41" s="41" t="n">
        <v>1860</v>
      </c>
      <c r="W41" s="39" t="n">
        <v>3355.9</v>
      </c>
      <c r="X41" s="67" t="s">
        <v>42</v>
      </c>
      <c r="Y41" s="41" t="n">
        <v>179.8</v>
      </c>
      <c r="Z41" s="113" t="s">
        <v>77</v>
      </c>
      <c r="AA41" s="67"/>
      <c r="AB41" s="41"/>
      <c r="AC41" s="45"/>
      <c r="AD41" s="45"/>
      <c r="AE41" s="45"/>
    </row>
    <row r="42" customFormat="false" ht="34.55" hidden="false" customHeight="true" outlineLevel="0" collapsed="false">
      <c r="A42" s="36"/>
      <c r="B42" s="36" t="s">
        <v>68</v>
      </c>
      <c r="C42" s="36"/>
      <c r="D42" s="36"/>
      <c r="E42" s="36"/>
      <c r="F42" s="112"/>
      <c r="G42" s="30" t="s">
        <v>46</v>
      </c>
      <c r="H42" s="49" t="str">
        <f aca="false">ROUND(H41*81/1000,2)&amp;" ppb"</f>
        <v>193.35 ppb</v>
      </c>
      <c r="I42" s="40" t="s">
        <v>42</v>
      </c>
      <c r="J42" s="52" t="str">
        <f aca="false">ROUND(J41*81/1000,2)&amp;" ppb"</f>
        <v>7.19 ppb</v>
      </c>
      <c r="K42" s="49" t="str">
        <f aca="false">ROUND(K41*81/1000000,2)&amp;" ppm"</f>
        <v>0.88 ppm</v>
      </c>
      <c r="L42" s="40" t="s">
        <v>42</v>
      </c>
      <c r="M42" s="52" t="str">
        <f aca="false">ROUND(M41*81/1000000,2)&amp;" ppm"</f>
        <v>0.11 ppm</v>
      </c>
      <c r="N42" s="49" t="str">
        <f aca="false">ROUND(N41*1760/1000000,2)&amp;" ppm"</f>
        <v>1.05 ppm</v>
      </c>
      <c r="O42" s="40" t="s">
        <v>42</v>
      </c>
      <c r="P42" s="52" t="str">
        <f aca="false">ROUND(P41*1760/1000000,2)&amp;" ppm"</f>
        <v>0.04 ppm</v>
      </c>
      <c r="Q42" s="49" t="str">
        <f aca="false">ROUND(Q41*246/1000,2)&amp;" ppb"</f>
        <v>263.47 ppb</v>
      </c>
      <c r="R42" s="40" t="s">
        <v>42</v>
      </c>
      <c r="S42" s="52" t="str">
        <f aca="false">ROUND(S41*246/1000,2)&amp;" ppb"</f>
        <v>16.18 ppb</v>
      </c>
      <c r="T42" s="49" t="str">
        <f aca="false">ROUND(T41*32300/1000000,2)&amp;" ppm"</f>
        <v>1075.78 ppm</v>
      </c>
      <c r="U42" s="40" t="s">
        <v>42</v>
      </c>
      <c r="V42" s="52" t="str">
        <f aca="false">ROUND(V41*32300/1000000,2)&amp;" ppm"</f>
        <v>60.08 ppm</v>
      </c>
      <c r="W42" s="53"/>
      <c r="X42" s="40"/>
      <c r="Y42" s="50"/>
      <c r="Z42" s="53"/>
      <c r="AA42" s="40"/>
      <c r="AB42" s="50"/>
      <c r="AC42" s="54"/>
      <c r="AD42" s="40"/>
      <c r="AE42" s="55"/>
    </row>
    <row r="43" customFormat="false" ht="32.35" hidden="false" customHeight="true" outlineLevel="0" collapsed="false">
      <c r="A43" s="36"/>
      <c r="B43" s="36"/>
      <c r="C43" s="56"/>
      <c r="D43" s="36"/>
      <c r="E43" s="36"/>
      <c r="F43" s="112"/>
      <c r="G43" s="58" t="s">
        <v>30</v>
      </c>
      <c r="H43" s="59" t="s">
        <v>48</v>
      </c>
      <c r="I43" s="59"/>
      <c r="J43" s="59"/>
      <c r="K43" s="31"/>
      <c r="L43" s="32" t="s">
        <v>49</v>
      </c>
      <c r="M43" s="33"/>
      <c r="N43" s="60"/>
      <c r="O43" s="32" t="s">
        <v>50</v>
      </c>
      <c r="P43" s="61"/>
      <c r="Q43" s="60"/>
      <c r="R43" s="32" t="s">
        <v>51</v>
      </c>
      <c r="S43" s="61"/>
      <c r="T43" s="59" t="s">
        <v>69</v>
      </c>
      <c r="U43" s="59"/>
      <c r="V43" s="59"/>
      <c r="W43" s="34"/>
      <c r="X43" s="32"/>
      <c r="Y43" s="62"/>
      <c r="Z43" s="34"/>
      <c r="AA43" s="32"/>
      <c r="AB43" s="62"/>
      <c r="AC43" s="31"/>
      <c r="AD43" s="32"/>
      <c r="AE43" s="33"/>
    </row>
    <row r="44" customFormat="false" ht="25.25" hidden="false" customHeight="true" outlineLevel="0" collapsed="false">
      <c r="A44" s="36"/>
      <c r="B44" s="36"/>
      <c r="C44" s="56"/>
      <c r="D44" s="36"/>
      <c r="E44" s="36"/>
      <c r="F44" s="112"/>
      <c r="G44" s="30" t="s">
        <v>41</v>
      </c>
      <c r="H44" s="65" t="n">
        <v>8193</v>
      </c>
      <c r="I44" s="40" t="s">
        <v>42</v>
      </c>
      <c r="J44" s="66" t="n">
        <v>1916</v>
      </c>
      <c r="K44" s="113" t="s">
        <v>78</v>
      </c>
      <c r="L44" s="67"/>
      <c r="M44" s="66"/>
      <c r="N44" s="39" t="n">
        <v>19.546</v>
      </c>
      <c r="O44" s="67" t="s">
        <v>42</v>
      </c>
      <c r="P44" s="41" t="n">
        <v>14.16</v>
      </c>
      <c r="Q44" s="39" t="n">
        <v>4937</v>
      </c>
      <c r="R44" s="67" t="s">
        <v>42</v>
      </c>
      <c r="S44" s="41" t="n">
        <v>165.2</v>
      </c>
      <c r="T44" s="39" t="n">
        <v>22456</v>
      </c>
      <c r="U44" s="67" t="s">
        <v>42</v>
      </c>
      <c r="V44" s="41" t="n">
        <v>1172</v>
      </c>
      <c r="W44" s="39"/>
      <c r="X44" s="67"/>
      <c r="Y44" s="41"/>
      <c r="Z44" s="39"/>
      <c r="AA44" s="67"/>
      <c r="AB44" s="41"/>
      <c r="AC44" s="54"/>
      <c r="AD44" s="40"/>
      <c r="AE44" s="55"/>
    </row>
    <row r="45" customFormat="false" ht="29.85" hidden="false" customHeight="true" outlineLevel="0" collapsed="false">
      <c r="A45" s="68"/>
      <c r="B45" s="68"/>
      <c r="C45" s="69"/>
      <c r="D45" s="68"/>
      <c r="E45" s="68"/>
      <c r="F45" s="114"/>
      <c r="G45" s="30" t="s">
        <v>46</v>
      </c>
      <c r="H45" s="49" t="str">
        <f aca="false">ROUND(H44*81/1000000,2)&amp;" ppm"</f>
        <v>0.66 ppm</v>
      </c>
      <c r="I45" s="40" t="s">
        <v>42</v>
      </c>
      <c r="J45" s="52" t="str">
        <f aca="false">ROUND(J44*81/1000000,2)&amp;" ppm"</f>
        <v>0.16 ppm</v>
      </c>
      <c r="K45" s="65"/>
      <c r="L45" s="67"/>
      <c r="M45" s="66"/>
      <c r="N45" s="42"/>
      <c r="O45" s="40"/>
      <c r="P45" s="44"/>
      <c r="Q45" s="49" t="str">
        <f aca="false">ROUND(Q44*246/1000000,2)&amp;" ppm"</f>
        <v>1.21 ppm</v>
      </c>
      <c r="R45" s="40" t="s">
        <v>42</v>
      </c>
      <c r="S45" s="52" t="str">
        <f aca="false">ROUND(S44*246/1000000,2)&amp;" ppm"</f>
        <v>0.04 ppm</v>
      </c>
      <c r="T45" s="49"/>
      <c r="U45" s="40"/>
      <c r="V45" s="52"/>
      <c r="W45" s="53"/>
      <c r="X45" s="40"/>
      <c r="Y45" s="50"/>
      <c r="Z45" s="53"/>
      <c r="AA45" s="40"/>
      <c r="AB45" s="50"/>
      <c r="AC45" s="54"/>
      <c r="AD45" s="40"/>
      <c r="AE45" s="55"/>
    </row>
    <row r="46" customFormat="false" ht="34.3" hidden="false" customHeight="true" outlineLevel="0" collapsed="false">
      <c r="A46" s="73" t="s">
        <v>79</v>
      </c>
      <c r="B46" s="73" t="s">
        <v>64</v>
      </c>
      <c r="C46" s="115" t="s">
        <v>75</v>
      </c>
      <c r="D46" s="75" t="n">
        <v>13.958</v>
      </c>
      <c r="E46" s="116" t="n">
        <v>200309</v>
      </c>
      <c r="F46" s="77" t="n">
        <v>43899</v>
      </c>
      <c r="G46" s="78" t="s">
        <v>30</v>
      </c>
      <c r="H46" s="31"/>
      <c r="I46" s="32" t="s">
        <v>31</v>
      </c>
      <c r="J46" s="33"/>
      <c r="K46" s="31"/>
      <c r="L46" s="32" t="s">
        <v>32</v>
      </c>
      <c r="M46" s="33"/>
      <c r="N46" s="31"/>
      <c r="O46" s="32" t="s">
        <v>33</v>
      </c>
      <c r="P46" s="33"/>
      <c r="Q46" s="31"/>
      <c r="R46" s="32" t="s">
        <v>34</v>
      </c>
      <c r="S46" s="33"/>
      <c r="T46" s="34"/>
      <c r="U46" s="32" t="s">
        <v>35</v>
      </c>
      <c r="V46" s="33"/>
      <c r="W46" s="31"/>
      <c r="X46" s="32" t="s">
        <v>36</v>
      </c>
      <c r="Y46" s="33"/>
      <c r="Z46" s="31"/>
      <c r="AA46" s="32" t="s">
        <v>37</v>
      </c>
      <c r="AB46" s="33"/>
      <c r="AC46" s="35" t="s">
        <v>38</v>
      </c>
      <c r="AD46" s="35"/>
      <c r="AE46" s="35"/>
    </row>
    <row r="47" customFormat="false" ht="29.85" hidden="false" customHeight="true" outlineLevel="0" collapsed="false">
      <c r="A47" s="79" t="s">
        <v>66</v>
      </c>
      <c r="B47" s="79" t="s">
        <v>76</v>
      </c>
      <c r="C47" s="79"/>
      <c r="D47" s="79"/>
      <c r="E47" s="79"/>
      <c r="F47" s="80" t="n">
        <v>43914</v>
      </c>
      <c r="G47" s="78" t="s">
        <v>41</v>
      </c>
      <c r="H47" s="81" t="n">
        <v>2018</v>
      </c>
      <c r="I47" s="82" t="s">
        <v>42</v>
      </c>
      <c r="J47" s="83" t="n">
        <v>96.5</v>
      </c>
      <c r="K47" s="81" t="n">
        <v>13050</v>
      </c>
      <c r="L47" s="82" t="s">
        <v>42</v>
      </c>
      <c r="M47" s="83" t="n">
        <v>1588</v>
      </c>
      <c r="N47" s="81" t="n">
        <v>581.7</v>
      </c>
      <c r="O47" s="82" t="s">
        <v>42</v>
      </c>
      <c r="P47" s="83" t="n">
        <v>35.9</v>
      </c>
      <c r="Q47" s="81" t="n">
        <v>1242</v>
      </c>
      <c r="R47" s="82" t="s">
        <v>42</v>
      </c>
      <c r="S47" s="83" t="n">
        <v>84.92</v>
      </c>
      <c r="T47" s="81" t="n">
        <v>39480</v>
      </c>
      <c r="U47" s="82" t="s">
        <v>42</v>
      </c>
      <c r="V47" s="83" t="n">
        <v>2276</v>
      </c>
      <c r="W47" s="81" t="n">
        <v>3554.5</v>
      </c>
      <c r="X47" s="86" t="s">
        <v>42</v>
      </c>
      <c r="Y47" s="83" t="n">
        <v>197.6</v>
      </c>
      <c r="Z47" s="84" t="s">
        <v>80</v>
      </c>
      <c r="AA47" s="85"/>
      <c r="AB47" s="83"/>
      <c r="AC47" s="87"/>
      <c r="AD47" s="87"/>
      <c r="AE47" s="87"/>
    </row>
    <row r="48" customFormat="false" ht="34.55" hidden="false" customHeight="true" outlineLevel="0" collapsed="false">
      <c r="A48" s="79"/>
      <c r="B48" s="79" t="s">
        <v>72</v>
      </c>
      <c r="C48" s="79"/>
      <c r="D48" s="79"/>
      <c r="E48" s="79"/>
      <c r="F48" s="80"/>
      <c r="G48" s="78" t="s">
        <v>46</v>
      </c>
      <c r="H48" s="88" t="str">
        <f aca="false">ROUND(H47*81/1000,2)&amp;" ppb"</f>
        <v>163.46 ppb</v>
      </c>
      <c r="I48" s="82" t="s">
        <v>42</v>
      </c>
      <c r="J48" s="91" t="str">
        <f aca="false">ROUND(J47*81/1000,2)&amp;" ppb"</f>
        <v>7.82 ppb</v>
      </c>
      <c r="K48" s="88" t="str">
        <f aca="false">ROUND(K47*81/1000000,2)&amp;" ppm"</f>
        <v>1.06 ppm</v>
      </c>
      <c r="L48" s="82" t="s">
        <v>42</v>
      </c>
      <c r="M48" s="91" t="str">
        <f aca="false">ROUND(M47*81/1000000,2)&amp;" ppm"</f>
        <v>0.13 ppm</v>
      </c>
      <c r="N48" s="88" t="str">
        <f aca="false">ROUND(N47*1760/1000000,2)&amp;" ppm"</f>
        <v>1.02 ppm</v>
      </c>
      <c r="O48" s="82" t="s">
        <v>42</v>
      </c>
      <c r="P48" s="91" t="str">
        <f aca="false">ROUND(P47*1760/1000000,2)&amp;" ppm"</f>
        <v>0.06 ppm</v>
      </c>
      <c r="Q48" s="88" t="str">
        <f aca="false">ROUND(Q47*246/1000,2)&amp;" ppb"</f>
        <v>305.53 ppb</v>
      </c>
      <c r="R48" s="82" t="s">
        <v>42</v>
      </c>
      <c r="S48" s="91" t="str">
        <f aca="false">ROUND(S47*246/1000,2)&amp;" ppb"</f>
        <v>20.89 ppb</v>
      </c>
      <c r="T48" s="88" t="str">
        <f aca="false">ROUND(T47*32300/1000000,2)&amp;" ppm"</f>
        <v>1275.2 ppm</v>
      </c>
      <c r="U48" s="82" t="s">
        <v>42</v>
      </c>
      <c r="V48" s="91" t="str">
        <f aca="false">ROUND(V47*32300/1000000,2)&amp;" ppm"</f>
        <v>73.51 ppm</v>
      </c>
      <c r="W48" s="92"/>
      <c r="X48" s="82"/>
      <c r="Y48" s="89"/>
      <c r="Z48" s="92"/>
      <c r="AA48" s="82"/>
      <c r="AB48" s="89"/>
      <c r="AC48" s="93"/>
      <c r="AD48" s="82"/>
      <c r="AE48" s="94"/>
    </row>
    <row r="49" customFormat="false" ht="32.35" hidden="false" customHeight="true" outlineLevel="0" collapsed="false">
      <c r="A49" s="79"/>
      <c r="B49" s="79"/>
      <c r="C49" s="95"/>
      <c r="D49" s="79"/>
      <c r="E49" s="79"/>
      <c r="F49" s="80"/>
      <c r="G49" s="98" t="s">
        <v>30</v>
      </c>
      <c r="H49" s="59" t="s">
        <v>48</v>
      </c>
      <c r="I49" s="59"/>
      <c r="J49" s="59"/>
      <c r="K49" s="31"/>
      <c r="L49" s="32" t="s">
        <v>49</v>
      </c>
      <c r="M49" s="33"/>
      <c r="N49" s="60"/>
      <c r="O49" s="32" t="s">
        <v>50</v>
      </c>
      <c r="P49" s="61"/>
      <c r="Q49" s="60"/>
      <c r="R49" s="32" t="s">
        <v>51</v>
      </c>
      <c r="S49" s="61"/>
      <c r="T49" s="59" t="s">
        <v>69</v>
      </c>
      <c r="U49" s="59"/>
      <c r="V49" s="59"/>
      <c r="W49" s="34"/>
      <c r="X49" s="32"/>
      <c r="Y49" s="62"/>
      <c r="Z49" s="34"/>
      <c r="AA49" s="32"/>
      <c r="AB49" s="62"/>
      <c r="AC49" s="31"/>
      <c r="AD49" s="32"/>
      <c r="AE49" s="33"/>
    </row>
    <row r="50" customFormat="false" ht="25.25" hidden="false" customHeight="true" outlineLevel="0" collapsed="false">
      <c r="A50" s="79"/>
      <c r="B50" s="79"/>
      <c r="C50" s="95"/>
      <c r="D50" s="79"/>
      <c r="E50" s="79"/>
      <c r="F50" s="80"/>
      <c r="G50" s="78" t="s">
        <v>41</v>
      </c>
      <c r="H50" s="99" t="n">
        <v>11037</v>
      </c>
      <c r="I50" s="82" t="s">
        <v>42</v>
      </c>
      <c r="J50" s="100" t="n">
        <v>3353</v>
      </c>
      <c r="K50" s="84" t="s">
        <v>81</v>
      </c>
      <c r="L50" s="85"/>
      <c r="M50" s="100"/>
      <c r="N50" s="81" t="n">
        <v>16.93</v>
      </c>
      <c r="O50" s="86" t="s">
        <v>42</v>
      </c>
      <c r="P50" s="83" t="n">
        <v>19.91</v>
      </c>
      <c r="Q50" s="81" t="n">
        <v>5735</v>
      </c>
      <c r="R50" s="86" t="s">
        <v>42</v>
      </c>
      <c r="S50" s="83" t="n">
        <v>214.5</v>
      </c>
      <c r="T50" s="81" t="n">
        <v>20729</v>
      </c>
      <c r="U50" s="86" t="s">
        <v>42</v>
      </c>
      <c r="V50" s="83" t="n">
        <v>1099</v>
      </c>
      <c r="W50" s="81"/>
      <c r="X50" s="85"/>
      <c r="Y50" s="83"/>
      <c r="Z50" s="81"/>
      <c r="AA50" s="85"/>
      <c r="AB50" s="83"/>
      <c r="AC50" s="93"/>
      <c r="AD50" s="82"/>
      <c r="AE50" s="94"/>
    </row>
    <row r="51" customFormat="false" ht="29.85" hidden="false" customHeight="true" outlineLevel="0" collapsed="false">
      <c r="A51" s="101"/>
      <c r="B51" s="101"/>
      <c r="C51" s="102"/>
      <c r="D51" s="101"/>
      <c r="E51" s="101"/>
      <c r="F51" s="104"/>
      <c r="G51" s="78" t="s">
        <v>46</v>
      </c>
      <c r="H51" s="88" t="str">
        <f aca="false">ROUND(H50*81/1000,2)&amp;" ppb"</f>
        <v>894 ppb</v>
      </c>
      <c r="I51" s="82" t="s">
        <v>42</v>
      </c>
      <c r="J51" s="91" t="str">
        <f aca="false">ROUND(J50*81/1000,2)&amp;" ppb"</f>
        <v>271.59 ppb</v>
      </c>
      <c r="K51" s="99"/>
      <c r="L51" s="85"/>
      <c r="M51" s="100"/>
      <c r="N51" s="105"/>
      <c r="O51" s="82"/>
      <c r="P51" s="106"/>
      <c r="Q51" s="88" t="str">
        <f aca="false">ROUND(Q50*246/1000000,2)&amp;" ppm"</f>
        <v>1.41 ppm</v>
      </c>
      <c r="R51" s="82" t="s">
        <v>42</v>
      </c>
      <c r="S51" s="91" t="str">
        <f aca="false">ROUND(S50*246/1000000,2)&amp;" ppm"</f>
        <v>0.05 ppm</v>
      </c>
      <c r="T51" s="88"/>
      <c r="U51" s="85"/>
      <c r="V51" s="83"/>
      <c r="W51" s="92"/>
      <c r="X51" s="82"/>
      <c r="Y51" s="89"/>
      <c r="Z51" s="92"/>
      <c r="AA51" s="82"/>
      <c r="AB51" s="89"/>
      <c r="AC51" s="93"/>
      <c r="AD51" s="82"/>
      <c r="AE51" s="94"/>
    </row>
    <row r="52" customFormat="false" ht="34.3" hidden="false" customHeight="true" outlineLevel="0" collapsed="false">
      <c r="A52" s="25" t="s">
        <v>82</v>
      </c>
      <c r="B52" s="25" t="s">
        <v>83</v>
      </c>
      <c r="C52" s="108" t="s">
        <v>84</v>
      </c>
      <c r="D52" s="109" t="n">
        <v>5.5</v>
      </c>
      <c r="E52" s="110" t="n">
        <v>200204</v>
      </c>
      <c r="F52" s="111" t="n">
        <v>43865</v>
      </c>
      <c r="G52" s="30" t="s">
        <v>30</v>
      </c>
      <c r="H52" s="31"/>
      <c r="I52" s="32" t="s">
        <v>31</v>
      </c>
      <c r="J52" s="33"/>
      <c r="K52" s="31"/>
      <c r="L52" s="32" t="s">
        <v>32</v>
      </c>
      <c r="M52" s="33"/>
      <c r="N52" s="31"/>
      <c r="O52" s="32" t="s">
        <v>33</v>
      </c>
      <c r="P52" s="33"/>
      <c r="Q52" s="31"/>
      <c r="R52" s="32" t="s">
        <v>34</v>
      </c>
      <c r="S52" s="33"/>
      <c r="T52" s="34"/>
      <c r="U52" s="32" t="s">
        <v>35</v>
      </c>
      <c r="V52" s="33"/>
      <c r="W52" s="31"/>
      <c r="X52" s="32" t="s">
        <v>36</v>
      </c>
      <c r="Y52" s="33"/>
      <c r="Z52" s="31"/>
      <c r="AA52" s="32" t="s">
        <v>37</v>
      </c>
      <c r="AB52" s="33"/>
      <c r="AC52" s="35" t="s">
        <v>38</v>
      </c>
      <c r="AD52" s="35"/>
      <c r="AE52" s="35"/>
    </row>
    <row r="53" customFormat="false" ht="25.25" hidden="false" customHeight="true" outlineLevel="0" collapsed="false">
      <c r="A53" s="36" t="s">
        <v>85</v>
      </c>
      <c r="B53" s="36" t="s">
        <v>86</v>
      </c>
      <c r="C53" s="36"/>
      <c r="D53" s="36"/>
      <c r="E53" s="36"/>
      <c r="F53" s="112" t="n">
        <v>43871</v>
      </c>
      <c r="G53" s="30" t="s">
        <v>41</v>
      </c>
      <c r="H53" s="39" t="n">
        <v>639</v>
      </c>
      <c r="I53" s="40" t="s">
        <v>42</v>
      </c>
      <c r="J53" s="41" t="n">
        <v>29.45</v>
      </c>
      <c r="K53" s="39" t="n">
        <v>2112</v>
      </c>
      <c r="L53" s="40" t="s">
        <v>42</v>
      </c>
      <c r="M53" s="41" t="n">
        <v>231.8</v>
      </c>
      <c r="N53" s="39" t="n">
        <v>107.7</v>
      </c>
      <c r="O53" s="40" t="s">
        <v>42</v>
      </c>
      <c r="P53" s="41" t="n">
        <v>8.011</v>
      </c>
      <c r="Q53" s="39" t="n">
        <v>109.8</v>
      </c>
      <c r="R53" s="40" t="s">
        <v>42</v>
      </c>
      <c r="S53" s="41" t="n">
        <v>12.02</v>
      </c>
      <c r="T53" s="39" t="n">
        <v>207.5</v>
      </c>
      <c r="U53" s="40" t="s">
        <v>42</v>
      </c>
      <c r="V53" s="41" t="n">
        <v>61.87</v>
      </c>
      <c r="W53" s="39" t="n">
        <v>1.4691</v>
      </c>
      <c r="X53" s="67" t="s">
        <v>42</v>
      </c>
      <c r="Y53" s="41" t="n">
        <v>4.57</v>
      </c>
      <c r="Z53" s="113" t="s">
        <v>87</v>
      </c>
      <c r="AA53" s="67"/>
      <c r="AB53" s="41"/>
      <c r="AC53" s="45"/>
      <c r="AD53" s="45"/>
      <c r="AE53" s="45"/>
    </row>
    <row r="54" customFormat="false" ht="34.55" hidden="false" customHeight="true" outlineLevel="0" collapsed="false">
      <c r="A54" s="36" t="s">
        <v>88</v>
      </c>
      <c r="B54" s="117"/>
      <c r="C54" s="36"/>
      <c r="D54" s="36"/>
      <c r="E54" s="36"/>
      <c r="F54" s="112"/>
      <c r="G54" s="30" t="s">
        <v>46</v>
      </c>
      <c r="H54" s="49" t="str">
        <f aca="false">ROUND(H53*81/1000,2)&amp;" ppb"</f>
        <v>51.76 ppb</v>
      </c>
      <c r="I54" s="40" t="s">
        <v>42</v>
      </c>
      <c r="J54" s="52" t="str">
        <f aca="false">ROUND(J53*81/1000,2)&amp;" ppb"</f>
        <v>2.39 ppb</v>
      </c>
      <c r="K54" s="49" t="str">
        <f aca="false">ROUND(K53*81/1000,2)&amp;" ppb"</f>
        <v>171.07 ppb</v>
      </c>
      <c r="L54" s="40" t="s">
        <v>42</v>
      </c>
      <c r="M54" s="52" t="str">
        <f aca="false">ROUND(M53*81/1000,2)&amp;" ppb"</f>
        <v>18.78 ppb</v>
      </c>
      <c r="N54" s="49" t="str">
        <f aca="false">ROUND(N53*1760/1000,2)&amp;" ppb"</f>
        <v>189.55 ppb</v>
      </c>
      <c r="O54" s="40" t="s">
        <v>42</v>
      </c>
      <c r="P54" s="52" t="str">
        <f aca="false">ROUND(P53*1760/1000,2)&amp;" ppb"</f>
        <v>14.1 ppb</v>
      </c>
      <c r="Q54" s="49" t="str">
        <f aca="false">ROUND(Q53*246/1000,2)&amp;" ppb"</f>
        <v>27.01 ppb</v>
      </c>
      <c r="R54" s="40" t="s">
        <v>42</v>
      </c>
      <c r="S54" s="52" t="str">
        <f aca="false">ROUND(S53*246/1000,2)&amp;" ppb"</f>
        <v>2.96 ppb</v>
      </c>
      <c r="T54" s="49" t="str">
        <f aca="false">ROUND(T53*32300/1000000,2)&amp;" ppm"</f>
        <v>6.7 ppm</v>
      </c>
      <c r="U54" s="40" t="s">
        <v>42</v>
      </c>
      <c r="V54" s="52" t="str">
        <f aca="false">ROUND(V53*32300/1000000,2)&amp;" ppm"</f>
        <v>2 ppm</v>
      </c>
      <c r="W54" s="53"/>
      <c r="X54" s="40"/>
      <c r="Y54" s="50"/>
      <c r="Z54" s="53"/>
      <c r="AA54" s="40"/>
      <c r="AB54" s="50"/>
      <c r="AC54" s="54"/>
      <c r="AD54" s="40"/>
      <c r="AE54" s="55"/>
    </row>
    <row r="55" customFormat="false" ht="32.35" hidden="false" customHeight="true" outlineLevel="0" collapsed="false">
      <c r="A55" s="36"/>
      <c r="B55" s="117"/>
      <c r="C55" s="56"/>
      <c r="D55" s="36"/>
      <c r="E55" s="36"/>
      <c r="F55" s="112"/>
      <c r="G55" s="58" t="s">
        <v>30</v>
      </c>
      <c r="H55" s="59" t="s">
        <v>48</v>
      </c>
      <c r="I55" s="59"/>
      <c r="J55" s="59"/>
      <c r="K55" s="31"/>
      <c r="L55" s="32" t="s">
        <v>49</v>
      </c>
      <c r="M55" s="33"/>
      <c r="N55" s="60"/>
      <c r="O55" s="32" t="s">
        <v>50</v>
      </c>
      <c r="P55" s="61"/>
      <c r="Q55" s="60"/>
      <c r="R55" s="32" t="s">
        <v>51</v>
      </c>
      <c r="S55" s="61"/>
      <c r="T55" s="59"/>
      <c r="U55" s="59"/>
      <c r="V55" s="59"/>
      <c r="W55" s="34"/>
      <c r="X55" s="32"/>
      <c r="Y55" s="62"/>
      <c r="Z55" s="34"/>
      <c r="AA55" s="32"/>
      <c r="AB55" s="62"/>
      <c r="AC55" s="31"/>
      <c r="AD55" s="32"/>
      <c r="AE55" s="33"/>
    </row>
    <row r="56" customFormat="false" ht="25.25" hidden="false" customHeight="true" outlineLevel="0" collapsed="false">
      <c r="A56" s="36"/>
      <c r="B56" s="36"/>
      <c r="C56" s="56"/>
      <c r="D56" s="36"/>
      <c r="E56" s="36"/>
      <c r="F56" s="112"/>
      <c r="G56" s="30" t="s">
        <v>41</v>
      </c>
      <c r="H56" s="65" t="n">
        <v>3549.2</v>
      </c>
      <c r="I56" s="40" t="s">
        <v>42</v>
      </c>
      <c r="J56" s="66" t="n">
        <v>882.1</v>
      </c>
      <c r="K56" s="113" t="s">
        <v>89</v>
      </c>
      <c r="L56" s="67"/>
      <c r="M56" s="66"/>
      <c r="N56" s="113" t="s">
        <v>90</v>
      </c>
      <c r="O56" s="67"/>
      <c r="P56" s="41"/>
      <c r="Q56" s="39" t="n">
        <v>286.6</v>
      </c>
      <c r="R56" s="67" t="s">
        <v>42</v>
      </c>
      <c r="S56" s="41" t="n">
        <v>26.26</v>
      </c>
      <c r="T56" s="39"/>
      <c r="U56" s="67"/>
      <c r="V56" s="41"/>
      <c r="W56" s="39"/>
      <c r="X56" s="67"/>
      <c r="Y56" s="41"/>
      <c r="Z56" s="39"/>
      <c r="AA56" s="67"/>
      <c r="AB56" s="41"/>
      <c r="AC56" s="54"/>
      <c r="AD56" s="40"/>
      <c r="AE56" s="55"/>
    </row>
    <row r="57" customFormat="false" ht="29.85" hidden="false" customHeight="true" outlineLevel="0" collapsed="false">
      <c r="A57" s="68"/>
      <c r="B57" s="68"/>
      <c r="C57" s="69"/>
      <c r="D57" s="68"/>
      <c r="E57" s="68"/>
      <c r="F57" s="114"/>
      <c r="G57" s="30" t="s">
        <v>46</v>
      </c>
      <c r="H57" s="49" t="str">
        <f aca="false">ROUND(H56*81/1000,2)&amp;" ppb"</f>
        <v>287.49 ppb</v>
      </c>
      <c r="I57" s="40" t="s">
        <v>42</v>
      </c>
      <c r="J57" s="52" t="str">
        <f aca="false">ROUND(J56*81/1000,2)&amp;" ppb"</f>
        <v>71.45 ppb</v>
      </c>
      <c r="K57" s="65"/>
      <c r="L57" s="67"/>
      <c r="M57" s="66"/>
      <c r="N57" s="42"/>
      <c r="O57" s="40"/>
      <c r="P57" s="44"/>
      <c r="Q57" s="49" t="str">
        <f aca="false">ROUND(Q56*246/1000,2)&amp;" ppb"</f>
        <v>70.5 ppb</v>
      </c>
      <c r="R57" s="40" t="s">
        <v>42</v>
      </c>
      <c r="S57" s="52" t="str">
        <f aca="false">ROUND(S56*246/1000,2)&amp;" ppb"</f>
        <v>6.46 ppb</v>
      </c>
      <c r="T57" s="49"/>
      <c r="U57" s="67"/>
      <c r="V57" s="41"/>
      <c r="W57" s="53"/>
      <c r="X57" s="40"/>
      <c r="Y57" s="50"/>
      <c r="Z57" s="53"/>
      <c r="AA57" s="40"/>
      <c r="AB57" s="50"/>
      <c r="AC57" s="54"/>
      <c r="AD57" s="40"/>
      <c r="AE57" s="55"/>
    </row>
    <row r="58" customFormat="false" ht="34.3" hidden="false" customHeight="true" outlineLevel="0" collapsed="false">
      <c r="A58" s="73" t="s">
        <v>91</v>
      </c>
      <c r="B58" s="73" t="s">
        <v>92</v>
      </c>
      <c r="C58" s="115" t="s">
        <v>93</v>
      </c>
      <c r="D58" s="75" t="n">
        <v>2.667</v>
      </c>
      <c r="E58" s="116" t="n">
        <v>200210</v>
      </c>
      <c r="F58" s="77" t="n">
        <v>43871</v>
      </c>
      <c r="G58" s="78" t="s">
        <v>30</v>
      </c>
      <c r="H58" s="31"/>
      <c r="I58" s="32" t="s">
        <v>31</v>
      </c>
      <c r="J58" s="33"/>
      <c r="K58" s="31"/>
      <c r="L58" s="32" t="s">
        <v>32</v>
      </c>
      <c r="M58" s="33"/>
      <c r="N58" s="31"/>
      <c r="O58" s="32" t="s">
        <v>33</v>
      </c>
      <c r="P58" s="33"/>
      <c r="Q58" s="31"/>
      <c r="R58" s="32" t="s">
        <v>34</v>
      </c>
      <c r="S58" s="33"/>
      <c r="T58" s="34"/>
      <c r="U58" s="32" t="s">
        <v>35</v>
      </c>
      <c r="V58" s="33"/>
      <c r="W58" s="31"/>
      <c r="X58" s="32" t="s">
        <v>36</v>
      </c>
      <c r="Y58" s="33"/>
      <c r="Z58" s="31"/>
      <c r="AA58" s="32" t="s">
        <v>37</v>
      </c>
      <c r="AB58" s="33"/>
      <c r="AC58" s="35" t="s">
        <v>38</v>
      </c>
      <c r="AD58" s="35"/>
      <c r="AE58" s="35"/>
    </row>
    <row r="59" customFormat="false" ht="25.25" hidden="false" customHeight="true" outlineLevel="0" collapsed="false">
      <c r="A59" s="79" t="s">
        <v>94</v>
      </c>
      <c r="B59" s="79" t="s">
        <v>95</v>
      </c>
      <c r="C59" s="79"/>
      <c r="D59" s="79"/>
      <c r="E59" s="79"/>
      <c r="F59" s="80" t="n">
        <v>43874</v>
      </c>
      <c r="G59" s="78" t="s">
        <v>41</v>
      </c>
      <c r="H59" s="81" t="n">
        <v>836</v>
      </c>
      <c r="I59" s="82" t="s">
        <v>42</v>
      </c>
      <c r="J59" s="83" t="n">
        <v>31.94</v>
      </c>
      <c r="K59" s="81" t="n">
        <v>3580</v>
      </c>
      <c r="L59" s="82" t="s">
        <v>42</v>
      </c>
      <c r="M59" s="83" t="n">
        <v>336.7</v>
      </c>
      <c r="N59" s="81" t="n">
        <v>197.8</v>
      </c>
      <c r="O59" s="82" t="s">
        <v>42</v>
      </c>
      <c r="P59" s="83" t="n">
        <v>9.928</v>
      </c>
      <c r="Q59" s="81" t="n">
        <v>388</v>
      </c>
      <c r="R59" s="82" t="s">
        <v>42</v>
      </c>
      <c r="S59" s="83" t="n">
        <v>23.53</v>
      </c>
      <c r="T59" s="81" t="n">
        <v>1367.4</v>
      </c>
      <c r="U59" s="82" t="s">
        <v>42</v>
      </c>
      <c r="V59" s="83" t="n">
        <v>122.5</v>
      </c>
      <c r="W59" s="84" t="s">
        <v>96</v>
      </c>
      <c r="X59" s="85"/>
      <c r="Y59" s="83"/>
      <c r="Z59" s="118" t="s">
        <v>97</v>
      </c>
      <c r="AA59" s="119"/>
      <c r="AB59" s="106"/>
      <c r="AC59" s="87"/>
      <c r="AD59" s="87"/>
      <c r="AE59" s="87"/>
    </row>
    <row r="60" customFormat="false" ht="34.55" hidden="false" customHeight="true" outlineLevel="0" collapsed="false">
      <c r="A60" s="79"/>
      <c r="B60" s="79"/>
      <c r="C60" s="79"/>
      <c r="D60" s="79"/>
      <c r="E60" s="79"/>
      <c r="F60" s="80"/>
      <c r="G60" s="78" t="s">
        <v>46</v>
      </c>
      <c r="H60" s="88" t="str">
        <f aca="false">ROUND(H59*81/1000,2)&amp;" ppb"</f>
        <v>67.72 ppb</v>
      </c>
      <c r="I60" s="82" t="s">
        <v>42</v>
      </c>
      <c r="J60" s="91" t="str">
        <f aca="false">ROUND(J59*81/1000,2)&amp;" ppb"</f>
        <v>2.59 ppb</v>
      </c>
      <c r="K60" s="88" t="str">
        <f aca="false">ROUND(K59*81/1000,2)&amp;" ppb"</f>
        <v>289.98 ppb</v>
      </c>
      <c r="L60" s="82" t="s">
        <v>42</v>
      </c>
      <c r="M60" s="91" t="str">
        <f aca="false">ROUND(M59*81/1000,2)&amp;" ppb"</f>
        <v>27.27 ppb</v>
      </c>
      <c r="N60" s="88" t="str">
        <f aca="false">ROUND(N59*1760/1000,2)&amp;" ppb"</f>
        <v>348.13 ppb</v>
      </c>
      <c r="O60" s="82" t="s">
        <v>42</v>
      </c>
      <c r="P60" s="91" t="str">
        <f aca="false">ROUND(P59*1760/1000,2)&amp;" ppb"</f>
        <v>17.47 ppb</v>
      </c>
      <c r="Q60" s="88" t="str">
        <f aca="false">ROUND(Q59*246/1000,2)&amp;" ppb"</f>
        <v>95.45 ppb</v>
      </c>
      <c r="R60" s="82" t="s">
        <v>42</v>
      </c>
      <c r="S60" s="91" t="str">
        <f aca="false">ROUND(S59*246/1000,2)&amp;" ppb"</f>
        <v>5.79 ppb</v>
      </c>
      <c r="T60" s="88" t="str">
        <f aca="false">ROUND(T59*32300/1000000,2)&amp;" ppm"</f>
        <v>44.17 ppm</v>
      </c>
      <c r="U60" s="82" t="s">
        <v>42</v>
      </c>
      <c r="V60" s="91" t="str">
        <f aca="false">ROUND(V59*32300/1000000,2)&amp;" ppm"</f>
        <v>3.96 ppm</v>
      </c>
      <c r="W60" s="92"/>
      <c r="X60" s="82"/>
      <c r="Y60" s="89"/>
      <c r="Z60" s="92"/>
      <c r="AA60" s="82"/>
      <c r="AB60" s="89"/>
      <c r="AC60" s="93"/>
      <c r="AD60" s="82"/>
      <c r="AE60" s="94"/>
    </row>
    <row r="61" customFormat="false" ht="32.35" hidden="false" customHeight="true" outlineLevel="0" collapsed="false">
      <c r="A61" s="79"/>
      <c r="B61" s="79"/>
      <c r="C61" s="95"/>
      <c r="D61" s="79"/>
      <c r="E61" s="79"/>
      <c r="F61" s="80"/>
      <c r="G61" s="98" t="s">
        <v>30</v>
      </c>
      <c r="H61" s="59" t="s">
        <v>48</v>
      </c>
      <c r="I61" s="59"/>
      <c r="J61" s="59"/>
      <c r="K61" s="31"/>
      <c r="L61" s="32" t="s">
        <v>49</v>
      </c>
      <c r="M61" s="33"/>
      <c r="N61" s="60"/>
      <c r="O61" s="32" t="s">
        <v>50</v>
      </c>
      <c r="P61" s="61"/>
      <c r="Q61" s="60"/>
      <c r="R61" s="32" t="s">
        <v>51</v>
      </c>
      <c r="S61" s="61"/>
      <c r="T61" s="59"/>
      <c r="U61" s="59"/>
      <c r="V61" s="59"/>
      <c r="W61" s="34"/>
      <c r="X61" s="32"/>
      <c r="Y61" s="62"/>
      <c r="Z61" s="34"/>
      <c r="AA61" s="32"/>
      <c r="AB61" s="62"/>
      <c r="AC61" s="31"/>
      <c r="AD61" s="32"/>
      <c r="AE61" s="33"/>
    </row>
    <row r="62" customFormat="false" ht="25.25" hidden="false" customHeight="true" outlineLevel="0" collapsed="false">
      <c r="A62" s="79"/>
      <c r="B62" s="79"/>
      <c r="C62" s="95"/>
      <c r="D62" s="79"/>
      <c r="E62" s="79"/>
      <c r="F62" s="80"/>
      <c r="G62" s="78" t="s">
        <v>41</v>
      </c>
      <c r="H62" s="99" t="n">
        <v>6020.2</v>
      </c>
      <c r="I62" s="82" t="s">
        <v>42</v>
      </c>
      <c r="J62" s="100" t="n">
        <v>698</v>
      </c>
      <c r="K62" s="84" t="s">
        <v>98</v>
      </c>
      <c r="L62" s="85"/>
      <c r="M62" s="100"/>
      <c r="N62" s="81" t="n">
        <v>4.979</v>
      </c>
      <c r="O62" s="86" t="s">
        <v>42</v>
      </c>
      <c r="P62" s="83" t="n">
        <v>4.97</v>
      </c>
      <c r="Q62" s="81" t="n">
        <v>1423</v>
      </c>
      <c r="R62" s="86" t="s">
        <v>42</v>
      </c>
      <c r="S62" s="83" t="n">
        <v>53.25</v>
      </c>
      <c r="T62" s="81"/>
      <c r="U62" s="85"/>
      <c r="V62" s="83"/>
      <c r="W62" s="81"/>
      <c r="X62" s="85"/>
      <c r="Y62" s="83"/>
      <c r="Z62" s="81"/>
      <c r="AA62" s="85"/>
      <c r="AB62" s="83"/>
      <c r="AC62" s="93"/>
      <c r="AD62" s="82"/>
      <c r="AE62" s="94"/>
    </row>
    <row r="63" customFormat="false" ht="29.85" hidden="false" customHeight="true" outlineLevel="0" collapsed="false">
      <c r="A63" s="101"/>
      <c r="B63" s="101"/>
      <c r="C63" s="102"/>
      <c r="D63" s="101"/>
      <c r="E63" s="101"/>
      <c r="F63" s="104"/>
      <c r="G63" s="78" t="s">
        <v>46</v>
      </c>
      <c r="H63" s="88" t="str">
        <f aca="false">ROUND(H62*81/1000,2)&amp;" ppb"</f>
        <v>487.64 ppb</v>
      </c>
      <c r="I63" s="82" t="s">
        <v>42</v>
      </c>
      <c r="J63" s="91" t="str">
        <f aca="false">ROUND(J62*81/1000,2)&amp;" ppb"</f>
        <v>56.54 ppb</v>
      </c>
      <c r="K63" s="99"/>
      <c r="L63" s="85"/>
      <c r="M63" s="100"/>
      <c r="N63" s="105"/>
      <c r="O63" s="82"/>
      <c r="P63" s="106"/>
      <c r="Q63" s="88" t="str">
        <f aca="false">ROUND(Q62*246/1000,2)&amp;" ppb"</f>
        <v>350.06 ppb</v>
      </c>
      <c r="R63" s="82" t="s">
        <v>42</v>
      </c>
      <c r="S63" s="91" t="str">
        <f aca="false">ROUND(S62*246/1000,2)&amp;" ppb"</f>
        <v>13.1 ppb</v>
      </c>
      <c r="T63" s="88"/>
      <c r="U63" s="85"/>
      <c r="V63" s="83"/>
      <c r="W63" s="92"/>
      <c r="X63" s="82"/>
      <c r="Y63" s="89"/>
      <c r="Z63" s="92"/>
      <c r="AA63" s="82"/>
      <c r="AB63" s="89"/>
      <c r="AC63" s="93"/>
      <c r="AD63" s="82"/>
      <c r="AE63" s="94"/>
    </row>
    <row r="64" customFormat="false" ht="34.3" hidden="false" customHeight="true" outlineLevel="0" collapsed="false">
      <c r="A64" s="25" t="s">
        <v>99</v>
      </c>
      <c r="B64" s="25" t="s">
        <v>100</v>
      </c>
      <c r="C64" s="108" t="s">
        <v>101</v>
      </c>
      <c r="D64" s="109" t="n">
        <v>4.708</v>
      </c>
      <c r="E64" s="110" t="n">
        <v>200213</v>
      </c>
      <c r="F64" s="111" t="n">
        <v>43874</v>
      </c>
      <c r="G64" s="30" t="s">
        <v>30</v>
      </c>
      <c r="H64" s="31"/>
      <c r="I64" s="32" t="s">
        <v>31</v>
      </c>
      <c r="J64" s="33"/>
      <c r="K64" s="31"/>
      <c r="L64" s="32" t="s">
        <v>32</v>
      </c>
      <c r="M64" s="33"/>
      <c r="N64" s="31"/>
      <c r="O64" s="32" t="s">
        <v>33</v>
      </c>
      <c r="P64" s="33"/>
      <c r="Q64" s="31"/>
      <c r="R64" s="32" t="s">
        <v>34</v>
      </c>
      <c r="S64" s="33"/>
      <c r="T64" s="34"/>
      <c r="U64" s="32" t="s">
        <v>35</v>
      </c>
      <c r="V64" s="33"/>
      <c r="W64" s="31"/>
      <c r="X64" s="32" t="s">
        <v>36</v>
      </c>
      <c r="Y64" s="33"/>
      <c r="Z64" s="31"/>
      <c r="AA64" s="32" t="s">
        <v>37</v>
      </c>
      <c r="AB64" s="33"/>
      <c r="AC64" s="35" t="s">
        <v>38</v>
      </c>
      <c r="AD64" s="35"/>
      <c r="AE64" s="35"/>
    </row>
    <row r="65" customFormat="false" ht="25.25" hidden="false" customHeight="true" outlineLevel="0" collapsed="false">
      <c r="A65" s="36" t="s">
        <v>102</v>
      </c>
      <c r="B65" s="36"/>
      <c r="C65" s="36"/>
      <c r="D65" s="36"/>
      <c r="E65" s="36"/>
      <c r="F65" s="112" t="n">
        <v>43879</v>
      </c>
      <c r="G65" s="30" t="s">
        <v>41</v>
      </c>
      <c r="H65" s="39" t="n">
        <v>140.9</v>
      </c>
      <c r="I65" s="40" t="s">
        <v>42</v>
      </c>
      <c r="J65" s="41" t="n">
        <v>6.154</v>
      </c>
      <c r="K65" s="39" t="n">
        <v>478.6</v>
      </c>
      <c r="L65" s="40" t="s">
        <v>42</v>
      </c>
      <c r="M65" s="41" t="n">
        <v>56.9</v>
      </c>
      <c r="N65" s="39" t="n">
        <v>16.35</v>
      </c>
      <c r="O65" s="40" t="s">
        <v>42</v>
      </c>
      <c r="P65" s="41" t="n">
        <v>1.961</v>
      </c>
      <c r="Q65" s="39" t="n">
        <v>60.11</v>
      </c>
      <c r="R65" s="40" t="s">
        <v>42</v>
      </c>
      <c r="S65" s="41" t="n">
        <v>4.338</v>
      </c>
      <c r="T65" s="39" t="n">
        <v>607.97</v>
      </c>
      <c r="U65" s="40" t="s">
        <v>42</v>
      </c>
      <c r="V65" s="41" t="n">
        <v>52.92</v>
      </c>
      <c r="W65" s="113" t="s">
        <v>103</v>
      </c>
      <c r="X65" s="67"/>
      <c r="Y65" s="41"/>
      <c r="Z65" s="120" t="s">
        <v>104</v>
      </c>
      <c r="AA65" s="43"/>
      <c r="AB65" s="44"/>
      <c r="AC65" s="45"/>
      <c r="AD65" s="45"/>
      <c r="AE65" s="45"/>
    </row>
    <row r="66" customFormat="false" ht="34.55" hidden="false" customHeight="true" outlineLevel="0" collapsed="false">
      <c r="A66" s="36"/>
      <c r="B66" s="36"/>
      <c r="C66" s="36"/>
      <c r="D66" s="36"/>
      <c r="E66" s="36"/>
      <c r="F66" s="112"/>
      <c r="G66" s="30" t="s">
        <v>46</v>
      </c>
      <c r="H66" s="49" t="str">
        <f aca="false">ROUND(H65*81/1000,2)&amp;" ppb"</f>
        <v>11.41 ppb</v>
      </c>
      <c r="I66" s="40" t="s">
        <v>42</v>
      </c>
      <c r="J66" s="52" t="str">
        <f aca="false">ROUND(J65*81/1000,2)&amp;" ppb"</f>
        <v>0.5 ppb</v>
      </c>
      <c r="K66" s="49" t="str">
        <f aca="false">ROUND(K65*81/1000,2)&amp;" ppb"</f>
        <v>38.77 ppb</v>
      </c>
      <c r="L66" s="40" t="s">
        <v>42</v>
      </c>
      <c r="M66" s="52" t="str">
        <f aca="false">ROUND(M65*81/1000,2)&amp;" ppb"</f>
        <v>4.61 ppb</v>
      </c>
      <c r="N66" s="49" t="str">
        <f aca="false">ROUND(N65*1760/1000,2)&amp;" ppb"</f>
        <v>28.78 ppb</v>
      </c>
      <c r="O66" s="40" t="s">
        <v>42</v>
      </c>
      <c r="P66" s="52" t="str">
        <f aca="false">ROUND(P65*1760/1000,2)&amp;" ppb"</f>
        <v>3.45 ppb</v>
      </c>
      <c r="Q66" s="49" t="str">
        <f aca="false">ROUND(Q65*246/1000,2)&amp;" ppb"</f>
        <v>14.79 ppb</v>
      </c>
      <c r="R66" s="40" t="s">
        <v>42</v>
      </c>
      <c r="S66" s="52" t="str">
        <f aca="false">ROUND(S65*246/1000,2)&amp;" ppb"</f>
        <v>1.07 ppb</v>
      </c>
      <c r="T66" s="49" t="str">
        <f aca="false">ROUND(T65*32300/1000000,2)&amp;" ppm"</f>
        <v>19.64 ppm</v>
      </c>
      <c r="U66" s="40" t="s">
        <v>42</v>
      </c>
      <c r="V66" s="52" t="str">
        <f aca="false">ROUND(V65*32300/1000000,2)&amp;" ppm"</f>
        <v>1.71 ppm</v>
      </c>
      <c r="W66" s="53"/>
      <c r="X66" s="40"/>
      <c r="Y66" s="50"/>
      <c r="Z66" s="53"/>
      <c r="AA66" s="40"/>
      <c r="AB66" s="50"/>
      <c r="AC66" s="54"/>
      <c r="AD66" s="40"/>
      <c r="AE66" s="55"/>
    </row>
    <row r="67" customFormat="false" ht="32.35" hidden="false" customHeight="true" outlineLevel="0" collapsed="false">
      <c r="A67" s="36"/>
      <c r="B67" s="36"/>
      <c r="C67" s="56"/>
      <c r="D67" s="36"/>
      <c r="E67" s="36"/>
      <c r="F67" s="112"/>
      <c r="G67" s="58" t="s">
        <v>30</v>
      </c>
      <c r="H67" s="59" t="s">
        <v>48</v>
      </c>
      <c r="I67" s="59"/>
      <c r="J67" s="59"/>
      <c r="K67" s="31"/>
      <c r="L67" s="32" t="s">
        <v>49</v>
      </c>
      <c r="M67" s="33"/>
      <c r="N67" s="60"/>
      <c r="O67" s="32" t="s">
        <v>50</v>
      </c>
      <c r="P67" s="61"/>
      <c r="Q67" s="60"/>
      <c r="R67" s="32" t="s">
        <v>51</v>
      </c>
      <c r="S67" s="61"/>
      <c r="T67" s="59"/>
      <c r="U67" s="59"/>
      <c r="V67" s="59"/>
      <c r="W67" s="34"/>
      <c r="X67" s="32"/>
      <c r="Y67" s="62"/>
      <c r="Z67" s="34"/>
      <c r="AA67" s="32"/>
      <c r="AB67" s="62"/>
      <c r="AC67" s="31"/>
      <c r="AD67" s="32"/>
      <c r="AE67" s="33"/>
    </row>
    <row r="68" customFormat="false" ht="25.25" hidden="false" customHeight="true" outlineLevel="0" collapsed="false">
      <c r="A68" s="36"/>
      <c r="B68" s="36"/>
      <c r="C68" s="56"/>
      <c r="D68" s="36"/>
      <c r="E68" s="36"/>
      <c r="F68" s="112"/>
      <c r="G68" s="30" t="s">
        <v>41</v>
      </c>
      <c r="H68" s="65" t="n">
        <v>385.05</v>
      </c>
      <c r="I68" s="40" t="s">
        <v>42</v>
      </c>
      <c r="J68" s="66" t="n">
        <v>227.9</v>
      </c>
      <c r="K68" s="39" t="n">
        <v>11.3</v>
      </c>
      <c r="L68" s="67" t="s">
        <v>42</v>
      </c>
      <c r="M68" s="66" t="n">
        <v>12.2</v>
      </c>
      <c r="N68" s="39" t="n">
        <v>1.63</v>
      </c>
      <c r="O68" s="67" t="s">
        <v>42</v>
      </c>
      <c r="P68" s="41" t="n">
        <v>1.07</v>
      </c>
      <c r="Q68" s="39" t="n">
        <v>103.3</v>
      </c>
      <c r="R68" s="67" t="s">
        <v>42</v>
      </c>
      <c r="S68" s="41" t="n">
        <v>7.373</v>
      </c>
      <c r="T68" s="39"/>
      <c r="U68" s="67"/>
      <c r="V68" s="41"/>
      <c r="W68" s="39"/>
      <c r="X68" s="67"/>
      <c r="Y68" s="41"/>
      <c r="Z68" s="39"/>
      <c r="AA68" s="67"/>
      <c r="AB68" s="41"/>
      <c r="AC68" s="54"/>
      <c r="AD68" s="40"/>
      <c r="AE68" s="55"/>
    </row>
    <row r="69" customFormat="false" ht="29.85" hidden="false" customHeight="true" outlineLevel="0" collapsed="false">
      <c r="A69" s="68"/>
      <c r="B69" s="68"/>
      <c r="C69" s="69"/>
      <c r="D69" s="68"/>
      <c r="E69" s="68"/>
      <c r="F69" s="114"/>
      <c r="G69" s="30" t="s">
        <v>46</v>
      </c>
      <c r="H69" s="49" t="str">
        <f aca="false">ROUND(H68*81/1000,2)&amp;" ppb"</f>
        <v>31.19 ppb</v>
      </c>
      <c r="I69" s="40" t="s">
        <v>42</v>
      </c>
      <c r="J69" s="52" t="str">
        <f aca="false">ROUND(J68*81/1000,2)&amp;" ppb"</f>
        <v>18.46 ppb</v>
      </c>
      <c r="K69" s="65"/>
      <c r="L69" s="67"/>
      <c r="M69" s="66"/>
      <c r="N69" s="42"/>
      <c r="O69" s="40"/>
      <c r="P69" s="44"/>
      <c r="Q69" s="49" t="str">
        <f aca="false">ROUND(Q68*246/1000,2)&amp;" ppb"</f>
        <v>25.41 ppb</v>
      </c>
      <c r="R69" s="40" t="s">
        <v>42</v>
      </c>
      <c r="S69" s="52" t="str">
        <f aca="false">ROUND(S68*246/1000,2)&amp;" ppb"</f>
        <v>1.81 ppb</v>
      </c>
      <c r="T69" s="49"/>
      <c r="U69" s="67"/>
      <c r="V69" s="41"/>
      <c r="W69" s="53"/>
      <c r="X69" s="40"/>
      <c r="Y69" s="50"/>
      <c r="Z69" s="53"/>
      <c r="AA69" s="40"/>
      <c r="AB69" s="50"/>
      <c r="AC69" s="54"/>
      <c r="AD69" s="40"/>
      <c r="AE69" s="55"/>
    </row>
    <row r="70" customFormat="false" ht="34.3" hidden="false" customHeight="true" outlineLevel="0" collapsed="false">
      <c r="A70" s="73" t="s">
        <v>105</v>
      </c>
      <c r="B70" s="73" t="s">
        <v>106</v>
      </c>
      <c r="C70" s="115" t="s">
        <v>107</v>
      </c>
      <c r="D70" s="75" t="n">
        <v>2.917</v>
      </c>
      <c r="E70" s="116" t="n">
        <v>200218</v>
      </c>
      <c r="F70" s="77" t="n">
        <v>43879</v>
      </c>
      <c r="G70" s="78" t="s">
        <v>30</v>
      </c>
      <c r="H70" s="31"/>
      <c r="I70" s="32" t="s">
        <v>31</v>
      </c>
      <c r="J70" s="33"/>
      <c r="K70" s="31"/>
      <c r="L70" s="32" t="s">
        <v>32</v>
      </c>
      <c r="M70" s="33"/>
      <c r="N70" s="31"/>
      <c r="O70" s="32" t="s">
        <v>33</v>
      </c>
      <c r="P70" s="33"/>
      <c r="Q70" s="31"/>
      <c r="R70" s="32" t="s">
        <v>34</v>
      </c>
      <c r="S70" s="33"/>
      <c r="T70" s="34"/>
      <c r="U70" s="32" t="s">
        <v>35</v>
      </c>
      <c r="V70" s="33"/>
      <c r="W70" s="31"/>
      <c r="X70" s="32" t="s">
        <v>36</v>
      </c>
      <c r="Y70" s="33"/>
      <c r="Z70" s="31"/>
      <c r="AA70" s="32" t="s">
        <v>37</v>
      </c>
      <c r="AB70" s="33"/>
      <c r="AC70" s="35" t="s">
        <v>38</v>
      </c>
      <c r="AD70" s="35"/>
      <c r="AE70" s="35"/>
    </row>
    <row r="71" customFormat="false" ht="25.25" hidden="false" customHeight="true" outlineLevel="0" collapsed="false">
      <c r="A71" s="79" t="s">
        <v>108</v>
      </c>
      <c r="B71" s="79" t="s">
        <v>109</v>
      </c>
      <c r="C71" s="79"/>
      <c r="D71" s="79"/>
      <c r="E71" s="79"/>
      <c r="F71" s="80" t="n">
        <v>43882</v>
      </c>
      <c r="G71" s="78" t="s">
        <v>41</v>
      </c>
      <c r="H71" s="81" t="n">
        <v>1107</v>
      </c>
      <c r="I71" s="82" t="s">
        <v>42</v>
      </c>
      <c r="J71" s="83" t="n">
        <v>36.25</v>
      </c>
      <c r="K71" s="81" t="n">
        <v>884</v>
      </c>
      <c r="L71" s="82" t="s">
        <v>42</v>
      </c>
      <c r="M71" s="83" t="n">
        <v>365.2</v>
      </c>
      <c r="N71" s="81" t="n">
        <v>253.4</v>
      </c>
      <c r="O71" s="82" t="s">
        <v>42</v>
      </c>
      <c r="P71" s="83" t="n">
        <v>10.7</v>
      </c>
      <c r="Q71" s="81" t="n">
        <v>382.9</v>
      </c>
      <c r="R71" s="82" t="s">
        <v>42</v>
      </c>
      <c r="S71" s="83" t="n">
        <v>22.29</v>
      </c>
      <c r="T71" s="81" t="n">
        <v>2997.5</v>
      </c>
      <c r="U71" s="82" t="s">
        <v>42</v>
      </c>
      <c r="V71" s="83" t="n">
        <v>195.5</v>
      </c>
      <c r="W71" s="84" t="s">
        <v>110</v>
      </c>
      <c r="X71" s="85"/>
      <c r="Y71" s="83"/>
      <c r="Z71" s="81" t="n">
        <v>2.07</v>
      </c>
      <c r="AA71" s="86" t="s">
        <v>42</v>
      </c>
      <c r="AB71" s="83" t="n">
        <v>2.108</v>
      </c>
      <c r="AC71" s="87"/>
      <c r="AD71" s="87"/>
      <c r="AE71" s="87"/>
    </row>
    <row r="72" customFormat="false" ht="34.55" hidden="false" customHeight="true" outlineLevel="0" collapsed="false">
      <c r="A72" s="79"/>
      <c r="B72" s="79" t="s">
        <v>111</v>
      </c>
      <c r="C72" s="79"/>
      <c r="D72" s="79"/>
      <c r="E72" s="79"/>
      <c r="F72" s="80"/>
      <c r="G72" s="78" t="s">
        <v>46</v>
      </c>
      <c r="H72" s="88" t="str">
        <f aca="false">ROUND(H71*81/1000,2)&amp;" ppb"</f>
        <v>89.67 ppb</v>
      </c>
      <c r="I72" s="82" t="s">
        <v>42</v>
      </c>
      <c r="J72" s="91" t="str">
        <f aca="false">ROUND(J71*81/1000,2)&amp;" ppb"</f>
        <v>2.94 ppb</v>
      </c>
      <c r="K72" s="88" t="str">
        <f aca="false">ROUND(K71*81/1000,2)&amp;" ppb"</f>
        <v>71.6 ppb</v>
      </c>
      <c r="L72" s="82" t="s">
        <v>42</v>
      </c>
      <c r="M72" s="91" t="str">
        <f aca="false">ROUND(M71*81/1000,2)&amp;" ppb"</f>
        <v>29.58 ppb</v>
      </c>
      <c r="N72" s="88" t="str">
        <f aca="false">ROUND(N71*1760/1000,2)&amp;" ppb"</f>
        <v>445.98 ppb</v>
      </c>
      <c r="O72" s="82" t="s">
        <v>42</v>
      </c>
      <c r="P72" s="91" t="str">
        <f aca="false">ROUND(P71*1760/1000,2)&amp;" ppb"</f>
        <v>18.83 ppb</v>
      </c>
      <c r="Q72" s="88" t="str">
        <f aca="false">ROUND(Q71*246/1000,2)&amp;" ppb"</f>
        <v>94.19 ppb</v>
      </c>
      <c r="R72" s="82" t="s">
        <v>42</v>
      </c>
      <c r="S72" s="91" t="str">
        <f aca="false">ROUND(S71*246/1000,2)&amp;" ppb"</f>
        <v>5.48 ppb</v>
      </c>
      <c r="T72" s="88" t="str">
        <f aca="false">ROUND(T71*32300/1000000,2)&amp;" ppm"</f>
        <v>96.82 ppm</v>
      </c>
      <c r="U72" s="82" t="s">
        <v>42</v>
      </c>
      <c r="V72" s="91" t="str">
        <f aca="false">ROUND(V71*32300/1000000,2)&amp;" ppm"</f>
        <v>6.31 ppm</v>
      </c>
      <c r="W72" s="92"/>
      <c r="X72" s="82"/>
      <c r="Y72" s="89"/>
      <c r="Z72" s="92"/>
      <c r="AA72" s="82"/>
      <c r="AB72" s="89"/>
      <c r="AC72" s="93"/>
      <c r="AD72" s="82"/>
      <c r="AE72" s="94"/>
    </row>
    <row r="73" customFormat="false" ht="32.35" hidden="false" customHeight="true" outlineLevel="0" collapsed="false">
      <c r="A73" s="79"/>
      <c r="B73" s="79"/>
      <c r="C73" s="95"/>
      <c r="D73" s="79"/>
      <c r="E73" s="79"/>
      <c r="F73" s="80"/>
      <c r="G73" s="98" t="s">
        <v>30</v>
      </c>
      <c r="H73" s="59" t="s">
        <v>48</v>
      </c>
      <c r="I73" s="59"/>
      <c r="J73" s="59"/>
      <c r="K73" s="31"/>
      <c r="L73" s="32" t="s">
        <v>49</v>
      </c>
      <c r="M73" s="33"/>
      <c r="N73" s="60"/>
      <c r="O73" s="32" t="s">
        <v>50</v>
      </c>
      <c r="P73" s="61"/>
      <c r="Q73" s="60"/>
      <c r="R73" s="32" t="s">
        <v>51</v>
      </c>
      <c r="S73" s="61"/>
      <c r="T73" s="59"/>
      <c r="U73" s="59"/>
      <c r="V73" s="59"/>
      <c r="W73" s="34"/>
      <c r="X73" s="32"/>
      <c r="Y73" s="62"/>
      <c r="Z73" s="34"/>
      <c r="AA73" s="32"/>
      <c r="AB73" s="62"/>
      <c r="AC73" s="31"/>
      <c r="AD73" s="32"/>
      <c r="AE73" s="33"/>
    </row>
    <row r="74" customFormat="false" ht="25.25" hidden="false" customHeight="true" outlineLevel="0" collapsed="false">
      <c r="A74" s="79"/>
      <c r="B74" s="79"/>
      <c r="C74" s="95"/>
      <c r="D74" s="79"/>
      <c r="E74" s="79"/>
      <c r="F74" s="80"/>
      <c r="G74" s="78" t="s">
        <v>41</v>
      </c>
      <c r="H74" s="81" t="n">
        <v>8670.8</v>
      </c>
      <c r="I74" s="82" t="s">
        <v>42</v>
      </c>
      <c r="J74" s="83" t="n">
        <v>856.2</v>
      </c>
      <c r="K74" s="84" t="s">
        <v>112</v>
      </c>
      <c r="L74" s="85"/>
      <c r="M74" s="100"/>
      <c r="N74" s="81" t="n">
        <v>12.682</v>
      </c>
      <c r="O74" s="86" t="s">
        <v>42</v>
      </c>
      <c r="P74" s="83" t="n">
        <v>4.89</v>
      </c>
      <c r="Q74" s="81" t="n">
        <v>1865</v>
      </c>
      <c r="R74" s="86" t="s">
        <v>42</v>
      </c>
      <c r="S74" s="83" t="n">
        <v>61.37</v>
      </c>
      <c r="T74" s="81"/>
      <c r="U74" s="85"/>
      <c r="V74" s="83"/>
      <c r="W74" s="81"/>
      <c r="X74" s="85"/>
      <c r="Y74" s="83"/>
      <c r="Z74" s="81"/>
      <c r="AA74" s="85"/>
      <c r="AB74" s="83"/>
      <c r="AC74" s="93"/>
      <c r="AD74" s="82"/>
      <c r="AE74" s="94"/>
    </row>
    <row r="75" customFormat="false" ht="29.85" hidden="false" customHeight="true" outlineLevel="0" collapsed="false">
      <c r="A75" s="101"/>
      <c r="B75" s="101"/>
      <c r="C75" s="102"/>
      <c r="D75" s="101"/>
      <c r="E75" s="101"/>
      <c r="F75" s="104"/>
      <c r="G75" s="78" t="s">
        <v>46</v>
      </c>
      <c r="H75" s="88" t="str">
        <f aca="false">ROUND(H74*81/1000,2)&amp;" ppb"</f>
        <v>702.33 ppb</v>
      </c>
      <c r="I75" s="82" t="s">
        <v>42</v>
      </c>
      <c r="J75" s="91" t="str">
        <f aca="false">ROUND(J74*81/1000,2)&amp;" ppb"</f>
        <v>69.35 ppb</v>
      </c>
      <c r="K75" s="99"/>
      <c r="L75" s="85"/>
      <c r="M75" s="100"/>
      <c r="N75" s="105"/>
      <c r="O75" s="82"/>
      <c r="P75" s="106"/>
      <c r="Q75" s="88" t="str">
        <f aca="false">ROUND(Q74*246/1000,2)&amp;" ppb"</f>
        <v>458.79 ppb</v>
      </c>
      <c r="R75" s="82" t="s">
        <v>42</v>
      </c>
      <c r="S75" s="91" t="str">
        <f aca="false">ROUND(S74*246/1000,2)&amp;" ppb"</f>
        <v>15.1 ppb</v>
      </c>
      <c r="T75" s="88"/>
      <c r="U75" s="85"/>
      <c r="V75" s="83"/>
      <c r="W75" s="92"/>
      <c r="X75" s="82"/>
      <c r="Y75" s="89"/>
      <c r="Z75" s="92"/>
      <c r="AA75" s="82"/>
      <c r="AB75" s="89"/>
      <c r="AC75" s="93"/>
      <c r="AD75" s="82"/>
      <c r="AE75" s="94"/>
    </row>
    <row r="76" customFormat="false" ht="34.3" hidden="false" customHeight="true" outlineLevel="0" collapsed="false">
      <c r="A76" s="25" t="s">
        <v>113</v>
      </c>
      <c r="B76" s="25" t="s">
        <v>114</v>
      </c>
      <c r="C76" s="108" t="s">
        <v>115</v>
      </c>
      <c r="D76" s="109" t="n">
        <v>3.625</v>
      </c>
      <c r="E76" s="110" t="n">
        <v>200221</v>
      </c>
      <c r="F76" s="111" t="n">
        <v>43882</v>
      </c>
      <c r="G76" s="30" t="s">
        <v>30</v>
      </c>
      <c r="H76" s="31"/>
      <c r="I76" s="32" t="s">
        <v>31</v>
      </c>
      <c r="J76" s="33"/>
      <c r="K76" s="31"/>
      <c r="L76" s="32" t="s">
        <v>32</v>
      </c>
      <c r="M76" s="33"/>
      <c r="N76" s="31"/>
      <c r="O76" s="32" t="s">
        <v>33</v>
      </c>
      <c r="P76" s="33"/>
      <c r="Q76" s="31"/>
      <c r="R76" s="32" t="s">
        <v>34</v>
      </c>
      <c r="S76" s="33"/>
      <c r="T76" s="34"/>
      <c r="U76" s="32" t="s">
        <v>35</v>
      </c>
      <c r="V76" s="33"/>
      <c r="W76" s="31"/>
      <c r="X76" s="32" t="s">
        <v>36</v>
      </c>
      <c r="Y76" s="33"/>
      <c r="Z76" s="31"/>
      <c r="AA76" s="32" t="s">
        <v>37</v>
      </c>
      <c r="AB76" s="33"/>
      <c r="AC76" s="35" t="s">
        <v>38</v>
      </c>
      <c r="AD76" s="35"/>
      <c r="AE76" s="35"/>
    </row>
    <row r="77" customFormat="false" ht="25.25" hidden="false" customHeight="true" outlineLevel="0" collapsed="false">
      <c r="A77" s="36" t="s">
        <v>116</v>
      </c>
      <c r="B77" s="36" t="s">
        <v>117</v>
      </c>
      <c r="C77" s="36"/>
      <c r="D77" s="36"/>
      <c r="E77" s="36"/>
      <c r="F77" s="112" t="n">
        <v>43886</v>
      </c>
      <c r="G77" s="30" t="s">
        <v>41</v>
      </c>
      <c r="H77" s="39" t="n">
        <v>320.5</v>
      </c>
      <c r="I77" s="40" t="s">
        <v>42</v>
      </c>
      <c r="J77" s="41" t="n">
        <v>14.81</v>
      </c>
      <c r="K77" s="39" t="n">
        <v>1246</v>
      </c>
      <c r="L77" s="40" t="s">
        <v>42</v>
      </c>
      <c r="M77" s="41" t="n">
        <v>153.5</v>
      </c>
      <c r="N77" s="39" t="n">
        <v>58.64</v>
      </c>
      <c r="O77" s="40" t="s">
        <v>42</v>
      </c>
      <c r="P77" s="41" t="n">
        <v>5.284</v>
      </c>
      <c r="Q77" s="39" t="n">
        <v>226.6</v>
      </c>
      <c r="R77" s="40" t="s">
        <v>42</v>
      </c>
      <c r="S77" s="41" t="n">
        <v>15.11</v>
      </c>
      <c r="T77" s="39" t="n">
        <v>304.66</v>
      </c>
      <c r="U77" s="40" t="s">
        <v>42</v>
      </c>
      <c r="V77" s="41" t="n">
        <v>49.72</v>
      </c>
      <c r="W77" s="113" t="s">
        <v>118</v>
      </c>
      <c r="X77" s="67"/>
      <c r="Y77" s="41"/>
      <c r="Z77" s="39" t="n">
        <v>0.6828</v>
      </c>
      <c r="AA77" s="67" t="s">
        <v>42</v>
      </c>
      <c r="AB77" s="41" t="n">
        <v>1.137</v>
      </c>
      <c r="AC77" s="45"/>
      <c r="AD77" s="45"/>
      <c r="AE77" s="45"/>
    </row>
    <row r="78" customFormat="false" ht="34.55" hidden="false" customHeight="true" outlineLevel="0" collapsed="false">
      <c r="A78" s="36"/>
      <c r="B78" s="36" t="s">
        <v>119</v>
      </c>
      <c r="C78" s="36"/>
      <c r="D78" s="36"/>
      <c r="E78" s="36"/>
      <c r="F78" s="112"/>
      <c r="G78" s="30" t="s">
        <v>46</v>
      </c>
      <c r="H78" s="49" t="str">
        <f aca="false">ROUND(H77*81/1000,2)&amp;" ppb"</f>
        <v>25.96 ppb</v>
      </c>
      <c r="I78" s="40" t="s">
        <v>42</v>
      </c>
      <c r="J78" s="52" t="str">
        <f aca="false">ROUND(J77*81/1000,2)&amp;" ppb"</f>
        <v>1.2 ppb</v>
      </c>
      <c r="K78" s="49" t="str">
        <f aca="false">ROUND(K77*81/1000,2)&amp;" ppb"</f>
        <v>100.93 ppb</v>
      </c>
      <c r="L78" s="40" t="s">
        <v>42</v>
      </c>
      <c r="M78" s="52" t="str">
        <f aca="false">ROUND(M77*81/1000,2)&amp;" ppb"</f>
        <v>12.43 ppb</v>
      </c>
      <c r="N78" s="49" t="str">
        <f aca="false">ROUND(N77*1760/1000,2)&amp;" ppb"</f>
        <v>103.21 ppb</v>
      </c>
      <c r="O78" s="40" t="s">
        <v>42</v>
      </c>
      <c r="P78" s="52" t="str">
        <f aca="false">ROUND(P77*1760/1000,2)&amp;" ppb"</f>
        <v>9.3 ppb</v>
      </c>
      <c r="Q78" s="49" t="str">
        <f aca="false">ROUND(Q77*246/1000,2)&amp;" ppb"</f>
        <v>55.74 ppb</v>
      </c>
      <c r="R78" s="40" t="s">
        <v>42</v>
      </c>
      <c r="S78" s="52" t="str">
        <f aca="false">ROUND(S77*246/1000,2)&amp;" ppb"</f>
        <v>3.72 ppb</v>
      </c>
      <c r="T78" s="49" t="str">
        <f aca="false">ROUND(T77*32300/1000000,2)&amp;" ppm"</f>
        <v>9.84 ppm</v>
      </c>
      <c r="U78" s="40" t="s">
        <v>42</v>
      </c>
      <c r="V78" s="52" t="str">
        <f aca="false">ROUND(V77*32300/1000000,2)&amp;" ppm"</f>
        <v>1.61 ppm</v>
      </c>
      <c r="W78" s="53"/>
      <c r="X78" s="40"/>
      <c r="Y78" s="50"/>
      <c r="Z78" s="53"/>
      <c r="AA78" s="40"/>
      <c r="AB78" s="50"/>
      <c r="AC78" s="54"/>
      <c r="AD78" s="40"/>
      <c r="AE78" s="55"/>
    </row>
    <row r="79" customFormat="false" ht="32.35" hidden="false" customHeight="true" outlineLevel="0" collapsed="false">
      <c r="A79" s="36"/>
      <c r="B79" s="36"/>
      <c r="C79" s="56"/>
      <c r="D79" s="36"/>
      <c r="E79" s="36"/>
      <c r="F79" s="112"/>
      <c r="G79" s="58" t="s">
        <v>30</v>
      </c>
      <c r="H79" s="59" t="s">
        <v>48</v>
      </c>
      <c r="I79" s="59"/>
      <c r="J79" s="59"/>
      <c r="K79" s="31"/>
      <c r="L79" s="32" t="s">
        <v>49</v>
      </c>
      <c r="M79" s="33"/>
      <c r="N79" s="60"/>
      <c r="O79" s="32" t="s">
        <v>50</v>
      </c>
      <c r="P79" s="61"/>
      <c r="Q79" s="60"/>
      <c r="R79" s="32" t="s">
        <v>51</v>
      </c>
      <c r="S79" s="61"/>
      <c r="T79" s="59"/>
      <c r="U79" s="59"/>
      <c r="V79" s="59"/>
      <c r="W79" s="34"/>
      <c r="X79" s="32"/>
      <c r="Y79" s="62"/>
      <c r="Z79" s="34"/>
      <c r="AA79" s="32"/>
      <c r="AB79" s="62"/>
      <c r="AC79" s="31"/>
      <c r="AD79" s="32"/>
      <c r="AE79" s="33"/>
    </row>
    <row r="80" customFormat="false" ht="25.25" hidden="false" customHeight="true" outlineLevel="0" collapsed="false">
      <c r="A80" s="36"/>
      <c r="B80" s="36"/>
      <c r="C80" s="56"/>
      <c r="D80" s="36"/>
      <c r="E80" s="36"/>
      <c r="F80" s="112"/>
      <c r="G80" s="30" t="s">
        <v>41</v>
      </c>
      <c r="H80" s="65" t="n">
        <v>1950.8</v>
      </c>
      <c r="I80" s="40" t="s">
        <v>42</v>
      </c>
      <c r="J80" s="66" t="n">
        <v>500.7</v>
      </c>
      <c r="K80" s="113" t="s">
        <v>120</v>
      </c>
      <c r="L80" s="67"/>
      <c r="M80" s="66"/>
      <c r="N80" s="39" t="n">
        <v>5.3419</v>
      </c>
      <c r="O80" s="67" t="s">
        <v>42</v>
      </c>
      <c r="P80" s="41" t="n">
        <v>3.508</v>
      </c>
      <c r="Q80" s="39" t="n">
        <v>682.9</v>
      </c>
      <c r="R80" s="67" t="s">
        <v>42</v>
      </c>
      <c r="S80" s="41" t="n">
        <v>29.93</v>
      </c>
      <c r="T80" s="39"/>
      <c r="U80" s="67"/>
      <c r="V80" s="41"/>
      <c r="W80" s="39"/>
      <c r="X80" s="67"/>
      <c r="Y80" s="41"/>
      <c r="Z80" s="39"/>
      <c r="AA80" s="67"/>
      <c r="AB80" s="41"/>
      <c r="AC80" s="54"/>
      <c r="AD80" s="40"/>
      <c r="AE80" s="55"/>
    </row>
    <row r="81" customFormat="false" ht="29.85" hidden="false" customHeight="true" outlineLevel="0" collapsed="false">
      <c r="A81" s="68"/>
      <c r="B81" s="68"/>
      <c r="C81" s="69"/>
      <c r="D81" s="68"/>
      <c r="E81" s="68"/>
      <c r="F81" s="114"/>
      <c r="G81" s="30" t="s">
        <v>46</v>
      </c>
      <c r="H81" s="49" t="str">
        <f aca="false">ROUND(H80*81/1000,2)&amp;" ppb"</f>
        <v>158.01 ppb</v>
      </c>
      <c r="I81" s="40" t="s">
        <v>42</v>
      </c>
      <c r="J81" s="52" t="str">
        <f aca="false">ROUND(J80*81/1000,2)&amp;" ppb"</f>
        <v>40.56 ppb</v>
      </c>
      <c r="K81" s="65"/>
      <c r="L81" s="67"/>
      <c r="M81" s="66"/>
      <c r="N81" s="42"/>
      <c r="O81" s="40"/>
      <c r="P81" s="44"/>
      <c r="Q81" s="49" t="str">
        <f aca="false">ROUND(Q80*246/1000,2)&amp;" ppb"</f>
        <v>167.99 ppb</v>
      </c>
      <c r="R81" s="40" t="s">
        <v>42</v>
      </c>
      <c r="S81" s="52" t="str">
        <f aca="false">ROUND(S80*246/1000,2)&amp;" ppb"</f>
        <v>7.36 ppb</v>
      </c>
      <c r="T81" s="49"/>
      <c r="U81" s="67"/>
      <c r="V81" s="41"/>
      <c r="W81" s="53"/>
      <c r="X81" s="40"/>
      <c r="Y81" s="50"/>
      <c r="Z81" s="53"/>
      <c r="AA81" s="40"/>
      <c r="AB81" s="50"/>
      <c r="AC81" s="54"/>
      <c r="AD81" s="40"/>
      <c r="AE81" s="55"/>
    </row>
    <row r="82" customFormat="false" ht="34.3" hidden="false" customHeight="true" outlineLevel="0" collapsed="false">
      <c r="A82" s="73" t="s">
        <v>121</v>
      </c>
      <c r="B82" s="73" t="s">
        <v>114</v>
      </c>
      <c r="C82" s="115" t="s">
        <v>122</v>
      </c>
      <c r="D82" s="75" t="n">
        <v>5.958</v>
      </c>
      <c r="E82" s="116" t="n">
        <v>200225</v>
      </c>
      <c r="F82" s="77" t="n">
        <v>43886</v>
      </c>
      <c r="G82" s="78" t="s">
        <v>30</v>
      </c>
      <c r="H82" s="31"/>
      <c r="I82" s="32" t="s">
        <v>31</v>
      </c>
      <c r="J82" s="33"/>
      <c r="K82" s="31"/>
      <c r="L82" s="32" t="s">
        <v>32</v>
      </c>
      <c r="M82" s="33"/>
      <c r="N82" s="31"/>
      <c r="O82" s="32" t="s">
        <v>33</v>
      </c>
      <c r="P82" s="33"/>
      <c r="Q82" s="31"/>
      <c r="R82" s="32" t="s">
        <v>34</v>
      </c>
      <c r="S82" s="33"/>
      <c r="T82" s="34"/>
      <c r="U82" s="32" t="s">
        <v>35</v>
      </c>
      <c r="V82" s="33"/>
      <c r="W82" s="31"/>
      <c r="X82" s="32" t="s">
        <v>36</v>
      </c>
      <c r="Y82" s="33"/>
      <c r="Z82" s="31"/>
      <c r="AA82" s="32" t="s">
        <v>37</v>
      </c>
      <c r="AB82" s="33"/>
      <c r="AC82" s="35" t="s">
        <v>38</v>
      </c>
      <c r="AD82" s="35"/>
      <c r="AE82" s="35"/>
    </row>
    <row r="83" customFormat="false" ht="25.25" hidden="false" customHeight="true" outlineLevel="0" collapsed="false">
      <c r="A83" s="79" t="s">
        <v>116</v>
      </c>
      <c r="B83" s="79" t="s">
        <v>123</v>
      </c>
      <c r="C83" s="79"/>
      <c r="D83" s="79"/>
      <c r="E83" s="79"/>
      <c r="F83" s="80" t="n">
        <v>43892</v>
      </c>
      <c r="G83" s="78" t="s">
        <v>41</v>
      </c>
      <c r="H83" s="81" t="n">
        <v>434</v>
      </c>
      <c r="I83" s="82" t="s">
        <v>42</v>
      </c>
      <c r="J83" s="83" t="n">
        <v>17.79</v>
      </c>
      <c r="K83" s="81" t="n">
        <v>1939</v>
      </c>
      <c r="L83" s="82" t="s">
        <v>42</v>
      </c>
      <c r="M83" s="83" t="n">
        <v>204.3</v>
      </c>
      <c r="N83" s="81" t="n">
        <v>71.18</v>
      </c>
      <c r="O83" s="82" t="s">
        <v>42</v>
      </c>
      <c r="P83" s="83" t="n">
        <v>6.318</v>
      </c>
      <c r="Q83" s="81" t="n">
        <v>421.9</v>
      </c>
      <c r="R83" s="82" t="s">
        <v>42</v>
      </c>
      <c r="S83" s="83" t="n">
        <v>23.33</v>
      </c>
      <c r="T83" s="81" t="n">
        <v>538.18</v>
      </c>
      <c r="U83" s="82" t="s">
        <v>42</v>
      </c>
      <c r="V83" s="83" t="n">
        <v>61.57</v>
      </c>
      <c r="W83" s="84" t="s">
        <v>124</v>
      </c>
      <c r="X83" s="85"/>
      <c r="Y83" s="83"/>
      <c r="Z83" s="81" t="n">
        <v>1.252</v>
      </c>
      <c r="AA83" s="86" t="s">
        <v>42</v>
      </c>
      <c r="AB83" s="83" t="n">
        <v>1.313</v>
      </c>
      <c r="AC83" s="87"/>
      <c r="AD83" s="87"/>
      <c r="AE83" s="87"/>
    </row>
    <row r="84" customFormat="false" ht="34.55" hidden="false" customHeight="true" outlineLevel="0" collapsed="false">
      <c r="A84" s="79"/>
      <c r="B84" s="79" t="s">
        <v>119</v>
      </c>
      <c r="C84" s="79"/>
      <c r="D84" s="79"/>
      <c r="E84" s="79"/>
      <c r="F84" s="80"/>
      <c r="G84" s="78" t="s">
        <v>46</v>
      </c>
      <c r="H84" s="88" t="str">
        <f aca="false">ROUND(H83*81/1000,2)&amp;" ppb"</f>
        <v>35.15 ppb</v>
      </c>
      <c r="I84" s="82" t="s">
        <v>42</v>
      </c>
      <c r="J84" s="91" t="str">
        <f aca="false">ROUND(J83*81/1000,2)&amp;" ppb"</f>
        <v>1.44 ppb</v>
      </c>
      <c r="K84" s="88" t="str">
        <f aca="false">ROUND(K83*81/1000,2)&amp;" ppb"</f>
        <v>157.06 ppb</v>
      </c>
      <c r="L84" s="82" t="s">
        <v>42</v>
      </c>
      <c r="M84" s="91" t="str">
        <f aca="false">ROUND(M83*81/1000,2)&amp;" ppb"</f>
        <v>16.55 ppb</v>
      </c>
      <c r="N84" s="88" t="str">
        <f aca="false">ROUND(N83*1760/1000,2)&amp;" ppb"</f>
        <v>125.28 ppb</v>
      </c>
      <c r="O84" s="82" t="s">
        <v>42</v>
      </c>
      <c r="P84" s="91" t="str">
        <f aca="false">ROUND(P83*1760/1000,2)&amp;" ppb"</f>
        <v>11.12 ppb</v>
      </c>
      <c r="Q84" s="88" t="str">
        <f aca="false">ROUND(Q83*246/1000,2)&amp;" ppb"</f>
        <v>103.79 ppb</v>
      </c>
      <c r="R84" s="82" t="s">
        <v>42</v>
      </c>
      <c r="S84" s="91" t="str">
        <f aca="false">ROUND(S83*246/1000,2)&amp;" ppb"</f>
        <v>5.74 ppb</v>
      </c>
      <c r="T84" s="88" t="str">
        <f aca="false">ROUND(T83*32300/1000000,2)&amp;" ppm"</f>
        <v>17.38 ppm</v>
      </c>
      <c r="U84" s="82" t="s">
        <v>42</v>
      </c>
      <c r="V84" s="91" t="str">
        <f aca="false">ROUND(V83*32300/1000000,2)&amp;" ppm"</f>
        <v>1.99 ppm</v>
      </c>
      <c r="W84" s="92"/>
      <c r="X84" s="82"/>
      <c r="Y84" s="89"/>
      <c r="Z84" s="92"/>
      <c r="AA84" s="82"/>
      <c r="AB84" s="89"/>
      <c r="AC84" s="93"/>
      <c r="AD84" s="82"/>
      <c r="AE84" s="94"/>
    </row>
    <row r="85" customFormat="false" ht="32.35" hidden="false" customHeight="true" outlineLevel="0" collapsed="false">
      <c r="A85" s="79"/>
      <c r="B85" s="79"/>
      <c r="C85" s="95"/>
      <c r="D85" s="79"/>
      <c r="E85" s="79"/>
      <c r="F85" s="80"/>
      <c r="G85" s="98" t="s">
        <v>30</v>
      </c>
      <c r="H85" s="59" t="s">
        <v>48</v>
      </c>
      <c r="I85" s="59"/>
      <c r="J85" s="59"/>
      <c r="K85" s="31"/>
      <c r="L85" s="32" t="s">
        <v>49</v>
      </c>
      <c r="M85" s="33"/>
      <c r="N85" s="60"/>
      <c r="O85" s="32" t="s">
        <v>50</v>
      </c>
      <c r="P85" s="61"/>
      <c r="Q85" s="60"/>
      <c r="R85" s="32" t="s">
        <v>51</v>
      </c>
      <c r="S85" s="61"/>
      <c r="T85" s="59"/>
      <c r="U85" s="59"/>
      <c r="V85" s="59"/>
      <c r="W85" s="34"/>
      <c r="X85" s="32"/>
      <c r="Y85" s="62"/>
      <c r="Z85" s="34"/>
      <c r="AA85" s="32"/>
      <c r="AB85" s="62"/>
      <c r="AC85" s="31"/>
      <c r="AD85" s="32"/>
      <c r="AE85" s="33"/>
    </row>
    <row r="86" customFormat="false" ht="25.25" hidden="false" customHeight="true" outlineLevel="0" collapsed="false">
      <c r="A86" s="79"/>
      <c r="B86" s="79"/>
      <c r="C86" s="95"/>
      <c r="D86" s="79"/>
      <c r="E86" s="79"/>
      <c r="F86" s="80"/>
      <c r="G86" s="78" t="s">
        <v>41</v>
      </c>
      <c r="H86" s="99" t="n">
        <v>1424.3</v>
      </c>
      <c r="I86" s="82" t="s">
        <v>42</v>
      </c>
      <c r="J86" s="100" t="n">
        <v>503.8</v>
      </c>
      <c r="K86" s="84" t="s">
        <v>125</v>
      </c>
      <c r="L86" s="85"/>
      <c r="M86" s="100"/>
      <c r="N86" s="81" t="n">
        <v>15.113</v>
      </c>
      <c r="O86" s="86" t="s">
        <v>42</v>
      </c>
      <c r="P86" s="83" t="n">
        <v>4.446</v>
      </c>
      <c r="Q86" s="81" t="n">
        <v>1797</v>
      </c>
      <c r="R86" s="86" t="s">
        <v>42</v>
      </c>
      <c r="S86" s="83" t="n">
        <v>57.48</v>
      </c>
      <c r="T86" s="81"/>
      <c r="U86" s="85"/>
      <c r="V86" s="83"/>
      <c r="W86" s="81"/>
      <c r="X86" s="85"/>
      <c r="Y86" s="83"/>
      <c r="Z86" s="81"/>
      <c r="AA86" s="85"/>
      <c r="AB86" s="83"/>
      <c r="AC86" s="93"/>
      <c r="AD86" s="82"/>
      <c r="AE86" s="94"/>
    </row>
    <row r="87" customFormat="false" ht="29.85" hidden="false" customHeight="true" outlineLevel="0" collapsed="false">
      <c r="A87" s="101"/>
      <c r="B87" s="101"/>
      <c r="C87" s="102"/>
      <c r="D87" s="101"/>
      <c r="E87" s="101"/>
      <c r="F87" s="104"/>
      <c r="G87" s="78" t="s">
        <v>46</v>
      </c>
      <c r="H87" s="88" t="str">
        <f aca="false">ROUND(H86*81/1000,2)&amp;" ppb"</f>
        <v>115.37 ppb</v>
      </c>
      <c r="I87" s="82" t="s">
        <v>42</v>
      </c>
      <c r="J87" s="91" t="str">
        <f aca="false">ROUND(J86*81/1000,2)&amp;" ppb"</f>
        <v>40.81 ppb</v>
      </c>
      <c r="K87" s="99"/>
      <c r="L87" s="85"/>
      <c r="M87" s="100"/>
      <c r="N87" s="105"/>
      <c r="O87" s="82"/>
      <c r="P87" s="106"/>
      <c r="Q87" s="88" t="str">
        <f aca="false">ROUND(Q86*246/1000,2)&amp;" ppb"</f>
        <v>442.06 ppb</v>
      </c>
      <c r="R87" s="82" t="s">
        <v>42</v>
      </c>
      <c r="S87" s="91" t="str">
        <f aca="false">ROUND(S86*246/1000,2)&amp;" ppb"</f>
        <v>14.14 ppb</v>
      </c>
      <c r="T87" s="88"/>
      <c r="U87" s="85"/>
      <c r="V87" s="83"/>
      <c r="W87" s="92"/>
      <c r="X87" s="82"/>
      <c r="Y87" s="89"/>
      <c r="Z87" s="92"/>
      <c r="AA87" s="82"/>
      <c r="AB87" s="89"/>
      <c r="AC87" s="93"/>
      <c r="AD87" s="82"/>
      <c r="AE87" s="94"/>
    </row>
    <row r="88" customFormat="false" ht="34.3" hidden="false" customHeight="true" outlineLevel="0" collapsed="false">
      <c r="A88" s="121" t="s">
        <v>126</v>
      </c>
      <c r="B88" s="25" t="s">
        <v>127</v>
      </c>
      <c r="C88" s="108" t="s">
        <v>128</v>
      </c>
      <c r="D88" s="109" t="n">
        <v>6.778</v>
      </c>
      <c r="E88" s="110" t="n">
        <v>230531</v>
      </c>
      <c r="F88" s="111" t="n">
        <v>45077</v>
      </c>
      <c r="G88" s="30" t="s">
        <v>30</v>
      </c>
      <c r="H88" s="31"/>
      <c r="I88" s="32" t="s">
        <v>31</v>
      </c>
      <c r="J88" s="33"/>
      <c r="K88" s="31"/>
      <c r="L88" s="32" t="s">
        <v>32</v>
      </c>
      <c r="M88" s="33"/>
      <c r="N88" s="31"/>
      <c r="O88" s="32" t="s">
        <v>33</v>
      </c>
      <c r="P88" s="33"/>
      <c r="Q88" s="31"/>
      <c r="R88" s="32" t="s">
        <v>34</v>
      </c>
      <c r="S88" s="33"/>
      <c r="T88" s="34"/>
      <c r="U88" s="32" t="s">
        <v>35</v>
      </c>
      <c r="V88" s="33"/>
      <c r="W88" s="31"/>
      <c r="X88" s="32" t="s">
        <v>36</v>
      </c>
      <c r="Y88" s="33"/>
      <c r="Z88" s="31"/>
      <c r="AA88" s="32" t="s">
        <v>37</v>
      </c>
      <c r="AB88" s="33"/>
      <c r="AC88" s="35" t="s">
        <v>38</v>
      </c>
      <c r="AD88" s="35"/>
      <c r="AE88" s="35"/>
    </row>
    <row r="89" customFormat="false" ht="25.25" hidden="false" customHeight="true" outlineLevel="0" collapsed="false">
      <c r="A89" s="36" t="s">
        <v>129</v>
      </c>
      <c r="B89" s="36"/>
      <c r="C89" s="36"/>
      <c r="D89" s="36"/>
      <c r="E89" s="36"/>
      <c r="F89" s="112" t="n">
        <v>45084</v>
      </c>
      <c r="G89" s="30" t="s">
        <v>41</v>
      </c>
      <c r="H89" s="39" t="n">
        <v>13.03</v>
      </c>
      <c r="I89" s="40" t="s">
        <v>42</v>
      </c>
      <c r="J89" s="41" t="n">
        <v>1.52</v>
      </c>
      <c r="K89" s="39" t="n">
        <v>22.28</v>
      </c>
      <c r="L89" s="40" t="s">
        <v>42</v>
      </c>
      <c r="M89" s="41" t="n">
        <v>29.67</v>
      </c>
      <c r="N89" s="113" t="s">
        <v>130</v>
      </c>
      <c r="O89" s="40"/>
      <c r="P89" s="41"/>
      <c r="Q89" s="39" t="n">
        <v>24.55</v>
      </c>
      <c r="R89" s="40" t="s">
        <v>42</v>
      </c>
      <c r="S89" s="41" t="n">
        <v>1.984</v>
      </c>
      <c r="T89" s="39" t="n">
        <v>289.01</v>
      </c>
      <c r="U89" s="40" t="s">
        <v>42</v>
      </c>
      <c r="V89" s="41" t="n">
        <v>23.77</v>
      </c>
      <c r="W89" s="113" t="s">
        <v>131</v>
      </c>
      <c r="X89" s="67"/>
      <c r="Y89" s="41"/>
      <c r="Z89" s="113" t="s">
        <v>132</v>
      </c>
      <c r="AA89" s="67"/>
      <c r="AB89" s="41"/>
      <c r="AC89" s="45"/>
      <c r="AD89" s="45"/>
      <c r="AE89" s="45"/>
    </row>
    <row r="90" customFormat="false" ht="34.55" hidden="false" customHeight="true" outlineLevel="0" collapsed="false">
      <c r="A90" s="36"/>
      <c r="B90" s="36"/>
      <c r="C90" s="36"/>
      <c r="D90" s="36"/>
      <c r="E90" s="36"/>
      <c r="F90" s="112"/>
      <c r="G90" s="30" t="s">
        <v>46</v>
      </c>
      <c r="H90" s="49" t="str">
        <f aca="false">ROUND(H89*81/1000,2)&amp;" ppb"</f>
        <v>1.06 ppb</v>
      </c>
      <c r="I90" s="40" t="s">
        <v>42</v>
      </c>
      <c r="J90" s="52" t="str">
        <f aca="false">ROUND(J89*81/1000,2)&amp;" ppb"</f>
        <v>0.12 ppb</v>
      </c>
      <c r="K90" s="49" t="str">
        <f aca="false">ROUND(K89*81/1000,2)&amp;" ppb"</f>
        <v>1.8 ppb</v>
      </c>
      <c r="L90" s="40" t="s">
        <v>42</v>
      </c>
      <c r="M90" s="52" t="str">
        <f aca="false">ROUND(M89*81/1000,2)&amp;" ppb"</f>
        <v>2.4 ppb</v>
      </c>
      <c r="N90" s="49" t="str">
        <f aca="false">"&lt;"&amp;ROUND(RIGHT(N89,LEN(N89)-1)*1760/1000,2)&amp;" ppb"</f>
        <v>&lt;2.41 ppb</v>
      </c>
      <c r="O90" s="40"/>
      <c r="P90" s="52"/>
      <c r="Q90" s="49" t="str">
        <f aca="false">ROUND(Q89*246/1000,2)&amp;" ppb"</f>
        <v>6.04 ppb</v>
      </c>
      <c r="R90" s="40" t="s">
        <v>42</v>
      </c>
      <c r="S90" s="52" t="str">
        <f aca="false">ROUND(S89*246/1000,2)&amp;" ppb"</f>
        <v>0.49 ppb</v>
      </c>
      <c r="T90" s="49" t="str">
        <f aca="false">ROUND(T89*32300/1000000,2)&amp;" ppm"</f>
        <v>9.34 ppm</v>
      </c>
      <c r="U90" s="40" t="s">
        <v>42</v>
      </c>
      <c r="V90" s="52" t="str">
        <f aca="false">ROUND(V89*32300/1000000,2)&amp;" ppm"</f>
        <v>0.77 ppm</v>
      </c>
      <c r="W90" s="53"/>
      <c r="X90" s="40"/>
      <c r="Y90" s="50"/>
      <c r="Z90" s="53"/>
      <c r="AA90" s="40"/>
      <c r="AB90" s="50"/>
      <c r="AC90" s="54"/>
      <c r="AD90" s="40"/>
      <c r="AE90" s="55"/>
    </row>
    <row r="91" customFormat="false" ht="32.35" hidden="false" customHeight="true" outlineLevel="0" collapsed="false">
      <c r="A91" s="36"/>
      <c r="B91" s="36"/>
      <c r="C91" s="56"/>
      <c r="D91" s="36"/>
      <c r="E91" s="36"/>
      <c r="F91" s="112"/>
      <c r="G91" s="58" t="s">
        <v>30</v>
      </c>
      <c r="H91" s="59" t="s">
        <v>48</v>
      </c>
      <c r="I91" s="59"/>
      <c r="J91" s="59"/>
      <c r="K91" s="31"/>
      <c r="L91" s="32" t="s">
        <v>49</v>
      </c>
      <c r="M91" s="33"/>
      <c r="N91" s="60"/>
      <c r="O91" s="32" t="s">
        <v>50</v>
      </c>
      <c r="P91" s="61"/>
      <c r="Q91" s="60"/>
      <c r="R91" s="32" t="s">
        <v>51</v>
      </c>
      <c r="S91" s="61"/>
      <c r="T91" s="59"/>
      <c r="U91" s="59"/>
      <c r="V91" s="59"/>
      <c r="W91" s="34"/>
      <c r="X91" s="32"/>
      <c r="Y91" s="62"/>
      <c r="Z91" s="34"/>
      <c r="AA91" s="32"/>
      <c r="AB91" s="62"/>
      <c r="AC91" s="31"/>
      <c r="AD91" s="32"/>
      <c r="AE91" s="33"/>
    </row>
    <row r="92" customFormat="false" ht="25.25" hidden="false" customHeight="true" outlineLevel="0" collapsed="false">
      <c r="A92" s="36"/>
      <c r="B92" s="36"/>
      <c r="C92" s="56"/>
      <c r="D92" s="36"/>
      <c r="E92" s="36"/>
      <c r="F92" s="112"/>
      <c r="G92" s="30" t="s">
        <v>41</v>
      </c>
      <c r="H92" s="113" t="s">
        <v>133</v>
      </c>
      <c r="I92" s="40"/>
      <c r="J92" s="66"/>
      <c r="K92" s="113" t="s">
        <v>134</v>
      </c>
      <c r="L92" s="67"/>
      <c r="M92" s="66"/>
      <c r="N92" s="39" t="n">
        <v>1.1335</v>
      </c>
      <c r="O92" s="67" t="s">
        <v>42</v>
      </c>
      <c r="P92" s="41" t="n">
        <v>0.6035</v>
      </c>
      <c r="Q92" s="39" t="n">
        <v>29.35</v>
      </c>
      <c r="R92" s="67" t="s">
        <v>42</v>
      </c>
      <c r="S92" s="41" t="n">
        <v>3.19</v>
      </c>
      <c r="T92" s="39"/>
      <c r="U92" s="67"/>
      <c r="V92" s="41"/>
      <c r="W92" s="39"/>
      <c r="X92" s="67"/>
      <c r="Y92" s="41"/>
      <c r="Z92" s="39"/>
      <c r="AA92" s="67"/>
      <c r="AB92" s="41"/>
      <c r="AC92" s="54"/>
      <c r="AD92" s="40"/>
      <c r="AE92" s="55"/>
    </row>
    <row r="93" customFormat="false" ht="29.85" hidden="false" customHeight="true" outlineLevel="0" collapsed="false">
      <c r="A93" s="68"/>
      <c r="B93" s="68"/>
      <c r="C93" s="69"/>
      <c r="D93" s="68"/>
      <c r="E93" s="68"/>
      <c r="F93" s="114"/>
      <c r="G93" s="30" t="s">
        <v>46</v>
      </c>
      <c r="H93" s="49" t="str">
        <f aca="false">"&lt;"&amp;ROUND(RIGHT(H92,LEN(H92)-1)*81/1000,2)&amp;" ppb"</f>
        <v>&lt;42.92 ppb</v>
      </c>
      <c r="I93" s="40"/>
      <c r="J93" s="50"/>
      <c r="K93" s="65"/>
      <c r="L93" s="67"/>
      <c r="M93" s="66"/>
      <c r="N93" s="42"/>
      <c r="O93" s="40"/>
      <c r="P93" s="44"/>
      <c r="Q93" s="49" t="str">
        <f aca="false">ROUND(Q92*246/1000,2)&amp;" ppb"</f>
        <v>7.22 ppb</v>
      </c>
      <c r="R93" s="40" t="s">
        <v>42</v>
      </c>
      <c r="S93" s="52" t="str">
        <f aca="false">ROUND(S92*246/1000,2)&amp;" ppb"</f>
        <v>0.78 ppb</v>
      </c>
      <c r="T93" s="49"/>
      <c r="U93" s="67"/>
      <c r="V93" s="41"/>
      <c r="W93" s="53"/>
      <c r="X93" s="40"/>
      <c r="Y93" s="50"/>
      <c r="Z93" s="53"/>
      <c r="AA93" s="40"/>
      <c r="AB93" s="50"/>
      <c r="AC93" s="54"/>
      <c r="AD93" s="40"/>
      <c r="AE93" s="55"/>
    </row>
    <row r="94" customFormat="false" ht="34.3" hidden="false" customHeight="true" outlineLevel="0" collapsed="false">
      <c r="A94" s="122" t="s">
        <v>135</v>
      </c>
      <c r="B94" s="73" t="s">
        <v>127</v>
      </c>
      <c r="C94" s="115" t="s">
        <v>136</v>
      </c>
      <c r="D94" s="75" t="n">
        <v>2.034</v>
      </c>
      <c r="E94" s="116" t="n">
        <v>230607</v>
      </c>
      <c r="F94" s="77" t="n">
        <v>45084</v>
      </c>
      <c r="G94" s="78" t="s">
        <v>30</v>
      </c>
      <c r="H94" s="31"/>
      <c r="I94" s="32" t="s">
        <v>31</v>
      </c>
      <c r="J94" s="33"/>
      <c r="K94" s="31"/>
      <c r="L94" s="32" t="s">
        <v>32</v>
      </c>
      <c r="M94" s="33"/>
      <c r="N94" s="31"/>
      <c r="O94" s="32" t="s">
        <v>33</v>
      </c>
      <c r="P94" s="33"/>
      <c r="Q94" s="31"/>
      <c r="R94" s="32" t="s">
        <v>34</v>
      </c>
      <c r="S94" s="33"/>
      <c r="T94" s="34"/>
      <c r="U94" s="32" t="s">
        <v>35</v>
      </c>
      <c r="V94" s="33"/>
      <c r="W94" s="31"/>
      <c r="X94" s="32" t="s">
        <v>36</v>
      </c>
      <c r="Y94" s="33"/>
      <c r="Z94" s="31"/>
      <c r="AA94" s="32" t="s">
        <v>37</v>
      </c>
      <c r="AB94" s="33"/>
      <c r="AC94" s="35" t="s">
        <v>38</v>
      </c>
      <c r="AD94" s="35"/>
      <c r="AE94" s="35"/>
    </row>
    <row r="95" customFormat="false" ht="25.25" hidden="false" customHeight="true" outlineLevel="0" collapsed="false">
      <c r="A95" s="79" t="s">
        <v>137</v>
      </c>
      <c r="B95" s="79"/>
      <c r="C95" s="79"/>
      <c r="D95" s="79"/>
      <c r="E95" s="79"/>
      <c r="F95" s="80" t="n">
        <v>45086</v>
      </c>
      <c r="G95" s="78" t="s">
        <v>41</v>
      </c>
      <c r="H95" s="81" t="n">
        <v>18330</v>
      </c>
      <c r="I95" s="82" t="s">
        <v>42</v>
      </c>
      <c r="J95" s="83" t="n">
        <v>380.8</v>
      </c>
      <c r="K95" s="81" t="n">
        <v>35880</v>
      </c>
      <c r="L95" s="82" t="s">
        <v>42</v>
      </c>
      <c r="M95" s="83" t="n">
        <v>2108</v>
      </c>
      <c r="N95" s="81" t="n">
        <v>941.5</v>
      </c>
      <c r="O95" s="82" t="s">
        <v>42</v>
      </c>
      <c r="P95" s="83" t="n">
        <v>33.99</v>
      </c>
      <c r="Q95" s="81" t="n">
        <v>47100</v>
      </c>
      <c r="R95" s="82" t="s">
        <v>42</v>
      </c>
      <c r="S95" s="83" t="n">
        <v>996.6</v>
      </c>
      <c r="T95" s="81" t="n">
        <v>396360</v>
      </c>
      <c r="U95" s="82" t="s">
        <v>42</v>
      </c>
      <c r="V95" s="83" t="n">
        <v>20320</v>
      </c>
      <c r="W95" s="84" t="s">
        <v>138</v>
      </c>
      <c r="X95" s="85"/>
      <c r="Y95" s="83"/>
      <c r="Z95" s="84" t="s">
        <v>139</v>
      </c>
      <c r="AA95" s="85"/>
      <c r="AB95" s="83"/>
      <c r="AC95" s="87"/>
      <c r="AD95" s="87"/>
      <c r="AE95" s="87"/>
    </row>
    <row r="96" customFormat="false" ht="34.55" hidden="false" customHeight="true" outlineLevel="0" collapsed="false">
      <c r="A96" s="79"/>
      <c r="B96" s="79"/>
      <c r="C96" s="79"/>
      <c r="D96" s="79"/>
      <c r="E96" s="79"/>
      <c r="F96" s="80"/>
      <c r="G96" s="78" t="s">
        <v>46</v>
      </c>
      <c r="H96" s="88" t="str">
        <f aca="false">ROUND(H95*81/1000,2)&amp;" ppb"</f>
        <v>1484.73 ppb</v>
      </c>
      <c r="I96" s="82" t="s">
        <v>42</v>
      </c>
      <c r="J96" s="91" t="str">
        <f aca="false">ROUND(J95*81/1000,2)&amp;" ppb"</f>
        <v>30.84 ppb</v>
      </c>
      <c r="K96" s="88" t="str">
        <f aca="false">ROUND(K95*81/1000,2)&amp;" ppb"</f>
        <v>2906.28 ppb</v>
      </c>
      <c r="L96" s="82" t="s">
        <v>42</v>
      </c>
      <c r="M96" s="91" t="str">
        <f aca="false">ROUND(M95*81/1000,2)&amp;" ppb"</f>
        <v>170.75 ppb</v>
      </c>
      <c r="N96" s="88" t="str">
        <f aca="false">ROUND(N95*1760/1000,2)&amp;" ppb"</f>
        <v>1657.04 ppb</v>
      </c>
      <c r="O96" s="82" t="s">
        <v>42</v>
      </c>
      <c r="P96" s="91" t="str">
        <f aca="false">ROUND(P95*1760/1000,2)&amp;" ppb"</f>
        <v>59.82 ppb</v>
      </c>
      <c r="Q96" s="88" t="str">
        <f aca="false">ROUND(Q95*246/1000,2)&amp;" ppb"</f>
        <v>11586.6 ppb</v>
      </c>
      <c r="R96" s="82" t="s">
        <v>42</v>
      </c>
      <c r="S96" s="91" t="str">
        <f aca="false">ROUND(S95*246/1000,2)&amp;" ppb"</f>
        <v>245.16 ppb</v>
      </c>
      <c r="T96" s="88" t="str">
        <f aca="false">ROUND(T95*32300/1000000,2)&amp;" ppm"</f>
        <v>12802.43 ppm</v>
      </c>
      <c r="U96" s="82" t="s">
        <v>42</v>
      </c>
      <c r="V96" s="91" t="str">
        <f aca="false">ROUND(V95*32300/1000000,2)&amp;" ppm"</f>
        <v>656.34 ppm</v>
      </c>
      <c r="W96" s="92"/>
      <c r="X96" s="82"/>
      <c r="Y96" s="89"/>
      <c r="Z96" s="92"/>
      <c r="AA96" s="82"/>
      <c r="AB96" s="89"/>
      <c r="AC96" s="93"/>
      <c r="AD96" s="82"/>
      <c r="AE96" s="94"/>
    </row>
    <row r="97" customFormat="false" ht="32.35" hidden="false" customHeight="true" outlineLevel="0" collapsed="false">
      <c r="A97" s="79"/>
      <c r="B97" s="79"/>
      <c r="C97" s="95"/>
      <c r="D97" s="79"/>
      <c r="E97" s="79"/>
      <c r="F97" s="80"/>
      <c r="G97" s="98" t="s">
        <v>30</v>
      </c>
      <c r="H97" s="59" t="s">
        <v>48</v>
      </c>
      <c r="I97" s="59"/>
      <c r="J97" s="59"/>
      <c r="K97" s="31"/>
      <c r="L97" s="32" t="s">
        <v>49</v>
      </c>
      <c r="M97" s="33"/>
      <c r="N97" s="60"/>
      <c r="O97" s="32" t="s">
        <v>50</v>
      </c>
      <c r="P97" s="61"/>
      <c r="Q97" s="60"/>
      <c r="R97" s="32" t="s">
        <v>51</v>
      </c>
      <c r="S97" s="61"/>
      <c r="T97" s="59"/>
      <c r="U97" s="59"/>
      <c r="V97" s="59"/>
      <c r="W97" s="34"/>
      <c r="X97" s="32"/>
      <c r="Y97" s="62"/>
      <c r="Z97" s="34"/>
      <c r="AA97" s="32"/>
      <c r="AB97" s="62"/>
      <c r="AC97" s="31"/>
      <c r="AD97" s="32"/>
      <c r="AE97" s="33"/>
    </row>
    <row r="98" customFormat="false" ht="25.25" hidden="false" customHeight="true" outlineLevel="0" collapsed="false">
      <c r="A98" s="79"/>
      <c r="B98" s="79"/>
      <c r="C98" s="95"/>
      <c r="D98" s="79"/>
      <c r="E98" s="79"/>
      <c r="F98" s="80"/>
      <c r="G98" s="78" t="s">
        <v>41</v>
      </c>
      <c r="H98" s="81" t="n">
        <v>18328</v>
      </c>
      <c r="I98" s="82" t="s">
        <v>42</v>
      </c>
      <c r="J98" s="83" t="n">
        <v>1792</v>
      </c>
      <c r="K98" s="81" t="n">
        <v>158.97</v>
      </c>
      <c r="L98" s="86" t="s">
        <v>42</v>
      </c>
      <c r="M98" s="100" t="n">
        <v>306.6</v>
      </c>
      <c r="N98" s="81" t="n">
        <v>354.95</v>
      </c>
      <c r="O98" s="86" t="s">
        <v>42</v>
      </c>
      <c r="P98" s="83" t="n">
        <v>43.54</v>
      </c>
      <c r="Q98" s="81" t="n">
        <v>39830</v>
      </c>
      <c r="R98" s="86" t="s">
        <v>42</v>
      </c>
      <c r="S98" s="83" t="n">
        <v>959.4</v>
      </c>
      <c r="T98" s="81"/>
      <c r="U98" s="85"/>
      <c r="V98" s="83"/>
      <c r="W98" s="81"/>
      <c r="X98" s="85"/>
      <c r="Y98" s="83"/>
      <c r="Z98" s="81"/>
      <c r="AA98" s="85"/>
      <c r="AB98" s="83"/>
      <c r="AC98" s="93"/>
      <c r="AD98" s="82"/>
      <c r="AE98" s="94"/>
    </row>
    <row r="99" customFormat="false" ht="29.85" hidden="false" customHeight="true" outlineLevel="0" collapsed="false">
      <c r="A99" s="101"/>
      <c r="B99" s="101"/>
      <c r="C99" s="102"/>
      <c r="D99" s="101"/>
      <c r="E99" s="101"/>
      <c r="F99" s="104"/>
      <c r="G99" s="78" t="s">
        <v>46</v>
      </c>
      <c r="H99" s="88" t="str">
        <f aca="false">ROUND(H98*81/1000,2)&amp;" ppb"</f>
        <v>1484.57 ppb</v>
      </c>
      <c r="I99" s="82" t="s">
        <v>42</v>
      </c>
      <c r="J99" s="91" t="str">
        <f aca="false">ROUND(J98*81/1000,2)&amp;" ppb"</f>
        <v>145.15 ppb</v>
      </c>
      <c r="K99" s="99"/>
      <c r="L99" s="85"/>
      <c r="M99" s="100"/>
      <c r="N99" s="105"/>
      <c r="O99" s="82"/>
      <c r="P99" s="106"/>
      <c r="Q99" s="88" t="str">
        <f aca="false">ROUND(Q98*246/1000,2)&amp;" ppb"</f>
        <v>9798.18 ppb</v>
      </c>
      <c r="R99" s="82" t="s">
        <v>42</v>
      </c>
      <c r="S99" s="91" t="str">
        <f aca="false">ROUND(S98*246/1000,2)&amp;" ppb"</f>
        <v>236.01 ppb</v>
      </c>
      <c r="T99" s="88"/>
      <c r="U99" s="85"/>
      <c r="V99" s="83"/>
      <c r="W99" s="92"/>
      <c r="X99" s="82"/>
      <c r="Y99" s="89"/>
      <c r="Z99" s="92"/>
      <c r="AA99" s="82"/>
      <c r="AB99" s="89"/>
      <c r="AC99" s="93"/>
      <c r="AD99" s="82"/>
      <c r="AE99" s="94"/>
    </row>
    <row r="100" customFormat="false" ht="34.3" hidden="false" customHeight="true" outlineLevel="0" collapsed="false">
      <c r="A100" s="121" t="s">
        <v>140</v>
      </c>
      <c r="B100" s="25" t="s">
        <v>127</v>
      </c>
      <c r="C100" s="108" t="s">
        <v>141</v>
      </c>
      <c r="D100" s="109" t="n">
        <v>11.618</v>
      </c>
      <c r="E100" s="110" t="n">
        <v>230609</v>
      </c>
      <c r="F100" s="111" t="n">
        <v>45086</v>
      </c>
      <c r="G100" s="30" t="s">
        <v>30</v>
      </c>
      <c r="H100" s="31"/>
      <c r="I100" s="32" t="s">
        <v>31</v>
      </c>
      <c r="J100" s="33"/>
      <c r="K100" s="31"/>
      <c r="L100" s="32" t="s">
        <v>32</v>
      </c>
      <c r="M100" s="33"/>
      <c r="N100" s="31"/>
      <c r="O100" s="32" t="s">
        <v>33</v>
      </c>
      <c r="P100" s="33"/>
      <c r="Q100" s="31"/>
      <c r="R100" s="32" t="s">
        <v>34</v>
      </c>
      <c r="S100" s="33"/>
      <c r="T100" s="34"/>
      <c r="U100" s="32" t="s">
        <v>35</v>
      </c>
      <c r="V100" s="33"/>
      <c r="W100" s="31"/>
      <c r="X100" s="32" t="s">
        <v>36</v>
      </c>
      <c r="Y100" s="33"/>
      <c r="Z100" s="31"/>
      <c r="AA100" s="32" t="s">
        <v>37</v>
      </c>
      <c r="AB100" s="33"/>
      <c r="AC100" s="35" t="s">
        <v>38</v>
      </c>
      <c r="AD100" s="35"/>
      <c r="AE100" s="35"/>
    </row>
    <row r="101" customFormat="false" ht="25.25" hidden="false" customHeight="true" outlineLevel="0" collapsed="false">
      <c r="A101" s="36" t="s">
        <v>142</v>
      </c>
      <c r="B101" s="36"/>
      <c r="C101" s="36"/>
      <c r="D101" s="36"/>
      <c r="E101" s="36"/>
      <c r="F101" s="112" t="n">
        <v>45098</v>
      </c>
      <c r="G101" s="30" t="s">
        <v>41</v>
      </c>
      <c r="H101" s="113" t="s">
        <v>143</v>
      </c>
      <c r="I101" s="40"/>
      <c r="J101" s="41"/>
      <c r="K101" s="113" t="s">
        <v>144</v>
      </c>
      <c r="L101" s="40"/>
      <c r="M101" s="41"/>
      <c r="N101" s="113" t="s">
        <v>145</v>
      </c>
      <c r="O101" s="40"/>
      <c r="P101" s="41"/>
      <c r="Q101" s="39" t="n">
        <v>21.21</v>
      </c>
      <c r="R101" s="40" t="s">
        <v>42</v>
      </c>
      <c r="S101" s="41" t="n">
        <v>4.438</v>
      </c>
      <c r="T101" s="39" t="n">
        <v>126.43</v>
      </c>
      <c r="U101" s="40" t="s">
        <v>42</v>
      </c>
      <c r="V101" s="41" t="n">
        <v>30.35</v>
      </c>
      <c r="W101" s="113" t="s">
        <v>146</v>
      </c>
      <c r="X101" s="67"/>
      <c r="Y101" s="41"/>
      <c r="Z101" s="113" t="s">
        <v>147</v>
      </c>
      <c r="AA101" s="67"/>
      <c r="AB101" s="41"/>
      <c r="AC101" s="45"/>
      <c r="AD101" s="45"/>
      <c r="AE101" s="45"/>
    </row>
    <row r="102" customFormat="false" ht="34.55" hidden="false" customHeight="true" outlineLevel="0" collapsed="false">
      <c r="A102" s="36"/>
      <c r="B102" s="36"/>
      <c r="C102" s="36"/>
      <c r="D102" s="36"/>
      <c r="E102" s="36"/>
      <c r="F102" s="112"/>
      <c r="G102" s="30" t="s">
        <v>46</v>
      </c>
      <c r="H102" s="49" t="str">
        <f aca="false">"&lt;"&amp;ROUND(RIGHT(H101,LEN(H101)-1)*81/1000,2)&amp;" ppb"</f>
        <v>&lt;0.11 ppb</v>
      </c>
      <c r="I102" s="40"/>
      <c r="J102" s="50"/>
      <c r="K102" s="49" t="str">
        <f aca="false">"&lt;"&amp;ROUND(RIGHT(K101,LEN(K101)-1)*81/1000,2)&amp;" ppb"</f>
        <v>&lt;7.61 ppb</v>
      </c>
      <c r="L102" s="40"/>
      <c r="M102" s="50"/>
      <c r="N102" s="49" t="str">
        <f aca="false">"&lt;"&amp;ROUND(RIGHT(N101,LEN(N101)-1)*1760/1000,2)&amp;" ppb"</f>
        <v>&lt;4.82 ppb</v>
      </c>
      <c r="O102" s="40"/>
      <c r="P102" s="52"/>
      <c r="Q102" s="49" t="str">
        <f aca="false">ROUND(Q101*246/1000,2)&amp;" ppb"</f>
        <v>5.22 ppb</v>
      </c>
      <c r="R102" s="40" t="s">
        <v>42</v>
      </c>
      <c r="S102" s="52" t="str">
        <f aca="false">ROUND(S101*246/1000,2)&amp;" ppb"</f>
        <v>1.09 ppb</v>
      </c>
      <c r="T102" s="49" t="str">
        <f aca="false">ROUND(T101*32300/1000000,2)&amp;" ppm"</f>
        <v>4.08 ppm</v>
      </c>
      <c r="U102" s="40" t="s">
        <v>42</v>
      </c>
      <c r="V102" s="52" t="str">
        <f aca="false">ROUND(V101*32300/1000000,2)&amp;" ppm"</f>
        <v>0.98 ppm</v>
      </c>
      <c r="W102" s="53"/>
      <c r="X102" s="40"/>
      <c r="Y102" s="50"/>
      <c r="Z102" s="53"/>
      <c r="AA102" s="40"/>
      <c r="AB102" s="50"/>
      <c r="AC102" s="54"/>
      <c r="AD102" s="40"/>
      <c r="AE102" s="55"/>
    </row>
    <row r="103" customFormat="false" ht="32.35" hidden="false" customHeight="true" outlineLevel="0" collapsed="false">
      <c r="A103" s="36"/>
      <c r="B103" s="36"/>
      <c r="C103" s="56"/>
      <c r="D103" s="36"/>
      <c r="E103" s="36"/>
      <c r="F103" s="112"/>
      <c r="G103" s="58" t="s">
        <v>30</v>
      </c>
      <c r="H103" s="59" t="s">
        <v>48</v>
      </c>
      <c r="I103" s="59"/>
      <c r="J103" s="59"/>
      <c r="K103" s="31"/>
      <c r="L103" s="32" t="s">
        <v>49</v>
      </c>
      <c r="M103" s="33"/>
      <c r="N103" s="60"/>
      <c r="O103" s="32" t="s">
        <v>50</v>
      </c>
      <c r="P103" s="61"/>
      <c r="Q103" s="60"/>
      <c r="R103" s="32" t="s">
        <v>51</v>
      </c>
      <c r="S103" s="61"/>
      <c r="T103" s="59"/>
      <c r="U103" s="59"/>
      <c r="V103" s="59"/>
      <c r="W103" s="34"/>
      <c r="X103" s="32"/>
      <c r="Y103" s="62"/>
      <c r="Z103" s="34"/>
      <c r="AA103" s="32"/>
      <c r="AB103" s="62"/>
      <c r="AC103" s="31"/>
      <c r="AD103" s="32"/>
      <c r="AE103" s="33"/>
    </row>
    <row r="104" customFormat="false" ht="25.25" hidden="false" customHeight="true" outlineLevel="0" collapsed="false">
      <c r="A104" s="36"/>
      <c r="B104" s="36"/>
      <c r="C104" s="56"/>
      <c r="D104" s="36"/>
      <c r="E104" s="36"/>
      <c r="F104" s="112"/>
      <c r="G104" s="30" t="s">
        <v>41</v>
      </c>
      <c r="H104" s="123" t="s">
        <v>148</v>
      </c>
      <c r="I104" s="40"/>
      <c r="J104" s="66"/>
      <c r="K104" s="113" t="s">
        <v>149</v>
      </c>
      <c r="L104" s="67"/>
      <c r="M104" s="66"/>
      <c r="N104" s="113" t="s">
        <v>150</v>
      </c>
      <c r="O104" s="67"/>
      <c r="P104" s="41"/>
      <c r="Q104" s="39" t="n">
        <v>13.61</v>
      </c>
      <c r="R104" s="67" t="s">
        <v>42</v>
      </c>
      <c r="S104" s="41" t="n">
        <v>6.618</v>
      </c>
      <c r="T104" s="39"/>
      <c r="U104" s="67"/>
      <c r="V104" s="41"/>
      <c r="W104" s="39"/>
      <c r="X104" s="67"/>
      <c r="Y104" s="41"/>
      <c r="Z104" s="39"/>
      <c r="AA104" s="67"/>
      <c r="AB104" s="41"/>
      <c r="AC104" s="54"/>
      <c r="AD104" s="40"/>
      <c r="AE104" s="55"/>
    </row>
    <row r="105" customFormat="false" ht="29.85" hidden="false" customHeight="true" outlineLevel="0" collapsed="false">
      <c r="A105" s="68"/>
      <c r="B105" s="68"/>
      <c r="C105" s="69"/>
      <c r="D105" s="68"/>
      <c r="E105" s="68"/>
      <c r="F105" s="114"/>
      <c r="G105" s="30" t="s">
        <v>46</v>
      </c>
      <c r="H105" s="49" t="str">
        <f aca="false">"&lt;"&amp;ROUND(RIGHT(H104,LEN(H104)-1)*81/1000,2)&amp;" ppb"</f>
        <v>&lt;34.33 ppb</v>
      </c>
      <c r="I105" s="40"/>
      <c r="J105" s="50"/>
      <c r="K105" s="65"/>
      <c r="L105" s="67"/>
      <c r="M105" s="66"/>
      <c r="N105" s="42"/>
      <c r="O105" s="40"/>
      <c r="P105" s="44"/>
      <c r="Q105" s="49" t="str">
        <f aca="false">ROUND(Q104*246/1000,2)&amp;" ppb"</f>
        <v>3.35 ppb</v>
      </c>
      <c r="R105" s="40" t="s">
        <v>42</v>
      </c>
      <c r="S105" s="52" t="str">
        <f aca="false">ROUND(S104*246/1000,2)&amp;" ppb"</f>
        <v>1.63 ppb</v>
      </c>
      <c r="T105" s="49"/>
      <c r="U105" s="67"/>
      <c r="V105" s="41"/>
      <c r="W105" s="53"/>
      <c r="X105" s="40"/>
      <c r="Y105" s="50"/>
      <c r="Z105" s="53"/>
      <c r="AA105" s="40"/>
      <c r="AB105" s="50"/>
      <c r="AC105" s="54"/>
      <c r="AD105" s="40"/>
      <c r="AE105" s="55"/>
    </row>
    <row r="106" customFormat="false" ht="34.3" hidden="false" customHeight="true" outlineLevel="0" collapsed="false">
      <c r="A106" s="122" t="s">
        <v>151</v>
      </c>
      <c r="B106" s="73" t="s">
        <v>152</v>
      </c>
      <c r="C106" s="115" t="s">
        <v>153</v>
      </c>
      <c r="D106" s="75" t="n">
        <v>3.923</v>
      </c>
      <c r="E106" s="116" t="n">
        <v>240212</v>
      </c>
      <c r="F106" s="77" t="n">
        <v>45334</v>
      </c>
      <c r="G106" s="78" t="s">
        <v>30</v>
      </c>
      <c r="H106" s="31"/>
      <c r="I106" s="32" t="s">
        <v>31</v>
      </c>
      <c r="J106" s="33"/>
      <c r="K106" s="31"/>
      <c r="L106" s="32" t="s">
        <v>32</v>
      </c>
      <c r="M106" s="33"/>
      <c r="N106" s="31"/>
      <c r="O106" s="32" t="s">
        <v>33</v>
      </c>
      <c r="P106" s="33"/>
      <c r="Q106" s="31"/>
      <c r="R106" s="32" t="s">
        <v>34</v>
      </c>
      <c r="S106" s="33"/>
      <c r="T106" s="34"/>
      <c r="U106" s="32" t="s">
        <v>35</v>
      </c>
      <c r="V106" s="33"/>
      <c r="W106" s="31"/>
      <c r="X106" s="32" t="s">
        <v>36</v>
      </c>
      <c r="Y106" s="33"/>
      <c r="Z106" s="31"/>
      <c r="AA106" s="32" t="s">
        <v>37</v>
      </c>
      <c r="AB106" s="33"/>
      <c r="AC106" s="35" t="s">
        <v>38</v>
      </c>
      <c r="AD106" s="35"/>
      <c r="AE106" s="35"/>
    </row>
    <row r="107" customFormat="false" ht="27.45" hidden="false" customHeight="true" outlineLevel="0" collapsed="false">
      <c r="A107" s="79" t="s">
        <v>154</v>
      </c>
      <c r="B107" s="79" t="s">
        <v>155</v>
      </c>
      <c r="C107" s="79"/>
      <c r="D107" s="79"/>
      <c r="E107" s="79"/>
      <c r="F107" s="80" t="n">
        <v>45338</v>
      </c>
      <c r="G107" s="78" t="s">
        <v>41</v>
      </c>
      <c r="H107" s="81" t="n">
        <v>35.48</v>
      </c>
      <c r="I107" s="82" t="s">
        <v>42</v>
      </c>
      <c r="J107" s="83" t="n">
        <v>11.31</v>
      </c>
      <c r="K107" s="84" t="s">
        <v>156</v>
      </c>
      <c r="L107" s="82"/>
      <c r="M107" s="83"/>
      <c r="N107" s="84" t="s">
        <v>157</v>
      </c>
      <c r="O107" s="82"/>
      <c r="P107" s="83"/>
      <c r="Q107" s="81" t="n">
        <v>10.19</v>
      </c>
      <c r="R107" s="82" t="s">
        <v>42</v>
      </c>
      <c r="S107" s="83" t="n">
        <v>8.433</v>
      </c>
      <c r="T107" s="81" t="n">
        <v>336360</v>
      </c>
      <c r="U107" s="82" t="s">
        <v>42</v>
      </c>
      <c r="V107" s="83" t="n">
        <v>17220</v>
      </c>
      <c r="W107" s="81" t="n">
        <v>70.551</v>
      </c>
      <c r="X107" s="86" t="s">
        <v>42</v>
      </c>
      <c r="Y107" s="83" t="n">
        <v>16.09</v>
      </c>
      <c r="Z107" s="81" t="n">
        <v>14.02</v>
      </c>
      <c r="AA107" s="82" t="s">
        <v>42</v>
      </c>
      <c r="AB107" s="83" t="n">
        <v>14.4</v>
      </c>
      <c r="AC107" s="87"/>
      <c r="AD107" s="87"/>
      <c r="AE107" s="87"/>
    </row>
    <row r="108" customFormat="false" ht="28.4" hidden="false" customHeight="true" outlineLevel="0" collapsed="false">
      <c r="A108" s="79"/>
      <c r="B108" s="79"/>
      <c r="C108" s="79"/>
      <c r="D108" s="79"/>
      <c r="E108" s="79"/>
      <c r="F108" s="80"/>
      <c r="G108" s="78" t="s">
        <v>46</v>
      </c>
      <c r="H108" s="88" t="str">
        <f aca="false">ROUND(H107*81/1000,2)&amp;" ppb"</f>
        <v>2.87 ppb</v>
      </c>
      <c r="I108" s="82" t="s">
        <v>42</v>
      </c>
      <c r="J108" s="91" t="str">
        <f aca="false">ROUND(J107*81/1000,2)&amp;" ppb"</f>
        <v>0.92 ppb</v>
      </c>
      <c r="K108" s="88" t="str">
        <f aca="false">"&lt;"&amp;ROUND(RIGHT(K107,LEN(K107)-1)*81/1000,2)&amp;" ppb"</f>
        <v>&lt;22.69 ppb</v>
      </c>
      <c r="L108" s="82"/>
      <c r="M108" s="89"/>
      <c r="N108" s="88" t="str">
        <f aca="false">"&lt;"&amp;ROUND(RIGHT(N107,LEN(N107)-1)*1760/1000,2)&amp;" ppb"</f>
        <v>&lt;14.22 ppb</v>
      </c>
      <c r="O108" s="82"/>
      <c r="P108" s="91"/>
      <c r="Q108" s="88" t="str">
        <f aca="false">ROUND(Q107*246/1000,2)&amp;" ppb"</f>
        <v>2.51 ppb</v>
      </c>
      <c r="R108" s="82" t="s">
        <v>42</v>
      </c>
      <c r="S108" s="91" t="str">
        <f aca="false">ROUND(S107*246/1000,2)&amp;" ppb"</f>
        <v>2.07 ppb</v>
      </c>
      <c r="T108" s="88" t="str">
        <f aca="false">ROUND(T107*32300/1000000,2)&amp;" ppm"</f>
        <v>10864.43 ppm</v>
      </c>
      <c r="U108" s="82" t="s">
        <v>42</v>
      </c>
      <c r="V108" s="91" t="str">
        <f aca="false">ROUND(V107*32300/1000000,2)&amp;" ppm"</f>
        <v>556.21 ppm</v>
      </c>
      <c r="W108" s="92"/>
      <c r="X108" s="82"/>
      <c r="Y108" s="89"/>
      <c r="Z108" s="92"/>
      <c r="AA108" s="82"/>
      <c r="AB108" s="89"/>
      <c r="AC108" s="93"/>
      <c r="AD108" s="82"/>
      <c r="AE108" s="94"/>
    </row>
    <row r="109" customFormat="false" ht="30" hidden="false" customHeight="true" outlineLevel="0" collapsed="false">
      <c r="A109" s="79"/>
      <c r="B109" s="79" t="s">
        <v>158</v>
      </c>
      <c r="C109" s="79"/>
      <c r="D109" s="79"/>
      <c r="E109" s="79"/>
      <c r="F109" s="80"/>
      <c r="G109" s="98" t="s">
        <v>30</v>
      </c>
      <c r="H109" s="59" t="s">
        <v>48</v>
      </c>
      <c r="I109" s="59"/>
      <c r="J109" s="59"/>
      <c r="K109" s="31"/>
      <c r="L109" s="32" t="s">
        <v>49</v>
      </c>
      <c r="M109" s="33"/>
      <c r="N109" s="60"/>
      <c r="O109" s="32" t="s">
        <v>159</v>
      </c>
      <c r="P109" s="61"/>
      <c r="Q109" s="60"/>
      <c r="R109" s="32" t="s">
        <v>51</v>
      </c>
      <c r="S109" s="61"/>
      <c r="T109" s="34"/>
      <c r="U109" s="32"/>
      <c r="V109" s="62"/>
      <c r="W109" s="34"/>
      <c r="X109" s="32"/>
      <c r="Y109" s="62"/>
      <c r="Z109" s="34"/>
      <c r="AA109" s="32"/>
      <c r="AB109" s="62"/>
      <c r="AC109" s="31"/>
      <c r="AD109" s="32"/>
      <c r="AE109" s="33"/>
    </row>
    <row r="110" customFormat="false" ht="27.6" hidden="false" customHeight="true" outlineLevel="0" collapsed="false">
      <c r="A110" s="124"/>
      <c r="B110" s="124"/>
      <c r="C110" s="79"/>
      <c r="D110" s="79"/>
      <c r="E110" s="79"/>
      <c r="F110" s="80"/>
      <c r="G110" s="78" t="s">
        <v>41</v>
      </c>
      <c r="H110" s="84" t="s">
        <v>160</v>
      </c>
      <c r="I110" s="85"/>
      <c r="J110" s="83"/>
      <c r="K110" s="84" t="s">
        <v>161</v>
      </c>
      <c r="L110" s="85"/>
      <c r="M110" s="100"/>
      <c r="N110" s="81" t="n">
        <v>37.266</v>
      </c>
      <c r="O110" s="86" t="s">
        <v>42</v>
      </c>
      <c r="P110" s="83" t="n">
        <v>14.12</v>
      </c>
      <c r="Q110" s="81" t="n">
        <v>62.02</v>
      </c>
      <c r="R110" s="86" t="s">
        <v>42</v>
      </c>
      <c r="S110" s="83" t="n">
        <v>40.58</v>
      </c>
      <c r="T110" s="92"/>
      <c r="U110" s="125"/>
      <c r="V110" s="125"/>
      <c r="W110" s="92"/>
      <c r="X110" s="82"/>
      <c r="Y110" s="83"/>
      <c r="Z110" s="93"/>
      <c r="AA110" s="82"/>
      <c r="AB110" s="94"/>
      <c r="AC110" s="92"/>
      <c r="AD110" s="82"/>
      <c r="AE110" s="83"/>
    </row>
    <row r="111" customFormat="false" ht="29.2" hidden="false" customHeight="true" outlineLevel="0" collapsed="false">
      <c r="A111" s="126"/>
      <c r="B111" s="126"/>
      <c r="C111" s="101"/>
      <c r="D111" s="101"/>
      <c r="E111" s="101"/>
      <c r="F111" s="104"/>
      <c r="G111" s="78" t="s">
        <v>46</v>
      </c>
      <c r="H111" s="88" t="str">
        <f aca="false">"&lt;"&amp;ROUND(RIGHT(H110,LEN(H110)-1)*81/1000,2)&amp;" ppb"</f>
        <v>&lt;9.59 ppb</v>
      </c>
      <c r="I111" s="82"/>
      <c r="J111" s="89"/>
      <c r="K111" s="92"/>
      <c r="L111" s="85"/>
      <c r="M111" s="89"/>
      <c r="N111" s="81"/>
      <c r="O111" s="82"/>
      <c r="P111" s="83"/>
      <c r="Q111" s="88" t="str">
        <f aca="false">ROUND(Q110*246/1000,2)&amp;" ppb"</f>
        <v>15.26 ppb</v>
      </c>
      <c r="R111" s="82" t="s">
        <v>42</v>
      </c>
      <c r="S111" s="91" t="str">
        <f aca="false">ROUND(S110*246/1000,2)&amp;" ppb"</f>
        <v>9.98 ppb</v>
      </c>
      <c r="T111" s="92"/>
      <c r="U111" s="89"/>
      <c r="V111" s="89"/>
      <c r="W111" s="81"/>
      <c r="X111" s="82"/>
      <c r="Y111" s="89"/>
      <c r="Z111" s="93"/>
      <c r="AA111" s="89"/>
      <c r="AB111" s="89"/>
      <c r="AC111" s="92"/>
      <c r="AD111" s="82"/>
      <c r="AE111" s="89"/>
    </row>
    <row r="112" customFormat="false" ht="34.3" hidden="false" customHeight="true" outlineLevel="0" collapsed="false">
      <c r="A112" s="121" t="s">
        <v>162</v>
      </c>
      <c r="B112" s="25" t="s">
        <v>163</v>
      </c>
      <c r="C112" s="108" t="s">
        <v>164</v>
      </c>
      <c r="D112" s="109" t="n">
        <v>9.972</v>
      </c>
      <c r="E112" s="110" t="n">
        <v>240216</v>
      </c>
      <c r="F112" s="111" t="n">
        <v>45338</v>
      </c>
      <c r="G112" s="30" t="s">
        <v>30</v>
      </c>
      <c r="H112" s="31"/>
      <c r="I112" s="32" t="s">
        <v>31</v>
      </c>
      <c r="J112" s="33"/>
      <c r="K112" s="31"/>
      <c r="L112" s="32" t="s">
        <v>32</v>
      </c>
      <c r="M112" s="33"/>
      <c r="N112" s="31"/>
      <c r="O112" s="32" t="s">
        <v>33</v>
      </c>
      <c r="P112" s="33"/>
      <c r="Q112" s="31"/>
      <c r="R112" s="32" t="s">
        <v>34</v>
      </c>
      <c r="S112" s="33"/>
      <c r="T112" s="34"/>
      <c r="U112" s="32" t="s">
        <v>35</v>
      </c>
      <c r="V112" s="33"/>
      <c r="W112" s="31"/>
      <c r="X112" s="32" t="s">
        <v>36</v>
      </c>
      <c r="Y112" s="33"/>
      <c r="Z112" s="31"/>
      <c r="AA112" s="32" t="s">
        <v>37</v>
      </c>
      <c r="AB112" s="33"/>
      <c r="AC112" s="35" t="s">
        <v>38</v>
      </c>
      <c r="AD112" s="35"/>
      <c r="AE112" s="35"/>
    </row>
    <row r="113" customFormat="false" ht="25.25" hidden="false" customHeight="true" outlineLevel="0" collapsed="false">
      <c r="A113" s="36" t="s">
        <v>165</v>
      </c>
      <c r="B113" s="36"/>
      <c r="C113" s="36"/>
      <c r="D113" s="36"/>
      <c r="E113" s="36"/>
      <c r="F113" s="112" t="n">
        <v>45348</v>
      </c>
      <c r="G113" s="30" t="s">
        <v>41</v>
      </c>
      <c r="H113" s="39" t="n">
        <v>765.5</v>
      </c>
      <c r="I113" s="40" t="s">
        <v>42</v>
      </c>
      <c r="J113" s="41" t="n">
        <v>19.16</v>
      </c>
      <c r="K113" s="39" t="n">
        <v>1350</v>
      </c>
      <c r="L113" s="40" t="s">
        <v>42</v>
      </c>
      <c r="M113" s="41" t="n">
        <v>111.2</v>
      </c>
      <c r="N113" s="39" t="n">
        <v>30.87</v>
      </c>
      <c r="O113" s="40" t="s">
        <v>42</v>
      </c>
      <c r="P113" s="41" t="n">
        <v>2.585</v>
      </c>
      <c r="Q113" s="39" t="n">
        <v>1367</v>
      </c>
      <c r="R113" s="40" t="s">
        <v>42</v>
      </c>
      <c r="S113" s="41" t="n">
        <v>37.22</v>
      </c>
      <c r="T113" s="39" t="n">
        <v>20995</v>
      </c>
      <c r="U113" s="40" t="s">
        <v>42</v>
      </c>
      <c r="V113" s="41" t="n">
        <v>1085</v>
      </c>
      <c r="W113" s="113" t="s">
        <v>166</v>
      </c>
      <c r="X113" s="67"/>
      <c r="Y113" s="41"/>
      <c r="Z113" s="113" t="s">
        <v>167</v>
      </c>
      <c r="AA113" s="67"/>
      <c r="AB113" s="41"/>
      <c r="AC113" s="45"/>
      <c r="AD113" s="45"/>
      <c r="AE113" s="45"/>
    </row>
    <row r="114" customFormat="false" ht="34.55" hidden="false" customHeight="true" outlineLevel="0" collapsed="false">
      <c r="A114" s="36"/>
      <c r="B114" s="36" t="s">
        <v>168</v>
      </c>
      <c r="C114" s="36"/>
      <c r="D114" s="36"/>
      <c r="E114" s="36"/>
      <c r="F114" s="112"/>
      <c r="G114" s="30" t="s">
        <v>46</v>
      </c>
      <c r="H114" s="49" t="str">
        <f aca="false">ROUND(H113*81/1000,2)&amp;" ppb"</f>
        <v>62.01 ppb</v>
      </c>
      <c r="I114" s="40" t="s">
        <v>42</v>
      </c>
      <c r="J114" s="52" t="str">
        <f aca="false">ROUND(J113*81/1000,2)&amp;" ppb"</f>
        <v>1.55 ppb</v>
      </c>
      <c r="K114" s="49" t="str">
        <f aca="false">ROUND(K113*81/1000,2)&amp;" ppb"</f>
        <v>109.35 ppb</v>
      </c>
      <c r="L114" s="40" t="s">
        <v>42</v>
      </c>
      <c r="M114" s="52" t="str">
        <f aca="false">ROUND(M113*81/1000,2)&amp;" ppb"</f>
        <v>9.01 ppb</v>
      </c>
      <c r="N114" s="49" t="str">
        <f aca="false">ROUND(N113*1760/1000,2)&amp;" ppb"</f>
        <v>54.33 ppb</v>
      </c>
      <c r="O114" s="40" t="s">
        <v>42</v>
      </c>
      <c r="P114" s="52" t="str">
        <f aca="false">ROUND(P113*1760/1000,2)&amp;" ppb"</f>
        <v>4.55 ppb</v>
      </c>
      <c r="Q114" s="49" t="str">
        <f aca="false">ROUND(Q113*246/1000,2)&amp;" ppb"</f>
        <v>336.28 ppb</v>
      </c>
      <c r="R114" s="40" t="s">
        <v>42</v>
      </c>
      <c r="S114" s="52" t="str">
        <f aca="false">ROUND(S113*246/1000,2)&amp;" ppb"</f>
        <v>9.16 ppb</v>
      </c>
      <c r="T114" s="49" t="str">
        <f aca="false">ROUND(T113*32300/1000000,2)&amp;" ppm"</f>
        <v>678.14 ppm</v>
      </c>
      <c r="U114" s="40" t="s">
        <v>42</v>
      </c>
      <c r="V114" s="52" t="str">
        <f aca="false">ROUND(V113*32300/1000000,2)&amp;" ppm"</f>
        <v>35.05 ppm</v>
      </c>
      <c r="W114" s="53"/>
      <c r="X114" s="40"/>
      <c r="Y114" s="50"/>
      <c r="Z114" s="53"/>
      <c r="AA114" s="40"/>
      <c r="AB114" s="50"/>
      <c r="AC114" s="54"/>
      <c r="AD114" s="40"/>
      <c r="AE114" s="55"/>
    </row>
    <row r="115" customFormat="false" ht="32.35" hidden="false" customHeight="true" outlineLevel="0" collapsed="false">
      <c r="A115" s="36"/>
      <c r="B115" s="36"/>
      <c r="C115" s="56"/>
      <c r="D115" s="36"/>
      <c r="E115" s="36"/>
      <c r="F115" s="112"/>
      <c r="G115" s="58" t="s">
        <v>30</v>
      </c>
      <c r="H115" s="59" t="s">
        <v>48</v>
      </c>
      <c r="I115" s="59"/>
      <c r="J115" s="59"/>
      <c r="K115" s="31"/>
      <c r="L115" s="32" t="s">
        <v>49</v>
      </c>
      <c r="M115" s="33"/>
      <c r="N115" s="60"/>
      <c r="O115" s="32" t="s">
        <v>50</v>
      </c>
      <c r="P115" s="61"/>
      <c r="Q115" s="60"/>
      <c r="R115" s="32" t="s">
        <v>51</v>
      </c>
      <c r="S115" s="61"/>
      <c r="T115" s="59"/>
      <c r="U115" s="59"/>
      <c r="V115" s="59"/>
      <c r="W115" s="34"/>
      <c r="X115" s="32"/>
      <c r="Y115" s="62"/>
      <c r="Z115" s="34"/>
      <c r="AA115" s="32"/>
      <c r="AB115" s="62"/>
      <c r="AC115" s="31"/>
      <c r="AD115" s="32"/>
      <c r="AE115" s="33"/>
    </row>
    <row r="116" customFormat="false" ht="25.25" hidden="false" customHeight="true" outlineLevel="0" collapsed="false">
      <c r="A116" s="36"/>
      <c r="B116" s="36"/>
      <c r="C116" s="56"/>
      <c r="D116" s="36"/>
      <c r="E116" s="36"/>
      <c r="F116" s="112"/>
      <c r="G116" s="30" t="s">
        <v>41</v>
      </c>
      <c r="H116" s="113" t="s">
        <v>169</v>
      </c>
      <c r="I116" s="40"/>
      <c r="J116" s="66"/>
      <c r="K116" s="39" t="n">
        <v>32.243</v>
      </c>
      <c r="L116" s="67" t="s">
        <v>42</v>
      </c>
      <c r="M116" s="66" t="n">
        <v>26.84</v>
      </c>
      <c r="N116" s="39" t="n">
        <v>9.0119</v>
      </c>
      <c r="O116" s="67" t="s">
        <v>42</v>
      </c>
      <c r="P116" s="41" t="n">
        <v>3.254</v>
      </c>
      <c r="Q116" s="39" t="n">
        <v>1402</v>
      </c>
      <c r="R116" s="67" t="s">
        <v>42</v>
      </c>
      <c r="S116" s="41" t="n">
        <v>40.4</v>
      </c>
      <c r="T116" s="39"/>
      <c r="U116" s="67"/>
      <c r="V116" s="41"/>
      <c r="W116" s="39"/>
      <c r="X116" s="67"/>
      <c r="Y116" s="41"/>
      <c r="Z116" s="39"/>
      <c r="AA116" s="67"/>
      <c r="AB116" s="41"/>
      <c r="AC116" s="54"/>
      <c r="AD116" s="40"/>
      <c r="AE116" s="55"/>
    </row>
    <row r="117" customFormat="false" ht="29.85" hidden="false" customHeight="true" outlineLevel="0" collapsed="false">
      <c r="A117" s="68"/>
      <c r="B117" s="68"/>
      <c r="C117" s="69"/>
      <c r="D117" s="68"/>
      <c r="E117" s="68"/>
      <c r="F117" s="114"/>
      <c r="G117" s="30" t="s">
        <v>46</v>
      </c>
      <c r="H117" s="49" t="str">
        <f aca="false">"&lt;"&amp;ROUND(RIGHT(H116,LEN(H116)-1)*81/1000,2)&amp;" ppb"</f>
        <v>&lt;9.62 ppb</v>
      </c>
      <c r="I117" s="40"/>
      <c r="J117" s="50"/>
      <c r="K117" s="65"/>
      <c r="L117" s="67"/>
      <c r="M117" s="66"/>
      <c r="N117" s="42"/>
      <c r="O117" s="40"/>
      <c r="P117" s="44"/>
      <c r="Q117" s="49" t="str">
        <f aca="false">ROUND(Q116*246/1000,2)&amp;" ppb"</f>
        <v>344.89 ppb</v>
      </c>
      <c r="R117" s="40" t="s">
        <v>42</v>
      </c>
      <c r="S117" s="52" t="str">
        <f aca="false">ROUND(S116*246/1000,2)&amp;" ppb"</f>
        <v>9.94 ppb</v>
      </c>
      <c r="T117" s="49"/>
      <c r="U117" s="67"/>
      <c r="V117" s="41"/>
      <c r="W117" s="53"/>
      <c r="X117" s="40"/>
      <c r="Y117" s="50"/>
      <c r="Z117" s="53"/>
      <c r="AA117" s="40"/>
      <c r="AB117" s="50"/>
      <c r="AC117" s="54"/>
      <c r="AD117" s="40"/>
      <c r="AE117" s="55"/>
    </row>
    <row r="118" customFormat="false" ht="34.3" hidden="false" customHeight="true" outlineLevel="0" collapsed="false">
      <c r="A118" s="122" t="s">
        <v>170</v>
      </c>
      <c r="B118" s="73" t="s">
        <v>171</v>
      </c>
      <c r="C118" s="115" t="s">
        <v>172</v>
      </c>
      <c r="D118" s="76" t="n">
        <v>5.021</v>
      </c>
      <c r="E118" s="116" t="n">
        <v>240425</v>
      </c>
      <c r="F118" s="77" t="n">
        <v>45407</v>
      </c>
      <c r="G118" s="78" t="s">
        <v>30</v>
      </c>
      <c r="H118" s="31"/>
      <c r="I118" s="32" t="s">
        <v>31</v>
      </c>
      <c r="J118" s="33"/>
      <c r="K118" s="31"/>
      <c r="L118" s="32" t="s">
        <v>32</v>
      </c>
      <c r="M118" s="33"/>
      <c r="N118" s="31"/>
      <c r="O118" s="32" t="s">
        <v>33</v>
      </c>
      <c r="P118" s="33"/>
      <c r="Q118" s="31"/>
      <c r="R118" s="32" t="s">
        <v>34</v>
      </c>
      <c r="S118" s="33"/>
      <c r="T118" s="34"/>
      <c r="U118" s="32" t="s">
        <v>35</v>
      </c>
      <c r="V118" s="33"/>
      <c r="W118" s="31"/>
      <c r="X118" s="32" t="s">
        <v>36</v>
      </c>
      <c r="Y118" s="33"/>
      <c r="Z118" s="31"/>
      <c r="AA118" s="32" t="s">
        <v>37</v>
      </c>
      <c r="AB118" s="33"/>
      <c r="AC118" s="35" t="s">
        <v>38</v>
      </c>
      <c r="AD118" s="35"/>
      <c r="AE118" s="35"/>
    </row>
    <row r="119" customFormat="false" ht="27.45" hidden="false" customHeight="true" outlineLevel="0" collapsed="false">
      <c r="A119" s="79" t="s">
        <v>173</v>
      </c>
      <c r="B119" s="79" t="s">
        <v>174</v>
      </c>
      <c r="C119" s="79"/>
      <c r="D119" s="79"/>
      <c r="E119" s="79"/>
      <c r="F119" s="80" t="n">
        <v>45412</v>
      </c>
      <c r="G119" s="78" t="s">
        <v>41</v>
      </c>
      <c r="H119" s="84" t="n">
        <v>746.7</v>
      </c>
      <c r="I119" s="82" t="s">
        <v>42</v>
      </c>
      <c r="J119" s="83" t="n">
        <v>26.5</v>
      </c>
      <c r="K119" s="84" t="n">
        <v>828.1</v>
      </c>
      <c r="L119" s="82" t="s">
        <v>42</v>
      </c>
      <c r="M119" s="83" t="n">
        <v>166</v>
      </c>
      <c r="N119" s="84" t="n">
        <v>26.74</v>
      </c>
      <c r="O119" s="82" t="s">
        <v>42</v>
      </c>
      <c r="P119" s="83" t="n">
        <v>5.656</v>
      </c>
      <c r="Q119" s="84" t="n">
        <v>405.3</v>
      </c>
      <c r="R119" s="82" t="s">
        <v>42</v>
      </c>
      <c r="S119" s="83" t="n">
        <v>21.14</v>
      </c>
      <c r="T119" s="84" t="n">
        <v>243680</v>
      </c>
      <c r="U119" s="82" t="s">
        <v>42</v>
      </c>
      <c r="V119" s="83" t="n">
        <v>12480</v>
      </c>
      <c r="W119" s="84" t="n">
        <v>113.43</v>
      </c>
      <c r="X119" s="86" t="s">
        <v>42</v>
      </c>
      <c r="Y119" s="83" t="n">
        <v>15.56</v>
      </c>
      <c r="Z119" s="84" t="s">
        <v>175</v>
      </c>
      <c r="AA119" s="82"/>
      <c r="AB119" s="83"/>
      <c r="AC119" s="87"/>
      <c r="AD119" s="87"/>
      <c r="AE119" s="87"/>
    </row>
    <row r="120" customFormat="false" ht="28.4" hidden="false" customHeight="true" outlineLevel="0" collapsed="false">
      <c r="A120" s="79"/>
      <c r="B120" s="79"/>
      <c r="C120" s="79"/>
      <c r="D120" s="79"/>
      <c r="E120" s="79"/>
      <c r="F120" s="80"/>
      <c r="G120" s="78" t="s">
        <v>46</v>
      </c>
      <c r="H120" s="88" t="str">
        <f aca="false">ROUND(H119*81/1000,2)&amp;" ppb"</f>
        <v>60.48 ppb</v>
      </c>
      <c r="I120" s="82" t="s">
        <v>42</v>
      </c>
      <c r="J120" s="91" t="str">
        <f aca="false">ROUND(J119*81/1000,2)&amp;" ppb"</f>
        <v>2.15 ppb</v>
      </c>
      <c r="K120" s="88" t="str">
        <f aca="false">ROUND(K119*81/1000,2)&amp;" ppb"</f>
        <v>67.08 ppb</v>
      </c>
      <c r="L120" s="82" t="s">
        <v>42</v>
      </c>
      <c r="M120" s="91" t="str">
        <f aca="false">ROUND(M119*81/1000,2)&amp;" ppb"</f>
        <v>13.45 ppb</v>
      </c>
      <c r="N120" s="88" t="str">
        <f aca="false">ROUND(N119*1760/1000,2)&amp;" ppb"</f>
        <v>47.06 ppb</v>
      </c>
      <c r="O120" s="82" t="s">
        <v>42</v>
      </c>
      <c r="P120" s="91" t="str">
        <f aca="false">ROUND(P119*1760/1000,2)&amp;" ppb"</f>
        <v>9.95 ppb</v>
      </c>
      <c r="Q120" s="88" t="str">
        <f aca="false">ROUND(Q119*246/1000,2)&amp;" ppb"</f>
        <v>99.7 ppb</v>
      </c>
      <c r="R120" s="82" t="s">
        <v>42</v>
      </c>
      <c r="S120" s="91" t="str">
        <f aca="false">ROUND(S119*246/1000,2)&amp;" ppb"</f>
        <v>5.2 ppb</v>
      </c>
      <c r="T120" s="88" t="str">
        <f aca="false">ROUND(T119*32300/1000000,2)&amp;" ppm"</f>
        <v>7870.86 ppm</v>
      </c>
      <c r="U120" s="82" t="s">
        <v>42</v>
      </c>
      <c r="V120" s="91" t="str">
        <f aca="false">ROUND(V119*32300/1000000,2)&amp;" ppm"</f>
        <v>403.1 ppm</v>
      </c>
      <c r="W120" s="92"/>
      <c r="X120" s="82"/>
      <c r="Y120" s="90"/>
      <c r="Z120" s="92"/>
      <c r="AA120" s="82"/>
      <c r="AB120" s="90"/>
      <c r="AC120" s="93"/>
      <c r="AD120" s="82"/>
      <c r="AE120" s="94"/>
    </row>
    <row r="121" customFormat="false" ht="30" hidden="false" customHeight="true" outlineLevel="0" collapsed="false">
      <c r="A121" s="79"/>
      <c r="B121" s="79"/>
      <c r="C121" s="79"/>
      <c r="D121" s="79"/>
      <c r="E121" s="79"/>
      <c r="F121" s="80"/>
      <c r="G121" s="98" t="s">
        <v>30</v>
      </c>
      <c r="H121" s="59" t="s">
        <v>48</v>
      </c>
      <c r="I121" s="59"/>
      <c r="J121" s="59"/>
      <c r="K121" s="31"/>
      <c r="L121" s="32" t="s">
        <v>49</v>
      </c>
      <c r="M121" s="33"/>
      <c r="N121" s="60"/>
      <c r="O121" s="32" t="s">
        <v>159</v>
      </c>
      <c r="P121" s="61"/>
      <c r="Q121" s="60"/>
      <c r="R121" s="32" t="s">
        <v>51</v>
      </c>
      <c r="S121" s="61"/>
      <c r="T121" s="34"/>
      <c r="U121" s="32"/>
      <c r="V121" s="62"/>
      <c r="W121" s="34"/>
      <c r="X121" s="32"/>
      <c r="Y121" s="62"/>
      <c r="Z121" s="34"/>
      <c r="AA121" s="32"/>
      <c r="AB121" s="62"/>
      <c r="AC121" s="31"/>
      <c r="AD121" s="32"/>
      <c r="AE121" s="33"/>
    </row>
    <row r="122" customFormat="false" ht="27.6" hidden="false" customHeight="true" outlineLevel="0" collapsed="false">
      <c r="A122" s="124"/>
      <c r="B122" s="124"/>
      <c r="C122" s="79"/>
      <c r="D122" s="79"/>
      <c r="E122" s="79"/>
      <c r="F122" s="80"/>
      <c r="G122" s="78" t="s">
        <v>41</v>
      </c>
      <c r="H122" s="84" t="s">
        <v>176</v>
      </c>
      <c r="I122" s="86"/>
      <c r="J122" s="83"/>
      <c r="K122" s="84" t="s">
        <v>177</v>
      </c>
      <c r="L122" s="86"/>
      <c r="M122" s="100"/>
      <c r="N122" s="84" t="s">
        <v>178</v>
      </c>
      <c r="O122" s="86"/>
      <c r="P122" s="83"/>
      <c r="Q122" s="84" t="n">
        <v>897.3</v>
      </c>
      <c r="R122" s="86" t="s">
        <v>42</v>
      </c>
      <c r="S122" s="83" t="n">
        <v>49.21</v>
      </c>
      <c r="T122" s="92"/>
      <c r="U122" s="125"/>
      <c r="V122" s="125"/>
      <c r="W122" s="92"/>
      <c r="X122" s="82"/>
      <c r="Y122" s="83"/>
      <c r="Z122" s="93"/>
      <c r="AA122" s="82"/>
      <c r="AB122" s="94"/>
      <c r="AC122" s="92"/>
      <c r="AD122" s="82"/>
      <c r="AE122" s="83"/>
    </row>
    <row r="123" customFormat="false" ht="29.2" hidden="false" customHeight="true" outlineLevel="0" collapsed="false">
      <c r="A123" s="126"/>
      <c r="B123" s="126"/>
      <c r="C123" s="101"/>
      <c r="D123" s="101"/>
      <c r="E123" s="101"/>
      <c r="F123" s="104"/>
      <c r="G123" s="78" t="s">
        <v>46</v>
      </c>
      <c r="H123" s="88" t="str">
        <f aca="false">"&lt;"&amp;ROUND(RIGHT(H122,LEN(H122)-1)*81/1000,2)&amp;" ppb"</f>
        <v>&lt;11.24 ppb</v>
      </c>
      <c r="I123" s="82"/>
      <c r="J123" s="90"/>
      <c r="K123" s="92"/>
      <c r="L123" s="86"/>
      <c r="M123" s="90"/>
      <c r="N123" s="84"/>
      <c r="O123" s="82"/>
      <c r="P123" s="83"/>
      <c r="Q123" s="88" t="str">
        <f aca="false">ROUND(Q122*246/1000,2)&amp;" ppb"</f>
        <v>220.74 ppb</v>
      </c>
      <c r="R123" s="82" t="s">
        <v>42</v>
      </c>
      <c r="S123" s="91" t="str">
        <f aca="false">ROUND(S122*246/1000,2)&amp;" ppb"</f>
        <v>12.11 ppb</v>
      </c>
      <c r="T123" s="92"/>
      <c r="U123" s="89"/>
      <c r="V123" s="89"/>
      <c r="W123" s="84"/>
      <c r="X123" s="82"/>
      <c r="Y123" s="90"/>
      <c r="Z123" s="93"/>
      <c r="AA123" s="89"/>
      <c r="AB123" s="89"/>
      <c r="AC123" s="92"/>
      <c r="AD123" s="82"/>
      <c r="AE123" s="90"/>
    </row>
    <row r="124" customFormat="false" ht="32.8" hidden="false" customHeight="true" outlineLevel="0" collapsed="false">
      <c r="A124" s="14" t="s">
        <v>179</v>
      </c>
      <c r="B124" s="14"/>
      <c r="C124" s="15"/>
      <c r="D124" s="15"/>
      <c r="E124" s="15"/>
      <c r="F124" s="16"/>
      <c r="G124" s="15"/>
      <c r="H124" s="127"/>
      <c r="I124" s="15"/>
      <c r="J124" s="128"/>
      <c r="K124" s="15"/>
      <c r="L124" s="15"/>
      <c r="M124" s="15"/>
      <c r="N124" s="15"/>
      <c r="O124" s="15"/>
      <c r="P124" s="15"/>
      <c r="Q124" s="127"/>
      <c r="R124" s="15"/>
      <c r="S124" s="129"/>
      <c r="T124" s="130"/>
      <c r="U124" s="15"/>
      <c r="V124" s="131"/>
      <c r="W124" s="127"/>
      <c r="X124" s="15"/>
      <c r="Y124" s="129"/>
      <c r="Z124" s="127"/>
      <c r="AA124" s="15"/>
      <c r="AB124" s="15"/>
      <c r="AC124" s="15"/>
      <c r="AD124" s="15"/>
      <c r="AE124" s="17"/>
    </row>
    <row r="125" customFormat="false" ht="38.05" hidden="false" customHeight="true" outlineLevel="0" collapsed="false">
      <c r="A125" s="18" t="s">
        <v>21</v>
      </c>
      <c r="B125" s="18" t="s">
        <v>22</v>
      </c>
      <c r="C125" s="18" t="s">
        <v>23</v>
      </c>
      <c r="D125" s="18" t="s">
        <v>24</v>
      </c>
      <c r="E125" s="18" t="s">
        <v>25</v>
      </c>
      <c r="F125" s="19" t="s">
        <v>26</v>
      </c>
      <c r="G125" s="18"/>
      <c r="H125" s="20"/>
      <c r="I125" s="21"/>
      <c r="J125" s="22"/>
      <c r="K125" s="20"/>
      <c r="L125" s="21"/>
      <c r="M125" s="22"/>
      <c r="N125" s="20"/>
      <c r="O125" s="21"/>
      <c r="P125" s="22"/>
      <c r="Q125" s="20"/>
      <c r="R125" s="21"/>
      <c r="S125" s="22"/>
      <c r="T125" s="23"/>
      <c r="U125" s="21"/>
      <c r="V125" s="22"/>
      <c r="W125" s="20"/>
      <c r="X125" s="21"/>
      <c r="Y125" s="22"/>
      <c r="Z125" s="20"/>
      <c r="AA125" s="21"/>
      <c r="AB125" s="22"/>
      <c r="AC125" s="24"/>
      <c r="AD125" s="24"/>
      <c r="AE125" s="24"/>
    </row>
    <row r="126" customFormat="false" ht="34.3" hidden="false" customHeight="true" outlineLevel="0" collapsed="false">
      <c r="A126" s="121" t="s">
        <v>180</v>
      </c>
      <c r="B126" s="25" t="s">
        <v>181</v>
      </c>
      <c r="C126" s="108" t="s">
        <v>182</v>
      </c>
      <c r="D126" s="109" t="n">
        <v>1.493</v>
      </c>
      <c r="E126" s="110" t="n">
        <v>240430</v>
      </c>
      <c r="F126" s="111" t="n">
        <v>45412</v>
      </c>
      <c r="G126" s="30" t="s">
        <v>30</v>
      </c>
      <c r="H126" s="31"/>
      <c r="I126" s="32" t="s">
        <v>31</v>
      </c>
      <c r="J126" s="33"/>
      <c r="K126" s="31"/>
      <c r="L126" s="32" t="s">
        <v>32</v>
      </c>
      <c r="M126" s="33"/>
      <c r="N126" s="31"/>
      <c r="O126" s="32" t="s">
        <v>33</v>
      </c>
      <c r="P126" s="33"/>
      <c r="Q126" s="31"/>
      <c r="R126" s="32" t="s">
        <v>34</v>
      </c>
      <c r="S126" s="33"/>
      <c r="T126" s="34"/>
      <c r="U126" s="32" t="s">
        <v>35</v>
      </c>
      <c r="V126" s="33"/>
      <c r="W126" s="31"/>
      <c r="X126" s="32" t="s">
        <v>36</v>
      </c>
      <c r="Y126" s="33"/>
      <c r="Z126" s="31"/>
      <c r="AA126" s="32" t="s">
        <v>37</v>
      </c>
      <c r="AB126" s="33"/>
      <c r="AC126" s="35" t="s">
        <v>38</v>
      </c>
      <c r="AD126" s="35"/>
      <c r="AE126" s="35"/>
    </row>
    <row r="127" customFormat="false" ht="25.25" hidden="false" customHeight="true" outlineLevel="0" collapsed="false">
      <c r="A127" s="36" t="s">
        <v>183</v>
      </c>
      <c r="B127" s="36" t="s">
        <v>184</v>
      </c>
      <c r="C127" s="36"/>
      <c r="D127" s="36"/>
      <c r="E127" s="36"/>
      <c r="F127" s="112"/>
      <c r="G127" s="30" t="s">
        <v>41</v>
      </c>
      <c r="H127" s="39" t="n">
        <v>1178</v>
      </c>
      <c r="I127" s="40" t="s">
        <v>42</v>
      </c>
      <c r="J127" s="41" t="n">
        <v>49.27</v>
      </c>
      <c r="K127" s="39" t="n">
        <v>880.2</v>
      </c>
      <c r="L127" s="40" t="s">
        <v>42</v>
      </c>
      <c r="M127" s="41" t="n">
        <v>296.1</v>
      </c>
      <c r="N127" s="39" t="n">
        <v>29.62</v>
      </c>
      <c r="O127" s="40" t="s">
        <v>42</v>
      </c>
      <c r="P127" s="41" t="n">
        <v>10.69</v>
      </c>
      <c r="Q127" s="39" t="n">
        <v>670</v>
      </c>
      <c r="R127" s="40" t="s">
        <v>42</v>
      </c>
      <c r="S127" s="41" t="n">
        <v>40.94</v>
      </c>
      <c r="T127" s="39" t="n">
        <v>205580</v>
      </c>
      <c r="U127" s="40" t="s">
        <v>42</v>
      </c>
      <c r="V127" s="41" t="n">
        <v>10640</v>
      </c>
      <c r="W127" s="113" t="n">
        <v>89.739</v>
      </c>
      <c r="X127" s="67" t="s">
        <v>42</v>
      </c>
      <c r="Y127" s="41" t="n">
        <v>26.09</v>
      </c>
      <c r="Z127" s="113" t="s">
        <v>185</v>
      </c>
      <c r="AA127" s="67"/>
      <c r="AB127" s="41"/>
      <c r="AC127" s="45"/>
      <c r="AD127" s="45"/>
      <c r="AE127" s="45"/>
    </row>
    <row r="128" customFormat="false" ht="34.55" hidden="false" customHeight="true" outlineLevel="0" collapsed="false">
      <c r="A128" s="36"/>
      <c r="B128" s="36"/>
      <c r="C128" s="36"/>
      <c r="D128" s="36"/>
      <c r="E128" s="36"/>
      <c r="F128" s="112"/>
      <c r="G128" s="30" t="s">
        <v>46</v>
      </c>
      <c r="H128" s="49" t="str">
        <f aca="false">ROUND(H127*81/1000,2)&amp;" ppb"</f>
        <v>95.42 ppb</v>
      </c>
      <c r="I128" s="40" t="s">
        <v>42</v>
      </c>
      <c r="J128" s="52" t="str">
        <f aca="false">ROUND(J127*81/1000,2)&amp;" ppb"</f>
        <v>3.99 ppb</v>
      </c>
      <c r="K128" s="49" t="str">
        <f aca="false">ROUND(K127*81/1000,2)&amp;" ppb"</f>
        <v>71.3 ppb</v>
      </c>
      <c r="L128" s="40" t="s">
        <v>42</v>
      </c>
      <c r="M128" s="52" t="str">
        <f aca="false">ROUND(M127*81/1000,2)&amp;" ppb"</f>
        <v>23.98 ppb</v>
      </c>
      <c r="N128" s="49" t="str">
        <f aca="false">ROUND(N127*1760/1000,2)&amp;" ppb"</f>
        <v>52.13 ppb</v>
      </c>
      <c r="O128" s="40" t="s">
        <v>42</v>
      </c>
      <c r="P128" s="52" t="str">
        <f aca="false">ROUND(P127*1760/1000,2)&amp;" ppb"</f>
        <v>18.81 ppb</v>
      </c>
      <c r="Q128" s="49" t="str">
        <f aca="false">ROUND(Q127*246/1000,2)&amp;" ppb"</f>
        <v>164.82 ppb</v>
      </c>
      <c r="R128" s="40" t="s">
        <v>42</v>
      </c>
      <c r="S128" s="52" t="str">
        <f aca="false">ROUND(S127*246/1000,2)&amp;" ppb"</f>
        <v>10.07 ppb</v>
      </c>
      <c r="T128" s="49" t="str">
        <f aca="false">ROUND(T127*32300/1000000,2)&amp;" ppm"</f>
        <v>6640.23 ppm</v>
      </c>
      <c r="U128" s="40" t="s">
        <v>42</v>
      </c>
      <c r="V128" s="52" t="str">
        <f aca="false">ROUND(V127*32300/1000000,2)&amp;" ppm"</f>
        <v>343.67 ppm</v>
      </c>
      <c r="W128" s="53"/>
      <c r="X128" s="40"/>
      <c r="Y128" s="50"/>
      <c r="Z128" s="53"/>
      <c r="AA128" s="40"/>
      <c r="AB128" s="50"/>
      <c r="AC128" s="54"/>
      <c r="AD128" s="40"/>
      <c r="AE128" s="55"/>
    </row>
    <row r="129" customFormat="false" ht="32.35" hidden="false" customHeight="true" outlineLevel="0" collapsed="false">
      <c r="A129" s="36"/>
      <c r="B129" s="36"/>
      <c r="C129" s="56"/>
      <c r="D129" s="36"/>
      <c r="E129" s="36"/>
      <c r="F129" s="112"/>
      <c r="G129" s="58" t="s">
        <v>30</v>
      </c>
      <c r="H129" s="59" t="s">
        <v>48</v>
      </c>
      <c r="I129" s="59"/>
      <c r="J129" s="59"/>
      <c r="K129" s="31"/>
      <c r="L129" s="32" t="s">
        <v>49</v>
      </c>
      <c r="M129" s="33"/>
      <c r="N129" s="60"/>
      <c r="O129" s="32" t="s">
        <v>50</v>
      </c>
      <c r="P129" s="61"/>
      <c r="Q129" s="60"/>
      <c r="R129" s="32" t="s">
        <v>51</v>
      </c>
      <c r="S129" s="61"/>
      <c r="T129" s="59"/>
      <c r="U129" s="59"/>
      <c r="V129" s="59"/>
      <c r="W129" s="34"/>
      <c r="X129" s="32"/>
      <c r="Y129" s="62"/>
      <c r="Z129" s="34"/>
      <c r="AA129" s="32"/>
      <c r="AB129" s="62"/>
      <c r="AC129" s="31"/>
      <c r="AD129" s="32"/>
      <c r="AE129" s="33"/>
    </row>
    <row r="130" customFormat="false" ht="25.25" hidden="false" customHeight="true" outlineLevel="0" collapsed="false">
      <c r="A130" s="36"/>
      <c r="B130" s="36"/>
      <c r="C130" s="56"/>
      <c r="D130" s="36"/>
      <c r="E130" s="36"/>
      <c r="F130" s="112"/>
      <c r="G130" s="30" t="s">
        <v>41</v>
      </c>
      <c r="H130" s="113" t="s">
        <v>186</v>
      </c>
      <c r="I130" s="40"/>
      <c r="J130" s="66"/>
      <c r="K130" s="39" t="n">
        <v>114.53</v>
      </c>
      <c r="L130" s="67" t="s">
        <v>42</v>
      </c>
      <c r="M130" s="66" t="n">
        <v>161.1</v>
      </c>
      <c r="N130" s="39" t="s">
        <v>187</v>
      </c>
      <c r="O130" s="67"/>
      <c r="P130" s="41"/>
      <c r="Q130" s="39" t="n">
        <v>1768</v>
      </c>
      <c r="R130" s="67" t="s">
        <v>42</v>
      </c>
      <c r="S130" s="41" t="n">
        <v>97.14</v>
      </c>
      <c r="T130" s="39"/>
      <c r="U130" s="67"/>
      <c r="V130" s="41"/>
      <c r="W130" s="39"/>
      <c r="X130" s="67"/>
      <c r="Y130" s="41"/>
      <c r="Z130" s="39"/>
      <c r="AA130" s="67"/>
      <c r="AB130" s="41"/>
      <c r="AC130" s="54"/>
      <c r="AD130" s="40"/>
      <c r="AE130" s="55"/>
    </row>
    <row r="131" customFormat="false" ht="29.85" hidden="false" customHeight="true" outlineLevel="0" collapsed="false">
      <c r="A131" s="68"/>
      <c r="B131" s="68"/>
      <c r="C131" s="69"/>
      <c r="D131" s="68"/>
      <c r="E131" s="68"/>
      <c r="F131" s="114"/>
      <c r="G131" s="30" t="s">
        <v>46</v>
      </c>
      <c r="H131" s="49" t="str">
        <f aca="false">"&lt;"&amp;ROUND(RIGHT(H130,LEN(H130)-1)*81/1000,2)&amp;" ppb"</f>
        <v>&lt;16.77 ppb</v>
      </c>
      <c r="I131" s="132"/>
      <c r="J131" s="50"/>
      <c r="K131" s="65"/>
      <c r="L131" s="67"/>
      <c r="M131" s="66"/>
      <c r="N131" s="42"/>
      <c r="O131" s="40"/>
      <c r="P131" s="44"/>
      <c r="Q131" s="49" t="str">
        <f aca="false">ROUND(Q130*246/1000,2)&amp;" ppb"</f>
        <v>434.93 ppb</v>
      </c>
      <c r="R131" s="40" t="s">
        <v>42</v>
      </c>
      <c r="S131" s="52" t="str">
        <f aca="false">ROUND(S130*246/1000,2)&amp;" ppb"</f>
        <v>23.9 ppb</v>
      </c>
      <c r="T131" s="49"/>
      <c r="U131" s="67"/>
      <c r="V131" s="41"/>
      <c r="W131" s="53"/>
      <c r="X131" s="40"/>
      <c r="Y131" s="50"/>
      <c r="Z131" s="53"/>
      <c r="AA131" s="40"/>
      <c r="AB131" s="50"/>
      <c r="AC131" s="54"/>
      <c r="AD131" s="40"/>
      <c r="AE131" s="55"/>
    </row>
    <row r="132" customFormat="false" ht="34.3" hidden="false" customHeight="true" outlineLevel="0" collapsed="false">
      <c r="A132" s="122" t="s">
        <v>188</v>
      </c>
      <c r="B132" s="73" t="s">
        <v>189</v>
      </c>
      <c r="C132" s="115" t="s">
        <v>190</v>
      </c>
      <c r="D132" s="76"/>
      <c r="E132" s="116"/>
      <c r="F132" s="77"/>
      <c r="G132" s="78" t="s">
        <v>30</v>
      </c>
      <c r="H132" s="31"/>
      <c r="I132" s="32" t="s">
        <v>31</v>
      </c>
      <c r="J132" s="33"/>
      <c r="K132" s="31"/>
      <c r="L132" s="32" t="s">
        <v>32</v>
      </c>
      <c r="M132" s="33"/>
      <c r="N132" s="31"/>
      <c r="O132" s="32" t="s">
        <v>33</v>
      </c>
      <c r="P132" s="33"/>
      <c r="Q132" s="31"/>
      <c r="R132" s="32" t="s">
        <v>34</v>
      </c>
      <c r="S132" s="33"/>
      <c r="T132" s="34"/>
      <c r="U132" s="32" t="s">
        <v>35</v>
      </c>
      <c r="V132" s="33"/>
      <c r="W132" s="31"/>
      <c r="X132" s="32" t="s">
        <v>36</v>
      </c>
      <c r="Y132" s="33"/>
      <c r="Z132" s="31"/>
      <c r="AA132" s="32" t="s">
        <v>37</v>
      </c>
      <c r="AB132" s="33"/>
      <c r="AC132" s="35" t="s">
        <v>38</v>
      </c>
      <c r="AD132" s="35"/>
      <c r="AE132" s="35"/>
    </row>
    <row r="133" customFormat="false" ht="27.45" hidden="false" customHeight="true" outlineLevel="0" collapsed="false">
      <c r="A133" s="79" t="s">
        <v>191</v>
      </c>
      <c r="B133" s="79" t="s">
        <v>174</v>
      </c>
      <c r="C133" s="79"/>
      <c r="D133" s="79"/>
      <c r="E133" s="79"/>
      <c r="F133" s="80"/>
      <c r="G133" s="78" t="s">
        <v>41</v>
      </c>
      <c r="H133" s="84"/>
      <c r="I133" s="82"/>
      <c r="J133" s="83"/>
      <c r="K133" s="84"/>
      <c r="L133" s="82"/>
      <c r="M133" s="83"/>
      <c r="N133" s="84"/>
      <c r="O133" s="82"/>
      <c r="P133" s="83"/>
      <c r="Q133" s="84"/>
      <c r="R133" s="82"/>
      <c r="S133" s="83"/>
      <c r="T133" s="84"/>
      <c r="U133" s="82"/>
      <c r="V133" s="83"/>
      <c r="W133" s="84"/>
      <c r="X133" s="86"/>
      <c r="Y133" s="83"/>
      <c r="Z133" s="84"/>
      <c r="AA133" s="82"/>
      <c r="AB133" s="83"/>
      <c r="AC133" s="87"/>
      <c r="AD133" s="87"/>
      <c r="AE133" s="87"/>
    </row>
    <row r="134" customFormat="false" ht="28.4" hidden="false" customHeight="true" outlineLevel="0" collapsed="false">
      <c r="A134" s="79"/>
      <c r="B134" s="79"/>
      <c r="C134" s="79"/>
      <c r="D134" s="79"/>
      <c r="E134" s="79"/>
      <c r="F134" s="80"/>
      <c r="G134" s="78" t="s">
        <v>46</v>
      </c>
      <c r="H134" s="88" t="str">
        <f aca="false">ROUND(H133*81/1000,2)&amp;" ppb"</f>
        <v>0 ppb</v>
      </c>
      <c r="I134" s="82" t="s">
        <v>42</v>
      </c>
      <c r="J134" s="91" t="str">
        <f aca="false">ROUND(J133*81/1000,2)&amp;" ppb"</f>
        <v>0 ppb</v>
      </c>
      <c r="K134" s="88" t="str">
        <f aca="false">ROUND(K133*81/1000,2)&amp;" ppb"</f>
        <v>0 ppb</v>
      </c>
      <c r="L134" s="82" t="s">
        <v>42</v>
      </c>
      <c r="M134" s="91" t="str">
        <f aca="false">ROUND(M133*81/1000,2)&amp;" ppb"</f>
        <v>0 ppb</v>
      </c>
      <c r="N134" s="88" t="str">
        <f aca="false">ROUND(N133*1760/1000,2)&amp;" ppb"</f>
        <v>0 ppb</v>
      </c>
      <c r="O134" s="82" t="s">
        <v>42</v>
      </c>
      <c r="P134" s="91" t="str">
        <f aca="false">ROUND(P133*1760/1000,2)&amp;" ppb"</f>
        <v>0 ppb</v>
      </c>
      <c r="Q134" s="88" t="str">
        <f aca="false">ROUND(Q133*246/1000,2)&amp;" ppb"</f>
        <v>0 ppb</v>
      </c>
      <c r="R134" s="82" t="s">
        <v>42</v>
      </c>
      <c r="S134" s="91" t="str">
        <f aca="false">ROUND(S133*246/1000,2)&amp;" ppb"</f>
        <v>0 ppb</v>
      </c>
      <c r="T134" s="88" t="str">
        <f aca="false">ROUND(T133*32300/1000000,2)&amp;" ppm"</f>
        <v>0 ppm</v>
      </c>
      <c r="U134" s="82" t="s">
        <v>42</v>
      </c>
      <c r="V134" s="91" t="str">
        <f aca="false">ROUND(V133*32300/1000000,2)&amp;" ppm"</f>
        <v>0 ppm</v>
      </c>
      <c r="W134" s="92"/>
      <c r="X134" s="82"/>
      <c r="Y134" s="90"/>
      <c r="Z134" s="92"/>
      <c r="AA134" s="82"/>
      <c r="AB134" s="90"/>
      <c r="AC134" s="93"/>
      <c r="AD134" s="82"/>
      <c r="AE134" s="94"/>
    </row>
    <row r="135" customFormat="false" ht="30" hidden="false" customHeight="true" outlineLevel="0" collapsed="false">
      <c r="A135" s="79"/>
      <c r="B135" s="79"/>
      <c r="C135" s="79"/>
      <c r="D135" s="79"/>
      <c r="E135" s="79"/>
      <c r="F135" s="80"/>
      <c r="G135" s="98" t="s">
        <v>30</v>
      </c>
      <c r="H135" s="59" t="s">
        <v>48</v>
      </c>
      <c r="I135" s="59"/>
      <c r="J135" s="59"/>
      <c r="K135" s="31"/>
      <c r="L135" s="32" t="s">
        <v>49</v>
      </c>
      <c r="M135" s="33"/>
      <c r="N135" s="60"/>
      <c r="O135" s="32" t="s">
        <v>159</v>
      </c>
      <c r="P135" s="61"/>
      <c r="Q135" s="60"/>
      <c r="R135" s="32" t="s">
        <v>51</v>
      </c>
      <c r="S135" s="61"/>
      <c r="T135" s="34"/>
      <c r="U135" s="32"/>
      <c r="V135" s="62"/>
      <c r="W135" s="34"/>
      <c r="X135" s="32"/>
      <c r="Y135" s="62"/>
      <c r="Z135" s="34"/>
      <c r="AA135" s="32"/>
      <c r="AB135" s="62"/>
      <c r="AC135" s="31"/>
      <c r="AD135" s="32"/>
      <c r="AE135" s="33"/>
    </row>
    <row r="136" customFormat="false" ht="27.6" hidden="false" customHeight="true" outlineLevel="0" collapsed="false">
      <c r="A136" s="124"/>
      <c r="B136" s="124"/>
      <c r="C136" s="79"/>
      <c r="D136" s="79"/>
      <c r="E136" s="79"/>
      <c r="F136" s="80"/>
      <c r="G136" s="78" t="s">
        <v>41</v>
      </c>
      <c r="H136" s="84"/>
      <c r="I136" s="86"/>
      <c r="J136" s="83"/>
      <c r="K136" s="84"/>
      <c r="L136" s="86"/>
      <c r="M136" s="100"/>
      <c r="N136" s="84"/>
      <c r="O136" s="86"/>
      <c r="P136" s="83"/>
      <c r="Q136" s="84"/>
      <c r="R136" s="86"/>
      <c r="S136" s="83"/>
      <c r="T136" s="92"/>
      <c r="U136" s="125"/>
      <c r="V136" s="125"/>
      <c r="W136" s="92"/>
      <c r="X136" s="82"/>
      <c r="Y136" s="83"/>
      <c r="Z136" s="93"/>
      <c r="AA136" s="82"/>
      <c r="AB136" s="94"/>
      <c r="AC136" s="92"/>
      <c r="AD136" s="82"/>
      <c r="AE136" s="83"/>
    </row>
    <row r="137" customFormat="false" ht="29.2" hidden="false" customHeight="true" outlineLevel="0" collapsed="false">
      <c r="A137" s="126"/>
      <c r="B137" s="126"/>
      <c r="C137" s="101"/>
      <c r="D137" s="101"/>
      <c r="E137" s="101"/>
      <c r="F137" s="104"/>
      <c r="G137" s="78" t="s">
        <v>46</v>
      </c>
      <c r="H137" s="88" t="e">
        <f aca="false">"&lt;"&amp;ROUND(RIGHT(H136,LEN(H136)-1)*81/1000,2)&amp;" ppb"</f>
        <v>#VALUE!</v>
      </c>
      <c r="I137" s="82"/>
      <c r="J137" s="90"/>
      <c r="K137" s="92"/>
      <c r="L137" s="86"/>
      <c r="M137" s="90"/>
      <c r="N137" s="84"/>
      <c r="O137" s="82"/>
      <c r="P137" s="83"/>
      <c r="Q137" s="88" t="str">
        <f aca="false">ROUND(Q136*246/1000,2)&amp;" ppb"</f>
        <v>0 ppb</v>
      </c>
      <c r="R137" s="82" t="s">
        <v>42</v>
      </c>
      <c r="S137" s="91" t="str">
        <f aca="false">ROUND(S136*246/1000,2)&amp;" ppb"</f>
        <v>0 ppb</v>
      </c>
      <c r="T137" s="92"/>
      <c r="U137" s="89"/>
      <c r="V137" s="89"/>
      <c r="W137" s="84"/>
      <c r="X137" s="82"/>
      <c r="Y137" s="90"/>
      <c r="Z137" s="93"/>
      <c r="AA137" s="89"/>
      <c r="AB137" s="89"/>
      <c r="AC137" s="92"/>
      <c r="AD137" s="82"/>
      <c r="AE137" s="90"/>
    </row>
    <row r="138" customFormat="false" ht="34.3" hidden="false" customHeight="true" outlineLevel="0" collapsed="false">
      <c r="A138" s="133"/>
      <c r="B138" s="133"/>
      <c r="C138" s="134"/>
      <c r="D138" s="134"/>
      <c r="E138" s="134"/>
      <c r="F138" s="111"/>
      <c r="G138" s="30" t="s">
        <v>30</v>
      </c>
      <c r="H138" s="31"/>
      <c r="I138" s="32" t="s">
        <v>31</v>
      </c>
      <c r="J138" s="33"/>
      <c r="K138" s="31"/>
      <c r="L138" s="32" t="s">
        <v>32</v>
      </c>
      <c r="M138" s="33"/>
      <c r="N138" s="31"/>
      <c r="O138" s="32" t="s">
        <v>33</v>
      </c>
      <c r="P138" s="33"/>
      <c r="Q138" s="31"/>
      <c r="R138" s="32" t="s">
        <v>34</v>
      </c>
      <c r="S138" s="33"/>
      <c r="T138" s="34"/>
      <c r="U138" s="32" t="s">
        <v>35</v>
      </c>
      <c r="V138" s="33"/>
      <c r="W138" s="31"/>
      <c r="X138" s="32" t="s">
        <v>36</v>
      </c>
      <c r="Y138" s="33"/>
      <c r="Z138" s="31"/>
      <c r="AA138" s="32" t="s">
        <v>37</v>
      </c>
      <c r="AB138" s="33"/>
      <c r="AC138" s="35" t="s">
        <v>38</v>
      </c>
      <c r="AD138" s="35"/>
      <c r="AE138" s="35"/>
    </row>
    <row r="139" customFormat="false" ht="25.25" hidden="false" customHeight="true" outlineLevel="0" collapsed="false">
      <c r="A139" s="36" t="s">
        <v>192</v>
      </c>
      <c r="B139" s="36"/>
      <c r="C139" s="36"/>
      <c r="D139" s="36"/>
      <c r="E139" s="36"/>
      <c r="F139" s="112"/>
      <c r="G139" s="30" t="s">
        <v>41</v>
      </c>
      <c r="H139" s="39"/>
      <c r="I139" s="132"/>
      <c r="J139" s="41"/>
      <c r="K139" s="39"/>
      <c r="L139" s="132"/>
      <c r="M139" s="41"/>
      <c r="N139" s="39"/>
      <c r="O139" s="132"/>
      <c r="P139" s="41"/>
      <c r="Q139" s="39"/>
      <c r="R139" s="132"/>
      <c r="S139" s="41"/>
      <c r="T139" s="39"/>
      <c r="U139" s="132"/>
      <c r="V139" s="41"/>
      <c r="W139" s="39"/>
      <c r="X139" s="135"/>
      <c r="Y139" s="41"/>
      <c r="Z139" s="39"/>
      <c r="AA139" s="135"/>
      <c r="AB139" s="41"/>
      <c r="AC139" s="45"/>
      <c r="AD139" s="45"/>
      <c r="AE139" s="45"/>
    </row>
    <row r="140" customFormat="false" ht="30" hidden="false" customHeight="true" outlineLevel="0" collapsed="false">
      <c r="A140" s="36"/>
      <c r="B140" s="36"/>
      <c r="C140" s="36"/>
      <c r="D140" s="36"/>
      <c r="E140" s="36"/>
      <c r="F140" s="112"/>
      <c r="G140" s="30" t="s">
        <v>46</v>
      </c>
      <c r="H140" s="49"/>
      <c r="I140" s="132"/>
      <c r="J140" s="50"/>
      <c r="K140" s="49"/>
      <c r="L140" s="132"/>
      <c r="M140" s="50"/>
      <c r="N140" s="49"/>
      <c r="O140" s="132"/>
      <c r="P140" s="51" t="s">
        <v>47</v>
      </c>
      <c r="Q140" s="49"/>
      <c r="R140" s="132"/>
      <c r="S140" s="50"/>
      <c r="T140" s="49"/>
      <c r="U140" s="132"/>
      <c r="V140" s="52"/>
      <c r="W140" s="53"/>
      <c r="X140" s="132"/>
      <c r="Y140" s="50"/>
      <c r="Z140" s="53"/>
      <c r="AA140" s="132"/>
      <c r="AB140" s="50"/>
      <c r="AC140" s="54"/>
      <c r="AD140" s="132"/>
      <c r="AE140" s="55"/>
    </row>
    <row r="141" customFormat="false" ht="32.35" hidden="false" customHeight="true" outlineLevel="0" collapsed="false">
      <c r="A141" s="36"/>
      <c r="B141" s="36"/>
      <c r="C141" s="56"/>
      <c r="D141" s="36"/>
      <c r="E141" s="36"/>
      <c r="F141" s="112"/>
      <c r="G141" s="58" t="s">
        <v>30</v>
      </c>
      <c r="H141" s="59" t="s">
        <v>48</v>
      </c>
      <c r="I141" s="59"/>
      <c r="J141" s="59"/>
      <c r="K141" s="31"/>
      <c r="L141" s="32" t="s">
        <v>49</v>
      </c>
      <c r="M141" s="33"/>
      <c r="N141" s="60"/>
      <c r="O141" s="32" t="s">
        <v>159</v>
      </c>
      <c r="P141" s="61"/>
      <c r="Q141" s="60"/>
      <c r="R141" s="32" t="s">
        <v>51</v>
      </c>
      <c r="S141" s="61"/>
      <c r="T141" s="59"/>
      <c r="U141" s="59"/>
      <c r="V141" s="59"/>
      <c r="W141" s="34"/>
      <c r="X141" s="32"/>
      <c r="Y141" s="62"/>
      <c r="Z141" s="34"/>
      <c r="AA141" s="32"/>
      <c r="AB141" s="62"/>
      <c r="AC141" s="31"/>
      <c r="AD141" s="32"/>
      <c r="AE141" s="33"/>
    </row>
    <row r="142" customFormat="false" ht="25.25" hidden="false" customHeight="true" outlineLevel="0" collapsed="false">
      <c r="A142" s="36"/>
      <c r="B142" s="36"/>
      <c r="C142" s="56"/>
      <c r="D142" s="36"/>
      <c r="E142" s="36"/>
      <c r="F142" s="112"/>
      <c r="G142" s="30" t="s">
        <v>193</v>
      </c>
      <c r="H142" s="65"/>
      <c r="I142" s="132"/>
      <c r="J142" s="66"/>
      <c r="K142" s="65"/>
      <c r="L142" s="135"/>
      <c r="M142" s="66"/>
      <c r="N142" s="39"/>
      <c r="O142" s="135"/>
      <c r="P142" s="41"/>
      <c r="Q142" s="39"/>
      <c r="R142" s="135"/>
      <c r="S142" s="41"/>
      <c r="T142" s="39"/>
      <c r="U142" s="135"/>
      <c r="V142" s="41"/>
      <c r="W142" s="53"/>
      <c r="X142" s="132"/>
      <c r="Y142" s="50"/>
      <c r="Z142" s="39"/>
      <c r="AA142" s="135"/>
      <c r="AB142" s="41"/>
      <c r="AC142" s="54"/>
      <c r="AD142" s="132"/>
      <c r="AE142" s="55"/>
    </row>
    <row r="143" customFormat="false" ht="22.85" hidden="false" customHeight="true" outlineLevel="0" collapsed="false">
      <c r="A143" s="68"/>
      <c r="B143" s="68"/>
      <c r="C143" s="69"/>
      <c r="D143" s="68"/>
      <c r="E143" s="68"/>
      <c r="F143" s="114"/>
      <c r="G143" s="30" t="s">
        <v>46</v>
      </c>
      <c r="H143" s="49"/>
      <c r="I143" s="132"/>
      <c r="J143" s="66"/>
      <c r="K143" s="65"/>
      <c r="L143" s="135"/>
      <c r="M143" s="66"/>
      <c r="N143" s="42"/>
      <c r="O143" s="132"/>
      <c r="P143" s="44"/>
      <c r="Q143" s="49"/>
      <c r="R143" s="135"/>
      <c r="S143" s="72"/>
      <c r="T143" s="49"/>
      <c r="U143" s="135"/>
      <c r="V143" s="41"/>
      <c r="W143" s="53"/>
      <c r="X143" s="132"/>
      <c r="Y143" s="50"/>
      <c r="Z143" s="53"/>
      <c r="AA143" s="132"/>
      <c r="AB143" s="50"/>
      <c r="AC143" s="54"/>
      <c r="AD143" s="132"/>
      <c r="AE143" s="55"/>
    </row>
  </sheetData>
  <mergeCells count="118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B13"/>
    <mergeCell ref="AC10:AE13"/>
    <mergeCell ref="A14:B14"/>
    <mergeCell ref="AC15:AE15"/>
    <mergeCell ref="AC16:AE16"/>
    <mergeCell ref="AC17:AE17"/>
    <mergeCell ref="H19:J19"/>
    <mergeCell ref="T19:V19"/>
    <mergeCell ref="AC22:AE22"/>
    <mergeCell ref="AC23:AE23"/>
    <mergeCell ref="H25:J25"/>
    <mergeCell ref="T25:V25"/>
    <mergeCell ref="AC28:AE28"/>
    <mergeCell ref="AC29:AE29"/>
    <mergeCell ref="H31:J31"/>
    <mergeCell ref="T31:V31"/>
    <mergeCell ref="AC34:AE34"/>
    <mergeCell ref="AC35:AE35"/>
    <mergeCell ref="B36:B37"/>
    <mergeCell ref="H37:J37"/>
    <mergeCell ref="T37:V37"/>
    <mergeCell ref="AC40:AE40"/>
    <mergeCell ref="AC41:AE41"/>
    <mergeCell ref="H43:J43"/>
    <mergeCell ref="T43:V43"/>
    <mergeCell ref="AC46:AE46"/>
    <mergeCell ref="AC47:AE47"/>
    <mergeCell ref="B48:B49"/>
    <mergeCell ref="H49:J49"/>
    <mergeCell ref="T49:V49"/>
    <mergeCell ref="AC52:AE52"/>
    <mergeCell ref="AC53:AE53"/>
    <mergeCell ref="B54:B55"/>
    <mergeCell ref="H55:J55"/>
    <mergeCell ref="T55:V55"/>
    <mergeCell ref="AC58:AE58"/>
    <mergeCell ref="AC59:AE59"/>
    <mergeCell ref="H61:J61"/>
    <mergeCell ref="T61:V61"/>
    <mergeCell ref="AC64:AE64"/>
    <mergeCell ref="AC65:AE65"/>
    <mergeCell ref="H67:J67"/>
    <mergeCell ref="T67:V67"/>
    <mergeCell ref="AC70:AE70"/>
    <mergeCell ref="AC71:AE71"/>
    <mergeCell ref="H73:J73"/>
    <mergeCell ref="T73:V73"/>
    <mergeCell ref="AC76:AE76"/>
    <mergeCell ref="AC77:AE77"/>
    <mergeCell ref="H79:J79"/>
    <mergeCell ref="T79:V79"/>
    <mergeCell ref="AC82:AE82"/>
    <mergeCell ref="AC83:AE83"/>
    <mergeCell ref="H85:J85"/>
    <mergeCell ref="T85:V85"/>
    <mergeCell ref="AC88:AE88"/>
    <mergeCell ref="AC89:AE89"/>
    <mergeCell ref="H91:J91"/>
    <mergeCell ref="T91:V91"/>
    <mergeCell ref="AC94:AE94"/>
    <mergeCell ref="AC95:AE95"/>
    <mergeCell ref="H97:J97"/>
    <mergeCell ref="T97:V97"/>
    <mergeCell ref="AC100:AE100"/>
    <mergeCell ref="AC101:AE101"/>
    <mergeCell ref="H103:J103"/>
    <mergeCell ref="T103:V103"/>
    <mergeCell ref="AC106:AE106"/>
    <mergeCell ref="AC107:AE107"/>
    <mergeCell ref="H109:J109"/>
    <mergeCell ref="U110:V110"/>
    <mergeCell ref="U111:V111"/>
    <mergeCell ref="AA111:AB111"/>
    <mergeCell ref="AC112:AE112"/>
    <mergeCell ref="AC113:AE113"/>
    <mergeCell ref="H115:J115"/>
    <mergeCell ref="T115:V115"/>
    <mergeCell ref="AC118:AE118"/>
    <mergeCell ref="AC119:AE119"/>
    <mergeCell ref="H121:J121"/>
    <mergeCell ref="U122:V122"/>
    <mergeCell ref="U123:V123"/>
    <mergeCell ref="AA123:AB123"/>
    <mergeCell ref="A124:B124"/>
    <mergeCell ref="AC125:AE125"/>
    <mergeCell ref="AC126:AE126"/>
    <mergeCell ref="AC127:AE127"/>
    <mergeCell ref="H129:J129"/>
    <mergeCell ref="T129:V129"/>
    <mergeCell ref="AC132:AE132"/>
    <mergeCell ref="AC133:AE133"/>
    <mergeCell ref="H135:J135"/>
    <mergeCell ref="U136:V136"/>
    <mergeCell ref="U137:V137"/>
    <mergeCell ref="AA137:AB137"/>
    <mergeCell ref="AC138:AE138"/>
    <mergeCell ref="AC139:AE139"/>
    <mergeCell ref="H141:J141"/>
    <mergeCell ref="T141:V141"/>
  </mergeCells>
  <hyperlinks>
    <hyperlink ref="A88" r:id="rId1" display="SNOLAB G013"/>
    <hyperlink ref="A94" r:id="rId2" display="SNOLAB G014"/>
    <hyperlink ref="A100" r:id="rId3" display="SNOLAB G015"/>
    <hyperlink ref="A106" r:id="rId4" display="SNOLAB G016"/>
    <hyperlink ref="A112" r:id="rId5" display="SNOLAB G017"/>
    <hyperlink ref="A118" r:id="rId6" display="SNOLAB G018"/>
    <hyperlink ref="A126" r:id="rId7" display="SNOLAB G019"/>
    <hyperlink ref="A132" r:id="rId8" display="SNOLAB G20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43139</TotalTime>
  <Application>LibreOffice/24.2.2.2$Linux_X86_64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/>
  <cp:lastPrinted>2006-05-24T13:06:48Z</cp:lastPrinted>
  <dcterms:modified xsi:type="dcterms:W3CDTF">2024-05-02T17:25:51Z</dcterms:modified>
  <cp:revision>3555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