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true" localSheetId="0" name="_xlnm._FilterDatabase" vbProcedure="false">'Collected Ge Detector Sample Re'!$A$14:$AC$185</definedName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<sst xmlns="http://schemas.openxmlformats.org/spreadsheetml/2006/main" count="1178" uniqueCount="270">
  <si>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</si>
  <si>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</si>
  <si>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</si>
  <si>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</si>
  <si>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</si>
  <si>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</si>
  <si>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</si>
  <si>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</si>
  <si>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</si>
  <si>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</si>
  <si>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</si>
  <si>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</si>
  <si>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</si>
  <si>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</si>
  <si>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</si>
  <si>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</si>
  <si>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</si>
  <si>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</si>
  <si>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</si>
  <si>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</si>
  <si>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SNOLAB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</si>
  <si>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</si>
  <si>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</si>
  <si>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</si>
  <si>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</si>
  <si>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</si>
  <si>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</si>
  <si>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SNOLAB G001</t>
  </si>
  <si>
    <t xml:space="preserve">Acrylic Stand 1 made by SNOLAB Installation  Group</t>
  </si>
  <si>
    <t xml:space="preserve">P1: 10.5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</si>
  <si>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</si>
  <si>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</si>
  <si>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</si>
  <si>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</si>
  <si>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</si>
  <si>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</si>
  <si>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</si>
  <si>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</si>
  <si>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</si>
  <si>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Acrylic Stand 1</t>
  </si>
  <si>
    <t xml:space="preserve">P2: 36.792</t>
  </si>
  <si>
    <t xml:space="preserve">(mBq/kg)</t>
  </si>
  <si>
    <t xml:space="preserve">+-</t>
  </si>
  <si>
    <t xml:space="preserve">No Backgrounds are subtracted from these results</t>
  </si>
  <si>
    <t xml:space="preserve">P3: 37.374</t>
  </si>
  <si>
    <t xml:space="preserve">181031
181119</t>
  </si>
  <si>
    <t xml:space="preserve">(ppb or ppm)</t>
  </si>
  <si>
    <t xml:space="preserve">.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</si>
  <si>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</si>
  <si>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</si>
  <si>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</si>
  <si>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</si>
  <si>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</si>
  <si>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Total is:</t>
  </si>
  <si>
    <t xml:space="preserve">SNOLAB G002</t>
  </si>
  <si>
    <t xml:space="preserve">Acrylic Stand 2 made by SNOLAB Installation  Group</t>
  </si>
  <si>
    <t xml:space="preserve">181005
181008
181017
181018
181022</t>
  </si>
  <si>
    <t xml:space="preserve">Acrylic Stand 2</t>
  </si>
  <si>
    <t xml:space="preserve">&lt;0.14</t>
  </si>
  <si>
    <t xml:space="preserve">and</t>
  </si>
  <si>
    <t xml:space="preserve">181212
190107
19011601</t>
  </si>
  <si>
    <t xml:space="preserve">19011702
19012102
19012201</t>
  </si>
  <si>
    <t xml:space="preserve">&lt;0.060</t>
  </si>
  <si>
    <t xml:space="preserve">SNOLAB G003</t>
  </si>
  <si>
    <t xml:space="preserve">NIST Sample</t>
  </si>
  <si>
    <t xml:space="preserve">28.825 g</t>
  </si>
  <si>
    <t xml:space="preserve">Powdered Ocean Sediment Calibration Sample</t>
  </si>
  <si>
    <t xml:space="preserve">Cross Comparison Sample A</t>
  </si>
  <si>
    <t xml:space="preserve">Sample placed directly on top of the detector</t>
  </si>
  <si>
    <t xml:space="preserve">241Am:</t>
  </si>
  <si>
    <t xml:space="preserve">&lt;264.90</t>
  </si>
  <si>
    <t xml:space="preserve">SNOLAB G004</t>
  </si>
  <si>
    <t xml:space="preserve">Sample placed 45mm above the detector (one counting pot container)</t>
  </si>
  <si>
    <t xml:space="preserve">&lt;527.60</t>
  </si>
  <si>
    <t xml:space="preserve">SNOLAB G005</t>
  </si>
  <si>
    <t xml:space="preserve">33.454 g</t>
  </si>
  <si>
    <t xml:space="preserve">Cross Comparison Sample B</t>
  </si>
  <si>
    <t xml:space="preserve">&lt;17.58</t>
  </si>
  <si>
    <t xml:space="preserve">&lt;157.3</t>
  </si>
  <si>
    <t xml:space="preserve">SNOLAB G006</t>
  </si>
  <si>
    <t xml:space="preserve">&lt;18.54</t>
  </si>
  <si>
    <t xml:space="preserve">&lt;365.40</t>
  </si>
  <si>
    <t xml:space="preserve">SNOLAB G007</t>
  </si>
  <si>
    <t xml:space="preserve">Part No. TS-5</t>
  </si>
  <si>
    <t xml:space="preserve">60.3 g</t>
  </si>
  <si>
    <t xml:space="preserve">Plastic Process Equipment Inc.</t>
  </si>
  <si>
    <t xml:space="preserve">Macedonia, OH 44056</t>
  </si>
  <si>
    <t xml:space="preserve">&lt;1.58</t>
  </si>
  <si>
    <t xml:space="preserve">White PTFE Thread Sealant Paste</t>
  </si>
  <si>
    <t xml:space="preserve">&lt;63.91</t>
  </si>
  <si>
    <t xml:space="preserve">&lt;9.21</t>
  </si>
  <si>
    <t xml:space="preserve">SNOLAB G008</t>
  </si>
  <si>
    <t xml:space="preserve">Type: 7093</t>
  </si>
  <si>
    <t xml:space="preserve">416.4 g</t>
  </si>
  <si>
    <t xml:space="preserve">GST II General Purpose Air and Water Hose</t>
  </si>
  <si>
    <t xml:space="preserve">Parker Hannifin Corp</t>
  </si>
  <si>
    <t xml:space="preserve">&lt;5.19</t>
  </si>
  <si>
    <t xml:space="preserve">&lt;2.54</t>
  </si>
  <si>
    <t xml:space="preserve">&lt;64.99</t>
  </si>
  <si>
    <t xml:space="preserve">SNOLAB G009</t>
  </si>
  <si>
    <t xml:space="preserve">ID Type: GL00215</t>
  </si>
  <si>
    <t xml:space="preserve">888.7 g</t>
  </si>
  <si>
    <t xml:space="preserve">Gates Adapta Flex Multipurpose 1 ½” Hose</t>
  </si>
  <si>
    <t xml:space="preserve">&lt;1.41</t>
  </si>
  <si>
    <t xml:space="preserve">&lt;0.80</t>
  </si>
  <si>
    <t xml:space="preserve">SNOLAB G010</t>
  </si>
  <si>
    <t xml:space="preserve">Type: 7322</t>
  </si>
  <si>
    <t xml:space="preserve">1041.7 g</t>
  </si>
  <si>
    <t xml:space="preserve">Parker Series Super Flex Hose</t>
  </si>
  <si>
    <t xml:space="preserve"> Large Diameter General Service Air and Water Hose</t>
  </si>
  <si>
    <t xml:space="preserve">&lt;2.69</t>
  </si>
  <si>
    <t xml:space="preserve">Material: EPDM</t>
  </si>
  <si>
    <t xml:space="preserve">&lt;67.74</t>
  </si>
  <si>
    <t xml:space="preserve">SNOLAB G011</t>
  </si>
  <si>
    <t xml:space="preserve">Fittings are made from polypropylene</t>
  </si>
  <si>
    <t xml:space="preserve">456.8 g</t>
  </si>
  <si>
    <t xml:space="preserve">Philmac Compression Fittings</t>
  </si>
  <si>
    <t xml:space="preserve">This sample contains only ½” size fittings</t>
  </si>
  <si>
    <t xml:space="preserve">&lt;2.16</t>
  </si>
  <si>
    <t xml:space="preserve">Fitting Labels: IPS SIDR</t>
  </si>
  <si>
    <t xml:space="preserve">&lt;43.48</t>
  </si>
  <si>
    <t xml:space="preserve">SNOLAB G012</t>
  </si>
  <si>
    <t xml:space="preserve">469.8 g</t>
  </si>
  <si>
    <t xml:space="preserve">This sample contains a 1 ¾” size fitting</t>
  </si>
  <si>
    <t xml:space="preserve">&lt;3.05</t>
  </si>
  <si>
    <t xml:space="preserve">&lt;47.53</t>
  </si>
  <si>
    <t xml:space="preserve">SNOLAB G013</t>
  </si>
  <si>
    <t xml:space="preserve">Sample from TAD Expansion Project</t>
  </si>
  <si>
    <t xml:space="preserve">919.2 g</t>
  </si>
  <si>
    <t xml:space="preserve">Steel L-Shaped Holder Plate
(Rabbit Ear)</t>
  </si>
  <si>
    <t xml:space="preserve">&lt;1.37</t>
  </si>
  <si>
    <t xml:space="preserve">&lt;0.65</t>
  </si>
  <si>
    <t xml:space="preserve">&lt;0.68</t>
  </si>
  <si>
    <t xml:space="preserve">&lt;529.90</t>
  </si>
  <si>
    <t xml:space="preserve">&lt;11.56</t>
  </si>
  <si>
    <t xml:space="preserve">SNOLAB G014</t>
  </si>
  <si>
    <t xml:space="preserve">225.8 g</t>
  </si>
  <si>
    <t xml:space="preserve">Shotcrete</t>
  </si>
  <si>
    <t xml:space="preserve">&lt;25.43</t>
  </si>
  <si>
    <t xml:space="preserve">&lt;70.98</t>
  </si>
  <si>
    <t xml:space="preserve">SNOLAB G015</t>
  </si>
  <si>
    <t xml:space="preserve">58.2 g</t>
  </si>
  <si>
    <t xml:space="preserve">Chain – Two Links</t>
  </si>
  <si>
    <t xml:space="preserve">&lt;1.31</t>
  </si>
  <si>
    <t xml:space="preserve">&lt;93.93</t>
  </si>
  <si>
    <t xml:space="preserve">&lt;2.74</t>
  </si>
  <si>
    <t xml:space="preserve">&lt;3.14</t>
  </si>
  <si>
    <t xml:space="preserve">&lt;2.58</t>
  </si>
  <si>
    <t xml:space="preserve">&lt;423.80</t>
  </si>
  <si>
    <t xml:space="preserve">&lt;23.09</t>
  </si>
  <si>
    <t xml:space="preserve">&lt;2.93</t>
  </si>
  <si>
    <t xml:space="preserve">SNOLAB G016</t>
  </si>
  <si>
    <t xml:space="preserve">Grizzly Claw</t>
  </si>
  <si>
    <t xml:space="preserve">171.8 g</t>
  </si>
  <si>
    <t xml:space="preserve">Kicking Horse Coffee</t>
  </si>
  <si>
    <t xml:space="preserve">Kicking Horse Coffee Company</t>
  </si>
  <si>
    <t xml:space="preserve">&lt;280.10</t>
  </si>
  <si>
    <t xml:space="preserve">&lt;8.08</t>
  </si>
  <si>
    <t xml:space="preserve">Coffee Used Underground at SNOLAB</t>
  </si>
  <si>
    <t xml:space="preserve">54Mn:</t>
  </si>
  <si>
    <t xml:space="preserve">&lt;118.40</t>
  </si>
  <si>
    <t xml:space="preserve">&lt;64.64</t>
  </si>
  <si>
    <t xml:space="preserve">SNOLAB G017</t>
  </si>
  <si>
    <t xml:space="preserve">Ultra Spec 500 Interior Semi-Gloss F546 Paint</t>
  </si>
  <si>
    <t xml:space="preserve">483.5 g</t>
  </si>
  <si>
    <t xml:space="preserve">Benjamin Moore Paint</t>
  </si>
  <si>
    <t xml:space="preserve">&lt;3.63</t>
  </si>
  <si>
    <t xml:space="preserve">&lt;1.86</t>
  </si>
  <si>
    <t xml:space="preserve">Benjamin Moore Inc, Concord ON</t>
  </si>
  <si>
    <t xml:space="preserve">&lt;118.80</t>
  </si>
  <si>
    <t xml:space="preserve">SNOLAB G018</t>
  </si>
  <si>
    <t xml:space="preserve">72% Cocoa</t>
  </si>
  <si>
    <t xml:space="preserve">201.3 g</t>
  </si>
  <si>
    <t xml:space="preserve">Irresistibles Dark Chocolate</t>
  </si>
  <si>
    <t xml:space="preserve">Made In Switzerland</t>
  </si>
  <si>
    <t xml:space="preserve">&lt;21.91</t>
  </si>
  <si>
    <t xml:space="preserve">&lt;138.80</t>
  </si>
  <si>
    <t xml:space="preserve">&lt;115.40</t>
  </si>
  <si>
    <t xml:space="preserve">&lt;13.56</t>
  </si>
  <si>
    <t xml:space="preserve">SNOLAB G019</t>
  </si>
  <si>
    <t xml:space="preserve">74% Cocoa</t>
  </si>
  <si>
    <t xml:space="preserve">201.0 g</t>
  </si>
  <si>
    <t xml:space="preserve">Jacquot Dark Chocolate</t>
  </si>
  <si>
    <t xml:space="preserve">Made in France</t>
  </si>
  <si>
    <t xml:space="preserve">&lt;12.93</t>
  </si>
  <si>
    <t xml:space="preserve">134Cs:</t>
  </si>
  <si>
    <t xml:space="preserve">&lt;121.10</t>
  </si>
  <si>
    <t xml:space="preserve">&lt;68.25</t>
  </si>
  <si>
    <t xml:space="preserve">SNOLAB G20</t>
  </si>
  <si>
    <t xml:space="preserve">7o% Cocoa</t>
  </si>
  <si>
    <t xml:space="preserve">199.9 g</t>
  </si>
  <si>
    <t xml:space="preserve">Lindt Dark Chocolate</t>
  </si>
  <si>
    <t xml:space="preserve">&lt;13.12</t>
  </si>
  <si>
    <t xml:space="preserve">134Cs</t>
  </si>
  <si>
    <t xml:space="preserve">&lt;133.10</t>
  </si>
  <si>
    <t xml:space="preserve">&lt;99.97</t>
  </si>
  <si>
    <t xml:space="preserve">&lt;18.06</t>
  </si>
  <si>
    <t xml:space="preserve">SNOLAB G021</t>
  </si>
  <si>
    <t xml:space="preserve">Swagelock, thread lubricant</t>
  </si>
  <si>
    <t xml:space="preserve">62.9 g</t>
  </si>
  <si>
    <t xml:space="preserve">Swagelok Blue Goop</t>
  </si>
  <si>
    <t xml:space="preserve">&lt;11.65</t>
  </si>
  <si>
    <t xml:space="preserve">&lt;211.30</t>
  </si>
  <si>
    <t xml:space="preserve">SNOLAB G22</t>
  </si>
  <si>
    <t xml:space="preserve">Oct. 2024 Dep Sample Resin</t>
  </si>
  <si>
    <t xml:space="preserve">-</t>
  </si>
  <si>
    <t xml:space="preserve">Health Canada Resin Sample</t>
  </si>
  <si>
    <t xml:space="preserve">(mBq)</t>
  </si>
  <si>
    <t xml:space="preserve">&lt;9.32</t>
  </si>
  <si>
    <t xml:space="preserve">&lt;0.24</t>
  </si>
  <si>
    <t xml:space="preserve">&lt;0.29</t>
  </si>
  <si>
    <t xml:space="preserve">&lt;0.084</t>
  </si>
  <si>
    <t xml:space="preserve">22Na</t>
  </si>
  <si>
    <t xml:space="preserve">(mBq</t>
  </si>
  <si>
    <t xml:space="preserve">&lt;12.30</t>
  </si>
  <si>
    <t xml:space="preserve">&lt;0.15</t>
  </si>
  <si>
    <t xml:space="preserve">SNOLAB G23</t>
  </si>
  <si>
    <t xml:space="preserve">Nov. 2024 Dep Sample Resin</t>
  </si>
  <si>
    <t xml:space="preserve">&lt;0.078</t>
  </si>
  <si>
    <t xml:space="preserve">&lt;3.29</t>
  </si>
  <si>
    <t xml:space="preserve">&lt;0.13</t>
  </si>
  <si>
    <t xml:space="preserve">&lt;0.17</t>
  </si>
  <si>
    <t xml:space="preserve">&lt;11.76</t>
  </si>
  <si>
    <t xml:space="preserve">SNOLAB G24</t>
  </si>
  <si>
    <t xml:space="preserve">Nov. 2024 Inlet Filter</t>
  </si>
  <si>
    <t xml:space="preserve">Health Canada Filter Sample</t>
  </si>
  <si>
    <t xml:space="preserve">&lt;0.32</t>
  </si>
  <si>
    <t xml:space="preserve">&lt;6.28</t>
  </si>
  <si>
    <t xml:space="preserve">&lt;0.094</t>
  </si>
  <si>
    <t xml:space="preserve">&lt;20.01</t>
  </si>
  <si>
    <t xml:space="preserve">&lt;0.21</t>
  </si>
  <si>
    <t xml:space="preserve">&lt;0.94</t>
  </si>
  <si>
    <t xml:space="preserve">&lt;0.077</t>
  </si>
  <si>
    <t xml:space="preserve">SNOLAB G25</t>
  </si>
  <si>
    <t xml:space="preserve">Nov. 2024 Dep Filters 5-0.1 um</t>
  </si>
  <si>
    <t xml:space="preserve">&lt;0.28</t>
  </si>
  <si>
    <t xml:space="preserve">&lt;4.84</t>
  </si>
  <si>
    <t xml:space="preserve">&lt;0.33</t>
  </si>
  <si>
    <t xml:space="preserve">&lt;0.20</t>
  </si>
  <si>
    <t xml:space="preserve">&lt;0.16</t>
  </si>
  <si>
    <t xml:space="preserve">&lt;12.69</t>
  </si>
  <si>
    <t xml:space="preserve">&lt;0.18</t>
  </si>
  <si>
    <t xml:space="preserve">&lt;1.10</t>
  </si>
  <si>
    <t xml:space="preserve">SNOLAB G26</t>
  </si>
  <si>
    <t xml:space="preserve">Air Filter Puck</t>
  </si>
  <si>
    <t xml:space="preserve">1.124 g</t>
  </si>
  <si>
    <t xml:space="preserve">Health Canada Air Monitoring Station Filter</t>
  </si>
  <si>
    <t xml:space="preserve">181 hours</t>
  </si>
  <si>
    <t xml:space="preserve">&lt;721.80</t>
  </si>
  <si>
    <t xml:space="preserve">&lt;52.25</t>
  </si>
  <si>
    <t xml:space="preserve">250219 – 250226</t>
  </si>
  <si>
    <t xml:space="preserve">&lt;240.40</t>
  </si>
  <si>
    <t xml:space="preserve">SNOLAB G27</t>
  </si>
  <si>
    <t xml:space="preserve">1.173 g</t>
  </si>
  <si>
    <t xml:space="preserve">Health Canada Air Monitoring Station Filter </t>
  </si>
  <si>
    <t xml:space="preserve">215 hours</t>
  </si>
  <si>
    <t xml:space="preserve">&lt;574.80</t>
  </si>
  <si>
    <t xml:space="preserve">&lt;91.44</t>
  </si>
  <si>
    <t xml:space="preserve">250226 – 250307</t>
  </si>
  <si>
    <t xml:space="preserve">&lt;109.20</t>
  </si>
  <si>
    <t xml:space="preserve">SNOLAB G28</t>
  </si>
  <si>
    <t xml:space="preserve">1.103 g</t>
  </si>
  <si>
    <t xml:space="preserve">122 hours</t>
  </si>
  <si>
    <t xml:space="preserve">&lt;8982.00</t>
  </si>
  <si>
    <t xml:space="preserve">&lt;665.10</t>
  </si>
  <si>
    <t xml:space="preserve">&lt;294.60</t>
  </si>
  <si>
    <t xml:space="preserve">&lt;135.40</t>
  </si>
  <si>
    <t xml:space="preserve">250307 – 250312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</si>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</sst>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FF0000"/>
      <name val="Bitstream Vera Serif"/>
      <family val="1"/>
      <charset val="1"/>
    </font>
    <font>
      <sz val="8"/>
      <color rgb="FF069A2E"/>
      <name val="Bitstream Vera Serif"/>
      <family val="1"/>
      <charset val="1"/>
    </font>
    <font>
      <sz val="8"/>
      <color rgb="FF3465A4"/>
      <name val="Bitstream Vera Serif"/>
      <family val="1"/>
      <charset val="1"/>
    </font>
    <font>
      <sz val="8"/>
      <color rgb="FF00A933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3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dxfs count="12">
    <dxf>
      <fill>
        <patternFill patternType="solid">
          <fgColor rgb="FF00FFFF"/>
          <bgColor rgb="FF000000"/>
        </patternFill>
      </fill>
    </dxf>
    <dxf>
      <fill>
        <patternFill patternType="solid">
          <fgColor rgb="FFCCCCCC"/>
          <bgColor rgb="FF000000"/>
        </patternFill>
      </fill>
    </dxf>
    <dxf>
      <fill>
        <patternFill patternType="solid">
          <fgColor rgb="FFCCCC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69A2E"/>
          <bgColor rgb="FF000000"/>
        </patternFill>
      </fill>
    </dxf>
    <dxf>
      <fill>
        <patternFill patternType="solid">
          <fgColor rgb="FF3465A4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A933"/>
          <bgColor rgb="FF000000"/>
        </patternFill>
      </fill>
    </dxf>
    <dxf>
      <fill>
        <patternFill patternType="solid">
          <fgColor rgb="FFFFFBCC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BCC"/>
      <rgbColor rgb="FFFF00FF"/>
      <rgbColor rgb="FF00FFFF"/>
      <rgbColor rgb="FFCC0000"/>
      <rgbColor rgb="FF006600"/>
      <rgbColor rgb="FF000080"/>
      <rgbColor rgb="FF996600"/>
      <rgbColor rgb="FF800080"/>
      <rgbColor rgb="FF00A933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snolab/snolabg013/snolabg013.html" TargetMode="External"/><Relationship Id="rId2" Type="http://schemas.openxmlformats.org/officeDocument/2006/relationships/hyperlink" Target="https://www.snolab.ca/users/services/gamma-assay/gopher/snolab/snolabg014/snolabg014.html" TargetMode="External"/><Relationship Id="rId3" Type="http://schemas.openxmlformats.org/officeDocument/2006/relationships/hyperlink" Target="https://www.snolab.ca/users/services/gamma-assay/gopher/snolab/snolabg015/snolabg015.html" TargetMode="External"/><Relationship Id="rId4" Type="http://schemas.openxmlformats.org/officeDocument/2006/relationships/hyperlink" Target="https://www.snolab.ca/users/services/gamma-assay/gopher/snolab/snolabg016/snolabg016.html" TargetMode="External"/><Relationship Id="rId5" Type="http://schemas.openxmlformats.org/officeDocument/2006/relationships/hyperlink" Target="https://www.snolab.ca/users/services/gamma-assay/gopher/snolab/snolabg017/snolabg017.html" TargetMode="External"/><Relationship Id="rId6" Type="http://schemas.openxmlformats.org/officeDocument/2006/relationships/hyperlink" Target="https://www.snolab.ca/users/services/gamma-assay/gopher/snolab/snolabg018/snolabg018.html" TargetMode="External"/><Relationship Id="rId7" Type="http://schemas.openxmlformats.org/officeDocument/2006/relationships/hyperlink" Target="https://www.snolab.ca/users/services/gamma-assay/gopher/snolab/snolabg019/snolabg019.html" TargetMode="External"/><Relationship Id="rId8" Type="http://schemas.openxmlformats.org/officeDocument/2006/relationships/hyperlink" Target="https://www.snolab.ca/users/services/gamma-assay/gopher/snolab/snolabg020/snolabg020.html" TargetMode="External"/><Relationship Id="rId9" Type="http://schemas.openxmlformats.org/officeDocument/2006/relationships/hyperlink" Target="https://www.snolab.ca/users/services/gamma-assay/gopher/snolab/snolabg021/snolabg021.html" TargetMode="External"/><Relationship Id="rId10" Type="http://schemas.openxmlformats.org/officeDocument/2006/relationships/hyperlink" Target="https://www.snolab.ca/users/services/gamma-assay/gopher/snolab/snolabg022/snolabg022.html" TargetMode="External"/><Relationship Id="rId11" Type="http://schemas.openxmlformats.org/officeDocument/2006/relationships/hyperlink" Target="https://www.snolab.ca/users/services/gamma-assay/gopher/snolab/snolabg023/snolabg023.html" TargetMode="External"/><Relationship Id="rId12" Type="http://schemas.openxmlformats.org/officeDocument/2006/relationships/hyperlink" Target="https://www.snolab.ca/users/services/gamma-assay/gopher/snolab/snolabg024/snolabg024.html" TargetMode="External"/><Relationship Id="rId13" Type="http://schemas.openxmlformats.org/officeDocument/2006/relationships/hyperlink" Target="https://www.snolab.ca/users/services/gamma-assay/gopher/snolab/snolabg025/snolabg025.html" TargetMode="External"/><Relationship Id="rId14" Type="http://schemas.openxmlformats.org/officeDocument/2006/relationships/hyperlink" Target="https://www.snolab.ca/users/services/gamma-assay/gopher/snolab/snolabg026/snolabg026.html" TargetMode="External"/><Relationship Id="rId15" Type="http://schemas.openxmlformats.org/officeDocument/2006/relationships/hyperlink" Target="https://www.snolab.ca/users/services/gamma-assay/gopher/snolab/snolabg027/snolabg027.html" TargetMode="External"/><Relationship Id="rId16" Type="http://schemas.openxmlformats.org/officeDocument/2006/relationships/hyperlink" Target="https://www.snolab.ca/users/services/gamma-assay/gopher/snolab/snolabg028/snolabg028.html" TargetMode="External"/><Relationship Id="rId17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91"/>
  <sheetViews>
    <sheetView showFormulas="false" showGridLines="false" showRowColHeaders="true" showZeros="true" rightToLeft="false" tabSelected="true" showOutlineSymbols="true" defaultGridColor="true" view="normal" topLeftCell="A182" colorId="64" zoomScale="95" zoomScaleNormal="95" zoomScalePageLayoutView="100" workbookViewId="0">
      <selection pane="topLeft" activeCell="A187" activeCellId="0" sqref="A187"/>
    </sheetView>
  </sheetViews>
  <sheetFormatPr defaultColWidth="8.4765625" defaultRowHeight="12.8" customHeight="true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9.47"/>
    <col collapsed="false" customWidth="false" hidden="false" outlineLevel="0" max="4" min="4" style="1" width="8.46"/>
    <col collapsed="false" customWidth="true" hidden="false" outlineLevel="0" max="5" min="5" style="1" width="9.47"/>
    <col collapsed="false" customWidth="true" hidden="false" outlineLevel="0" max="6" min="6" style="2" width="9.47"/>
    <col collapsed="false" customWidth="false" hidden="false" outlineLevel="0" max="7" min="7" style="1" width="8.46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false" hidden="false" outlineLevel="0" max="10" min="10" style="1" width="8.46"/>
    <col collapsed="false" customWidth="true" hidden="false" outlineLevel="0" max="11" min="11" style="1" width="8.9"/>
    <col collapsed="false" customWidth="false" hidden="false" outlineLevel="0" max="12" min="12" style="1" width="8.46"/>
    <col collapsed="false" customWidth="true" hidden="false" outlineLevel="0" max="13" min="13" style="1" width="7.47"/>
    <col collapsed="false" customWidth="false" hidden="false" outlineLevel="0" max="14" min="14" style="1" width="8.46"/>
    <col collapsed="false" customWidth="true" hidden="false" outlineLevel="0" max="15" min="15" style="1" width="4.46"/>
    <col collapsed="false" customWidth="true" hidden="false" outlineLevel="0" max="16" min="16" style="1" width="7.47"/>
    <col collapsed="false" customWidth="false" hidden="false" outlineLevel="0" max="17" min="17" style="1" width="8.46"/>
    <col collapsed="false" customWidth="true" hidden="false" outlineLevel="0" max="18" min="18" style="1" width="5.47"/>
    <col collapsed="false" customWidth="true" hidden="false" outlineLevel="0" max="19" min="19" style="1" width="7.71"/>
    <col collapsed="false" customWidth="true" hidden="false" outlineLevel="0" max="20" min="20" style="1" width="9.47"/>
    <col collapsed="false" customWidth="true" hidden="false" outlineLevel="0" max="21" min="21" style="1" width="4.46"/>
    <col collapsed="false" customWidth="false" hidden="false" outlineLevel="0" max="22" min="22" style="1" width="8.46"/>
    <col collapsed="false" customWidth="true" hidden="false" outlineLevel="0" max="23" min="23" style="1" width="6.46"/>
    <col collapsed="false" customWidth="true" hidden="false" outlineLevel="0" max="26" min="24" style="1" width="5.47"/>
    <col collapsed="false" customWidth="true" hidden="false" outlineLevel="0" max="27" min="27" style="1" width="4.46"/>
    <col collapsed="false" customWidth="true" hidden="false" outlineLevel="0" max="29" min="28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6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12.8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12.8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12.8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24"/>
      <c r="AD15" s="24"/>
      <c r="AE15" s="24"/>
    </row>
    <row r="16" customFormat="false" ht="12.8" hidden="false" customHeight="true" outlineLevel="0" collapsed="false">
      <c r="A16" s="25" t="s">
        <v>27</v>
      </c>
      <c r="B16" s="25" t="s">
        <v>28</v>
      </c>
      <c r="C16" s="26"/>
      <c r="D16" s="27" t="s">
        <v>29</v>
      </c>
      <c r="E16" s="28" t="n">
        <v>180924</v>
      </c>
      <c r="F16" s="29" t="n">
        <v>43367</v>
      </c>
      <c r="G16" s="30" t="s">
        <v>30</v>
      </c>
      <c r="H16" s="31"/>
      <c r="I16" s="32" t="s">
        <v>31</v>
      </c>
      <c r="J16" s="33"/>
      <c r="K16" s="31"/>
      <c r="L16" s="32" t="s">
        <v>32</v>
      </c>
      <c r="M16" s="33"/>
      <c r="N16" s="31"/>
      <c r="O16" s="32" t="s">
        <v>33</v>
      </c>
      <c r="P16" s="33"/>
      <c r="Q16" s="31"/>
      <c r="R16" s="32" t="s">
        <v>34</v>
      </c>
      <c r="S16" s="33"/>
      <c r="T16" s="34"/>
      <c r="U16" s="32" t="s">
        <v>35</v>
      </c>
      <c r="V16" s="33"/>
      <c r="W16" s="31"/>
      <c r="X16" s="32" t="s">
        <v>36</v>
      </c>
      <c r="Y16" s="33"/>
      <c r="Z16" s="31"/>
      <c r="AA16" s="32" t="s">
        <v>37</v>
      </c>
      <c r="AB16" s="33"/>
      <c r="AC16" s="35" t="s">
        <v>38</v>
      </c>
      <c r="AD16" s="35"/>
      <c r="AE16" s="35"/>
    </row>
    <row r="17" customFormat="false" ht="12.8" hidden="false" customHeight="true" outlineLevel="0" collapsed="false">
      <c r="A17" s="36" t="s">
        <v>39</v>
      </c>
      <c r="B17" s="36"/>
      <c r="C17" s="36"/>
      <c r="D17" s="37" t="s">
        <v>40</v>
      </c>
      <c r="E17" s="37"/>
      <c r="F17" s="38" t="n">
        <v>43378</v>
      </c>
      <c r="G17" s="30" t="s">
        <v>41</v>
      </c>
      <c r="H17" s="39" t="n">
        <v>4.148</v>
      </c>
      <c r="I17" s="40" t="s">
        <v>42</v>
      </c>
      <c r="J17" s="41" t="n">
        <v>0.2067</v>
      </c>
      <c r="K17" s="39" t="n">
        <v>9.432</v>
      </c>
      <c r="L17" s="40" t="s">
        <v>42</v>
      </c>
      <c r="M17" s="41" t="n">
        <v>2.259</v>
      </c>
      <c r="N17" s="39" t="n">
        <v>0.2253</v>
      </c>
      <c r="O17" s="40" t="s">
        <v>42</v>
      </c>
      <c r="P17" s="41" t="n">
        <v>0.1127</v>
      </c>
      <c r="Q17" s="39" t="n">
        <v>1.872</v>
      </c>
      <c r="R17" s="40" t="s">
        <v>42</v>
      </c>
      <c r="S17" s="41" t="n">
        <v>0.159</v>
      </c>
      <c r="T17" s="39" t="n">
        <v>4.0288</v>
      </c>
      <c r="U17" s="40" t="s">
        <v>42</v>
      </c>
      <c r="V17" s="41" t="n">
        <v>0.7221</v>
      </c>
      <c r="W17" s="42" t="n">
        <v>0.02858</v>
      </c>
      <c r="X17" s="43" t="s">
        <v>42</v>
      </c>
      <c r="Y17" s="44" t="n">
        <v>0.0623</v>
      </c>
      <c r="Z17" s="42" t="n">
        <v>0.05942</v>
      </c>
      <c r="AA17" s="43" t="s">
        <v>42</v>
      </c>
      <c r="AB17" s="44" t="n">
        <v>0.02565</v>
      </c>
      <c r="AC17" s="45"/>
      <c r="AD17" s="45"/>
      <c r="AE17" s="45"/>
    </row>
    <row r="18" customFormat="false" ht="12.8" hidden="false" customHeight="true" outlineLevel="0" collapsed="false">
      <c r="A18" s="36"/>
      <c r="B18" s="36" t="s">
        <v>43</v>
      </c>
      <c r="C18" s="36"/>
      <c r="D18" s="46" t="s">
        <v>44</v>
      </c>
      <c r="E18" s="47" t="s">
        <v>45</v>
      </c>
      <c r="F18" s="48" t="n">
        <v>43404</v>
      </c>
      <c r="G18" s="30" t="s">
        <v>46</v>
      </c>
      <c r="H18" s="49"/>
      <c r="I18" s="40"/>
      <c r="J18" s="50"/>
      <c r="K18" s="49"/>
      <c r="L18" s="40"/>
      <c r="M18" s="50"/>
      <c r="N18" s="49"/>
      <c r="O18" s="40"/>
      <c r="P18" s="51" t="s">
        <v>47</v>
      </c>
      <c r="Q18" s="49"/>
      <c r="R18" s="40"/>
      <c r="S18" s="50"/>
      <c r="T18" s="49"/>
      <c r="U18" s="40"/>
      <c r="V18" s="52"/>
      <c r="W18" s="53"/>
      <c r="X18" s="40"/>
      <c r="Y18" s="50"/>
      <c r="Z18" s="53"/>
      <c r="AA18" s="40"/>
      <c r="AB18" s="50"/>
      <c r="AC18" s="54"/>
      <c r="AD18" s="40"/>
      <c r="AE18" s="55"/>
    </row>
    <row r="19" customFormat="false" ht="25.9" hidden="false" customHeight="true" outlineLevel="0" collapsed="false">
      <c r="A19" s="36"/>
      <c r="B19" s="36"/>
      <c r="C19" s="56"/>
      <c r="D19" s="57"/>
      <c r="E19" s="57"/>
      <c r="F19" s="48" t="n">
        <v>43446</v>
      </c>
      <c r="G19" s="58" t="s">
        <v>30</v>
      </c>
      <c r="H19" s="59" t="s">
        <v>48</v>
      </c>
      <c r="I19" s="59"/>
      <c r="J19" s="59"/>
      <c r="K19" s="31"/>
      <c r="L19" s="32" t="s">
        <v>49</v>
      </c>
      <c r="M19" s="33"/>
      <c r="N19" s="60"/>
      <c r="O19" s="32" t="s">
        <v>50</v>
      </c>
      <c r="P19" s="61"/>
      <c r="Q19" s="60"/>
      <c r="R19" s="32" t="s">
        <v>51</v>
      </c>
      <c r="S19" s="61"/>
      <c r="T19" s="59" t="s">
        <v>52</v>
      </c>
      <c r="U19" s="59"/>
      <c r="V19" s="59"/>
      <c r="W19" s="34"/>
      <c r="X19" s="32"/>
      <c r="Y19" s="62"/>
      <c r="Z19" s="34"/>
      <c r="AA19" s="32"/>
      <c r="AB19" s="62"/>
      <c r="AC19" s="31"/>
      <c r="AD19" s="32"/>
      <c r="AE19" s="33"/>
    </row>
    <row r="20" customFormat="false" ht="25.25" hidden="false" customHeight="true" outlineLevel="0" collapsed="false">
      <c r="A20" s="36"/>
      <c r="B20" s="36"/>
      <c r="C20" s="56"/>
      <c r="D20" s="36" t="s">
        <v>53</v>
      </c>
      <c r="E20" s="63" t="n">
        <v>190826</v>
      </c>
      <c r="F20" s="64" t="n">
        <v>43703</v>
      </c>
      <c r="G20" s="30" t="s">
        <v>41</v>
      </c>
      <c r="H20" s="65" t="n">
        <v>835.51</v>
      </c>
      <c r="I20" s="40" t="s">
        <v>42</v>
      </c>
      <c r="J20" s="66" t="n">
        <v>44.06</v>
      </c>
      <c r="K20" s="65" t="n">
        <v>2.3453</v>
      </c>
      <c r="L20" s="67" t="s">
        <v>42</v>
      </c>
      <c r="M20" s="66" t="n">
        <v>0.8049</v>
      </c>
      <c r="N20" s="42" t="n">
        <v>0.0436</v>
      </c>
      <c r="O20" s="43" t="s">
        <v>42</v>
      </c>
      <c r="P20" s="44" t="n">
        <v>0.04274</v>
      </c>
      <c r="Q20" s="39" t="n">
        <v>3.595</v>
      </c>
      <c r="R20" s="67" t="s">
        <v>42</v>
      </c>
      <c r="S20" s="41" t="n">
        <v>0.2824</v>
      </c>
      <c r="T20" s="39" t="n">
        <v>10269</v>
      </c>
      <c r="U20" s="67" t="s">
        <v>42</v>
      </c>
      <c r="V20" s="41" t="n">
        <v>4584</v>
      </c>
      <c r="W20" s="53"/>
      <c r="X20" s="40"/>
      <c r="Y20" s="50"/>
      <c r="Z20" s="39"/>
      <c r="AA20" s="67"/>
      <c r="AB20" s="41"/>
      <c r="AC20" s="54"/>
      <c r="AD20" s="40"/>
      <c r="AE20" s="55"/>
    </row>
    <row r="21" customFormat="false" ht="26.05" hidden="false" customHeight="true" outlineLevel="0" collapsed="false">
      <c r="A21" s="68"/>
      <c r="B21" s="68"/>
      <c r="C21" s="69"/>
      <c r="D21" s="70" t="n">
        <v>84.666</v>
      </c>
      <c r="E21" s="70"/>
      <c r="F21" s="71" t="n">
        <v>43742</v>
      </c>
      <c r="G21" s="30" t="s">
        <v>46</v>
      </c>
      <c r="H21" s="49"/>
      <c r="I21" s="40"/>
      <c r="J21" s="66"/>
      <c r="K21" s="65"/>
      <c r="L21" s="67"/>
      <c r="M21" s="66"/>
      <c r="N21" s="42"/>
      <c r="O21" s="40"/>
      <c r="P21" s="44"/>
      <c r="Q21" s="49"/>
      <c r="R21" s="67"/>
      <c r="S21" s="72"/>
      <c r="T21" s="49"/>
      <c r="U21" s="67"/>
      <c r="V21" s="41"/>
      <c r="W21" s="53"/>
      <c r="X21" s="40"/>
      <c r="Y21" s="50"/>
      <c r="Z21" s="53"/>
      <c r="AA21" s="40"/>
      <c r="AB21" s="50"/>
      <c r="AC21" s="54"/>
      <c r="AD21" s="40"/>
      <c r="AE21" s="55"/>
    </row>
    <row r="22" customFormat="false" ht="44.75" hidden="false" customHeight="true" outlineLevel="0" collapsed="false">
      <c r="A22" s="73" t="s">
        <v>54</v>
      </c>
      <c r="B22" s="73" t="s">
        <v>55</v>
      </c>
      <c r="C22" s="74"/>
      <c r="D22" s="75" t="n">
        <v>24.417</v>
      </c>
      <c r="E22" s="76" t="s">
        <v>56</v>
      </c>
      <c r="F22" s="77" t="n">
        <v>43378</v>
      </c>
      <c r="G22" s="78" t="s">
        <v>30</v>
      </c>
      <c r="H22" s="31"/>
      <c r="I22" s="32" t="s">
        <v>31</v>
      </c>
      <c r="J22" s="33"/>
      <c r="K22" s="31"/>
      <c r="L22" s="32" t="s">
        <v>32</v>
      </c>
      <c r="M22" s="33"/>
      <c r="N22" s="31"/>
      <c r="O22" s="32" t="s">
        <v>33</v>
      </c>
      <c r="P22" s="33"/>
      <c r="Q22" s="31"/>
      <c r="R22" s="32" t="s">
        <v>34</v>
      </c>
      <c r="S22" s="33"/>
      <c r="T22" s="34"/>
      <c r="U22" s="32" t="s">
        <v>35</v>
      </c>
      <c r="V22" s="33"/>
      <c r="W22" s="31"/>
      <c r="X22" s="32" t="s">
        <v>36</v>
      </c>
      <c r="Y22" s="33"/>
      <c r="Z22" s="31"/>
      <c r="AA22" s="32" t="s">
        <v>37</v>
      </c>
      <c r="AB22" s="33"/>
      <c r="AC22" s="35" t="s">
        <v>38</v>
      </c>
      <c r="AD22" s="35"/>
      <c r="AE22" s="35"/>
    </row>
    <row r="23" customFormat="false" ht="25.25" hidden="false" customHeight="true" outlineLevel="0" collapsed="false">
      <c r="A23" s="79" t="s">
        <v>57</v>
      </c>
      <c r="B23" s="79"/>
      <c r="C23" s="79"/>
      <c r="D23" s="79"/>
      <c r="E23" s="79"/>
      <c r="F23" s="80" t="n">
        <v>43404</v>
      </c>
      <c r="G23" s="78" t="s">
        <v>41</v>
      </c>
      <c r="H23" s="81" t="n">
        <v>5.144</v>
      </c>
      <c r="I23" s="82" t="s">
        <v>42</v>
      </c>
      <c r="J23" s="83" t="n">
        <v>0.2605</v>
      </c>
      <c r="K23" s="81" t="n">
        <v>8.687</v>
      </c>
      <c r="L23" s="82" t="s">
        <v>42</v>
      </c>
      <c r="M23" s="83" t="n">
        <v>2.743</v>
      </c>
      <c r="N23" s="81" t="n">
        <v>0.1996</v>
      </c>
      <c r="O23" s="82" t="s">
        <v>42</v>
      </c>
      <c r="P23" s="83" t="n">
        <v>0.2986</v>
      </c>
      <c r="Q23" s="81" t="n">
        <v>1.715</v>
      </c>
      <c r="R23" s="82" t="s">
        <v>42</v>
      </c>
      <c r="S23" s="83" t="n">
        <v>0.1697</v>
      </c>
      <c r="T23" s="81" t="n">
        <v>3.8586</v>
      </c>
      <c r="U23" s="82" t="s">
        <v>42</v>
      </c>
      <c r="V23" s="83" t="n">
        <v>0.8099</v>
      </c>
      <c r="W23" s="84" t="s">
        <v>58</v>
      </c>
      <c r="X23" s="85"/>
      <c r="Y23" s="83"/>
      <c r="Z23" s="81" t="n">
        <v>0.1311</v>
      </c>
      <c r="AA23" s="86" t="s">
        <v>42</v>
      </c>
      <c r="AB23" s="83" t="n">
        <v>0.0383</v>
      </c>
      <c r="AC23" s="87"/>
      <c r="AD23" s="87"/>
      <c r="AE23" s="87"/>
    </row>
    <row r="24" customFormat="false" ht="30" hidden="false" customHeight="true" outlineLevel="0" collapsed="false">
      <c r="A24" s="79"/>
      <c r="B24" s="79" t="s">
        <v>43</v>
      </c>
      <c r="C24" s="79"/>
      <c r="D24" s="79" t="s">
        <v>59</v>
      </c>
      <c r="E24" s="79"/>
      <c r="F24" s="80" t="s">
        <v>59</v>
      </c>
      <c r="G24" s="78" t="s">
        <v>46</v>
      </c>
      <c r="H24" s="88"/>
      <c r="I24" s="82"/>
      <c r="J24" s="89"/>
      <c r="K24" s="88"/>
      <c r="L24" s="82"/>
      <c r="M24" s="89"/>
      <c r="N24" s="88"/>
      <c r="O24" s="82"/>
      <c r="P24" s="90" t="s">
        <v>47</v>
      </c>
      <c r="Q24" s="88"/>
      <c r="R24" s="82"/>
      <c r="S24" s="89"/>
      <c r="T24" s="88"/>
      <c r="U24" s="82"/>
      <c r="V24" s="91"/>
      <c r="W24" s="92"/>
      <c r="X24" s="82"/>
      <c r="Y24" s="89"/>
      <c r="Z24" s="92"/>
      <c r="AA24" s="82"/>
      <c r="AB24" s="89"/>
      <c r="AC24" s="93"/>
      <c r="AD24" s="82"/>
      <c r="AE24" s="94"/>
    </row>
    <row r="25" customFormat="false" ht="32.35" hidden="false" customHeight="true" outlineLevel="0" collapsed="false">
      <c r="A25" s="79"/>
      <c r="B25" s="79"/>
      <c r="C25" s="95"/>
      <c r="D25" s="96" t="n">
        <v>39.874</v>
      </c>
      <c r="E25" s="97" t="s">
        <v>60</v>
      </c>
      <c r="F25" s="80" t="n">
        <v>43446</v>
      </c>
      <c r="G25" s="98" t="s">
        <v>30</v>
      </c>
      <c r="H25" s="59" t="s">
        <v>48</v>
      </c>
      <c r="I25" s="59"/>
      <c r="J25" s="59"/>
      <c r="K25" s="31"/>
      <c r="L25" s="32" t="s">
        <v>49</v>
      </c>
      <c r="M25" s="33"/>
      <c r="N25" s="60"/>
      <c r="O25" s="32" t="s">
        <v>50</v>
      </c>
      <c r="P25" s="61"/>
      <c r="Q25" s="60"/>
      <c r="R25" s="32" t="s">
        <v>51</v>
      </c>
      <c r="S25" s="61"/>
      <c r="T25" s="59" t="s">
        <v>52</v>
      </c>
      <c r="U25" s="59"/>
      <c r="V25" s="59"/>
      <c r="W25" s="34"/>
      <c r="X25" s="32"/>
      <c r="Y25" s="62"/>
      <c r="Z25" s="34"/>
      <c r="AA25" s="32"/>
      <c r="AB25" s="62"/>
      <c r="AC25" s="31"/>
      <c r="AD25" s="32"/>
      <c r="AE25" s="33"/>
    </row>
    <row r="26" customFormat="false" ht="25.25" hidden="false" customHeight="true" outlineLevel="0" collapsed="false">
      <c r="A26" s="79"/>
      <c r="B26" s="79"/>
      <c r="C26" s="95"/>
      <c r="D26" s="79" t="s">
        <v>53</v>
      </c>
      <c r="E26" s="79" t="s">
        <v>61</v>
      </c>
      <c r="F26" s="80" t="n">
        <v>43488</v>
      </c>
      <c r="G26" s="78" t="s">
        <v>41</v>
      </c>
      <c r="H26" s="99" t="n">
        <v>864.94</v>
      </c>
      <c r="I26" s="82" t="s">
        <v>42</v>
      </c>
      <c r="J26" s="100" t="n">
        <v>46</v>
      </c>
      <c r="K26" s="99" t="n">
        <v>0.9895</v>
      </c>
      <c r="L26" s="86" t="s">
        <v>42</v>
      </c>
      <c r="M26" s="100" t="n">
        <v>0.8627</v>
      </c>
      <c r="N26" s="84" t="s">
        <v>62</v>
      </c>
      <c r="O26" s="85"/>
      <c r="P26" s="83"/>
      <c r="Q26" s="81" t="n">
        <v>3.844</v>
      </c>
      <c r="R26" s="86" t="s">
        <v>42</v>
      </c>
      <c r="S26" s="83" t="n">
        <v>0.3364</v>
      </c>
      <c r="T26" s="81" t="n">
        <v>5860.1</v>
      </c>
      <c r="U26" s="86" t="s">
        <v>42</v>
      </c>
      <c r="V26" s="83" t="n">
        <v>5060</v>
      </c>
      <c r="W26" s="92"/>
      <c r="X26" s="82"/>
      <c r="Y26" s="89"/>
      <c r="Z26" s="81"/>
      <c r="AA26" s="85"/>
      <c r="AB26" s="83"/>
      <c r="AC26" s="93"/>
      <c r="AD26" s="82"/>
      <c r="AE26" s="94"/>
    </row>
    <row r="27" customFormat="false" ht="26.7" hidden="false" customHeight="true" outlineLevel="0" collapsed="false">
      <c r="A27" s="101"/>
      <c r="B27" s="101"/>
      <c r="C27" s="102"/>
      <c r="D27" s="103" t="n">
        <v>64.291</v>
      </c>
      <c r="E27" s="103"/>
      <c r="F27" s="104"/>
      <c r="G27" s="78" t="s">
        <v>46</v>
      </c>
      <c r="H27" s="88"/>
      <c r="I27" s="82"/>
      <c r="J27" s="100"/>
      <c r="K27" s="99"/>
      <c r="L27" s="85"/>
      <c r="M27" s="100"/>
      <c r="N27" s="105"/>
      <c r="O27" s="82"/>
      <c r="P27" s="106"/>
      <c r="Q27" s="88"/>
      <c r="R27" s="85"/>
      <c r="S27" s="107"/>
      <c r="T27" s="88"/>
      <c r="U27" s="85"/>
      <c r="V27" s="83"/>
      <c r="W27" s="92"/>
      <c r="X27" s="82"/>
      <c r="Y27" s="89"/>
      <c r="Z27" s="92"/>
      <c r="AA27" s="82"/>
      <c r="AB27" s="89"/>
      <c r="AC27" s="93"/>
      <c r="AD27" s="82"/>
      <c r="AE27" s="94"/>
    </row>
    <row r="28" customFormat="false" ht="34.3" hidden="false" customHeight="true" outlineLevel="0" collapsed="false">
      <c r="A28" s="25" t="s">
        <v>63</v>
      </c>
      <c r="B28" s="25" t="s">
        <v>64</v>
      </c>
      <c r="C28" s="108" t="s">
        <v>65</v>
      </c>
      <c r="D28" s="109" t="n">
        <v>2.833</v>
      </c>
      <c r="E28" s="110" t="n">
        <v>200127</v>
      </c>
      <c r="F28" s="111" t="n">
        <v>43857</v>
      </c>
      <c r="G28" s="30" t="s">
        <v>30</v>
      </c>
      <c r="H28" s="31"/>
      <c r="I28" s="32" t="s">
        <v>31</v>
      </c>
      <c r="J28" s="33"/>
      <c r="K28" s="31"/>
      <c r="L28" s="32" t="s">
        <v>32</v>
      </c>
      <c r="M28" s="33"/>
      <c r="N28" s="31"/>
      <c r="O28" s="32" t="s">
        <v>33</v>
      </c>
      <c r="P28" s="33"/>
      <c r="Q28" s="31"/>
      <c r="R28" s="32" t="s">
        <v>34</v>
      </c>
      <c r="S28" s="33"/>
      <c r="T28" s="34"/>
      <c r="U28" s="32" t="s">
        <v>35</v>
      </c>
      <c r="V28" s="33"/>
      <c r="W28" s="31"/>
      <c r="X28" s="32" t="s">
        <v>36</v>
      </c>
      <c r="Y28" s="33"/>
      <c r="Z28" s="31"/>
      <c r="AA28" s="32" t="s">
        <v>37</v>
      </c>
      <c r="AB28" s="33"/>
      <c r="AC28" s="35" t="s">
        <v>38</v>
      </c>
      <c r="AD28" s="35"/>
      <c r="AE28" s="35"/>
    </row>
    <row r="29" customFormat="false" ht="31.4" hidden="false" customHeight="true" outlineLevel="0" collapsed="false">
      <c r="A29" s="36" t="s">
        <v>66</v>
      </c>
      <c r="B29" s="36" t="s">
        <v>67</v>
      </c>
      <c r="C29" s="36"/>
      <c r="D29" s="36"/>
      <c r="E29" s="36"/>
      <c r="F29" s="112" t="n">
        <v>43860</v>
      </c>
      <c r="G29" s="30" t="s">
        <v>41</v>
      </c>
      <c r="H29" s="39" t="n">
        <v>2898</v>
      </c>
      <c r="I29" s="40" t="s">
        <v>42</v>
      </c>
      <c r="J29" s="41" t="n">
        <v>126.4</v>
      </c>
      <c r="K29" s="39" t="n">
        <v>11270</v>
      </c>
      <c r="L29" s="40" t="s">
        <v>42</v>
      </c>
      <c r="M29" s="41" t="n">
        <v>1611</v>
      </c>
      <c r="N29" s="39" t="n">
        <v>585.2</v>
      </c>
      <c r="O29" s="40" t="s">
        <v>42</v>
      </c>
      <c r="P29" s="41" t="n">
        <v>34.85</v>
      </c>
      <c r="Q29" s="39" t="n">
        <v>1458</v>
      </c>
      <c r="R29" s="40" t="s">
        <v>42</v>
      </c>
      <c r="S29" s="41" t="n">
        <v>102.1</v>
      </c>
      <c r="T29" s="39" t="n">
        <v>33933</v>
      </c>
      <c r="U29" s="40" t="s">
        <v>42</v>
      </c>
      <c r="V29" s="41" t="n">
        <v>2130</v>
      </c>
      <c r="W29" s="39" t="n">
        <v>3357.6</v>
      </c>
      <c r="X29" s="67" t="s">
        <v>42</v>
      </c>
      <c r="Y29" s="41" t="n">
        <v>197.8</v>
      </c>
      <c r="Z29" s="39" t="n">
        <v>22.43</v>
      </c>
      <c r="AA29" s="67" t="s">
        <v>42</v>
      </c>
      <c r="AB29" s="41" t="n">
        <v>14.88</v>
      </c>
      <c r="AC29" s="45"/>
      <c r="AD29" s="45"/>
      <c r="AE29" s="45"/>
    </row>
    <row r="30" customFormat="false" ht="34.55" hidden="false" customHeight="true" outlineLevel="0" collapsed="false">
      <c r="A30" s="36"/>
      <c r="B30" s="36" t="s">
        <v>68</v>
      </c>
      <c r="C30" s="36"/>
      <c r="D30" s="36"/>
      <c r="E30" s="36"/>
      <c r="F30" s="112"/>
      <c r="G30" s="30" t="s">
        <v>46</v>
      </c>
      <c r="H30" s="49" t="str">
        <f aca="false">ROUND(H29*81/1000,2)&amp;" ppb"</f>
        <v>234.74 ppb</v>
      </c>
      <c r="I30" s="40" t="s">
        <v>42</v>
      </c>
      <c r="J30" s="52" t="str">
        <f aca="false">ROUND(J29*81/1000,2)&amp;" ppb"</f>
        <v>10.24 ppb</v>
      </c>
      <c r="K30" s="49" t="str">
        <f aca="false">ROUND(K29*81/1000000,2)&amp;" ppm"</f>
        <v>0.91 ppm</v>
      </c>
      <c r="L30" s="40" t="s">
        <v>42</v>
      </c>
      <c r="M30" s="52" t="str">
        <f aca="false">ROUND(M29*81/1000000,2)&amp;" ppm"</f>
        <v>0.13 ppm</v>
      </c>
      <c r="N30" s="49" t="str">
        <f aca="false">ROUND(N29*1760/1000000,2)&amp;" ppm"</f>
        <v>1.03 ppm</v>
      </c>
      <c r="O30" s="40" t="s">
        <v>42</v>
      </c>
      <c r="P30" s="52" t="str">
        <f aca="false">ROUND(P29*1760/1000000,2)&amp;" ppm"</f>
        <v>0.06 ppm</v>
      </c>
      <c r="Q30" s="49" t="str">
        <f aca="false">ROUND(Q29*246/1000000,2)&amp;" ppm"</f>
        <v>0.36 ppm</v>
      </c>
      <c r="R30" s="40" t="s">
        <v>42</v>
      </c>
      <c r="S30" s="52" t="str">
        <f aca="false">ROUND(S29*246/1000000,2)&amp;" ppm"</f>
        <v>0.03 ppm</v>
      </c>
      <c r="T30" s="49" t="str">
        <f aca="false">ROUND(T29*32300/1000000,2)&amp;" ppm"</f>
        <v>1096.04 ppm</v>
      </c>
      <c r="U30" s="40" t="s">
        <v>42</v>
      </c>
      <c r="V30" s="52" t="str">
        <f aca="false">ROUND(V29*32300/1000000,2)&amp;" ppm"</f>
        <v>68.8 ppm</v>
      </c>
      <c r="W30" s="53"/>
      <c r="X30" s="40"/>
      <c r="Y30" s="50"/>
      <c r="Z30" s="53"/>
      <c r="AA30" s="40"/>
      <c r="AB30" s="50"/>
      <c r="AC30" s="54"/>
      <c r="AD30" s="40"/>
      <c r="AE30" s="55"/>
    </row>
    <row r="31" customFormat="false" ht="32.35" hidden="false" customHeight="true" outlineLevel="0" collapsed="false">
      <c r="A31" s="36"/>
      <c r="B31" s="36"/>
      <c r="C31" s="56"/>
      <c r="D31" s="36"/>
      <c r="E31" s="36"/>
      <c r="F31" s="112"/>
      <c r="G31" s="58" t="s">
        <v>30</v>
      </c>
      <c r="H31" s="59" t="s">
        <v>48</v>
      </c>
      <c r="I31" s="59"/>
      <c r="J31" s="59"/>
      <c r="K31" s="31"/>
      <c r="L31" s="32" t="s">
        <v>49</v>
      </c>
      <c r="M31" s="33"/>
      <c r="N31" s="60"/>
      <c r="O31" s="32" t="s">
        <v>50</v>
      </c>
      <c r="P31" s="61"/>
      <c r="Q31" s="60"/>
      <c r="R31" s="32" t="s">
        <v>51</v>
      </c>
      <c r="S31" s="61"/>
      <c r="T31" s="59" t="s">
        <v>69</v>
      </c>
      <c r="U31" s="59"/>
      <c r="V31" s="59"/>
      <c r="W31" s="34"/>
      <c r="X31" s="32"/>
      <c r="Y31" s="62"/>
      <c r="Z31" s="34"/>
      <c r="AA31" s="32"/>
      <c r="AB31" s="62"/>
      <c r="AC31" s="31"/>
      <c r="AD31" s="32"/>
      <c r="AE31" s="33"/>
    </row>
    <row r="32" customFormat="false" ht="25.25" hidden="false" customHeight="true" outlineLevel="0" collapsed="false">
      <c r="A32" s="36"/>
      <c r="B32" s="36"/>
      <c r="C32" s="56"/>
      <c r="D32" s="36"/>
      <c r="E32" s="36"/>
      <c r="F32" s="112"/>
      <c r="G32" s="30" t="s">
        <v>41</v>
      </c>
      <c r="H32" s="65" t="n">
        <v>8358.4</v>
      </c>
      <c r="I32" s="40" t="s">
        <v>42</v>
      </c>
      <c r="J32" s="66" t="n">
        <v>2997</v>
      </c>
      <c r="K32" s="113" t="s">
        <v>70</v>
      </c>
      <c r="L32" s="67"/>
      <c r="M32" s="66"/>
      <c r="N32" s="39" t="n">
        <v>37.669</v>
      </c>
      <c r="O32" s="67" t="s">
        <v>42</v>
      </c>
      <c r="P32" s="41" t="n">
        <v>23.32</v>
      </c>
      <c r="Q32" s="39" t="n">
        <v>4729</v>
      </c>
      <c r="R32" s="67" t="s">
        <v>42</v>
      </c>
      <c r="S32" s="41" t="n">
        <v>207.4</v>
      </c>
      <c r="T32" s="39" t="n">
        <v>22806</v>
      </c>
      <c r="U32" s="67" t="s">
        <v>42</v>
      </c>
      <c r="V32" s="41" t="n">
        <v>1224</v>
      </c>
      <c r="W32" s="39"/>
      <c r="X32" s="67"/>
      <c r="Y32" s="41"/>
      <c r="Z32" s="39"/>
      <c r="AA32" s="67"/>
      <c r="AB32" s="41"/>
      <c r="AC32" s="54"/>
      <c r="AD32" s="40"/>
      <c r="AE32" s="55"/>
    </row>
    <row r="33" customFormat="false" ht="29.85" hidden="false" customHeight="true" outlineLevel="0" collapsed="false">
      <c r="A33" s="68"/>
      <c r="B33" s="68"/>
      <c r="C33" s="69"/>
      <c r="D33" s="68"/>
      <c r="E33" s="68"/>
      <c r="F33" s="114"/>
      <c r="G33" s="30" t="s">
        <v>46</v>
      </c>
      <c r="H33" s="49" t="str">
        <f aca="false">ROUND(H32*81/1000000,2)&amp;" ppm"</f>
        <v>0.68 ppm</v>
      </c>
      <c r="I33" s="40" t="s">
        <v>42</v>
      </c>
      <c r="J33" s="52" t="str">
        <f aca="false">ROUND(J32*81/1000000,2)&amp;" ppm"</f>
        <v>0.24 ppm</v>
      </c>
      <c r="K33" s="65"/>
      <c r="L33" s="67"/>
      <c r="M33" s="66"/>
      <c r="N33" s="42"/>
      <c r="O33" s="40"/>
      <c r="P33" s="44"/>
      <c r="Q33" s="49" t="str">
        <f aca="false">ROUND(Q32*246/1000000,2)&amp;" ppm"</f>
        <v>1.16 ppm</v>
      </c>
      <c r="R33" s="40" t="s">
        <v>42</v>
      </c>
      <c r="S33" s="52" t="str">
        <f aca="false">ROUND(S32*246/1000000,2)&amp;" ppm"</f>
        <v>0.05 ppm</v>
      </c>
      <c r="T33" s="49"/>
      <c r="U33" s="40"/>
      <c r="V33" s="52"/>
      <c r="W33" s="53"/>
      <c r="X33" s="40"/>
      <c r="Y33" s="50"/>
      <c r="Z33" s="53"/>
      <c r="AA33" s="40"/>
      <c r="AB33" s="50"/>
      <c r="AC33" s="54"/>
      <c r="AD33" s="40"/>
      <c r="AE33" s="55"/>
    </row>
    <row r="34" customFormat="false" ht="34.3" hidden="false" customHeight="true" outlineLevel="0" collapsed="false">
      <c r="A34" s="73" t="s">
        <v>71</v>
      </c>
      <c r="B34" s="73" t="s">
        <v>64</v>
      </c>
      <c r="C34" s="115" t="s">
        <v>65</v>
      </c>
      <c r="D34" s="75" t="n">
        <v>4.708</v>
      </c>
      <c r="E34" s="116" t="n">
        <v>200130</v>
      </c>
      <c r="F34" s="77" t="n">
        <v>43860</v>
      </c>
      <c r="G34" s="78" t="s">
        <v>30</v>
      </c>
      <c r="H34" s="31"/>
      <c r="I34" s="32" t="s">
        <v>31</v>
      </c>
      <c r="J34" s="33"/>
      <c r="K34" s="31"/>
      <c r="L34" s="32" t="s">
        <v>32</v>
      </c>
      <c r="M34" s="33"/>
      <c r="N34" s="31"/>
      <c r="O34" s="32" t="s">
        <v>33</v>
      </c>
      <c r="P34" s="33"/>
      <c r="Q34" s="31"/>
      <c r="R34" s="32" t="s">
        <v>34</v>
      </c>
      <c r="S34" s="33"/>
      <c r="T34" s="34"/>
      <c r="U34" s="32" t="s">
        <v>35</v>
      </c>
      <c r="V34" s="33"/>
      <c r="W34" s="31"/>
      <c r="X34" s="32" t="s">
        <v>36</v>
      </c>
      <c r="Y34" s="33"/>
      <c r="Z34" s="31"/>
      <c r="AA34" s="32" t="s">
        <v>37</v>
      </c>
      <c r="AB34" s="33"/>
      <c r="AC34" s="35" t="s">
        <v>38</v>
      </c>
      <c r="AD34" s="35"/>
      <c r="AE34" s="35"/>
    </row>
    <row r="35" customFormat="false" ht="25.25" hidden="false" customHeight="true" outlineLevel="0" collapsed="false">
      <c r="A35" s="79" t="s">
        <v>66</v>
      </c>
      <c r="B35" s="79" t="s">
        <v>67</v>
      </c>
      <c r="C35" s="79"/>
      <c r="D35" s="79"/>
      <c r="E35" s="79"/>
      <c r="F35" s="80" t="n">
        <v>43865</v>
      </c>
      <c r="G35" s="78" t="s">
        <v>41</v>
      </c>
      <c r="H35" s="81" t="n">
        <v>3819</v>
      </c>
      <c r="I35" s="82" t="s">
        <v>42</v>
      </c>
      <c r="J35" s="83" t="n">
        <v>187.7</v>
      </c>
      <c r="K35" s="81" t="n">
        <v>10400</v>
      </c>
      <c r="L35" s="82" t="s">
        <v>42</v>
      </c>
      <c r="M35" s="83" t="n">
        <v>2107</v>
      </c>
      <c r="N35" s="81" t="n">
        <v>449.8</v>
      </c>
      <c r="O35" s="82" t="s">
        <v>42</v>
      </c>
      <c r="P35" s="83" t="n">
        <v>62.29</v>
      </c>
      <c r="Q35" s="81" t="n">
        <v>2875</v>
      </c>
      <c r="R35" s="82" t="s">
        <v>42</v>
      </c>
      <c r="S35" s="83" t="n">
        <v>184</v>
      </c>
      <c r="T35" s="81" t="n">
        <v>38322</v>
      </c>
      <c r="U35" s="82" t="s">
        <v>42</v>
      </c>
      <c r="V35" s="83" t="n">
        <v>2742</v>
      </c>
      <c r="W35" s="81" t="n">
        <v>3593.9</v>
      </c>
      <c r="X35" s="86" t="s">
        <v>42</v>
      </c>
      <c r="Y35" s="83" t="n">
        <v>240.3</v>
      </c>
      <c r="Z35" s="81" t="n">
        <v>18.77</v>
      </c>
      <c r="AA35" s="86" t="s">
        <v>42</v>
      </c>
      <c r="AB35" s="83" t="n">
        <v>22.74</v>
      </c>
      <c r="AC35" s="87"/>
      <c r="AD35" s="87"/>
      <c r="AE35" s="87"/>
    </row>
    <row r="36" customFormat="false" ht="34.55" hidden="false" customHeight="true" outlineLevel="0" collapsed="false">
      <c r="A36" s="79"/>
      <c r="B36" s="79" t="s">
        <v>72</v>
      </c>
      <c r="C36" s="79"/>
      <c r="D36" s="79"/>
      <c r="E36" s="79"/>
      <c r="F36" s="80"/>
      <c r="G36" s="78" t="s">
        <v>46</v>
      </c>
      <c r="H36" s="88" t="str">
        <f aca="false">ROUND(H35*81/1000,2)&amp;" ppb"</f>
        <v>309.34 ppb</v>
      </c>
      <c r="I36" s="82" t="s">
        <v>42</v>
      </c>
      <c r="J36" s="91" t="str">
        <f aca="false">ROUND(J35*81/1000,2)&amp;" ppb"</f>
        <v>15.2 ppb</v>
      </c>
      <c r="K36" s="88" t="str">
        <f aca="false">ROUND(K35*81/1000000,2)&amp;" ppm"</f>
        <v>0.84 ppm</v>
      </c>
      <c r="L36" s="82" t="s">
        <v>42</v>
      </c>
      <c r="M36" s="91" t="str">
        <f aca="false">ROUND(M35*81/1000000,2)&amp;" ppm"</f>
        <v>0.17 ppm</v>
      </c>
      <c r="N36" s="88" t="str">
        <f aca="false">ROUND(N35*1760/1000000,2)&amp;" ppm"</f>
        <v>0.79 ppm</v>
      </c>
      <c r="O36" s="82" t="s">
        <v>42</v>
      </c>
      <c r="P36" s="91" t="str">
        <f aca="false">ROUND(P35*1760/1000000,2)&amp;" ppm"</f>
        <v>0.11 ppm</v>
      </c>
      <c r="Q36" s="88" t="str">
        <f aca="false">ROUND(Q35*246/1000000,2)&amp;" ppm"</f>
        <v>0.71 ppm</v>
      </c>
      <c r="R36" s="82" t="s">
        <v>42</v>
      </c>
      <c r="S36" s="91" t="str">
        <f aca="false">ROUND(S35*246/1000000,2)&amp;" ppm"</f>
        <v>0.05 ppm</v>
      </c>
      <c r="T36" s="88" t="str">
        <f aca="false">ROUND(T35*32300/1000000,2)&amp;" ppm"</f>
        <v>1237.8 ppm</v>
      </c>
      <c r="U36" s="82" t="s">
        <v>42</v>
      </c>
      <c r="V36" s="91" t="str">
        <f aca="false">ROUND(V35*32300/1000000,2)&amp;" ppm"</f>
        <v>88.57 ppm</v>
      </c>
      <c r="W36" s="92"/>
      <c r="X36" s="82"/>
      <c r="Y36" s="89"/>
      <c r="Z36" s="92"/>
      <c r="AA36" s="82"/>
      <c r="AB36" s="89"/>
      <c r="AC36" s="93"/>
      <c r="AD36" s="82"/>
      <c r="AE36" s="94"/>
    </row>
    <row r="37" customFormat="false" ht="32.35" hidden="false" customHeight="true" outlineLevel="0" collapsed="false">
      <c r="A37" s="79"/>
      <c r="B37" s="79"/>
      <c r="C37" s="95"/>
      <c r="D37" s="79"/>
      <c r="E37" s="79"/>
      <c r="F37" s="80"/>
      <c r="G37" s="98" t="s">
        <v>30</v>
      </c>
      <c r="H37" s="59" t="s">
        <v>48</v>
      </c>
      <c r="I37" s="59"/>
      <c r="J37" s="59"/>
      <c r="K37" s="31"/>
      <c r="L37" s="32" t="s">
        <v>49</v>
      </c>
      <c r="M37" s="33"/>
      <c r="N37" s="60"/>
      <c r="O37" s="32" t="s">
        <v>50</v>
      </c>
      <c r="P37" s="61"/>
      <c r="Q37" s="60"/>
      <c r="R37" s="32" t="s">
        <v>51</v>
      </c>
      <c r="S37" s="61"/>
      <c r="T37" s="59" t="s">
        <v>69</v>
      </c>
      <c r="U37" s="59"/>
      <c r="V37" s="59"/>
      <c r="W37" s="34"/>
      <c r="X37" s="32"/>
      <c r="Y37" s="62"/>
      <c r="Z37" s="34"/>
      <c r="AA37" s="32"/>
      <c r="AB37" s="62"/>
      <c r="AC37" s="31"/>
      <c r="AD37" s="32"/>
      <c r="AE37" s="33"/>
    </row>
    <row r="38" customFormat="false" ht="25.25" hidden="false" customHeight="true" outlineLevel="0" collapsed="false">
      <c r="A38" s="79"/>
      <c r="B38" s="79"/>
      <c r="C38" s="95"/>
      <c r="D38" s="79"/>
      <c r="E38" s="79"/>
      <c r="F38" s="80"/>
      <c r="G38" s="78" t="s">
        <v>41</v>
      </c>
      <c r="H38" s="99" t="n">
        <v>2032.1</v>
      </c>
      <c r="I38" s="82" t="s">
        <v>42</v>
      </c>
      <c r="J38" s="100" t="n">
        <v>5253</v>
      </c>
      <c r="K38" s="84" t="s">
        <v>73</v>
      </c>
      <c r="L38" s="85"/>
      <c r="M38" s="100"/>
      <c r="N38" s="81" t="n">
        <v>38.037</v>
      </c>
      <c r="O38" s="86" t="s">
        <v>42</v>
      </c>
      <c r="P38" s="83" t="n">
        <v>41.16</v>
      </c>
      <c r="Q38" s="81" t="n">
        <v>5875</v>
      </c>
      <c r="R38" s="86" t="s">
        <v>42</v>
      </c>
      <c r="S38" s="83" t="n">
        <v>318.4</v>
      </c>
      <c r="T38" s="81" t="n">
        <v>20524</v>
      </c>
      <c r="U38" s="86" t="s">
        <v>42</v>
      </c>
      <c r="V38" s="83" t="n">
        <v>1173</v>
      </c>
      <c r="W38" s="81"/>
      <c r="X38" s="85"/>
      <c r="Y38" s="83"/>
      <c r="Z38" s="81"/>
      <c r="AA38" s="85"/>
      <c r="AB38" s="83"/>
      <c r="AC38" s="93"/>
      <c r="AD38" s="82"/>
      <c r="AE38" s="94"/>
    </row>
    <row r="39" customFormat="false" ht="29.85" hidden="false" customHeight="true" outlineLevel="0" collapsed="false">
      <c r="A39" s="101"/>
      <c r="B39" s="101"/>
      <c r="C39" s="102"/>
      <c r="D39" s="101"/>
      <c r="E39" s="101"/>
      <c r="F39" s="104"/>
      <c r="G39" s="78" t="s">
        <v>46</v>
      </c>
      <c r="H39" s="88" t="str">
        <f aca="false">ROUND(H38*81/1000,2)&amp;" ppb"</f>
        <v>164.6 ppb</v>
      </c>
      <c r="I39" s="82" t="s">
        <v>42</v>
      </c>
      <c r="J39" s="91" t="str">
        <f aca="false">ROUND(J38*81/1000,2)&amp;" ppb"</f>
        <v>425.49 ppb</v>
      </c>
      <c r="K39" s="99"/>
      <c r="L39" s="85"/>
      <c r="M39" s="100"/>
      <c r="N39" s="105"/>
      <c r="O39" s="82"/>
      <c r="P39" s="106"/>
      <c r="Q39" s="88" t="str">
        <f aca="false">ROUND(Q38*246/1000000,2)&amp;" ppm"</f>
        <v>1.45 ppm</v>
      </c>
      <c r="R39" s="82" t="s">
        <v>42</v>
      </c>
      <c r="S39" s="91" t="str">
        <f aca="false">ROUND(S38*246/1000000,2)&amp;" ppm"</f>
        <v>0.08 ppm</v>
      </c>
      <c r="T39" s="88"/>
      <c r="U39" s="85"/>
      <c r="V39" s="83"/>
      <c r="W39" s="92"/>
      <c r="X39" s="82"/>
      <c r="Y39" s="89"/>
      <c r="Z39" s="92"/>
      <c r="AA39" s="82"/>
      <c r="AB39" s="89"/>
      <c r="AC39" s="93"/>
      <c r="AD39" s="82"/>
      <c r="AE39" s="94"/>
    </row>
    <row r="40" customFormat="false" ht="34.3" hidden="false" customHeight="true" outlineLevel="0" collapsed="false">
      <c r="A40" s="25" t="s">
        <v>74</v>
      </c>
      <c r="B40" s="25" t="s">
        <v>64</v>
      </c>
      <c r="C40" s="108" t="s">
        <v>75</v>
      </c>
      <c r="D40" s="109" t="n">
        <v>6.542</v>
      </c>
      <c r="E40" s="110" t="n">
        <v>200302</v>
      </c>
      <c r="F40" s="111" t="n">
        <v>43892</v>
      </c>
      <c r="G40" s="30" t="s">
        <v>30</v>
      </c>
      <c r="H40" s="31"/>
      <c r="I40" s="32" t="s">
        <v>31</v>
      </c>
      <c r="J40" s="33"/>
      <c r="K40" s="31"/>
      <c r="L40" s="32" t="s">
        <v>32</v>
      </c>
      <c r="M40" s="33"/>
      <c r="N40" s="31"/>
      <c r="O40" s="32" t="s">
        <v>33</v>
      </c>
      <c r="P40" s="33"/>
      <c r="Q40" s="31"/>
      <c r="R40" s="32" t="s">
        <v>34</v>
      </c>
      <c r="S40" s="33"/>
      <c r="T40" s="34"/>
      <c r="U40" s="32" t="s">
        <v>35</v>
      </c>
      <c r="V40" s="33"/>
      <c r="W40" s="31"/>
      <c r="X40" s="32" t="s">
        <v>36</v>
      </c>
      <c r="Y40" s="33"/>
      <c r="Z40" s="31"/>
      <c r="AA40" s="32" t="s">
        <v>37</v>
      </c>
      <c r="AB40" s="33"/>
      <c r="AC40" s="35" t="s">
        <v>38</v>
      </c>
      <c r="AD40" s="35"/>
      <c r="AE40" s="35"/>
    </row>
    <row r="41" customFormat="false" ht="31.4" hidden="false" customHeight="true" outlineLevel="0" collapsed="false">
      <c r="A41" s="36" t="s">
        <v>66</v>
      </c>
      <c r="B41" s="36" t="s">
        <v>76</v>
      </c>
      <c r="C41" s="36"/>
      <c r="D41" s="36"/>
      <c r="E41" s="36"/>
      <c r="F41" s="112" t="n">
        <v>-620113</v>
      </c>
      <c r="G41" s="30" t="s">
        <v>41</v>
      </c>
      <c r="H41" s="39" t="n">
        <v>2387</v>
      </c>
      <c r="I41" s="40" t="s">
        <v>42</v>
      </c>
      <c r="J41" s="41" t="n">
        <v>88.77</v>
      </c>
      <c r="K41" s="39" t="n">
        <v>10880</v>
      </c>
      <c r="L41" s="40" t="s">
        <v>42</v>
      </c>
      <c r="M41" s="41" t="n">
        <v>1315</v>
      </c>
      <c r="N41" s="39" t="n">
        <v>595.4</v>
      </c>
      <c r="O41" s="40" t="s">
        <v>42</v>
      </c>
      <c r="P41" s="41" t="n">
        <v>23.9</v>
      </c>
      <c r="Q41" s="39" t="n">
        <v>1071</v>
      </c>
      <c r="R41" s="40" t="s">
        <v>42</v>
      </c>
      <c r="S41" s="41" t="n">
        <v>65.77</v>
      </c>
      <c r="T41" s="39" t="n">
        <v>33306</v>
      </c>
      <c r="U41" s="40" t="s">
        <v>42</v>
      </c>
      <c r="V41" s="41" t="n">
        <v>1860</v>
      </c>
      <c r="W41" s="39" t="n">
        <v>3355.9</v>
      </c>
      <c r="X41" s="67" t="s">
        <v>42</v>
      </c>
      <c r="Y41" s="41" t="n">
        <v>179.8</v>
      </c>
      <c r="Z41" s="113" t="s">
        <v>77</v>
      </c>
      <c r="AA41" s="67"/>
      <c r="AB41" s="41"/>
      <c r="AC41" s="45"/>
      <c r="AD41" s="45"/>
      <c r="AE41" s="45"/>
    </row>
    <row r="42" customFormat="false" ht="34.55" hidden="false" customHeight="true" outlineLevel="0" collapsed="false">
      <c r="A42" s="36"/>
      <c r="B42" s="36" t="s">
        <v>68</v>
      </c>
      <c r="C42" s="36"/>
      <c r="D42" s="36"/>
      <c r="E42" s="36"/>
      <c r="F42" s="112"/>
      <c r="G42" s="30" t="s">
        <v>46</v>
      </c>
      <c r="H42" s="49" t="str">
        <f aca="false">ROUND(H41*81/1000,2)&amp;" ppb"</f>
        <v>193.35 ppb</v>
      </c>
      <c r="I42" s="40" t="s">
        <v>42</v>
      </c>
      <c r="J42" s="52" t="str">
        <f aca="false">ROUND(J41*81/1000,2)&amp;" ppb"</f>
        <v>7.19 ppb</v>
      </c>
      <c r="K42" s="49" t="str">
        <f aca="false">ROUND(K41*81/1000000,2)&amp;" ppm"</f>
        <v>0.88 ppm</v>
      </c>
      <c r="L42" s="40" t="s">
        <v>42</v>
      </c>
      <c r="M42" s="52" t="str">
        <f aca="false">ROUND(M41*81/1000000,2)&amp;" ppm"</f>
        <v>0.11 ppm</v>
      </c>
      <c r="N42" s="49" t="str">
        <f aca="false">ROUND(N41*1760/1000000,2)&amp;" ppm"</f>
        <v>1.05 ppm</v>
      </c>
      <c r="O42" s="40" t="s">
        <v>42</v>
      </c>
      <c r="P42" s="52" t="str">
        <f aca="false">ROUND(P41*1760/1000000,2)&amp;" ppm"</f>
        <v>0.04 ppm</v>
      </c>
      <c r="Q42" s="49" t="str">
        <f aca="false">ROUND(Q41*246/1000,2)&amp;" ppb"</f>
        <v>263.47 ppb</v>
      </c>
      <c r="R42" s="40" t="s">
        <v>42</v>
      </c>
      <c r="S42" s="52" t="str">
        <f aca="false">ROUND(S41*246/1000,2)&amp;" ppb"</f>
        <v>16.18 ppb</v>
      </c>
      <c r="T42" s="49" t="str">
        <f aca="false">ROUND(T41*32300/1000000,2)&amp;" ppm"</f>
        <v>1075.78 ppm</v>
      </c>
      <c r="U42" s="40" t="s">
        <v>42</v>
      </c>
      <c r="V42" s="52" t="str">
        <f aca="false">ROUND(V41*32300/1000000,2)&amp;" ppm"</f>
        <v>60.08 ppm</v>
      </c>
      <c r="W42" s="53"/>
      <c r="X42" s="40"/>
      <c r="Y42" s="50"/>
      <c r="Z42" s="53"/>
      <c r="AA42" s="40"/>
      <c r="AB42" s="50"/>
      <c r="AC42" s="54"/>
      <c r="AD42" s="40"/>
      <c r="AE42" s="55"/>
    </row>
    <row r="43" customFormat="false" ht="32.35" hidden="false" customHeight="true" outlineLevel="0" collapsed="false">
      <c r="A43" s="36"/>
      <c r="B43" s="36"/>
      <c r="C43" s="56"/>
      <c r="D43" s="36"/>
      <c r="E43" s="36"/>
      <c r="F43" s="112"/>
      <c r="G43" s="58" t="s">
        <v>30</v>
      </c>
      <c r="H43" s="59" t="s">
        <v>48</v>
      </c>
      <c r="I43" s="59"/>
      <c r="J43" s="59"/>
      <c r="K43" s="31"/>
      <c r="L43" s="32" t="s">
        <v>49</v>
      </c>
      <c r="M43" s="33"/>
      <c r="N43" s="60"/>
      <c r="O43" s="32" t="s">
        <v>50</v>
      </c>
      <c r="P43" s="61"/>
      <c r="Q43" s="60"/>
      <c r="R43" s="32" t="s">
        <v>51</v>
      </c>
      <c r="S43" s="61"/>
      <c r="T43" s="59" t="s">
        <v>69</v>
      </c>
      <c r="U43" s="59"/>
      <c r="V43" s="59"/>
      <c r="W43" s="34"/>
      <c r="X43" s="32"/>
      <c r="Y43" s="62"/>
      <c r="Z43" s="34"/>
      <c r="AA43" s="32"/>
      <c r="AB43" s="62"/>
      <c r="AC43" s="31"/>
      <c r="AD43" s="32"/>
      <c r="AE43" s="33"/>
    </row>
    <row r="44" customFormat="false" ht="25.25" hidden="false" customHeight="true" outlineLevel="0" collapsed="false">
      <c r="A44" s="36"/>
      <c r="B44" s="36"/>
      <c r="C44" s="56"/>
      <c r="D44" s="36"/>
      <c r="E44" s="36"/>
      <c r="F44" s="112"/>
      <c r="G44" s="30" t="s">
        <v>41</v>
      </c>
      <c r="H44" s="65" t="n">
        <v>8193</v>
      </c>
      <c r="I44" s="40" t="s">
        <v>42</v>
      </c>
      <c r="J44" s="66" t="n">
        <v>1916</v>
      </c>
      <c r="K44" s="113" t="s">
        <v>78</v>
      </c>
      <c r="L44" s="67"/>
      <c r="M44" s="66"/>
      <c r="N44" s="39" t="n">
        <v>19.546</v>
      </c>
      <c r="O44" s="67" t="s">
        <v>42</v>
      </c>
      <c r="P44" s="41" t="n">
        <v>14.16</v>
      </c>
      <c r="Q44" s="39" t="n">
        <v>4937</v>
      </c>
      <c r="R44" s="67" t="s">
        <v>42</v>
      </c>
      <c r="S44" s="41" t="n">
        <v>165.2</v>
      </c>
      <c r="T44" s="39" t="n">
        <v>22456</v>
      </c>
      <c r="U44" s="67" t="s">
        <v>42</v>
      </c>
      <c r="V44" s="41" t="n">
        <v>1172</v>
      </c>
      <c r="W44" s="39"/>
      <c r="X44" s="67"/>
      <c r="Y44" s="41"/>
      <c r="Z44" s="39"/>
      <c r="AA44" s="67"/>
      <c r="AB44" s="41"/>
      <c r="AC44" s="54"/>
      <c r="AD44" s="40"/>
      <c r="AE44" s="55"/>
    </row>
    <row r="45" customFormat="false" ht="29.85" hidden="false" customHeight="true" outlineLevel="0" collapsed="false">
      <c r="A45" s="68"/>
      <c r="B45" s="68"/>
      <c r="C45" s="69"/>
      <c r="D45" s="68"/>
      <c r="E45" s="68"/>
      <c r="F45" s="114"/>
      <c r="G45" s="30" t="s">
        <v>46</v>
      </c>
      <c r="H45" s="49" t="str">
        <f aca="false">ROUND(H44*81/1000000,2)&amp;" ppm"</f>
        <v>0.66 ppm</v>
      </c>
      <c r="I45" s="40" t="s">
        <v>42</v>
      </c>
      <c r="J45" s="52" t="str">
        <f aca="false">ROUND(J44*81/1000000,2)&amp;" ppm"</f>
        <v>0.16 ppm</v>
      </c>
      <c r="K45" s="65"/>
      <c r="L45" s="67"/>
      <c r="M45" s="66"/>
      <c r="N45" s="42"/>
      <c r="O45" s="40"/>
      <c r="P45" s="44"/>
      <c r="Q45" s="49" t="str">
        <f aca="false">ROUND(Q44*246/1000000,2)&amp;" ppm"</f>
        <v>1.21 ppm</v>
      </c>
      <c r="R45" s="40" t="s">
        <v>42</v>
      </c>
      <c r="S45" s="52" t="str">
        <f aca="false">ROUND(S44*246/1000000,2)&amp;" ppm"</f>
        <v>0.04 ppm</v>
      </c>
      <c r="T45" s="49"/>
      <c r="U45" s="40"/>
      <c r="V45" s="52"/>
      <c r="W45" s="53"/>
      <c r="X45" s="40"/>
      <c r="Y45" s="50"/>
      <c r="Z45" s="53"/>
      <c r="AA45" s="40"/>
      <c r="AB45" s="50"/>
      <c r="AC45" s="54"/>
      <c r="AD45" s="40"/>
      <c r="AE45" s="55"/>
    </row>
    <row r="46" customFormat="false" ht="34.3" hidden="false" customHeight="true" outlineLevel="0" collapsed="false">
      <c r="A46" s="73" t="s">
        <v>79</v>
      </c>
      <c r="B46" s="73" t="s">
        <v>64</v>
      </c>
      <c r="C46" s="115" t="s">
        <v>75</v>
      </c>
      <c r="D46" s="75" t="n">
        <v>13.958</v>
      </c>
      <c r="E46" s="116" t="n">
        <v>200309</v>
      </c>
      <c r="F46" s="77" t="n">
        <v>43899</v>
      </c>
      <c r="G46" s="78" t="s">
        <v>30</v>
      </c>
      <c r="H46" s="31"/>
      <c r="I46" s="32" t="s">
        <v>31</v>
      </c>
      <c r="J46" s="33"/>
      <c r="K46" s="31"/>
      <c r="L46" s="32" t="s">
        <v>32</v>
      </c>
      <c r="M46" s="33"/>
      <c r="N46" s="31"/>
      <c r="O46" s="32" t="s">
        <v>33</v>
      </c>
      <c r="P46" s="33"/>
      <c r="Q46" s="31"/>
      <c r="R46" s="32" t="s">
        <v>34</v>
      </c>
      <c r="S46" s="33"/>
      <c r="T46" s="34"/>
      <c r="U46" s="32" t="s">
        <v>35</v>
      </c>
      <c r="V46" s="33"/>
      <c r="W46" s="31"/>
      <c r="X46" s="32" t="s">
        <v>36</v>
      </c>
      <c r="Y46" s="33"/>
      <c r="Z46" s="31"/>
      <c r="AA46" s="32" t="s">
        <v>37</v>
      </c>
      <c r="AB46" s="33"/>
      <c r="AC46" s="35" t="s">
        <v>38</v>
      </c>
      <c r="AD46" s="35"/>
      <c r="AE46" s="35"/>
    </row>
    <row r="47" customFormat="false" ht="29.85" hidden="false" customHeight="true" outlineLevel="0" collapsed="false">
      <c r="A47" s="79" t="s">
        <v>66</v>
      </c>
      <c r="B47" s="79" t="s">
        <v>76</v>
      </c>
      <c r="C47" s="79"/>
      <c r="D47" s="79"/>
      <c r="E47" s="79"/>
      <c r="F47" s="80" t="n">
        <v>43914</v>
      </c>
      <c r="G47" s="78" t="s">
        <v>41</v>
      </c>
      <c r="H47" s="81" t="n">
        <v>2018</v>
      </c>
      <c r="I47" s="82" t="s">
        <v>42</v>
      </c>
      <c r="J47" s="83" t="n">
        <v>96.5</v>
      </c>
      <c r="K47" s="81" t="n">
        <v>13050</v>
      </c>
      <c r="L47" s="82" t="s">
        <v>42</v>
      </c>
      <c r="M47" s="83" t="n">
        <v>1588</v>
      </c>
      <c r="N47" s="81" t="n">
        <v>581.7</v>
      </c>
      <c r="O47" s="82" t="s">
        <v>42</v>
      </c>
      <c r="P47" s="83" t="n">
        <v>35.9</v>
      </c>
      <c r="Q47" s="81" t="n">
        <v>1242</v>
      </c>
      <c r="R47" s="82" t="s">
        <v>42</v>
      </c>
      <c r="S47" s="83" t="n">
        <v>84.92</v>
      </c>
      <c r="T47" s="81" t="n">
        <v>39480</v>
      </c>
      <c r="U47" s="82" t="s">
        <v>42</v>
      </c>
      <c r="V47" s="83" t="n">
        <v>2276</v>
      </c>
      <c r="W47" s="81" t="n">
        <v>3554.5</v>
      </c>
      <c r="X47" s="86" t="s">
        <v>42</v>
      </c>
      <c r="Y47" s="83" t="n">
        <v>197.6</v>
      </c>
      <c r="Z47" s="84" t="s">
        <v>80</v>
      </c>
      <c r="AA47" s="85"/>
      <c r="AB47" s="83"/>
      <c r="AC47" s="87"/>
      <c r="AD47" s="87"/>
      <c r="AE47" s="87"/>
    </row>
    <row r="48" customFormat="false" ht="34.55" hidden="false" customHeight="true" outlineLevel="0" collapsed="false">
      <c r="A48" s="79"/>
      <c r="B48" s="79" t="s">
        <v>72</v>
      </c>
      <c r="C48" s="79"/>
      <c r="D48" s="79"/>
      <c r="E48" s="79"/>
      <c r="F48" s="80"/>
      <c r="G48" s="78" t="s">
        <v>46</v>
      </c>
      <c r="H48" s="88" t="str">
        <f aca="false">ROUND(H47*81/1000,2)&amp;" ppb"</f>
        <v>163.46 ppb</v>
      </c>
      <c r="I48" s="82" t="s">
        <v>42</v>
      </c>
      <c r="J48" s="91" t="str">
        <f aca="false">ROUND(J47*81/1000,2)&amp;" ppb"</f>
        <v>7.82 ppb</v>
      </c>
      <c r="K48" s="88" t="str">
        <f aca="false">ROUND(K47*81/1000000,2)&amp;" ppm"</f>
        <v>1.06 ppm</v>
      </c>
      <c r="L48" s="82" t="s">
        <v>42</v>
      </c>
      <c r="M48" s="91" t="str">
        <f aca="false">ROUND(M47*81/1000000,2)&amp;" ppm"</f>
        <v>0.13 ppm</v>
      </c>
      <c r="N48" s="88" t="str">
        <f aca="false">ROUND(N47*1760/1000000,2)&amp;" ppm"</f>
        <v>1.02 ppm</v>
      </c>
      <c r="O48" s="82" t="s">
        <v>42</v>
      </c>
      <c r="P48" s="91" t="str">
        <f aca="false">ROUND(P47*1760/1000000,2)&amp;" ppm"</f>
        <v>0.06 ppm</v>
      </c>
      <c r="Q48" s="88" t="str">
        <f aca="false">ROUND(Q47*246/1000,2)&amp;" ppb"</f>
        <v>305.53 ppb</v>
      </c>
      <c r="R48" s="82" t="s">
        <v>42</v>
      </c>
      <c r="S48" s="91" t="str">
        <f aca="false">ROUND(S47*246/1000,2)&amp;" ppb"</f>
        <v>20.89 ppb</v>
      </c>
      <c r="T48" s="88" t="str">
        <f aca="false">ROUND(T47*32300/1000000,2)&amp;" ppm"</f>
        <v>1275.2 ppm</v>
      </c>
      <c r="U48" s="82" t="s">
        <v>42</v>
      </c>
      <c r="V48" s="91" t="str">
        <f aca="false">ROUND(V47*32300/1000000,2)&amp;" ppm"</f>
        <v>73.51 ppm</v>
      </c>
      <c r="W48" s="92"/>
      <c r="X48" s="82"/>
      <c r="Y48" s="89"/>
      <c r="Z48" s="92"/>
      <c r="AA48" s="82"/>
      <c r="AB48" s="89"/>
      <c r="AC48" s="93"/>
      <c r="AD48" s="82"/>
      <c r="AE48" s="94"/>
    </row>
    <row r="49" customFormat="false" ht="32.35" hidden="false" customHeight="true" outlineLevel="0" collapsed="false">
      <c r="A49" s="79"/>
      <c r="B49" s="79"/>
      <c r="C49" s="95"/>
      <c r="D49" s="79"/>
      <c r="E49" s="79"/>
      <c r="F49" s="80"/>
      <c r="G49" s="98" t="s">
        <v>30</v>
      </c>
      <c r="H49" s="59" t="s">
        <v>48</v>
      </c>
      <c r="I49" s="59"/>
      <c r="J49" s="59"/>
      <c r="K49" s="31"/>
      <c r="L49" s="32" t="s">
        <v>49</v>
      </c>
      <c r="M49" s="33"/>
      <c r="N49" s="60"/>
      <c r="O49" s="32" t="s">
        <v>50</v>
      </c>
      <c r="P49" s="61"/>
      <c r="Q49" s="60"/>
      <c r="R49" s="32" t="s">
        <v>51</v>
      </c>
      <c r="S49" s="61"/>
      <c r="T49" s="59" t="s">
        <v>69</v>
      </c>
      <c r="U49" s="59"/>
      <c r="V49" s="59"/>
      <c r="W49" s="34"/>
      <c r="X49" s="32"/>
      <c r="Y49" s="62"/>
      <c r="Z49" s="34"/>
      <c r="AA49" s="32"/>
      <c r="AB49" s="62"/>
      <c r="AC49" s="31"/>
      <c r="AD49" s="32"/>
      <c r="AE49" s="33"/>
    </row>
    <row r="50" customFormat="false" ht="25.25" hidden="false" customHeight="true" outlineLevel="0" collapsed="false">
      <c r="A50" s="79"/>
      <c r="B50" s="79"/>
      <c r="C50" s="95"/>
      <c r="D50" s="79"/>
      <c r="E50" s="79"/>
      <c r="F50" s="80"/>
      <c r="G50" s="78" t="s">
        <v>41</v>
      </c>
      <c r="H50" s="99" t="n">
        <v>11037</v>
      </c>
      <c r="I50" s="82" t="s">
        <v>42</v>
      </c>
      <c r="J50" s="100" t="n">
        <v>3353</v>
      </c>
      <c r="K50" s="84" t="s">
        <v>81</v>
      </c>
      <c r="L50" s="85"/>
      <c r="M50" s="100"/>
      <c r="N50" s="81" t="n">
        <v>16.93</v>
      </c>
      <c r="O50" s="86" t="s">
        <v>42</v>
      </c>
      <c r="P50" s="83" t="n">
        <v>19.91</v>
      </c>
      <c r="Q50" s="81" t="n">
        <v>5735</v>
      </c>
      <c r="R50" s="86" t="s">
        <v>42</v>
      </c>
      <c r="S50" s="83" t="n">
        <v>214.5</v>
      </c>
      <c r="T50" s="81" t="n">
        <v>20729</v>
      </c>
      <c r="U50" s="86" t="s">
        <v>42</v>
      </c>
      <c r="V50" s="83" t="n">
        <v>1099</v>
      </c>
      <c r="W50" s="81"/>
      <c r="X50" s="85"/>
      <c r="Y50" s="83"/>
      <c r="Z50" s="81"/>
      <c r="AA50" s="85"/>
      <c r="AB50" s="83"/>
      <c r="AC50" s="93"/>
      <c r="AD50" s="82"/>
      <c r="AE50" s="94"/>
    </row>
    <row r="51" customFormat="false" ht="29.85" hidden="false" customHeight="true" outlineLevel="0" collapsed="false">
      <c r="A51" s="101"/>
      <c r="B51" s="101"/>
      <c r="C51" s="102"/>
      <c r="D51" s="101"/>
      <c r="E51" s="101"/>
      <c r="F51" s="104"/>
      <c r="G51" s="78" t="s">
        <v>46</v>
      </c>
      <c r="H51" s="88" t="str">
        <f aca="false">ROUND(H50*81/1000,2)&amp;" ppb"</f>
        <v>894 ppb</v>
      </c>
      <c r="I51" s="82" t="s">
        <v>42</v>
      </c>
      <c r="J51" s="91" t="str">
        <f aca="false">ROUND(J50*81/1000,2)&amp;" ppb"</f>
        <v>271.59 ppb</v>
      </c>
      <c r="K51" s="99"/>
      <c r="L51" s="85"/>
      <c r="M51" s="100"/>
      <c r="N51" s="105"/>
      <c r="O51" s="82"/>
      <c r="P51" s="106"/>
      <c r="Q51" s="88" t="str">
        <f aca="false">ROUND(Q50*246/1000000,2)&amp;" ppm"</f>
        <v>1.41 ppm</v>
      </c>
      <c r="R51" s="82" t="s">
        <v>42</v>
      </c>
      <c r="S51" s="91" t="str">
        <f aca="false">ROUND(S50*246/1000000,2)&amp;" ppm"</f>
        <v>0.05 ppm</v>
      </c>
      <c r="T51" s="88"/>
      <c r="U51" s="85"/>
      <c r="V51" s="83"/>
      <c r="W51" s="92"/>
      <c r="X51" s="82"/>
      <c r="Y51" s="89"/>
      <c r="Z51" s="92"/>
      <c r="AA51" s="82"/>
      <c r="AB51" s="89"/>
      <c r="AC51" s="93"/>
      <c r="AD51" s="82"/>
      <c r="AE51" s="94"/>
    </row>
    <row r="52" customFormat="false" ht="34.3" hidden="false" customHeight="true" outlineLevel="0" collapsed="false">
      <c r="A52" s="25" t="s">
        <v>82</v>
      </c>
      <c r="B52" s="25" t="s">
        <v>83</v>
      </c>
      <c r="C52" s="108" t="s">
        <v>84</v>
      </c>
      <c r="D52" s="109" t="n">
        <v>5.5</v>
      </c>
      <c r="E52" s="110" t="n">
        <v>200204</v>
      </c>
      <c r="F52" s="111" t="n">
        <v>43865</v>
      </c>
      <c r="G52" s="30" t="s">
        <v>30</v>
      </c>
      <c r="H52" s="31"/>
      <c r="I52" s="32" t="s">
        <v>31</v>
      </c>
      <c r="J52" s="33"/>
      <c r="K52" s="31"/>
      <c r="L52" s="32" t="s">
        <v>32</v>
      </c>
      <c r="M52" s="33"/>
      <c r="N52" s="31"/>
      <c r="O52" s="32" t="s">
        <v>33</v>
      </c>
      <c r="P52" s="33"/>
      <c r="Q52" s="31"/>
      <c r="R52" s="32" t="s">
        <v>34</v>
      </c>
      <c r="S52" s="33"/>
      <c r="T52" s="34"/>
      <c r="U52" s="32" t="s">
        <v>35</v>
      </c>
      <c r="V52" s="33"/>
      <c r="W52" s="31"/>
      <c r="X52" s="32" t="s">
        <v>36</v>
      </c>
      <c r="Y52" s="33"/>
      <c r="Z52" s="31"/>
      <c r="AA52" s="32" t="s">
        <v>37</v>
      </c>
      <c r="AB52" s="33"/>
      <c r="AC52" s="35" t="s">
        <v>38</v>
      </c>
      <c r="AD52" s="35"/>
      <c r="AE52" s="35"/>
    </row>
    <row r="53" customFormat="false" ht="25.25" hidden="false" customHeight="true" outlineLevel="0" collapsed="false">
      <c r="A53" s="36" t="s">
        <v>85</v>
      </c>
      <c r="B53" s="36" t="s">
        <v>86</v>
      </c>
      <c r="C53" s="36"/>
      <c r="D53" s="36"/>
      <c r="E53" s="36"/>
      <c r="F53" s="112" t="n">
        <v>43871</v>
      </c>
      <c r="G53" s="30" t="s">
        <v>41</v>
      </c>
      <c r="H53" s="39" t="n">
        <v>639</v>
      </c>
      <c r="I53" s="40" t="s">
        <v>42</v>
      </c>
      <c r="J53" s="41" t="n">
        <v>29.45</v>
      </c>
      <c r="K53" s="39" t="n">
        <v>2112</v>
      </c>
      <c r="L53" s="40" t="s">
        <v>42</v>
      </c>
      <c r="M53" s="41" t="n">
        <v>231.8</v>
      </c>
      <c r="N53" s="39" t="n">
        <v>107.7</v>
      </c>
      <c r="O53" s="40" t="s">
        <v>42</v>
      </c>
      <c r="P53" s="41" t="n">
        <v>8.011</v>
      </c>
      <c r="Q53" s="39" t="n">
        <v>109.8</v>
      </c>
      <c r="R53" s="40" t="s">
        <v>42</v>
      </c>
      <c r="S53" s="41" t="n">
        <v>12.02</v>
      </c>
      <c r="T53" s="39" t="n">
        <v>207.5</v>
      </c>
      <c r="U53" s="40" t="s">
        <v>42</v>
      </c>
      <c r="V53" s="41" t="n">
        <v>61.87</v>
      </c>
      <c r="W53" s="39" t="n">
        <v>1.4691</v>
      </c>
      <c r="X53" s="67" t="s">
        <v>42</v>
      </c>
      <c r="Y53" s="41" t="n">
        <v>4.57</v>
      </c>
      <c r="Z53" s="113" t="s">
        <v>87</v>
      </c>
      <c r="AA53" s="67"/>
      <c r="AB53" s="41"/>
      <c r="AC53" s="45"/>
      <c r="AD53" s="45"/>
      <c r="AE53" s="45"/>
    </row>
    <row r="54" customFormat="false" ht="34.55" hidden="false" customHeight="true" outlineLevel="0" collapsed="false">
      <c r="A54" s="36" t="s">
        <v>88</v>
      </c>
      <c r="B54" s="117"/>
      <c r="C54" s="36"/>
      <c r="D54" s="36"/>
      <c r="E54" s="36"/>
      <c r="F54" s="112"/>
      <c r="G54" s="30" t="s">
        <v>46</v>
      </c>
      <c r="H54" s="49" t="str">
        <f aca="false">ROUND(H53*81/1000,2)&amp;" ppb"</f>
        <v>51.76 ppb</v>
      </c>
      <c r="I54" s="40" t="s">
        <v>42</v>
      </c>
      <c r="J54" s="52" t="str">
        <f aca="false">ROUND(J53*81/1000,2)&amp;" ppb"</f>
        <v>2.39 ppb</v>
      </c>
      <c r="K54" s="49" t="str">
        <f aca="false">ROUND(K53*81/1000,2)&amp;" ppb"</f>
        <v>171.07 ppb</v>
      </c>
      <c r="L54" s="40" t="s">
        <v>42</v>
      </c>
      <c r="M54" s="52" t="str">
        <f aca="false">ROUND(M53*81/1000,2)&amp;" ppb"</f>
        <v>18.78 ppb</v>
      </c>
      <c r="N54" s="49" t="str">
        <f aca="false">ROUND(N53*1760/1000,2)&amp;" ppb"</f>
        <v>189.55 ppb</v>
      </c>
      <c r="O54" s="40" t="s">
        <v>42</v>
      </c>
      <c r="P54" s="52" t="str">
        <f aca="false">ROUND(P53*1760/1000,2)&amp;" ppb"</f>
        <v>14.1 ppb</v>
      </c>
      <c r="Q54" s="49" t="str">
        <f aca="false">ROUND(Q53*246/1000,2)&amp;" ppb"</f>
        <v>27.01 ppb</v>
      </c>
      <c r="R54" s="40" t="s">
        <v>42</v>
      </c>
      <c r="S54" s="52" t="str">
        <f aca="false">ROUND(S53*246/1000,2)&amp;" ppb"</f>
        <v>2.96 ppb</v>
      </c>
      <c r="T54" s="49" t="str">
        <f aca="false">ROUND(T53*32300/1000000,2)&amp;" ppm"</f>
        <v>6.7 ppm</v>
      </c>
      <c r="U54" s="40" t="s">
        <v>42</v>
      </c>
      <c r="V54" s="52" t="str">
        <f aca="false">ROUND(V53*32300/1000000,2)&amp;" ppm"</f>
        <v>2 ppm</v>
      </c>
      <c r="W54" s="53"/>
      <c r="X54" s="40"/>
      <c r="Y54" s="50"/>
      <c r="Z54" s="53"/>
      <c r="AA54" s="40"/>
      <c r="AB54" s="50"/>
      <c r="AC54" s="54"/>
      <c r="AD54" s="40"/>
      <c r="AE54" s="55"/>
    </row>
    <row r="55" customFormat="false" ht="32.35" hidden="false" customHeight="true" outlineLevel="0" collapsed="false">
      <c r="A55" s="36"/>
      <c r="B55" s="117"/>
      <c r="C55" s="56"/>
      <c r="D55" s="36"/>
      <c r="E55" s="36"/>
      <c r="F55" s="112"/>
      <c r="G55" s="58" t="s">
        <v>30</v>
      </c>
      <c r="H55" s="59" t="s">
        <v>48</v>
      </c>
      <c r="I55" s="59"/>
      <c r="J55" s="59"/>
      <c r="K55" s="31"/>
      <c r="L55" s="32" t="s">
        <v>49</v>
      </c>
      <c r="M55" s="33"/>
      <c r="N55" s="60"/>
      <c r="O55" s="32" t="s">
        <v>50</v>
      </c>
      <c r="P55" s="61"/>
      <c r="Q55" s="60"/>
      <c r="R55" s="32" t="s">
        <v>51</v>
      </c>
      <c r="S55" s="61"/>
      <c r="T55" s="59"/>
      <c r="U55" s="59"/>
      <c r="V55" s="59"/>
      <c r="W55" s="34"/>
      <c r="X55" s="32"/>
      <c r="Y55" s="62"/>
      <c r="Z55" s="34"/>
      <c r="AA55" s="32"/>
      <c r="AB55" s="62"/>
      <c r="AC55" s="31"/>
      <c r="AD55" s="32"/>
      <c r="AE55" s="33"/>
    </row>
    <row r="56" customFormat="false" ht="25.25" hidden="false" customHeight="true" outlineLevel="0" collapsed="false">
      <c r="A56" s="36"/>
      <c r="B56" s="36"/>
      <c r="C56" s="56"/>
      <c r="D56" s="36"/>
      <c r="E56" s="36"/>
      <c r="F56" s="112"/>
      <c r="G56" s="30" t="s">
        <v>41</v>
      </c>
      <c r="H56" s="65" t="n">
        <v>3549.2</v>
      </c>
      <c r="I56" s="40" t="s">
        <v>42</v>
      </c>
      <c r="J56" s="66" t="n">
        <v>882.1</v>
      </c>
      <c r="K56" s="113" t="s">
        <v>89</v>
      </c>
      <c r="L56" s="67"/>
      <c r="M56" s="66"/>
      <c r="N56" s="113" t="s">
        <v>90</v>
      </c>
      <c r="O56" s="67"/>
      <c r="P56" s="41"/>
      <c r="Q56" s="39" t="n">
        <v>286.6</v>
      </c>
      <c r="R56" s="67" t="s">
        <v>42</v>
      </c>
      <c r="S56" s="41" t="n">
        <v>26.26</v>
      </c>
      <c r="T56" s="39"/>
      <c r="U56" s="67"/>
      <c r="V56" s="41"/>
      <c r="W56" s="39"/>
      <c r="X56" s="67"/>
      <c r="Y56" s="41"/>
      <c r="Z56" s="39"/>
      <c r="AA56" s="67"/>
      <c r="AB56" s="41"/>
      <c r="AC56" s="54"/>
      <c r="AD56" s="40"/>
      <c r="AE56" s="55"/>
    </row>
    <row r="57" customFormat="false" ht="29.85" hidden="false" customHeight="true" outlineLevel="0" collapsed="false">
      <c r="A57" s="68"/>
      <c r="B57" s="68"/>
      <c r="C57" s="69"/>
      <c r="D57" s="68"/>
      <c r="E57" s="68"/>
      <c r="F57" s="114"/>
      <c r="G57" s="30" t="s">
        <v>46</v>
      </c>
      <c r="H57" s="49" t="str">
        <f aca="false">ROUND(H56*81/1000,2)&amp;" ppb"</f>
        <v>287.49 ppb</v>
      </c>
      <c r="I57" s="40" t="s">
        <v>42</v>
      </c>
      <c r="J57" s="52" t="str">
        <f aca="false">ROUND(J56*81/1000,2)&amp;" ppb"</f>
        <v>71.45 ppb</v>
      </c>
      <c r="K57" s="65"/>
      <c r="L57" s="67"/>
      <c r="M57" s="66"/>
      <c r="N57" s="42"/>
      <c r="O57" s="40"/>
      <c r="P57" s="44"/>
      <c r="Q57" s="49" t="str">
        <f aca="false">ROUND(Q56*246/1000,2)&amp;" ppb"</f>
        <v>70.5 ppb</v>
      </c>
      <c r="R57" s="40" t="s">
        <v>42</v>
      </c>
      <c r="S57" s="52" t="str">
        <f aca="false">ROUND(S56*246/1000,2)&amp;" ppb"</f>
        <v>6.46 ppb</v>
      </c>
      <c r="T57" s="49"/>
      <c r="U57" s="67"/>
      <c r="V57" s="41"/>
      <c r="W57" s="53"/>
      <c r="X57" s="40"/>
      <c r="Y57" s="50"/>
      <c r="Z57" s="53"/>
      <c r="AA57" s="40"/>
      <c r="AB57" s="50"/>
      <c r="AC57" s="54"/>
      <c r="AD57" s="40"/>
      <c r="AE57" s="55"/>
    </row>
    <row r="58" customFormat="false" ht="34.3" hidden="false" customHeight="true" outlineLevel="0" collapsed="false">
      <c r="A58" s="73" t="s">
        <v>91</v>
      </c>
      <c r="B58" s="73" t="s">
        <v>92</v>
      </c>
      <c r="C58" s="115" t="s">
        <v>93</v>
      </c>
      <c r="D58" s="75" t="n">
        <v>2.667</v>
      </c>
      <c r="E58" s="116" t="n">
        <v>200210</v>
      </c>
      <c r="F58" s="77" t="n">
        <v>43871</v>
      </c>
      <c r="G58" s="78" t="s">
        <v>30</v>
      </c>
      <c r="H58" s="31"/>
      <c r="I58" s="32" t="s">
        <v>31</v>
      </c>
      <c r="J58" s="33"/>
      <c r="K58" s="31"/>
      <c r="L58" s="32" t="s">
        <v>32</v>
      </c>
      <c r="M58" s="33"/>
      <c r="N58" s="31"/>
      <c r="O58" s="32" t="s">
        <v>33</v>
      </c>
      <c r="P58" s="33"/>
      <c r="Q58" s="31"/>
      <c r="R58" s="32" t="s">
        <v>34</v>
      </c>
      <c r="S58" s="33"/>
      <c r="T58" s="34"/>
      <c r="U58" s="32" t="s">
        <v>35</v>
      </c>
      <c r="V58" s="33"/>
      <c r="W58" s="31"/>
      <c r="X58" s="32" t="s">
        <v>36</v>
      </c>
      <c r="Y58" s="33"/>
      <c r="Z58" s="31"/>
      <c r="AA58" s="32" t="s">
        <v>37</v>
      </c>
      <c r="AB58" s="33"/>
      <c r="AC58" s="35" t="s">
        <v>38</v>
      </c>
      <c r="AD58" s="35"/>
      <c r="AE58" s="35"/>
    </row>
    <row r="59" customFormat="false" ht="25.25" hidden="false" customHeight="true" outlineLevel="0" collapsed="false">
      <c r="A59" s="79" t="s">
        <v>94</v>
      </c>
      <c r="B59" s="79" t="s">
        <v>95</v>
      </c>
      <c r="C59" s="79"/>
      <c r="D59" s="79"/>
      <c r="E59" s="79"/>
      <c r="F59" s="80" t="n">
        <v>43874</v>
      </c>
      <c r="G59" s="78" t="s">
        <v>41</v>
      </c>
      <c r="H59" s="81" t="n">
        <v>836</v>
      </c>
      <c r="I59" s="82" t="s">
        <v>42</v>
      </c>
      <c r="J59" s="83" t="n">
        <v>31.94</v>
      </c>
      <c r="K59" s="81" t="n">
        <v>3580</v>
      </c>
      <c r="L59" s="82" t="s">
        <v>42</v>
      </c>
      <c r="M59" s="83" t="n">
        <v>336.7</v>
      </c>
      <c r="N59" s="81" t="n">
        <v>197.8</v>
      </c>
      <c r="O59" s="82" t="s">
        <v>42</v>
      </c>
      <c r="P59" s="83" t="n">
        <v>9.928</v>
      </c>
      <c r="Q59" s="81" t="n">
        <v>388</v>
      </c>
      <c r="R59" s="82" t="s">
        <v>42</v>
      </c>
      <c r="S59" s="83" t="n">
        <v>23.53</v>
      </c>
      <c r="T59" s="81" t="n">
        <v>1367.4</v>
      </c>
      <c r="U59" s="82" t="s">
        <v>42</v>
      </c>
      <c r="V59" s="83" t="n">
        <v>122.5</v>
      </c>
      <c r="W59" s="84" t="s">
        <v>96</v>
      </c>
      <c r="X59" s="85"/>
      <c r="Y59" s="83"/>
      <c r="Z59" s="118" t="s">
        <v>97</v>
      </c>
      <c r="AA59" s="119"/>
      <c r="AB59" s="106"/>
      <c r="AC59" s="87"/>
      <c r="AD59" s="87"/>
      <c r="AE59" s="87"/>
    </row>
    <row r="60" customFormat="false" ht="34.55" hidden="false" customHeight="true" outlineLevel="0" collapsed="false">
      <c r="A60" s="79"/>
      <c r="B60" s="79"/>
      <c r="C60" s="79"/>
      <c r="D60" s="79"/>
      <c r="E60" s="79"/>
      <c r="F60" s="80"/>
      <c r="G60" s="78" t="s">
        <v>46</v>
      </c>
      <c r="H60" s="88" t="str">
        <f aca="false">ROUND(H59*81/1000,2)&amp;" ppb"</f>
        <v>67.72 ppb</v>
      </c>
      <c r="I60" s="82" t="s">
        <v>42</v>
      </c>
      <c r="J60" s="91" t="str">
        <f aca="false">ROUND(J59*81/1000,2)&amp;" ppb"</f>
        <v>2.59 ppb</v>
      </c>
      <c r="K60" s="88" t="str">
        <f aca="false">ROUND(K59*81/1000,2)&amp;" ppb"</f>
        <v>289.98 ppb</v>
      </c>
      <c r="L60" s="82" t="s">
        <v>42</v>
      </c>
      <c r="M60" s="91" t="str">
        <f aca="false">ROUND(M59*81/1000,2)&amp;" ppb"</f>
        <v>27.27 ppb</v>
      </c>
      <c r="N60" s="88" t="str">
        <f aca="false">ROUND(N59*1760/1000,2)&amp;" ppb"</f>
        <v>348.13 ppb</v>
      </c>
      <c r="O60" s="82" t="s">
        <v>42</v>
      </c>
      <c r="P60" s="91" t="str">
        <f aca="false">ROUND(P59*1760/1000,2)&amp;" ppb"</f>
        <v>17.47 ppb</v>
      </c>
      <c r="Q60" s="88" t="str">
        <f aca="false">ROUND(Q59*246/1000,2)&amp;" ppb"</f>
        <v>95.45 ppb</v>
      </c>
      <c r="R60" s="82" t="s">
        <v>42</v>
      </c>
      <c r="S60" s="91" t="str">
        <f aca="false">ROUND(S59*246/1000,2)&amp;" ppb"</f>
        <v>5.79 ppb</v>
      </c>
      <c r="T60" s="88" t="str">
        <f aca="false">ROUND(T59*32300/1000000,2)&amp;" ppm"</f>
        <v>44.17 ppm</v>
      </c>
      <c r="U60" s="82" t="s">
        <v>42</v>
      </c>
      <c r="V60" s="91" t="str">
        <f aca="false">ROUND(V59*32300/1000000,2)&amp;" ppm"</f>
        <v>3.96 ppm</v>
      </c>
      <c r="W60" s="92"/>
      <c r="X60" s="82"/>
      <c r="Y60" s="89"/>
      <c r="Z60" s="92"/>
      <c r="AA60" s="82"/>
      <c r="AB60" s="89"/>
      <c r="AC60" s="93"/>
      <c r="AD60" s="82"/>
      <c r="AE60" s="94"/>
    </row>
    <row r="61" customFormat="false" ht="32.35" hidden="false" customHeight="true" outlineLevel="0" collapsed="false">
      <c r="A61" s="79"/>
      <c r="B61" s="79"/>
      <c r="C61" s="95"/>
      <c r="D61" s="79"/>
      <c r="E61" s="79"/>
      <c r="F61" s="80"/>
      <c r="G61" s="98" t="s">
        <v>30</v>
      </c>
      <c r="H61" s="59" t="s">
        <v>48</v>
      </c>
      <c r="I61" s="59"/>
      <c r="J61" s="59"/>
      <c r="K61" s="31"/>
      <c r="L61" s="32" t="s">
        <v>49</v>
      </c>
      <c r="M61" s="33"/>
      <c r="N61" s="60"/>
      <c r="O61" s="32" t="s">
        <v>50</v>
      </c>
      <c r="P61" s="61"/>
      <c r="Q61" s="60"/>
      <c r="R61" s="32" t="s">
        <v>51</v>
      </c>
      <c r="S61" s="61"/>
      <c r="T61" s="59"/>
      <c r="U61" s="59"/>
      <c r="V61" s="59"/>
      <c r="W61" s="34"/>
      <c r="X61" s="32"/>
      <c r="Y61" s="62"/>
      <c r="Z61" s="34"/>
      <c r="AA61" s="32"/>
      <c r="AB61" s="62"/>
      <c r="AC61" s="31"/>
      <c r="AD61" s="32"/>
      <c r="AE61" s="33"/>
    </row>
    <row r="62" customFormat="false" ht="25.25" hidden="false" customHeight="true" outlineLevel="0" collapsed="false">
      <c r="A62" s="79"/>
      <c r="B62" s="79"/>
      <c r="C62" s="95"/>
      <c r="D62" s="79"/>
      <c r="E62" s="79"/>
      <c r="F62" s="80"/>
      <c r="G62" s="78" t="s">
        <v>41</v>
      </c>
      <c r="H62" s="99" t="n">
        <v>6020.2</v>
      </c>
      <c r="I62" s="82" t="s">
        <v>42</v>
      </c>
      <c r="J62" s="100" t="n">
        <v>698</v>
      </c>
      <c r="K62" s="84" t="s">
        <v>98</v>
      </c>
      <c r="L62" s="85"/>
      <c r="M62" s="100"/>
      <c r="N62" s="81" t="n">
        <v>4.979</v>
      </c>
      <c r="O62" s="86" t="s">
        <v>42</v>
      </c>
      <c r="P62" s="83" t="n">
        <v>4.97</v>
      </c>
      <c r="Q62" s="81" t="n">
        <v>1423</v>
      </c>
      <c r="R62" s="86" t="s">
        <v>42</v>
      </c>
      <c r="S62" s="83" t="n">
        <v>53.25</v>
      </c>
      <c r="T62" s="81"/>
      <c r="U62" s="85"/>
      <c r="V62" s="83"/>
      <c r="W62" s="81"/>
      <c r="X62" s="85"/>
      <c r="Y62" s="83"/>
      <c r="Z62" s="81"/>
      <c r="AA62" s="85"/>
      <c r="AB62" s="83"/>
      <c r="AC62" s="93"/>
      <c r="AD62" s="82"/>
      <c r="AE62" s="94"/>
    </row>
    <row r="63" customFormat="false" ht="29.85" hidden="false" customHeight="true" outlineLevel="0" collapsed="false">
      <c r="A63" s="101"/>
      <c r="B63" s="101"/>
      <c r="C63" s="102"/>
      <c r="D63" s="101"/>
      <c r="E63" s="101"/>
      <c r="F63" s="104"/>
      <c r="G63" s="78" t="s">
        <v>46</v>
      </c>
      <c r="H63" s="88" t="str">
        <f aca="false">ROUND(H62*81/1000,2)&amp;" ppb"</f>
        <v>487.64 ppb</v>
      </c>
      <c r="I63" s="82" t="s">
        <v>42</v>
      </c>
      <c r="J63" s="91" t="str">
        <f aca="false">ROUND(J62*81/1000,2)&amp;" ppb"</f>
        <v>56.54 ppb</v>
      </c>
      <c r="K63" s="99"/>
      <c r="L63" s="85"/>
      <c r="M63" s="100"/>
      <c r="N63" s="105"/>
      <c r="O63" s="82"/>
      <c r="P63" s="106"/>
      <c r="Q63" s="88" t="str">
        <f aca="false">ROUND(Q62*246/1000,2)&amp;" ppb"</f>
        <v>350.06 ppb</v>
      </c>
      <c r="R63" s="82" t="s">
        <v>42</v>
      </c>
      <c r="S63" s="91" t="str">
        <f aca="false">ROUND(S62*246/1000,2)&amp;" ppb"</f>
        <v>13.1 ppb</v>
      </c>
      <c r="T63" s="88"/>
      <c r="U63" s="85"/>
      <c r="V63" s="83"/>
      <c r="W63" s="92"/>
      <c r="X63" s="82"/>
      <c r="Y63" s="89"/>
      <c r="Z63" s="92"/>
      <c r="AA63" s="82"/>
      <c r="AB63" s="89"/>
      <c r="AC63" s="93"/>
      <c r="AD63" s="82"/>
      <c r="AE63" s="94"/>
    </row>
    <row r="64" customFormat="false" ht="34.3" hidden="false" customHeight="true" outlineLevel="0" collapsed="false">
      <c r="A64" s="25" t="s">
        <v>99</v>
      </c>
      <c r="B64" s="25" t="s">
        <v>100</v>
      </c>
      <c r="C64" s="108" t="s">
        <v>101</v>
      </c>
      <c r="D64" s="109" t="n">
        <v>4.708</v>
      </c>
      <c r="E64" s="110" t="n">
        <v>200213</v>
      </c>
      <c r="F64" s="111" t="n">
        <v>43874</v>
      </c>
      <c r="G64" s="30" t="s">
        <v>30</v>
      </c>
      <c r="H64" s="31"/>
      <c r="I64" s="32" t="s">
        <v>31</v>
      </c>
      <c r="J64" s="33"/>
      <c r="K64" s="31"/>
      <c r="L64" s="32" t="s">
        <v>32</v>
      </c>
      <c r="M64" s="33"/>
      <c r="N64" s="31"/>
      <c r="O64" s="32" t="s">
        <v>33</v>
      </c>
      <c r="P64" s="33"/>
      <c r="Q64" s="31"/>
      <c r="R64" s="32" t="s">
        <v>34</v>
      </c>
      <c r="S64" s="33"/>
      <c r="T64" s="34"/>
      <c r="U64" s="32" t="s">
        <v>35</v>
      </c>
      <c r="V64" s="33"/>
      <c r="W64" s="31"/>
      <c r="X64" s="32" t="s">
        <v>36</v>
      </c>
      <c r="Y64" s="33"/>
      <c r="Z64" s="31"/>
      <c r="AA64" s="32" t="s">
        <v>37</v>
      </c>
      <c r="AB64" s="33"/>
      <c r="AC64" s="35" t="s">
        <v>38</v>
      </c>
      <c r="AD64" s="35"/>
      <c r="AE64" s="35"/>
    </row>
    <row r="65" customFormat="false" ht="25.25" hidden="false" customHeight="true" outlineLevel="0" collapsed="false">
      <c r="A65" s="36" t="s">
        <v>102</v>
      </c>
      <c r="B65" s="36"/>
      <c r="C65" s="36"/>
      <c r="D65" s="36"/>
      <c r="E65" s="36"/>
      <c r="F65" s="112" t="n">
        <v>43879</v>
      </c>
      <c r="G65" s="30" t="s">
        <v>41</v>
      </c>
      <c r="H65" s="39" t="n">
        <v>140.9</v>
      </c>
      <c r="I65" s="40" t="s">
        <v>42</v>
      </c>
      <c r="J65" s="41" t="n">
        <v>6.154</v>
      </c>
      <c r="K65" s="39" t="n">
        <v>478.6</v>
      </c>
      <c r="L65" s="40" t="s">
        <v>42</v>
      </c>
      <c r="M65" s="41" t="n">
        <v>56.9</v>
      </c>
      <c r="N65" s="39" t="n">
        <v>16.35</v>
      </c>
      <c r="O65" s="40" t="s">
        <v>42</v>
      </c>
      <c r="P65" s="41" t="n">
        <v>1.961</v>
      </c>
      <c r="Q65" s="39" t="n">
        <v>60.11</v>
      </c>
      <c r="R65" s="40" t="s">
        <v>42</v>
      </c>
      <c r="S65" s="41" t="n">
        <v>4.338</v>
      </c>
      <c r="T65" s="39" t="n">
        <v>607.97</v>
      </c>
      <c r="U65" s="40" t="s">
        <v>42</v>
      </c>
      <c r="V65" s="41" t="n">
        <v>52.92</v>
      </c>
      <c r="W65" s="113" t="s">
        <v>103</v>
      </c>
      <c r="X65" s="67"/>
      <c r="Y65" s="41"/>
      <c r="Z65" s="120" t="s">
        <v>104</v>
      </c>
      <c r="AA65" s="43"/>
      <c r="AB65" s="44"/>
      <c r="AC65" s="45"/>
      <c r="AD65" s="45"/>
      <c r="AE65" s="45"/>
    </row>
    <row r="66" customFormat="false" ht="34.55" hidden="false" customHeight="true" outlineLevel="0" collapsed="false">
      <c r="A66" s="36"/>
      <c r="B66" s="36"/>
      <c r="C66" s="36"/>
      <c r="D66" s="36"/>
      <c r="E66" s="36"/>
      <c r="F66" s="112"/>
      <c r="G66" s="30" t="s">
        <v>46</v>
      </c>
      <c r="H66" s="49" t="str">
        <f aca="false">ROUND(H65*81/1000,2)&amp;" ppb"</f>
        <v>11.41 ppb</v>
      </c>
      <c r="I66" s="40" t="s">
        <v>42</v>
      </c>
      <c r="J66" s="52" t="str">
        <f aca="false">ROUND(J65*81/1000,2)&amp;" ppb"</f>
        <v>0.5 ppb</v>
      </c>
      <c r="K66" s="49" t="str">
        <f aca="false">ROUND(K65*81/1000,2)&amp;" ppb"</f>
        <v>38.77 ppb</v>
      </c>
      <c r="L66" s="40" t="s">
        <v>42</v>
      </c>
      <c r="M66" s="52" t="str">
        <f aca="false">ROUND(M65*81/1000,2)&amp;" ppb"</f>
        <v>4.61 ppb</v>
      </c>
      <c r="N66" s="49" t="str">
        <f aca="false">ROUND(N65*1760/1000,2)&amp;" ppb"</f>
        <v>28.78 ppb</v>
      </c>
      <c r="O66" s="40" t="s">
        <v>42</v>
      </c>
      <c r="P66" s="52" t="str">
        <f aca="false">ROUND(P65*1760/1000,2)&amp;" ppb"</f>
        <v>3.45 ppb</v>
      </c>
      <c r="Q66" s="49" t="str">
        <f aca="false">ROUND(Q65*246/1000,2)&amp;" ppb"</f>
        <v>14.79 ppb</v>
      </c>
      <c r="R66" s="40" t="s">
        <v>42</v>
      </c>
      <c r="S66" s="52" t="str">
        <f aca="false">ROUND(S65*246/1000,2)&amp;" ppb"</f>
        <v>1.07 ppb</v>
      </c>
      <c r="T66" s="49" t="str">
        <f aca="false">ROUND(T65*32300/1000000,2)&amp;" ppm"</f>
        <v>19.64 ppm</v>
      </c>
      <c r="U66" s="40" t="s">
        <v>42</v>
      </c>
      <c r="V66" s="52" t="str">
        <f aca="false">ROUND(V65*32300/1000000,2)&amp;" ppm"</f>
        <v>1.71 ppm</v>
      </c>
      <c r="W66" s="53"/>
      <c r="X66" s="40"/>
      <c r="Y66" s="50"/>
      <c r="Z66" s="53"/>
      <c r="AA66" s="40"/>
      <c r="AB66" s="50"/>
      <c r="AC66" s="54"/>
      <c r="AD66" s="40"/>
      <c r="AE66" s="55"/>
    </row>
    <row r="67" customFormat="false" ht="32.35" hidden="false" customHeight="true" outlineLevel="0" collapsed="false">
      <c r="A67" s="36"/>
      <c r="B67" s="36"/>
      <c r="C67" s="56"/>
      <c r="D67" s="36"/>
      <c r="E67" s="36"/>
      <c r="F67" s="112"/>
      <c r="G67" s="58" t="s">
        <v>30</v>
      </c>
      <c r="H67" s="59" t="s">
        <v>48</v>
      </c>
      <c r="I67" s="59"/>
      <c r="J67" s="59"/>
      <c r="K67" s="31"/>
      <c r="L67" s="32" t="s">
        <v>49</v>
      </c>
      <c r="M67" s="33"/>
      <c r="N67" s="60"/>
      <c r="O67" s="32" t="s">
        <v>50</v>
      </c>
      <c r="P67" s="61"/>
      <c r="Q67" s="60"/>
      <c r="R67" s="32" t="s">
        <v>51</v>
      </c>
      <c r="S67" s="61"/>
      <c r="T67" s="59"/>
      <c r="U67" s="59"/>
      <c r="V67" s="59"/>
      <c r="W67" s="34"/>
      <c r="X67" s="32"/>
      <c r="Y67" s="62"/>
      <c r="Z67" s="34"/>
      <c r="AA67" s="32"/>
      <c r="AB67" s="62"/>
      <c r="AC67" s="31"/>
      <c r="AD67" s="32"/>
      <c r="AE67" s="33"/>
    </row>
    <row r="68" customFormat="false" ht="25.25" hidden="false" customHeight="true" outlineLevel="0" collapsed="false">
      <c r="A68" s="36"/>
      <c r="B68" s="36"/>
      <c r="C68" s="56"/>
      <c r="D68" s="36"/>
      <c r="E68" s="36"/>
      <c r="F68" s="112"/>
      <c r="G68" s="30" t="s">
        <v>41</v>
      </c>
      <c r="H68" s="65" t="n">
        <v>385.05</v>
      </c>
      <c r="I68" s="40" t="s">
        <v>42</v>
      </c>
      <c r="J68" s="66" t="n">
        <v>227.9</v>
      </c>
      <c r="K68" s="39" t="n">
        <v>11.3</v>
      </c>
      <c r="L68" s="67" t="s">
        <v>42</v>
      </c>
      <c r="M68" s="66" t="n">
        <v>12.2</v>
      </c>
      <c r="N68" s="39" t="n">
        <v>1.63</v>
      </c>
      <c r="O68" s="67" t="s">
        <v>42</v>
      </c>
      <c r="P68" s="41" t="n">
        <v>1.07</v>
      </c>
      <c r="Q68" s="39" t="n">
        <v>103.3</v>
      </c>
      <c r="R68" s="67" t="s">
        <v>42</v>
      </c>
      <c r="S68" s="41" t="n">
        <v>7.373</v>
      </c>
      <c r="T68" s="39"/>
      <c r="U68" s="67"/>
      <c r="V68" s="41"/>
      <c r="W68" s="39"/>
      <c r="X68" s="67"/>
      <c r="Y68" s="41"/>
      <c r="Z68" s="39"/>
      <c r="AA68" s="67"/>
      <c r="AB68" s="41"/>
      <c r="AC68" s="54"/>
      <c r="AD68" s="40"/>
      <c r="AE68" s="55"/>
    </row>
    <row r="69" customFormat="false" ht="29.85" hidden="false" customHeight="true" outlineLevel="0" collapsed="false">
      <c r="A69" s="68"/>
      <c r="B69" s="68"/>
      <c r="C69" s="69"/>
      <c r="D69" s="68"/>
      <c r="E69" s="68"/>
      <c r="F69" s="114"/>
      <c r="G69" s="30" t="s">
        <v>46</v>
      </c>
      <c r="H69" s="49" t="str">
        <f aca="false">ROUND(H68*81/1000,2)&amp;" ppb"</f>
        <v>31.19 ppb</v>
      </c>
      <c r="I69" s="40" t="s">
        <v>42</v>
      </c>
      <c r="J69" s="52" t="str">
        <f aca="false">ROUND(J68*81/1000,2)&amp;" ppb"</f>
        <v>18.46 ppb</v>
      </c>
      <c r="K69" s="65"/>
      <c r="L69" s="67"/>
      <c r="M69" s="66"/>
      <c r="N69" s="42"/>
      <c r="O69" s="40"/>
      <c r="P69" s="44"/>
      <c r="Q69" s="49" t="str">
        <f aca="false">ROUND(Q68*246/1000,2)&amp;" ppb"</f>
        <v>25.41 ppb</v>
      </c>
      <c r="R69" s="40" t="s">
        <v>42</v>
      </c>
      <c r="S69" s="52" t="str">
        <f aca="false">ROUND(S68*246/1000,2)&amp;" ppb"</f>
        <v>1.81 ppb</v>
      </c>
      <c r="T69" s="49"/>
      <c r="U69" s="67"/>
      <c r="V69" s="41"/>
      <c r="W69" s="53"/>
      <c r="X69" s="40"/>
      <c r="Y69" s="50"/>
      <c r="Z69" s="53"/>
      <c r="AA69" s="40"/>
      <c r="AB69" s="50"/>
      <c r="AC69" s="54"/>
      <c r="AD69" s="40"/>
      <c r="AE69" s="55"/>
    </row>
    <row r="70" customFormat="false" ht="34.3" hidden="false" customHeight="true" outlineLevel="0" collapsed="false">
      <c r="A70" s="73" t="s">
        <v>105</v>
      </c>
      <c r="B70" s="73" t="s">
        <v>106</v>
      </c>
      <c r="C70" s="115" t="s">
        <v>107</v>
      </c>
      <c r="D70" s="75" t="n">
        <v>2.917</v>
      </c>
      <c r="E70" s="116" t="n">
        <v>200218</v>
      </c>
      <c r="F70" s="77" t="n">
        <v>43879</v>
      </c>
      <c r="G70" s="78" t="s">
        <v>30</v>
      </c>
      <c r="H70" s="31"/>
      <c r="I70" s="32" t="s">
        <v>31</v>
      </c>
      <c r="J70" s="33"/>
      <c r="K70" s="31"/>
      <c r="L70" s="32" t="s">
        <v>32</v>
      </c>
      <c r="M70" s="33"/>
      <c r="N70" s="31"/>
      <c r="O70" s="32" t="s">
        <v>33</v>
      </c>
      <c r="P70" s="33"/>
      <c r="Q70" s="31"/>
      <c r="R70" s="32" t="s">
        <v>34</v>
      </c>
      <c r="S70" s="33"/>
      <c r="T70" s="34"/>
      <c r="U70" s="32" t="s">
        <v>35</v>
      </c>
      <c r="V70" s="33"/>
      <c r="W70" s="31"/>
      <c r="X70" s="32" t="s">
        <v>36</v>
      </c>
      <c r="Y70" s="33"/>
      <c r="Z70" s="31"/>
      <c r="AA70" s="32" t="s">
        <v>37</v>
      </c>
      <c r="AB70" s="33"/>
      <c r="AC70" s="35" t="s">
        <v>38</v>
      </c>
      <c r="AD70" s="35"/>
      <c r="AE70" s="35"/>
    </row>
    <row r="71" customFormat="false" ht="25.25" hidden="false" customHeight="true" outlineLevel="0" collapsed="false">
      <c r="A71" s="79" t="s">
        <v>108</v>
      </c>
      <c r="B71" s="79" t="s">
        <v>109</v>
      </c>
      <c r="C71" s="79"/>
      <c r="D71" s="79"/>
      <c r="E71" s="79"/>
      <c r="F71" s="80" t="n">
        <v>43882</v>
      </c>
      <c r="G71" s="78" t="s">
        <v>41</v>
      </c>
      <c r="H71" s="81" t="n">
        <v>1107</v>
      </c>
      <c r="I71" s="82" t="s">
        <v>42</v>
      </c>
      <c r="J71" s="83" t="n">
        <v>36.25</v>
      </c>
      <c r="K71" s="81" t="n">
        <v>884</v>
      </c>
      <c r="L71" s="82" t="s">
        <v>42</v>
      </c>
      <c r="M71" s="83" t="n">
        <v>365.2</v>
      </c>
      <c r="N71" s="81" t="n">
        <v>253.4</v>
      </c>
      <c r="O71" s="82" t="s">
        <v>42</v>
      </c>
      <c r="P71" s="83" t="n">
        <v>10.7</v>
      </c>
      <c r="Q71" s="81" t="n">
        <v>382.9</v>
      </c>
      <c r="R71" s="82" t="s">
        <v>42</v>
      </c>
      <c r="S71" s="83" t="n">
        <v>22.29</v>
      </c>
      <c r="T71" s="81" t="n">
        <v>2997.5</v>
      </c>
      <c r="U71" s="82" t="s">
        <v>42</v>
      </c>
      <c r="V71" s="83" t="n">
        <v>195.5</v>
      </c>
      <c r="W71" s="84" t="s">
        <v>110</v>
      </c>
      <c r="X71" s="85"/>
      <c r="Y71" s="83"/>
      <c r="Z71" s="81" t="n">
        <v>2.07</v>
      </c>
      <c r="AA71" s="86" t="s">
        <v>42</v>
      </c>
      <c r="AB71" s="83" t="n">
        <v>2.108</v>
      </c>
      <c r="AC71" s="87"/>
      <c r="AD71" s="87"/>
      <c r="AE71" s="87"/>
    </row>
    <row r="72" customFormat="false" ht="34.55" hidden="false" customHeight="true" outlineLevel="0" collapsed="false">
      <c r="A72" s="79"/>
      <c r="B72" s="79" t="s">
        <v>111</v>
      </c>
      <c r="C72" s="79"/>
      <c r="D72" s="79"/>
      <c r="E72" s="79"/>
      <c r="F72" s="80"/>
      <c r="G72" s="78" t="s">
        <v>46</v>
      </c>
      <c r="H72" s="88" t="str">
        <f aca="false">ROUND(H71*81/1000,2)&amp;" ppb"</f>
        <v>89.67 ppb</v>
      </c>
      <c r="I72" s="82" t="s">
        <v>42</v>
      </c>
      <c r="J72" s="91" t="str">
        <f aca="false">ROUND(J71*81/1000,2)&amp;" ppb"</f>
        <v>2.94 ppb</v>
      </c>
      <c r="K72" s="88" t="str">
        <f aca="false">ROUND(K71*81/1000,2)&amp;" ppb"</f>
        <v>71.6 ppb</v>
      </c>
      <c r="L72" s="82" t="s">
        <v>42</v>
      </c>
      <c r="M72" s="91" t="str">
        <f aca="false">ROUND(M71*81/1000,2)&amp;" ppb"</f>
        <v>29.58 ppb</v>
      </c>
      <c r="N72" s="88" t="str">
        <f aca="false">ROUND(N71*1760/1000,2)&amp;" ppb"</f>
        <v>445.98 ppb</v>
      </c>
      <c r="O72" s="82" t="s">
        <v>42</v>
      </c>
      <c r="P72" s="91" t="str">
        <f aca="false">ROUND(P71*1760/1000,2)&amp;" ppb"</f>
        <v>18.83 ppb</v>
      </c>
      <c r="Q72" s="88" t="str">
        <f aca="false">ROUND(Q71*246/1000,2)&amp;" ppb"</f>
        <v>94.19 ppb</v>
      </c>
      <c r="R72" s="82" t="s">
        <v>42</v>
      </c>
      <c r="S72" s="91" t="str">
        <f aca="false">ROUND(S71*246/1000,2)&amp;" ppb"</f>
        <v>5.48 ppb</v>
      </c>
      <c r="T72" s="88" t="str">
        <f aca="false">ROUND(T71*32300/1000000,2)&amp;" ppm"</f>
        <v>96.82 ppm</v>
      </c>
      <c r="U72" s="82" t="s">
        <v>42</v>
      </c>
      <c r="V72" s="91" t="str">
        <f aca="false">ROUND(V71*32300/1000000,2)&amp;" ppm"</f>
        <v>6.31 ppm</v>
      </c>
      <c r="W72" s="92"/>
      <c r="X72" s="82"/>
      <c r="Y72" s="89"/>
      <c r="Z72" s="92"/>
      <c r="AA72" s="82"/>
      <c r="AB72" s="89"/>
      <c r="AC72" s="93"/>
      <c r="AD72" s="82"/>
      <c r="AE72" s="94"/>
    </row>
    <row r="73" customFormat="false" ht="32.35" hidden="false" customHeight="true" outlineLevel="0" collapsed="false">
      <c r="A73" s="79"/>
      <c r="B73" s="79"/>
      <c r="C73" s="95"/>
      <c r="D73" s="79"/>
      <c r="E73" s="79"/>
      <c r="F73" s="80"/>
      <c r="G73" s="98" t="s">
        <v>30</v>
      </c>
      <c r="H73" s="59" t="s">
        <v>48</v>
      </c>
      <c r="I73" s="59"/>
      <c r="J73" s="59"/>
      <c r="K73" s="31"/>
      <c r="L73" s="32" t="s">
        <v>49</v>
      </c>
      <c r="M73" s="33"/>
      <c r="N73" s="60"/>
      <c r="O73" s="32" t="s">
        <v>50</v>
      </c>
      <c r="P73" s="61"/>
      <c r="Q73" s="60"/>
      <c r="R73" s="32" t="s">
        <v>51</v>
      </c>
      <c r="S73" s="61"/>
      <c r="T73" s="59"/>
      <c r="U73" s="59"/>
      <c r="V73" s="59"/>
      <c r="W73" s="34"/>
      <c r="X73" s="32"/>
      <c r="Y73" s="62"/>
      <c r="Z73" s="34"/>
      <c r="AA73" s="32"/>
      <c r="AB73" s="62"/>
      <c r="AC73" s="31"/>
      <c r="AD73" s="32"/>
      <c r="AE73" s="33"/>
    </row>
    <row r="74" customFormat="false" ht="25.25" hidden="false" customHeight="true" outlineLevel="0" collapsed="false">
      <c r="A74" s="79"/>
      <c r="B74" s="79"/>
      <c r="C74" s="95"/>
      <c r="D74" s="79"/>
      <c r="E74" s="79"/>
      <c r="F74" s="80"/>
      <c r="G74" s="78" t="s">
        <v>41</v>
      </c>
      <c r="H74" s="81" t="n">
        <v>8670.8</v>
      </c>
      <c r="I74" s="82" t="s">
        <v>42</v>
      </c>
      <c r="J74" s="83" t="n">
        <v>856.2</v>
      </c>
      <c r="K74" s="84" t="s">
        <v>112</v>
      </c>
      <c r="L74" s="85"/>
      <c r="M74" s="100"/>
      <c r="N74" s="81" t="n">
        <v>12.682</v>
      </c>
      <c r="O74" s="86" t="s">
        <v>42</v>
      </c>
      <c r="P74" s="83" t="n">
        <v>4.89</v>
      </c>
      <c r="Q74" s="81" t="n">
        <v>1865</v>
      </c>
      <c r="R74" s="86" t="s">
        <v>42</v>
      </c>
      <c r="S74" s="83" t="n">
        <v>61.37</v>
      </c>
      <c r="T74" s="81"/>
      <c r="U74" s="85"/>
      <c r="V74" s="83"/>
      <c r="W74" s="81"/>
      <c r="X74" s="85"/>
      <c r="Y74" s="83"/>
      <c r="Z74" s="81"/>
      <c r="AA74" s="85"/>
      <c r="AB74" s="83"/>
      <c r="AC74" s="93"/>
      <c r="AD74" s="82"/>
      <c r="AE74" s="94"/>
    </row>
    <row r="75" customFormat="false" ht="29.85" hidden="false" customHeight="true" outlineLevel="0" collapsed="false">
      <c r="A75" s="101"/>
      <c r="B75" s="101"/>
      <c r="C75" s="102"/>
      <c r="D75" s="101"/>
      <c r="E75" s="101"/>
      <c r="F75" s="104"/>
      <c r="G75" s="78" t="s">
        <v>46</v>
      </c>
      <c r="H75" s="88" t="str">
        <f aca="false">ROUND(H74*81/1000,2)&amp;" ppb"</f>
        <v>702.33 ppb</v>
      </c>
      <c r="I75" s="82" t="s">
        <v>42</v>
      </c>
      <c r="J75" s="91" t="str">
        <f aca="false">ROUND(J74*81/1000,2)&amp;" ppb"</f>
        <v>69.35 ppb</v>
      </c>
      <c r="K75" s="99"/>
      <c r="L75" s="85"/>
      <c r="M75" s="100"/>
      <c r="N75" s="105"/>
      <c r="O75" s="82"/>
      <c r="P75" s="106"/>
      <c r="Q75" s="88" t="str">
        <f aca="false">ROUND(Q74*246/1000,2)&amp;" ppb"</f>
        <v>458.79 ppb</v>
      </c>
      <c r="R75" s="82" t="s">
        <v>42</v>
      </c>
      <c r="S75" s="91" t="str">
        <f aca="false">ROUND(S74*246/1000,2)&amp;" ppb"</f>
        <v>15.1 ppb</v>
      </c>
      <c r="T75" s="88"/>
      <c r="U75" s="85"/>
      <c r="V75" s="83"/>
      <c r="W75" s="92"/>
      <c r="X75" s="82"/>
      <c r="Y75" s="89"/>
      <c r="Z75" s="92"/>
      <c r="AA75" s="82"/>
      <c r="AB75" s="89"/>
      <c r="AC75" s="93"/>
      <c r="AD75" s="82"/>
      <c r="AE75" s="94"/>
    </row>
    <row r="76" customFormat="false" ht="34.3" hidden="false" customHeight="true" outlineLevel="0" collapsed="false">
      <c r="A76" s="25" t="s">
        <v>113</v>
      </c>
      <c r="B76" s="25" t="s">
        <v>114</v>
      </c>
      <c r="C76" s="108" t="s">
        <v>115</v>
      </c>
      <c r="D76" s="109" t="n">
        <v>3.625</v>
      </c>
      <c r="E76" s="110" t="n">
        <v>200221</v>
      </c>
      <c r="F76" s="111" t="n">
        <v>43882</v>
      </c>
      <c r="G76" s="30" t="s">
        <v>30</v>
      </c>
      <c r="H76" s="31"/>
      <c r="I76" s="32" t="s">
        <v>31</v>
      </c>
      <c r="J76" s="33"/>
      <c r="K76" s="31"/>
      <c r="L76" s="32" t="s">
        <v>32</v>
      </c>
      <c r="M76" s="33"/>
      <c r="N76" s="31"/>
      <c r="O76" s="32" t="s">
        <v>33</v>
      </c>
      <c r="P76" s="33"/>
      <c r="Q76" s="31"/>
      <c r="R76" s="32" t="s">
        <v>34</v>
      </c>
      <c r="S76" s="33"/>
      <c r="T76" s="34"/>
      <c r="U76" s="32" t="s">
        <v>35</v>
      </c>
      <c r="V76" s="33"/>
      <c r="W76" s="31"/>
      <c r="X76" s="32" t="s">
        <v>36</v>
      </c>
      <c r="Y76" s="33"/>
      <c r="Z76" s="31"/>
      <c r="AA76" s="32" t="s">
        <v>37</v>
      </c>
      <c r="AB76" s="33"/>
      <c r="AC76" s="35" t="s">
        <v>38</v>
      </c>
      <c r="AD76" s="35"/>
      <c r="AE76" s="35"/>
    </row>
    <row r="77" customFormat="false" ht="25.25" hidden="false" customHeight="true" outlineLevel="0" collapsed="false">
      <c r="A77" s="36" t="s">
        <v>116</v>
      </c>
      <c r="B77" s="36" t="s">
        <v>117</v>
      </c>
      <c r="C77" s="36"/>
      <c r="D77" s="36"/>
      <c r="E77" s="36"/>
      <c r="F77" s="112" t="n">
        <v>43886</v>
      </c>
      <c r="G77" s="30" t="s">
        <v>41</v>
      </c>
      <c r="H77" s="39" t="n">
        <v>320.5</v>
      </c>
      <c r="I77" s="40" t="s">
        <v>42</v>
      </c>
      <c r="J77" s="41" t="n">
        <v>14.81</v>
      </c>
      <c r="K77" s="39" t="n">
        <v>1246</v>
      </c>
      <c r="L77" s="40" t="s">
        <v>42</v>
      </c>
      <c r="M77" s="41" t="n">
        <v>153.5</v>
      </c>
      <c r="N77" s="39" t="n">
        <v>58.64</v>
      </c>
      <c r="O77" s="40" t="s">
        <v>42</v>
      </c>
      <c r="P77" s="41" t="n">
        <v>5.284</v>
      </c>
      <c r="Q77" s="39" t="n">
        <v>226.6</v>
      </c>
      <c r="R77" s="40" t="s">
        <v>42</v>
      </c>
      <c r="S77" s="41" t="n">
        <v>15.11</v>
      </c>
      <c r="T77" s="39" t="n">
        <v>304.66</v>
      </c>
      <c r="U77" s="40" t="s">
        <v>42</v>
      </c>
      <c r="V77" s="41" t="n">
        <v>49.72</v>
      </c>
      <c r="W77" s="113" t="s">
        <v>118</v>
      </c>
      <c r="X77" s="67"/>
      <c r="Y77" s="41"/>
      <c r="Z77" s="39" t="n">
        <v>0.6828</v>
      </c>
      <c r="AA77" s="67" t="s">
        <v>42</v>
      </c>
      <c r="AB77" s="41" t="n">
        <v>1.137</v>
      </c>
      <c r="AC77" s="45"/>
      <c r="AD77" s="45"/>
      <c r="AE77" s="45"/>
    </row>
    <row r="78" customFormat="false" ht="34.55" hidden="false" customHeight="true" outlineLevel="0" collapsed="false">
      <c r="A78" s="36"/>
      <c r="B78" s="36" t="s">
        <v>119</v>
      </c>
      <c r="C78" s="36"/>
      <c r="D78" s="36"/>
      <c r="E78" s="36"/>
      <c r="F78" s="112"/>
      <c r="G78" s="30" t="s">
        <v>46</v>
      </c>
      <c r="H78" s="49" t="str">
        <f aca="false">ROUND(H77*81/1000,2)&amp;" ppb"</f>
        <v>25.96 ppb</v>
      </c>
      <c r="I78" s="40" t="s">
        <v>42</v>
      </c>
      <c r="J78" s="52" t="str">
        <f aca="false">ROUND(J77*81/1000,2)&amp;" ppb"</f>
        <v>1.2 ppb</v>
      </c>
      <c r="K78" s="49" t="str">
        <f aca="false">ROUND(K77*81/1000,2)&amp;" ppb"</f>
        <v>100.93 ppb</v>
      </c>
      <c r="L78" s="40" t="s">
        <v>42</v>
      </c>
      <c r="M78" s="52" t="str">
        <f aca="false">ROUND(M77*81/1000,2)&amp;" ppb"</f>
        <v>12.43 ppb</v>
      </c>
      <c r="N78" s="49" t="str">
        <f aca="false">ROUND(N77*1760/1000,2)&amp;" ppb"</f>
        <v>103.21 ppb</v>
      </c>
      <c r="O78" s="40" t="s">
        <v>42</v>
      </c>
      <c r="P78" s="52" t="str">
        <f aca="false">ROUND(P77*1760/1000,2)&amp;" ppb"</f>
        <v>9.3 ppb</v>
      </c>
      <c r="Q78" s="49" t="str">
        <f aca="false">ROUND(Q77*246/1000,2)&amp;" ppb"</f>
        <v>55.74 ppb</v>
      </c>
      <c r="R78" s="40" t="s">
        <v>42</v>
      </c>
      <c r="S78" s="52" t="str">
        <f aca="false">ROUND(S77*246/1000,2)&amp;" ppb"</f>
        <v>3.72 ppb</v>
      </c>
      <c r="T78" s="49" t="str">
        <f aca="false">ROUND(T77*32300/1000000,2)&amp;" ppm"</f>
        <v>9.84 ppm</v>
      </c>
      <c r="U78" s="40" t="s">
        <v>42</v>
      </c>
      <c r="V78" s="52" t="str">
        <f aca="false">ROUND(V77*32300/1000000,2)&amp;" ppm"</f>
        <v>1.61 ppm</v>
      </c>
      <c r="W78" s="53"/>
      <c r="X78" s="40"/>
      <c r="Y78" s="50"/>
      <c r="Z78" s="53"/>
      <c r="AA78" s="40"/>
      <c r="AB78" s="50"/>
      <c r="AC78" s="54"/>
      <c r="AD78" s="40"/>
      <c r="AE78" s="55"/>
    </row>
    <row r="79" customFormat="false" ht="32.35" hidden="false" customHeight="true" outlineLevel="0" collapsed="false">
      <c r="A79" s="36"/>
      <c r="B79" s="36"/>
      <c r="C79" s="56"/>
      <c r="D79" s="36"/>
      <c r="E79" s="36"/>
      <c r="F79" s="112"/>
      <c r="G79" s="58" t="s">
        <v>30</v>
      </c>
      <c r="H79" s="59" t="s">
        <v>48</v>
      </c>
      <c r="I79" s="59"/>
      <c r="J79" s="59"/>
      <c r="K79" s="31"/>
      <c r="L79" s="32" t="s">
        <v>49</v>
      </c>
      <c r="M79" s="33"/>
      <c r="N79" s="60"/>
      <c r="O79" s="32" t="s">
        <v>50</v>
      </c>
      <c r="P79" s="61"/>
      <c r="Q79" s="60"/>
      <c r="R79" s="32" t="s">
        <v>51</v>
      </c>
      <c r="S79" s="61"/>
      <c r="T79" s="59"/>
      <c r="U79" s="59"/>
      <c r="V79" s="59"/>
      <c r="W79" s="34"/>
      <c r="X79" s="32"/>
      <c r="Y79" s="62"/>
      <c r="Z79" s="34"/>
      <c r="AA79" s="32"/>
      <c r="AB79" s="62"/>
      <c r="AC79" s="31"/>
      <c r="AD79" s="32"/>
      <c r="AE79" s="33"/>
    </row>
    <row r="80" customFormat="false" ht="25.25" hidden="false" customHeight="true" outlineLevel="0" collapsed="false">
      <c r="A80" s="36"/>
      <c r="B80" s="36"/>
      <c r="C80" s="56"/>
      <c r="D80" s="36"/>
      <c r="E80" s="36"/>
      <c r="F80" s="112"/>
      <c r="G80" s="30" t="s">
        <v>41</v>
      </c>
      <c r="H80" s="65" t="n">
        <v>1950.8</v>
      </c>
      <c r="I80" s="40" t="s">
        <v>42</v>
      </c>
      <c r="J80" s="66" t="n">
        <v>500.7</v>
      </c>
      <c r="K80" s="113" t="s">
        <v>120</v>
      </c>
      <c r="L80" s="67"/>
      <c r="M80" s="66"/>
      <c r="N80" s="39" t="n">
        <v>5.3419</v>
      </c>
      <c r="O80" s="67" t="s">
        <v>42</v>
      </c>
      <c r="P80" s="41" t="n">
        <v>3.508</v>
      </c>
      <c r="Q80" s="39" t="n">
        <v>682.9</v>
      </c>
      <c r="R80" s="67" t="s">
        <v>42</v>
      </c>
      <c r="S80" s="41" t="n">
        <v>29.93</v>
      </c>
      <c r="T80" s="39"/>
      <c r="U80" s="67"/>
      <c r="V80" s="41"/>
      <c r="W80" s="39"/>
      <c r="X80" s="67"/>
      <c r="Y80" s="41"/>
      <c r="Z80" s="39"/>
      <c r="AA80" s="67"/>
      <c r="AB80" s="41"/>
      <c r="AC80" s="54"/>
      <c r="AD80" s="40"/>
      <c r="AE80" s="55"/>
    </row>
    <row r="81" customFormat="false" ht="29.85" hidden="false" customHeight="true" outlineLevel="0" collapsed="false">
      <c r="A81" s="68"/>
      <c r="B81" s="68"/>
      <c r="C81" s="69"/>
      <c r="D81" s="68"/>
      <c r="E81" s="68"/>
      <c r="F81" s="114"/>
      <c r="G81" s="30" t="s">
        <v>46</v>
      </c>
      <c r="H81" s="49" t="str">
        <f aca="false">ROUND(H80*81/1000,2)&amp;" ppb"</f>
        <v>158.01 ppb</v>
      </c>
      <c r="I81" s="40" t="s">
        <v>42</v>
      </c>
      <c r="J81" s="52" t="str">
        <f aca="false">ROUND(J80*81/1000,2)&amp;" ppb"</f>
        <v>40.56 ppb</v>
      </c>
      <c r="K81" s="65"/>
      <c r="L81" s="67"/>
      <c r="M81" s="66"/>
      <c r="N81" s="42"/>
      <c r="O81" s="40"/>
      <c r="P81" s="44"/>
      <c r="Q81" s="49" t="str">
        <f aca="false">ROUND(Q80*246/1000,2)&amp;" ppb"</f>
        <v>167.99 ppb</v>
      </c>
      <c r="R81" s="40" t="s">
        <v>42</v>
      </c>
      <c r="S81" s="52" t="str">
        <f aca="false">ROUND(S80*246/1000,2)&amp;" ppb"</f>
        <v>7.36 ppb</v>
      </c>
      <c r="T81" s="49"/>
      <c r="U81" s="67"/>
      <c r="V81" s="41"/>
      <c r="W81" s="53"/>
      <c r="X81" s="40"/>
      <c r="Y81" s="50"/>
      <c r="Z81" s="53"/>
      <c r="AA81" s="40"/>
      <c r="AB81" s="50"/>
      <c r="AC81" s="54"/>
      <c r="AD81" s="40"/>
      <c r="AE81" s="55"/>
    </row>
    <row r="82" customFormat="false" ht="34.3" hidden="false" customHeight="true" outlineLevel="0" collapsed="false">
      <c r="A82" s="73" t="s">
        <v>121</v>
      </c>
      <c r="B82" s="73" t="s">
        <v>114</v>
      </c>
      <c r="C82" s="115" t="s">
        <v>122</v>
      </c>
      <c r="D82" s="75" t="n">
        <v>5.958</v>
      </c>
      <c r="E82" s="116" t="n">
        <v>200225</v>
      </c>
      <c r="F82" s="77" t="n">
        <v>43886</v>
      </c>
      <c r="G82" s="78" t="s">
        <v>30</v>
      </c>
      <c r="H82" s="31"/>
      <c r="I82" s="32" t="s">
        <v>31</v>
      </c>
      <c r="J82" s="33"/>
      <c r="K82" s="31"/>
      <c r="L82" s="32" t="s">
        <v>32</v>
      </c>
      <c r="M82" s="33"/>
      <c r="N82" s="31"/>
      <c r="O82" s="32" t="s">
        <v>33</v>
      </c>
      <c r="P82" s="33"/>
      <c r="Q82" s="31"/>
      <c r="R82" s="32" t="s">
        <v>34</v>
      </c>
      <c r="S82" s="33"/>
      <c r="T82" s="34"/>
      <c r="U82" s="32" t="s">
        <v>35</v>
      </c>
      <c r="V82" s="33"/>
      <c r="W82" s="31"/>
      <c r="X82" s="32" t="s">
        <v>36</v>
      </c>
      <c r="Y82" s="33"/>
      <c r="Z82" s="31"/>
      <c r="AA82" s="32" t="s">
        <v>37</v>
      </c>
      <c r="AB82" s="33"/>
      <c r="AC82" s="35" t="s">
        <v>38</v>
      </c>
      <c r="AD82" s="35"/>
      <c r="AE82" s="35"/>
    </row>
    <row r="83" customFormat="false" ht="25.25" hidden="false" customHeight="true" outlineLevel="0" collapsed="false">
      <c r="A83" s="79" t="s">
        <v>116</v>
      </c>
      <c r="B83" s="79" t="s">
        <v>123</v>
      </c>
      <c r="C83" s="79"/>
      <c r="D83" s="79"/>
      <c r="E83" s="79"/>
      <c r="F83" s="80" t="n">
        <v>43892</v>
      </c>
      <c r="G83" s="78" t="s">
        <v>41</v>
      </c>
      <c r="H83" s="81" t="n">
        <v>434</v>
      </c>
      <c r="I83" s="82" t="s">
        <v>42</v>
      </c>
      <c r="J83" s="83" t="n">
        <v>17.79</v>
      </c>
      <c r="K83" s="81" t="n">
        <v>1939</v>
      </c>
      <c r="L83" s="82" t="s">
        <v>42</v>
      </c>
      <c r="M83" s="83" t="n">
        <v>204.3</v>
      </c>
      <c r="N83" s="81" t="n">
        <v>71.18</v>
      </c>
      <c r="O83" s="82" t="s">
        <v>42</v>
      </c>
      <c r="P83" s="83" t="n">
        <v>6.318</v>
      </c>
      <c r="Q83" s="81" t="n">
        <v>421.9</v>
      </c>
      <c r="R83" s="82" t="s">
        <v>42</v>
      </c>
      <c r="S83" s="83" t="n">
        <v>23.33</v>
      </c>
      <c r="T83" s="81" t="n">
        <v>538.18</v>
      </c>
      <c r="U83" s="82" t="s">
        <v>42</v>
      </c>
      <c r="V83" s="83" t="n">
        <v>61.57</v>
      </c>
      <c r="W83" s="84" t="s">
        <v>124</v>
      </c>
      <c r="X83" s="85"/>
      <c r="Y83" s="83"/>
      <c r="Z83" s="81" t="n">
        <v>1.252</v>
      </c>
      <c r="AA83" s="86" t="s">
        <v>42</v>
      </c>
      <c r="AB83" s="83" t="n">
        <v>1.313</v>
      </c>
      <c r="AC83" s="87"/>
      <c r="AD83" s="87"/>
      <c r="AE83" s="87"/>
    </row>
    <row r="84" customFormat="false" ht="34.55" hidden="false" customHeight="true" outlineLevel="0" collapsed="false">
      <c r="A84" s="79"/>
      <c r="B84" s="79" t="s">
        <v>119</v>
      </c>
      <c r="C84" s="79"/>
      <c r="D84" s="79"/>
      <c r="E84" s="79"/>
      <c r="F84" s="80"/>
      <c r="G84" s="78" t="s">
        <v>46</v>
      </c>
      <c r="H84" s="88" t="str">
        <f aca="false">ROUND(H83*81/1000,2)&amp;" ppb"</f>
        <v>35.15 ppb</v>
      </c>
      <c r="I84" s="82" t="s">
        <v>42</v>
      </c>
      <c r="J84" s="91" t="str">
        <f aca="false">ROUND(J83*81/1000,2)&amp;" ppb"</f>
        <v>1.44 ppb</v>
      </c>
      <c r="K84" s="88" t="str">
        <f aca="false">ROUND(K83*81/1000,2)&amp;" ppb"</f>
        <v>157.06 ppb</v>
      </c>
      <c r="L84" s="82" t="s">
        <v>42</v>
      </c>
      <c r="M84" s="91" t="str">
        <f aca="false">ROUND(M83*81/1000,2)&amp;" ppb"</f>
        <v>16.55 ppb</v>
      </c>
      <c r="N84" s="88" t="str">
        <f aca="false">ROUND(N83*1760/1000,2)&amp;" ppb"</f>
        <v>125.28 ppb</v>
      </c>
      <c r="O84" s="82" t="s">
        <v>42</v>
      </c>
      <c r="P84" s="91" t="str">
        <f aca="false">ROUND(P83*1760/1000,2)&amp;" ppb"</f>
        <v>11.12 ppb</v>
      </c>
      <c r="Q84" s="88" t="str">
        <f aca="false">ROUND(Q83*246/1000,2)&amp;" ppb"</f>
        <v>103.79 ppb</v>
      </c>
      <c r="R84" s="82" t="s">
        <v>42</v>
      </c>
      <c r="S84" s="91" t="str">
        <f aca="false">ROUND(S83*246/1000,2)&amp;" ppb"</f>
        <v>5.74 ppb</v>
      </c>
      <c r="T84" s="88" t="str">
        <f aca="false">ROUND(T83*32300/1000000,2)&amp;" ppm"</f>
        <v>17.38 ppm</v>
      </c>
      <c r="U84" s="82" t="s">
        <v>42</v>
      </c>
      <c r="V84" s="91" t="str">
        <f aca="false">ROUND(V83*32300/1000000,2)&amp;" ppm"</f>
        <v>1.99 ppm</v>
      </c>
      <c r="W84" s="92"/>
      <c r="X84" s="82"/>
      <c r="Y84" s="89"/>
      <c r="Z84" s="92"/>
      <c r="AA84" s="82"/>
      <c r="AB84" s="89"/>
      <c r="AC84" s="93"/>
      <c r="AD84" s="82"/>
      <c r="AE84" s="94"/>
    </row>
    <row r="85" customFormat="false" ht="32.35" hidden="false" customHeight="true" outlineLevel="0" collapsed="false">
      <c r="A85" s="79"/>
      <c r="B85" s="79"/>
      <c r="C85" s="95"/>
      <c r="D85" s="79"/>
      <c r="E85" s="79"/>
      <c r="F85" s="80"/>
      <c r="G85" s="98" t="s">
        <v>30</v>
      </c>
      <c r="H85" s="59" t="s">
        <v>48</v>
      </c>
      <c r="I85" s="59"/>
      <c r="J85" s="59"/>
      <c r="K85" s="31"/>
      <c r="L85" s="32" t="s">
        <v>49</v>
      </c>
      <c r="M85" s="33"/>
      <c r="N85" s="60"/>
      <c r="O85" s="32" t="s">
        <v>50</v>
      </c>
      <c r="P85" s="61"/>
      <c r="Q85" s="60"/>
      <c r="R85" s="32" t="s">
        <v>51</v>
      </c>
      <c r="S85" s="61"/>
      <c r="T85" s="59"/>
      <c r="U85" s="59"/>
      <c r="V85" s="59"/>
      <c r="W85" s="34"/>
      <c r="X85" s="32"/>
      <c r="Y85" s="62"/>
      <c r="Z85" s="34"/>
      <c r="AA85" s="32"/>
      <c r="AB85" s="62"/>
      <c r="AC85" s="31"/>
      <c r="AD85" s="32"/>
      <c r="AE85" s="33"/>
    </row>
    <row r="86" customFormat="false" ht="25.25" hidden="false" customHeight="true" outlineLevel="0" collapsed="false">
      <c r="A86" s="79"/>
      <c r="B86" s="79"/>
      <c r="C86" s="95"/>
      <c r="D86" s="79"/>
      <c r="E86" s="79"/>
      <c r="F86" s="80"/>
      <c r="G86" s="78" t="s">
        <v>41</v>
      </c>
      <c r="H86" s="99" t="n">
        <v>1424.3</v>
      </c>
      <c r="I86" s="82" t="s">
        <v>42</v>
      </c>
      <c r="J86" s="100" t="n">
        <v>503.8</v>
      </c>
      <c r="K86" s="84" t="s">
        <v>125</v>
      </c>
      <c r="L86" s="85"/>
      <c r="M86" s="100"/>
      <c r="N86" s="81" t="n">
        <v>15.113</v>
      </c>
      <c r="O86" s="86" t="s">
        <v>42</v>
      </c>
      <c r="P86" s="83" t="n">
        <v>4.446</v>
      </c>
      <c r="Q86" s="81" t="n">
        <v>1797</v>
      </c>
      <c r="R86" s="86" t="s">
        <v>42</v>
      </c>
      <c r="S86" s="83" t="n">
        <v>57.48</v>
      </c>
      <c r="T86" s="81"/>
      <c r="U86" s="85"/>
      <c r="V86" s="83"/>
      <c r="W86" s="81"/>
      <c r="X86" s="85"/>
      <c r="Y86" s="83"/>
      <c r="Z86" s="81"/>
      <c r="AA86" s="85"/>
      <c r="AB86" s="83"/>
      <c r="AC86" s="93"/>
      <c r="AD86" s="82"/>
      <c r="AE86" s="94"/>
    </row>
    <row r="87" customFormat="false" ht="29.85" hidden="false" customHeight="true" outlineLevel="0" collapsed="false">
      <c r="A87" s="101"/>
      <c r="B87" s="101"/>
      <c r="C87" s="102"/>
      <c r="D87" s="101"/>
      <c r="E87" s="101"/>
      <c r="F87" s="104"/>
      <c r="G87" s="78" t="s">
        <v>46</v>
      </c>
      <c r="H87" s="88" t="str">
        <f aca="false">ROUND(H86*81/1000,2)&amp;" ppb"</f>
        <v>115.37 ppb</v>
      </c>
      <c r="I87" s="82" t="s">
        <v>42</v>
      </c>
      <c r="J87" s="91" t="str">
        <f aca="false">ROUND(J86*81/1000,2)&amp;" ppb"</f>
        <v>40.81 ppb</v>
      </c>
      <c r="K87" s="99"/>
      <c r="L87" s="85"/>
      <c r="M87" s="100"/>
      <c r="N87" s="105"/>
      <c r="O87" s="82"/>
      <c r="P87" s="106"/>
      <c r="Q87" s="88" t="str">
        <f aca="false">ROUND(Q86*246/1000,2)&amp;" ppb"</f>
        <v>442.06 ppb</v>
      </c>
      <c r="R87" s="82" t="s">
        <v>42</v>
      </c>
      <c r="S87" s="91" t="str">
        <f aca="false">ROUND(S86*246/1000,2)&amp;" ppb"</f>
        <v>14.14 ppb</v>
      </c>
      <c r="T87" s="88"/>
      <c r="U87" s="85"/>
      <c r="V87" s="83"/>
      <c r="W87" s="92"/>
      <c r="X87" s="82"/>
      <c r="Y87" s="89"/>
      <c r="Z87" s="92"/>
      <c r="AA87" s="82"/>
      <c r="AB87" s="89"/>
      <c r="AC87" s="93"/>
      <c r="AD87" s="82"/>
      <c r="AE87" s="94"/>
    </row>
    <row r="88" customFormat="false" ht="34.3" hidden="false" customHeight="true" outlineLevel="0" collapsed="false">
      <c r="A88" s="121" t="s">
        <v>126</v>
      </c>
      <c r="B88" s="25" t="s">
        <v>127</v>
      </c>
      <c r="C88" s="108" t="s">
        <v>128</v>
      </c>
      <c r="D88" s="109" t="n">
        <v>6.778</v>
      </c>
      <c r="E88" s="110" t="n">
        <v>230531</v>
      </c>
      <c r="F88" s="111" t="n">
        <v>45077</v>
      </c>
      <c r="G88" s="30" t="s">
        <v>30</v>
      </c>
      <c r="H88" s="31"/>
      <c r="I88" s="32" t="s">
        <v>31</v>
      </c>
      <c r="J88" s="33"/>
      <c r="K88" s="31"/>
      <c r="L88" s="32" t="s">
        <v>32</v>
      </c>
      <c r="M88" s="33"/>
      <c r="N88" s="31"/>
      <c r="O88" s="32" t="s">
        <v>33</v>
      </c>
      <c r="P88" s="33"/>
      <c r="Q88" s="31"/>
      <c r="R88" s="32" t="s">
        <v>34</v>
      </c>
      <c r="S88" s="33"/>
      <c r="T88" s="34"/>
      <c r="U88" s="32" t="s">
        <v>35</v>
      </c>
      <c r="V88" s="33"/>
      <c r="W88" s="31"/>
      <c r="X88" s="32" t="s">
        <v>36</v>
      </c>
      <c r="Y88" s="33"/>
      <c r="Z88" s="31"/>
      <c r="AA88" s="32" t="s">
        <v>37</v>
      </c>
      <c r="AB88" s="33"/>
      <c r="AC88" s="35" t="s">
        <v>38</v>
      </c>
      <c r="AD88" s="35"/>
      <c r="AE88" s="35"/>
    </row>
    <row r="89" customFormat="false" ht="25.25" hidden="false" customHeight="true" outlineLevel="0" collapsed="false">
      <c r="A89" s="36" t="s">
        <v>129</v>
      </c>
      <c r="B89" s="36"/>
      <c r="C89" s="36"/>
      <c r="D89" s="36"/>
      <c r="E89" s="36"/>
      <c r="F89" s="112" t="n">
        <v>45084</v>
      </c>
      <c r="G89" s="30" t="s">
        <v>41</v>
      </c>
      <c r="H89" s="39" t="n">
        <v>13.03</v>
      </c>
      <c r="I89" s="40" t="s">
        <v>42</v>
      </c>
      <c r="J89" s="41" t="n">
        <v>1.52</v>
      </c>
      <c r="K89" s="39" t="n">
        <v>22.28</v>
      </c>
      <c r="L89" s="40" t="s">
        <v>42</v>
      </c>
      <c r="M89" s="41" t="n">
        <v>29.67</v>
      </c>
      <c r="N89" s="113" t="s">
        <v>130</v>
      </c>
      <c r="O89" s="40"/>
      <c r="P89" s="41"/>
      <c r="Q89" s="39" t="n">
        <v>24.55</v>
      </c>
      <c r="R89" s="40" t="s">
        <v>42</v>
      </c>
      <c r="S89" s="41" t="n">
        <v>1.984</v>
      </c>
      <c r="T89" s="39" t="n">
        <v>289.01</v>
      </c>
      <c r="U89" s="40" t="s">
        <v>42</v>
      </c>
      <c r="V89" s="41" t="n">
        <v>23.77</v>
      </c>
      <c r="W89" s="113" t="s">
        <v>131</v>
      </c>
      <c r="X89" s="67"/>
      <c r="Y89" s="41"/>
      <c r="Z89" s="113" t="s">
        <v>132</v>
      </c>
      <c r="AA89" s="67"/>
      <c r="AB89" s="41"/>
      <c r="AC89" s="45"/>
      <c r="AD89" s="45"/>
      <c r="AE89" s="45"/>
    </row>
    <row r="90" customFormat="false" ht="34.55" hidden="false" customHeight="true" outlineLevel="0" collapsed="false">
      <c r="A90" s="36"/>
      <c r="B90" s="36"/>
      <c r="C90" s="36"/>
      <c r="D90" s="36"/>
      <c r="E90" s="36"/>
      <c r="F90" s="112"/>
      <c r="G90" s="30" t="s">
        <v>46</v>
      </c>
      <c r="H90" s="49" t="str">
        <f aca="false">ROUND(H89*81/1000,2)&amp;" ppb"</f>
        <v>1.06 ppb</v>
      </c>
      <c r="I90" s="40" t="s">
        <v>42</v>
      </c>
      <c r="J90" s="52" t="str">
        <f aca="false">ROUND(J89*81/1000,2)&amp;" ppb"</f>
        <v>0.12 ppb</v>
      </c>
      <c r="K90" s="49" t="str">
        <f aca="false">ROUND(K89*81/1000,2)&amp;" ppb"</f>
        <v>1.8 ppb</v>
      </c>
      <c r="L90" s="40" t="s">
        <v>42</v>
      </c>
      <c r="M90" s="52" t="str">
        <f aca="false">ROUND(M89*81/1000,2)&amp;" ppb"</f>
        <v>2.4 ppb</v>
      </c>
      <c r="N90" s="49" t="str">
        <f aca="false">"&lt;"&amp;ROUND(RIGHT(N89,LEN(N89)-1)*1760/1000,2)&amp;" ppb"</f>
        <v>&lt;2.41 ppb</v>
      </c>
      <c r="O90" s="40"/>
      <c r="P90" s="52"/>
      <c r="Q90" s="49" t="str">
        <f aca="false">ROUND(Q89*246/1000,2)&amp;" ppb"</f>
        <v>6.04 ppb</v>
      </c>
      <c r="R90" s="40" t="s">
        <v>42</v>
      </c>
      <c r="S90" s="52" t="str">
        <f aca="false">ROUND(S89*246/1000,2)&amp;" ppb"</f>
        <v>0.49 ppb</v>
      </c>
      <c r="T90" s="49" t="str">
        <f aca="false">ROUND(T89*32300/1000000,2)&amp;" ppm"</f>
        <v>9.34 ppm</v>
      </c>
      <c r="U90" s="40" t="s">
        <v>42</v>
      </c>
      <c r="V90" s="52" t="str">
        <f aca="false">ROUND(V89*32300/1000000,2)&amp;" ppm"</f>
        <v>0.77 ppm</v>
      </c>
      <c r="W90" s="53"/>
      <c r="X90" s="40"/>
      <c r="Y90" s="50"/>
      <c r="Z90" s="53"/>
      <c r="AA90" s="40"/>
      <c r="AB90" s="50"/>
      <c r="AC90" s="54"/>
      <c r="AD90" s="40"/>
      <c r="AE90" s="55"/>
    </row>
    <row r="91" customFormat="false" ht="32.35" hidden="false" customHeight="true" outlineLevel="0" collapsed="false">
      <c r="A91" s="36"/>
      <c r="B91" s="36"/>
      <c r="C91" s="56"/>
      <c r="D91" s="36"/>
      <c r="E91" s="36"/>
      <c r="F91" s="112"/>
      <c r="G91" s="58" t="s">
        <v>30</v>
      </c>
      <c r="H91" s="59" t="s">
        <v>48</v>
      </c>
      <c r="I91" s="59"/>
      <c r="J91" s="59"/>
      <c r="K91" s="31"/>
      <c r="L91" s="32" t="s">
        <v>49</v>
      </c>
      <c r="M91" s="33"/>
      <c r="N91" s="60"/>
      <c r="O91" s="32" t="s">
        <v>50</v>
      </c>
      <c r="P91" s="61"/>
      <c r="Q91" s="60"/>
      <c r="R91" s="32" t="s">
        <v>51</v>
      </c>
      <c r="S91" s="61"/>
      <c r="T91" s="59"/>
      <c r="U91" s="59"/>
      <c r="V91" s="59"/>
      <c r="W91" s="34"/>
      <c r="X91" s="32"/>
      <c r="Y91" s="62"/>
      <c r="Z91" s="34"/>
      <c r="AA91" s="32"/>
      <c r="AB91" s="62"/>
      <c r="AC91" s="31"/>
      <c r="AD91" s="32"/>
      <c r="AE91" s="33"/>
    </row>
    <row r="92" customFormat="false" ht="25.25" hidden="false" customHeight="true" outlineLevel="0" collapsed="false">
      <c r="A92" s="36"/>
      <c r="B92" s="36"/>
      <c r="C92" s="56"/>
      <c r="D92" s="36"/>
      <c r="E92" s="36"/>
      <c r="F92" s="112"/>
      <c r="G92" s="30" t="s">
        <v>41</v>
      </c>
      <c r="H92" s="113" t="s">
        <v>133</v>
      </c>
      <c r="I92" s="40"/>
      <c r="J92" s="66"/>
      <c r="K92" s="113" t="s">
        <v>134</v>
      </c>
      <c r="L92" s="67"/>
      <c r="M92" s="66"/>
      <c r="N92" s="39" t="n">
        <v>1.1335</v>
      </c>
      <c r="O92" s="67" t="s">
        <v>42</v>
      </c>
      <c r="P92" s="41" t="n">
        <v>0.6035</v>
      </c>
      <c r="Q92" s="39" t="n">
        <v>29.35</v>
      </c>
      <c r="R92" s="67" t="s">
        <v>42</v>
      </c>
      <c r="S92" s="41" t="n">
        <v>3.19</v>
      </c>
      <c r="T92" s="39"/>
      <c r="U92" s="67"/>
      <c r="V92" s="41"/>
      <c r="W92" s="39"/>
      <c r="X92" s="67"/>
      <c r="Y92" s="41"/>
      <c r="Z92" s="39"/>
      <c r="AA92" s="67"/>
      <c r="AB92" s="41"/>
      <c r="AC92" s="54"/>
      <c r="AD92" s="40"/>
      <c r="AE92" s="55"/>
    </row>
    <row r="93" customFormat="false" ht="29.85" hidden="false" customHeight="true" outlineLevel="0" collapsed="false">
      <c r="A93" s="68"/>
      <c r="B93" s="68"/>
      <c r="C93" s="69"/>
      <c r="D93" s="68"/>
      <c r="E93" s="68"/>
      <c r="F93" s="114"/>
      <c r="G93" s="30" t="s">
        <v>46</v>
      </c>
      <c r="H93" s="49" t="str">
        <f aca="false">"&lt;"&amp;ROUND(RIGHT(H92,LEN(H92)-1)*81/1000,2)&amp;" ppb"</f>
        <v>&lt;42.92 ppb</v>
      </c>
      <c r="I93" s="40"/>
      <c r="J93" s="50"/>
      <c r="K93" s="65"/>
      <c r="L93" s="67"/>
      <c r="M93" s="66"/>
      <c r="N93" s="42"/>
      <c r="O93" s="40"/>
      <c r="P93" s="44"/>
      <c r="Q93" s="49" t="str">
        <f aca="false">ROUND(Q92*246/1000,2)&amp;" ppb"</f>
        <v>7.22 ppb</v>
      </c>
      <c r="R93" s="40" t="s">
        <v>42</v>
      </c>
      <c r="S93" s="52" t="str">
        <f aca="false">ROUND(S92*246/1000,2)&amp;" ppb"</f>
        <v>0.78 ppb</v>
      </c>
      <c r="T93" s="49"/>
      <c r="U93" s="67"/>
      <c r="V93" s="41"/>
      <c r="W93" s="53"/>
      <c r="X93" s="40"/>
      <c r="Y93" s="50"/>
      <c r="Z93" s="53"/>
      <c r="AA93" s="40"/>
      <c r="AB93" s="50"/>
      <c r="AC93" s="54"/>
      <c r="AD93" s="40"/>
      <c r="AE93" s="55"/>
    </row>
    <row r="94" customFormat="false" ht="34.3" hidden="false" customHeight="true" outlineLevel="0" collapsed="false">
      <c r="A94" s="122" t="s">
        <v>135</v>
      </c>
      <c r="B94" s="73" t="s">
        <v>127</v>
      </c>
      <c r="C94" s="115" t="s">
        <v>136</v>
      </c>
      <c r="D94" s="75" t="n">
        <v>2.034</v>
      </c>
      <c r="E94" s="116" t="n">
        <v>230607</v>
      </c>
      <c r="F94" s="77" t="n">
        <v>45084</v>
      </c>
      <c r="G94" s="78" t="s">
        <v>30</v>
      </c>
      <c r="H94" s="31"/>
      <c r="I94" s="32" t="s">
        <v>31</v>
      </c>
      <c r="J94" s="33"/>
      <c r="K94" s="31"/>
      <c r="L94" s="32" t="s">
        <v>32</v>
      </c>
      <c r="M94" s="33"/>
      <c r="N94" s="31"/>
      <c r="O94" s="32" t="s">
        <v>33</v>
      </c>
      <c r="P94" s="33"/>
      <c r="Q94" s="31"/>
      <c r="R94" s="32" t="s">
        <v>34</v>
      </c>
      <c r="S94" s="33"/>
      <c r="T94" s="34"/>
      <c r="U94" s="32" t="s">
        <v>35</v>
      </c>
      <c r="V94" s="33"/>
      <c r="W94" s="31"/>
      <c r="X94" s="32" t="s">
        <v>36</v>
      </c>
      <c r="Y94" s="33"/>
      <c r="Z94" s="31"/>
      <c r="AA94" s="32" t="s">
        <v>37</v>
      </c>
      <c r="AB94" s="33"/>
      <c r="AC94" s="35" t="s">
        <v>38</v>
      </c>
      <c r="AD94" s="35"/>
      <c r="AE94" s="35"/>
    </row>
    <row r="95" customFormat="false" ht="25.25" hidden="false" customHeight="true" outlineLevel="0" collapsed="false">
      <c r="A95" s="79" t="s">
        <v>137</v>
      </c>
      <c r="B95" s="79"/>
      <c r="C95" s="79"/>
      <c r="D95" s="79"/>
      <c r="E95" s="79"/>
      <c r="F95" s="80" t="n">
        <v>45086</v>
      </c>
      <c r="G95" s="78" t="s">
        <v>41</v>
      </c>
      <c r="H95" s="81" t="n">
        <v>18330</v>
      </c>
      <c r="I95" s="82" t="s">
        <v>42</v>
      </c>
      <c r="J95" s="83" t="n">
        <v>380.8</v>
      </c>
      <c r="K95" s="81" t="n">
        <v>35880</v>
      </c>
      <c r="L95" s="82" t="s">
        <v>42</v>
      </c>
      <c r="M95" s="83" t="n">
        <v>2108</v>
      </c>
      <c r="N95" s="81" t="n">
        <v>941.5</v>
      </c>
      <c r="O95" s="82" t="s">
        <v>42</v>
      </c>
      <c r="P95" s="83" t="n">
        <v>33.99</v>
      </c>
      <c r="Q95" s="81" t="n">
        <v>47100</v>
      </c>
      <c r="R95" s="82" t="s">
        <v>42</v>
      </c>
      <c r="S95" s="83" t="n">
        <v>996.6</v>
      </c>
      <c r="T95" s="81" t="n">
        <v>396360</v>
      </c>
      <c r="U95" s="82" t="s">
        <v>42</v>
      </c>
      <c r="V95" s="83" t="n">
        <v>20320</v>
      </c>
      <c r="W95" s="84" t="s">
        <v>138</v>
      </c>
      <c r="X95" s="85"/>
      <c r="Y95" s="83"/>
      <c r="Z95" s="84" t="s">
        <v>139</v>
      </c>
      <c r="AA95" s="85"/>
      <c r="AB95" s="83"/>
      <c r="AC95" s="87"/>
      <c r="AD95" s="87"/>
      <c r="AE95" s="87"/>
    </row>
    <row r="96" customFormat="false" ht="34.55" hidden="false" customHeight="true" outlineLevel="0" collapsed="false">
      <c r="A96" s="79"/>
      <c r="B96" s="79"/>
      <c r="C96" s="79"/>
      <c r="D96" s="79"/>
      <c r="E96" s="79"/>
      <c r="F96" s="80"/>
      <c r="G96" s="78" t="s">
        <v>46</v>
      </c>
      <c r="H96" s="88" t="str">
        <f aca="false">ROUND(H95*81/1000,2)&amp;" ppb"</f>
        <v>1484.73 ppb</v>
      </c>
      <c r="I96" s="82" t="s">
        <v>42</v>
      </c>
      <c r="J96" s="91" t="str">
        <f aca="false">ROUND(J95*81/1000,2)&amp;" ppb"</f>
        <v>30.84 ppb</v>
      </c>
      <c r="K96" s="88" t="str">
        <f aca="false">ROUND(K95*81/1000,2)&amp;" ppb"</f>
        <v>2906.28 ppb</v>
      </c>
      <c r="L96" s="82" t="s">
        <v>42</v>
      </c>
      <c r="M96" s="91" t="str">
        <f aca="false">ROUND(M95*81/1000,2)&amp;" ppb"</f>
        <v>170.75 ppb</v>
      </c>
      <c r="N96" s="88" t="str">
        <f aca="false">ROUND(N95*1760/1000,2)&amp;" ppb"</f>
        <v>1657.04 ppb</v>
      </c>
      <c r="O96" s="82" t="s">
        <v>42</v>
      </c>
      <c r="P96" s="91" t="str">
        <f aca="false">ROUND(P95*1760/1000,2)&amp;" ppb"</f>
        <v>59.82 ppb</v>
      </c>
      <c r="Q96" s="88" t="str">
        <f aca="false">ROUND(Q95*246/1000,2)&amp;" ppb"</f>
        <v>11586.6 ppb</v>
      </c>
      <c r="R96" s="82" t="s">
        <v>42</v>
      </c>
      <c r="S96" s="91" t="str">
        <f aca="false">ROUND(S95*246/1000,2)&amp;" ppb"</f>
        <v>245.16 ppb</v>
      </c>
      <c r="T96" s="88" t="str">
        <f aca="false">ROUND(T95*32300/1000000,2)&amp;" ppm"</f>
        <v>12802.43 ppm</v>
      </c>
      <c r="U96" s="82" t="s">
        <v>42</v>
      </c>
      <c r="V96" s="91" t="str">
        <f aca="false">ROUND(V95*32300/1000000,2)&amp;" ppm"</f>
        <v>656.34 ppm</v>
      </c>
      <c r="W96" s="92"/>
      <c r="X96" s="82"/>
      <c r="Y96" s="89"/>
      <c r="Z96" s="92"/>
      <c r="AA96" s="82"/>
      <c r="AB96" s="89"/>
      <c r="AC96" s="93"/>
      <c r="AD96" s="82"/>
      <c r="AE96" s="94"/>
    </row>
    <row r="97" customFormat="false" ht="32.35" hidden="false" customHeight="true" outlineLevel="0" collapsed="false">
      <c r="A97" s="79"/>
      <c r="B97" s="79"/>
      <c r="C97" s="95"/>
      <c r="D97" s="79"/>
      <c r="E97" s="79"/>
      <c r="F97" s="80"/>
      <c r="G97" s="98" t="s">
        <v>30</v>
      </c>
      <c r="H97" s="59" t="s">
        <v>48</v>
      </c>
      <c r="I97" s="59"/>
      <c r="J97" s="59"/>
      <c r="K97" s="31"/>
      <c r="L97" s="32" t="s">
        <v>49</v>
      </c>
      <c r="M97" s="33"/>
      <c r="N97" s="60"/>
      <c r="O97" s="32" t="s">
        <v>50</v>
      </c>
      <c r="P97" s="61"/>
      <c r="Q97" s="60"/>
      <c r="R97" s="32" t="s">
        <v>51</v>
      </c>
      <c r="S97" s="61"/>
      <c r="T97" s="59"/>
      <c r="U97" s="59"/>
      <c r="V97" s="59"/>
      <c r="W97" s="34"/>
      <c r="X97" s="32"/>
      <c r="Y97" s="62"/>
      <c r="Z97" s="34"/>
      <c r="AA97" s="32"/>
      <c r="AB97" s="62"/>
      <c r="AC97" s="31"/>
      <c r="AD97" s="32"/>
      <c r="AE97" s="33"/>
    </row>
    <row r="98" customFormat="false" ht="25.25" hidden="false" customHeight="true" outlineLevel="0" collapsed="false">
      <c r="A98" s="79"/>
      <c r="B98" s="79"/>
      <c r="C98" s="95"/>
      <c r="D98" s="79"/>
      <c r="E98" s="79"/>
      <c r="F98" s="80"/>
      <c r="G98" s="78" t="s">
        <v>41</v>
      </c>
      <c r="H98" s="81" t="n">
        <v>18328</v>
      </c>
      <c r="I98" s="82" t="s">
        <v>42</v>
      </c>
      <c r="J98" s="83" t="n">
        <v>1792</v>
      </c>
      <c r="K98" s="81" t="n">
        <v>158.97</v>
      </c>
      <c r="L98" s="86" t="s">
        <v>42</v>
      </c>
      <c r="M98" s="100" t="n">
        <v>306.6</v>
      </c>
      <c r="N98" s="81" t="n">
        <v>354.95</v>
      </c>
      <c r="O98" s="86" t="s">
        <v>42</v>
      </c>
      <c r="P98" s="83" t="n">
        <v>43.54</v>
      </c>
      <c r="Q98" s="81" t="n">
        <v>39830</v>
      </c>
      <c r="R98" s="86" t="s">
        <v>42</v>
      </c>
      <c r="S98" s="83" t="n">
        <v>959.4</v>
      </c>
      <c r="T98" s="81"/>
      <c r="U98" s="85"/>
      <c r="V98" s="83"/>
      <c r="W98" s="81"/>
      <c r="X98" s="85"/>
      <c r="Y98" s="83"/>
      <c r="Z98" s="81"/>
      <c r="AA98" s="85"/>
      <c r="AB98" s="83"/>
      <c r="AC98" s="93"/>
      <c r="AD98" s="82"/>
      <c r="AE98" s="94"/>
    </row>
    <row r="99" customFormat="false" ht="29.85" hidden="false" customHeight="true" outlineLevel="0" collapsed="false">
      <c r="A99" s="101"/>
      <c r="B99" s="101"/>
      <c r="C99" s="102"/>
      <c r="D99" s="101"/>
      <c r="E99" s="101"/>
      <c r="F99" s="104"/>
      <c r="G99" s="78" t="s">
        <v>46</v>
      </c>
      <c r="H99" s="88" t="str">
        <f aca="false">ROUND(H98*81/1000,2)&amp;" ppb"</f>
        <v>1484.57 ppb</v>
      </c>
      <c r="I99" s="82" t="s">
        <v>42</v>
      </c>
      <c r="J99" s="91" t="str">
        <f aca="false">ROUND(J98*81/1000,2)&amp;" ppb"</f>
        <v>145.15 ppb</v>
      </c>
      <c r="K99" s="99"/>
      <c r="L99" s="85"/>
      <c r="M99" s="100"/>
      <c r="N99" s="105"/>
      <c r="O99" s="82"/>
      <c r="P99" s="106"/>
      <c r="Q99" s="88" t="str">
        <f aca="false">ROUND(Q98*246/1000,2)&amp;" ppb"</f>
        <v>9798.18 ppb</v>
      </c>
      <c r="R99" s="82" t="s">
        <v>42</v>
      </c>
      <c r="S99" s="91" t="str">
        <f aca="false">ROUND(S98*246/1000,2)&amp;" ppb"</f>
        <v>236.01 ppb</v>
      </c>
      <c r="T99" s="88"/>
      <c r="U99" s="85"/>
      <c r="V99" s="83"/>
      <c r="W99" s="92"/>
      <c r="X99" s="82"/>
      <c r="Y99" s="89"/>
      <c r="Z99" s="92"/>
      <c r="AA99" s="82"/>
      <c r="AB99" s="89"/>
      <c r="AC99" s="93"/>
      <c r="AD99" s="82"/>
      <c r="AE99" s="94"/>
    </row>
    <row r="100" customFormat="false" ht="34.3" hidden="false" customHeight="true" outlineLevel="0" collapsed="false">
      <c r="A100" s="121" t="s">
        <v>140</v>
      </c>
      <c r="B100" s="25" t="s">
        <v>127</v>
      </c>
      <c r="C100" s="108" t="s">
        <v>141</v>
      </c>
      <c r="D100" s="109" t="n">
        <v>11.618</v>
      </c>
      <c r="E100" s="110" t="n">
        <v>230609</v>
      </c>
      <c r="F100" s="111" t="n">
        <v>45086</v>
      </c>
      <c r="G100" s="30" t="s">
        <v>30</v>
      </c>
      <c r="H100" s="31"/>
      <c r="I100" s="32" t="s">
        <v>31</v>
      </c>
      <c r="J100" s="33"/>
      <c r="K100" s="31"/>
      <c r="L100" s="32" t="s">
        <v>32</v>
      </c>
      <c r="M100" s="33"/>
      <c r="N100" s="31"/>
      <c r="O100" s="32" t="s">
        <v>33</v>
      </c>
      <c r="P100" s="33"/>
      <c r="Q100" s="31"/>
      <c r="R100" s="32" t="s">
        <v>34</v>
      </c>
      <c r="S100" s="33"/>
      <c r="T100" s="34"/>
      <c r="U100" s="32" t="s">
        <v>35</v>
      </c>
      <c r="V100" s="33"/>
      <c r="W100" s="31"/>
      <c r="X100" s="32" t="s">
        <v>36</v>
      </c>
      <c r="Y100" s="33"/>
      <c r="Z100" s="31"/>
      <c r="AA100" s="32" t="s">
        <v>37</v>
      </c>
      <c r="AB100" s="33"/>
      <c r="AC100" s="35" t="s">
        <v>38</v>
      </c>
      <c r="AD100" s="35"/>
      <c r="AE100" s="35"/>
    </row>
    <row r="101" customFormat="false" ht="25.25" hidden="false" customHeight="true" outlineLevel="0" collapsed="false">
      <c r="A101" s="36" t="s">
        <v>142</v>
      </c>
      <c r="B101" s="36"/>
      <c r="C101" s="36"/>
      <c r="D101" s="36"/>
      <c r="E101" s="36"/>
      <c r="F101" s="112" t="n">
        <v>45098</v>
      </c>
      <c r="G101" s="30" t="s">
        <v>41</v>
      </c>
      <c r="H101" s="113" t="s">
        <v>143</v>
      </c>
      <c r="I101" s="40"/>
      <c r="J101" s="41"/>
      <c r="K101" s="113" t="s">
        <v>144</v>
      </c>
      <c r="L101" s="40"/>
      <c r="M101" s="41"/>
      <c r="N101" s="113" t="s">
        <v>145</v>
      </c>
      <c r="O101" s="40"/>
      <c r="P101" s="41"/>
      <c r="Q101" s="39" t="n">
        <v>21.21</v>
      </c>
      <c r="R101" s="40" t="s">
        <v>42</v>
      </c>
      <c r="S101" s="41" t="n">
        <v>4.438</v>
      </c>
      <c r="T101" s="39" t="n">
        <v>126.43</v>
      </c>
      <c r="U101" s="40" t="s">
        <v>42</v>
      </c>
      <c r="V101" s="41" t="n">
        <v>30.35</v>
      </c>
      <c r="W101" s="113" t="s">
        <v>146</v>
      </c>
      <c r="X101" s="67"/>
      <c r="Y101" s="41"/>
      <c r="Z101" s="113" t="s">
        <v>147</v>
      </c>
      <c r="AA101" s="67"/>
      <c r="AB101" s="41"/>
      <c r="AC101" s="45"/>
      <c r="AD101" s="45"/>
      <c r="AE101" s="45"/>
    </row>
    <row r="102" customFormat="false" ht="34.55" hidden="false" customHeight="true" outlineLevel="0" collapsed="false">
      <c r="A102" s="36"/>
      <c r="B102" s="36"/>
      <c r="C102" s="36"/>
      <c r="D102" s="36"/>
      <c r="E102" s="36"/>
      <c r="F102" s="112"/>
      <c r="G102" s="30" t="s">
        <v>46</v>
      </c>
      <c r="H102" s="49" t="str">
        <f aca="false">"&lt;"&amp;ROUND(RIGHT(H101,LEN(H101)-1)*81/1000,2)&amp;" ppb"</f>
        <v>&lt;0.11 ppb</v>
      </c>
      <c r="I102" s="40"/>
      <c r="J102" s="50"/>
      <c r="K102" s="49" t="str">
        <f aca="false">"&lt;"&amp;ROUND(RIGHT(K101,LEN(K101)-1)*81/1000,2)&amp;" ppb"</f>
        <v>&lt;7.61 ppb</v>
      </c>
      <c r="L102" s="40"/>
      <c r="M102" s="50"/>
      <c r="N102" s="49" t="str">
        <f aca="false">"&lt;"&amp;ROUND(RIGHT(N101,LEN(N101)-1)*1760/1000,2)&amp;" ppb"</f>
        <v>&lt;4.82 ppb</v>
      </c>
      <c r="O102" s="40"/>
      <c r="P102" s="52"/>
      <c r="Q102" s="49" t="str">
        <f aca="false">ROUND(Q101*246/1000,2)&amp;" ppb"</f>
        <v>5.22 ppb</v>
      </c>
      <c r="R102" s="40" t="s">
        <v>42</v>
      </c>
      <c r="S102" s="52" t="str">
        <f aca="false">ROUND(S101*246/1000,2)&amp;" ppb"</f>
        <v>1.09 ppb</v>
      </c>
      <c r="T102" s="49" t="str">
        <f aca="false">ROUND(T101*32300/1000000,2)&amp;" ppm"</f>
        <v>4.08 ppm</v>
      </c>
      <c r="U102" s="40" t="s">
        <v>42</v>
      </c>
      <c r="V102" s="52" t="str">
        <f aca="false">ROUND(V101*32300/1000000,2)&amp;" ppm"</f>
        <v>0.98 ppm</v>
      </c>
      <c r="W102" s="53"/>
      <c r="X102" s="40"/>
      <c r="Y102" s="50"/>
      <c r="Z102" s="53"/>
      <c r="AA102" s="40"/>
      <c r="AB102" s="50"/>
      <c r="AC102" s="54"/>
      <c r="AD102" s="40"/>
      <c r="AE102" s="55"/>
    </row>
    <row r="103" customFormat="false" ht="32.35" hidden="false" customHeight="true" outlineLevel="0" collapsed="false">
      <c r="A103" s="36"/>
      <c r="B103" s="36"/>
      <c r="C103" s="56"/>
      <c r="D103" s="36"/>
      <c r="E103" s="36"/>
      <c r="F103" s="112"/>
      <c r="G103" s="58" t="s">
        <v>30</v>
      </c>
      <c r="H103" s="59" t="s">
        <v>48</v>
      </c>
      <c r="I103" s="59"/>
      <c r="J103" s="59"/>
      <c r="K103" s="31"/>
      <c r="L103" s="32" t="s">
        <v>49</v>
      </c>
      <c r="M103" s="33"/>
      <c r="N103" s="60"/>
      <c r="O103" s="32" t="s">
        <v>50</v>
      </c>
      <c r="P103" s="61"/>
      <c r="Q103" s="60"/>
      <c r="R103" s="32" t="s">
        <v>51</v>
      </c>
      <c r="S103" s="61"/>
      <c r="T103" s="59"/>
      <c r="U103" s="59"/>
      <c r="V103" s="59"/>
      <c r="W103" s="34"/>
      <c r="X103" s="32"/>
      <c r="Y103" s="62"/>
      <c r="Z103" s="34"/>
      <c r="AA103" s="32"/>
      <c r="AB103" s="62"/>
      <c r="AC103" s="31"/>
      <c r="AD103" s="32"/>
      <c r="AE103" s="33"/>
    </row>
    <row r="104" customFormat="false" ht="25.25" hidden="false" customHeight="true" outlineLevel="0" collapsed="false">
      <c r="A104" s="36"/>
      <c r="B104" s="36"/>
      <c r="C104" s="56"/>
      <c r="D104" s="36"/>
      <c r="E104" s="36"/>
      <c r="F104" s="112"/>
      <c r="G104" s="30" t="s">
        <v>41</v>
      </c>
      <c r="H104" s="123" t="s">
        <v>148</v>
      </c>
      <c r="I104" s="40"/>
      <c r="J104" s="66"/>
      <c r="K104" s="113" t="s">
        <v>149</v>
      </c>
      <c r="L104" s="67"/>
      <c r="M104" s="66"/>
      <c r="N104" s="113" t="s">
        <v>150</v>
      </c>
      <c r="O104" s="67"/>
      <c r="P104" s="41"/>
      <c r="Q104" s="39" t="n">
        <v>13.61</v>
      </c>
      <c r="R104" s="67" t="s">
        <v>42</v>
      </c>
      <c r="S104" s="41" t="n">
        <v>6.618</v>
      </c>
      <c r="T104" s="39"/>
      <c r="U104" s="67"/>
      <c r="V104" s="41"/>
      <c r="W104" s="39"/>
      <c r="X104" s="67"/>
      <c r="Y104" s="41"/>
      <c r="Z104" s="39"/>
      <c r="AA104" s="67"/>
      <c r="AB104" s="41"/>
      <c r="AC104" s="54"/>
      <c r="AD104" s="40"/>
      <c r="AE104" s="55"/>
    </row>
    <row r="105" customFormat="false" ht="29.85" hidden="false" customHeight="true" outlineLevel="0" collapsed="false">
      <c r="A105" s="68"/>
      <c r="B105" s="68"/>
      <c r="C105" s="69"/>
      <c r="D105" s="68"/>
      <c r="E105" s="68"/>
      <c r="F105" s="114"/>
      <c r="G105" s="30" t="s">
        <v>46</v>
      </c>
      <c r="H105" s="49" t="str">
        <f aca="false">"&lt;"&amp;ROUND(RIGHT(H104,LEN(H104)-1)*81/1000,2)&amp;" ppb"</f>
        <v>&lt;34.33 ppb</v>
      </c>
      <c r="I105" s="40"/>
      <c r="J105" s="50"/>
      <c r="K105" s="65"/>
      <c r="L105" s="67"/>
      <c r="M105" s="66"/>
      <c r="N105" s="42"/>
      <c r="O105" s="40"/>
      <c r="P105" s="44"/>
      <c r="Q105" s="49" t="str">
        <f aca="false">ROUND(Q104*246/1000,2)&amp;" ppb"</f>
        <v>3.35 ppb</v>
      </c>
      <c r="R105" s="40" t="s">
        <v>42</v>
      </c>
      <c r="S105" s="52" t="str">
        <f aca="false">ROUND(S104*246/1000,2)&amp;" ppb"</f>
        <v>1.63 ppb</v>
      </c>
      <c r="T105" s="49"/>
      <c r="U105" s="67"/>
      <c r="V105" s="41"/>
      <c r="W105" s="53"/>
      <c r="X105" s="40"/>
      <c r="Y105" s="50"/>
      <c r="Z105" s="53"/>
      <c r="AA105" s="40"/>
      <c r="AB105" s="50"/>
      <c r="AC105" s="54"/>
      <c r="AD105" s="40"/>
      <c r="AE105" s="55"/>
    </row>
    <row r="106" customFormat="false" ht="34.3" hidden="false" customHeight="true" outlineLevel="0" collapsed="false">
      <c r="A106" s="122" t="s">
        <v>151</v>
      </c>
      <c r="B106" s="73" t="s">
        <v>152</v>
      </c>
      <c r="C106" s="115" t="s">
        <v>153</v>
      </c>
      <c r="D106" s="75" t="n">
        <v>3.923</v>
      </c>
      <c r="E106" s="116" t="n">
        <v>240212</v>
      </c>
      <c r="F106" s="77" t="n">
        <v>45334</v>
      </c>
      <c r="G106" s="78" t="s">
        <v>30</v>
      </c>
      <c r="H106" s="31"/>
      <c r="I106" s="32" t="s">
        <v>31</v>
      </c>
      <c r="J106" s="33"/>
      <c r="K106" s="31"/>
      <c r="L106" s="32" t="s">
        <v>32</v>
      </c>
      <c r="M106" s="33"/>
      <c r="N106" s="31"/>
      <c r="O106" s="32" t="s">
        <v>33</v>
      </c>
      <c r="P106" s="33"/>
      <c r="Q106" s="31"/>
      <c r="R106" s="32" t="s">
        <v>34</v>
      </c>
      <c r="S106" s="33"/>
      <c r="T106" s="34"/>
      <c r="U106" s="32" t="s">
        <v>35</v>
      </c>
      <c r="V106" s="33"/>
      <c r="W106" s="31"/>
      <c r="X106" s="32" t="s">
        <v>36</v>
      </c>
      <c r="Y106" s="33"/>
      <c r="Z106" s="31"/>
      <c r="AA106" s="32" t="s">
        <v>37</v>
      </c>
      <c r="AB106" s="33"/>
      <c r="AC106" s="35" t="s">
        <v>38</v>
      </c>
      <c r="AD106" s="35"/>
      <c r="AE106" s="35"/>
    </row>
    <row r="107" customFormat="false" ht="27.45" hidden="false" customHeight="true" outlineLevel="0" collapsed="false">
      <c r="A107" s="79" t="s">
        <v>154</v>
      </c>
      <c r="B107" s="79" t="s">
        <v>155</v>
      </c>
      <c r="C107" s="79"/>
      <c r="D107" s="79"/>
      <c r="E107" s="79"/>
      <c r="F107" s="80" t="n">
        <v>45338</v>
      </c>
      <c r="G107" s="78" t="s">
        <v>41</v>
      </c>
      <c r="H107" s="81" t="n">
        <v>35.48</v>
      </c>
      <c r="I107" s="82" t="s">
        <v>42</v>
      </c>
      <c r="J107" s="83" t="n">
        <v>11.31</v>
      </c>
      <c r="K107" s="84" t="s">
        <v>156</v>
      </c>
      <c r="L107" s="82"/>
      <c r="M107" s="83"/>
      <c r="N107" s="84" t="s">
        <v>157</v>
      </c>
      <c r="O107" s="82"/>
      <c r="P107" s="83"/>
      <c r="Q107" s="81" t="n">
        <v>10.19</v>
      </c>
      <c r="R107" s="82" t="s">
        <v>42</v>
      </c>
      <c r="S107" s="83" t="n">
        <v>8.433</v>
      </c>
      <c r="T107" s="81" t="n">
        <v>336360</v>
      </c>
      <c r="U107" s="82" t="s">
        <v>42</v>
      </c>
      <c r="V107" s="83" t="n">
        <v>17220</v>
      </c>
      <c r="W107" s="81" t="n">
        <v>70.551</v>
      </c>
      <c r="X107" s="86" t="s">
        <v>42</v>
      </c>
      <c r="Y107" s="83" t="n">
        <v>16.09</v>
      </c>
      <c r="Z107" s="81" t="n">
        <v>14.02</v>
      </c>
      <c r="AA107" s="82" t="s">
        <v>42</v>
      </c>
      <c r="AB107" s="83" t="n">
        <v>14.4</v>
      </c>
      <c r="AC107" s="87"/>
      <c r="AD107" s="87"/>
      <c r="AE107" s="87"/>
    </row>
    <row r="108" customFormat="false" ht="28.4" hidden="false" customHeight="true" outlineLevel="0" collapsed="false">
      <c r="A108" s="79"/>
      <c r="B108" s="79"/>
      <c r="C108" s="79"/>
      <c r="D108" s="79"/>
      <c r="E108" s="79"/>
      <c r="F108" s="80"/>
      <c r="G108" s="78" t="s">
        <v>46</v>
      </c>
      <c r="H108" s="88" t="str">
        <f aca="false">ROUND(H107*81/1000,2)&amp;" ppb"</f>
        <v>2.87 ppb</v>
      </c>
      <c r="I108" s="82" t="s">
        <v>42</v>
      </c>
      <c r="J108" s="91" t="str">
        <f aca="false">ROUND(J107*81/1000,2)&amp;" ppb"</f>
        <v>0.92 ppb</v>
      </c>
      <c r="K108" s="88" t="str">
        <f aca="false">"&lt;"&amp;ROUND(RIGHT(K107,LEN(K107)-1)*81/1000,2)&amp;" ppb"</f>
        <v>&lt;22.69 ppb</v>
      </c>
      <c r="L108" s="82"/>
      <c r="M108" s="89"/>
      <c r="N108" s="88" t="str">
        <f aca="false">"&lt;"&amp;ROUND(RIGHT(N107,LEN(N107)-1)*1760/1000,2)&amp;" ppb"</f>
        <v>&lt;14.22 ppb</v>
      </c>
      <c r="O108" s="82"/>
      <c r="P108" s="91"/>
      <c r="Q108" s="88" t="str">
        <f aca="false">ROUND(Q107*246/1000,2)&amp;" ppb"</f>
        <v>2.51 ppb</v>
      </c>
      <c r="R108" s="82" t="s">
        <v>42</v>
      </c>
      <c r="S108" s="91" t="str">
        <f aca="false">ROUND(S107*246/1000,2)&amp;" ppb"</f>
        <v>2.07 ppb</v>
      </c>
      <c r="T108" s="88" t="str">
        <f aca="false">ROUND(T107*32300/1000000,2)&amp;" ppm"</f>
        <v>10864.43 ppm</v>
      </c>
      <c r="U108" s="82" t="s">
        <v>42</v>
      </c>
      <c r="V108" s="91" t="str">
        <f aca="false">ROUND(V107*32300/1000000,2)&amp;" ppm"</f>
        <v>556.21 ppm</v>
      </c>
      <c r="W108" s="92"/>
      <c r="X108" s="82"/>
      <c r="Y108" s="89"/>
      <c r="Z108" s="92"/>
      <c r="AA108" s="82"/>
      <c r="AB108" s="89"/>
      <c r="AC108" s="93"/>
      <c r="AD108" s="82"/>
      <c r="AE108" s="94"/>
    </row>
    <row r="109" customFormat="false" ht="30" hidden="false" customHeight="true" outlineLevel="0" collapsed="false">
      <c r="A109" s="79"/>
      <c r="B109" s="79" t="s">
        <v>158</v>
      </c>
      <c r="C109" s="79"/>
      <c r="D109" s="79"/>
      <c r="E109" s="79"/>
      <c r="F109" s="80"/>
      <c r="G109" s="98" t="s">
        <v>30</v>
      </c>
      <c r="H109" s="59" t="s">
        <v>48</v>
      </c>
      <c r="I109" s="59"/>
      <c r="J109" s="59"/>
      <c r="K109" s="31"/>
      <c r="L109" s="32" t="s">
        <v>49</v>
      </c>
      <c r="M109" s="33"/>
      <c r="N109" s="60"/>
      <c r="O109" s="32" t="s">
        <v>159</v>
      </c>
      <c r="P109" s="61"/>
      <c r="Q109" s="60"/>
      <c r="R109" s="32" t="s">
        <v>51</v>
      </c>
      <c r="S109" s="61"/>
      <c r="T109" s="34"/>
      <c r="U109" s="32"/>
      <c r="V109" s="62"/>
      <c r="W109" s="34"/>
      <c r="X109" s="32"/>
      <c r="Y109" s="62"/>
      <c r="Z109" s="34"/>
      <c r="AA109" s="32"/>
      <c r="AB109" s="62"/>
      <c r="AC109" s="31"/>
      <c r="AD109" s="32"/>
      <c r="AE109" s="33"/>
    </row>
    <row r="110" customFormat="false" ht="27.6" hidden="false" customHeight="true" outlineLevel="0" collapsed="false">
      <c r="A110" s="124"/>
      <c r="B110" s="124"/>
      <c r="C110" s="79"/>
      <c r="D110" s="79"/>
      <c r="E110" s="79"/>
      <c r="F110" s="80"/>
      <c r="G110" s="78" t="s">
        <v>41</v>
      </c>
      <c r="H110" s="84" t="s">
        <v>160</v>
      </c>
      <c r="I110" s="85"/>
      <c r="J110" s="83"/>
      <c r="K110" s="84" t="s">
        <v>161</v>
      </c>
      <c r="L110" s="85"/>
      <c r="M110" s="100"/>
      <c r="N110" s="81" t="n">
        <v>37.266</v>
      </c>
      <c r="O110" s="86" t="s">
        <v>42</v>
      </c>
      <c r="P110" s="83" t="n">
        <v>14.12</v>
      </c>
      <c r="Q110" s="81" t="n">
        <v>62.02</v>
      </c>
      <c r="R110" s="86" t="s">
        <v>42</v>
      </c>
      <c r="S110" s="83" t="n">
        <v>40.58</v>
      </c>
      <c r="T110" s="92"/>
      <c r="U110" s="125"/>
      <c r="V110" s="125"/>
      <c r="W110" s="92"/>
      <c r="X110" s="82"/>
      <c r="Y110" s="83"/>
      <c r="Z110" s="93"/>
      <c r="AA110" s="82"/>
      <c r="AB110" s="94"/>
      <c r="AC110" s="92"/>
      <c r="AD110" s="82"/>
      <c r="AE110" s="83"/>
    </row>
    <row r="111" customFormat="false" ht="29.2" hidden="false" customHeight="true" outlineLevel="0" collapsed="false">
      <c r="A111" s="126"/>
      <c r="B111" s="126"/>
      <c r="C111" s="101"/>
      <c r="D111" s="101"/>
      <c r="E111" s="101"/>
      <c r="F111" s="104"/>
      <c r="G111" s="78" t="s">
        <v>46</v>
      </c>
      <c r="H111" s="88" t="str">
        <f aca="false">"&lt;"&amp;ROUND(RIGHT(H110,LEN(H110)-1)*81/1000,2)&amp;" ppb"</f>
        <v>&lt;9.59 ppb</v>
      </c>
      <c r="I111" s="82"/>
      <c r="J111" s="89"/>
      <c r="K111" s="92"/>
      <c r="L111" s="85"/>
      <c r="M111" s="89"/>
      <c r="N111" s="81"/>
      <c r="O111" s="82"/>
      <c r="P111" s="83"/>
      <c r="Q111" s="88" t="str">
        <f aca="false">ROUND(Q110*246/1000,2)&amp;" ppb"</f>
        <v>15.26 ppb</v>
      </c>
      <c r="R111" s="82" t="s">
        <v>42</v>
      </c>
      <c r="S111" s="91" t="str">
        <f aca="false">ROUND(S110*246/1000,2)&amp;" ppb"</f>
        <v>9.98 ppb</v>
      </c>
      <c r="T111" s="92"/>
      <c r="U111" s="89"/>
      <c r="V111" s="89"/>
      <c r="W111" s="81"/>
      <c r="X111" s="82"/>
      <c r="Y111" s="89"/>
      <c r="Z111" s="93"/>
      <c r="AA111" s="89"/>
      <c r="AB111" s="89"/>
      <c r="AC111" s="92"/>
      <c r="AD111" s="82"/>
      <c r="AE111" s="89"/>
    </row>
    <row r="112" customFormat="false" ht="34.3" hidden="false" customHeight="true" outlineLevel="0" collapsed="false">
      <c r="A112" s="121" t="s">
        <v>162</v>
      </c>
      <c r="B112" s="25" t="s">
        <v>163</v>
      </c>
      <c r="C112" s="108" t="s">
        <v>164</v>
      </c>
      <c r="D112" s="109" t="n">
        <v>9.972</v>
      </c>
      <c r="E112" s="110" t="n">
        <v>240216</v>
      </c>
      <c r="F112" s="111" t="n">
        <v>45338</v>
      </c>
      <c r="G112" s="30" t="s">
        <v>30</v>
      </c>
      <c r="H112" s="31"/>
      <c r="I112" s="32" t="s">
        <v>31</v>
      </c>
      <c r="J112" s="33"/>
      <c r="K112" s="31"/>
      <c r="L112" s="32" t="s">
        <v>32</v>
      </c>
      <c r="M112" s="33"/>
      <c r="N112" s="31"/>
      <c r="O112" s="32" t="s">
        <v>33</v>
      </c>
      <c r="P112" s="33"/>
      <c r="Q112" s="31"/>
      <c r="R112" s="32" t="s">
        <v>34</v>
      </c>
      <c r="S112" s="33"/>
      <c r="T112" s="34"/>
      <c r="U112" s="32" t="s">
        <v>35</v>
      </c>
      <c r="V112" s="33"/>
      <c r="W112" s="31"/>
      <c r="X112" s="32" t="s">
        <v>36</v>
      </c>
      <c r="Y112" s="33"/>
      <c r="Z112" s="31"/>
      <c r="AA112" s="32" t="s">
        <v>37</v>
      </c>
      <c r="AB112" s="33"/>
      <c r="AC112" s="35" t="s">
        <v>38</v>
      </c>
      <c r="AD112" s="35"/>
      <c r="AE112" s="35"/>
    </row>
    <row r="113" customFormat="false" ht="25.25" hidden="false" customHeight="true" outlineLevel="0" collapsed="false">
      <c r="A113" s="36" t="s">
        <v>165</v>
      </c>
      <c r="B113" s="36"/>
      <c r="C113" s="36"/>
      <c r="D113" s="36"/>
      <c r="E113" s="36"/>
      <c r="F113" s="112" t="n">
        <v>45348</v>
      </c>
      <c r="G113" s="30" t="s">
        <v>41</v>
      </c>
      <c r="H113" s="39" t="n">
        <v>765.5</v>
      </c>
      <c r="I113" s="40" t="s">
        <v>42</v>
      </c>
      <c r="J113" s="41" t="n">
        <v>19.16</v>
      </c>
      <c r="K113" s="39" t="n">
        <v>1350</v>
      </c>
      <c r="L113" s="40" t="s">
        <v>42</v>
      </c>
      <c r="M113" s="41" t="n">
        <v>111.2</v>
      </c>
      <c r="N113" s="39" t="n">
        <v>30.87</v>
      </c>
      <c r="O113" s="40" t="s">
        <v>42</v>
      </c>
      <c r="P113" s="41" t="n">
        <v>2.585</v>
      </c>
      <c r="Q113" s="39" t="n">
        <v>1367</v>
      </c>
      <c r="R113" s="40" t="s">
        <v>42</v>
      </c>
      <c r="S113" s="41" t="n">
        <v>37.22</v>
      </c>
      <c r="T113" s="39" t="n">
        <v>20995</v>
      </c>
      <c r="U113" s="40" t="s">
        <v>42</v>
      </c>
      <c r="V113" s="41" t="n">
        <v>1085</v>
      </c>
      <c r="W113" s="113" t="s">
        <v>166</v>
      </c>
      <c r="X113" s="67"/>
      <c r="Y113" s="41"/>
      <c r="Z113" s="113" t="s">
        <v>167</v>
      </c>
      <c r="AA113" s="67"/>
      <c r="AB113" s="41"/>
      <c r="AC113" s="45"/>
      <c r="AD113" s="45"/>
      <c r="AE113" s="45"/>
    </row>
    <row r="114" customFormat="false" ht="34.55" hidden="false" customHeight="true" outlineLevel="0" collapsed="false">
      <c r="A114" s="36"/>
      <c r="B114" s="36" t="s">
        <v>168</v>
      </c>
      <c r="C114" s="36"/>
      <c r="D114" s="36"/>
      <c r="E114" s="36"/>
      <c r="F114" s="112"/>
      <c r="G114" s="30" t="s">
        <v>46</v>
      </c>
      <c r="H114" s="49" t="str">
        <f aca="false">ROUND(H113*81/1000,2)&amp;" ppb"</f>
        <v>62.01 ppb</v>
      </c>
      <c r="I114" s="40" t="s">
        <v>42</v>
      </c>
      <c r="J114" s="52" t="str">
        <f aca="false">ROUND(J113*81/1000,2)&amp;" ppb"</f>
        <v>1.55 ppb</v>
      </c>
      <c r="K114" s="49" t="str">
        <f aca="false">ROUND(K113*81/1000,2)&amp;" ppb"</f>
        <v>109.35 ppb</v>
      </c>
      <c r="L114" s="40" t="s">
        <v>42</v>
      </c>
      <c r="M114" s="52" t="str">
        <f aca="false">ROUND(M113*81/1000,2)&amp;" ppb"</f>
        <v>9.01 ppb</v>
      </c>
      <c r="N114" s="49" t="str">
        <f aca="false">ROUND(N113*1760/1000,2)&amp;" ppb"</f>
        <v>54.33 ppb</v>
      </c>
      <c r="O114" s="40" t="s">
        <v>42</v>
      </c>
      <c r="P114" s="52" t="str">
        <f aca="false">ROUND(P113*1760/1000,2)&amp;" ppb"</f>
        <v>4.55 ppb</v>
      </c>
      <c r="Q114" s="49" t="str">
        <f aca="false">ROUND(Q113*246/1000,2)&amp;" ppb"</f>
        <v>336.28 ppb</v>
      </c>
      <c r="R114" s="40" t="s">
        <v>42</v>
      </c>
      <c r="S114" s="52" t="str">
        <f aca="false">ROUND(S113*246/1000,2)&amp;" ppb"</f>
        <v>9.16 ppb</v>
      </c>
      <c r="T114" s="49" t="str">
        <f aca="false">ROUND(T113*32300/1000000,2)&amp;" ppm"</f>
        <v>678.14 ppm</v>
      </c>
      <c r="U114" s="40" t="s">
        <v>42</v>
      </c>
      <c r="V114" s="52" t="str">
        <f aca="false">ROUND(V113*32300/1000000,2)&amp;" ppm"</f>
        <v>35.05 ppm</v>
      </c>
      <c r="W114" s="53"/>
      <c r="X114" s="40"/>
      <c r="Y114" s="50"/>
      <c r="Z114" s="53"/>
      <c r="AA114" s="40"/>
      <c r="AB114" s="50"/>
      <c r="AC114" s="54"/>
      <c r="AD114" s="40"/>
      <c r="AE114" s="55"/>
    </row>
    <row r="115" customFormat="false" ht="32.35" hidden="false" customHeight="true" outlineLevel="0" collapsed="false">
      <c r="A115" s="36"/>
      <c r="B115" s="36"/>
      <c r="C115" s="56"/>
      <c r="D115" s="36"/>
      <c r="E115" s="36"/>
      <c r="F115" s="112"/>
      <c r="G115" s="58" t="s">
        <v>30</v>
      </c>
      <c r="H115" s="59" t="s">
        <v>48</v>
      </c>
      <c r="I115" s="59"/>
      <c r="J115" s="59"/>
      <c r="K115" s="31"/>
      <c r="L115" s="32" t="s">
        <v>49</v>
      </c>
      <c r="M115" s="33"/>
      <c r="N115" s="60"/>
      <c r="O115" s="32" t="s">
        <v>50</v>
      </c>
      <c r="P115" s="61"/>
      <c r="Q115" s="60"/>
      <c r="R115" s="32" t="s">
        <v>51</v>
      </c>
      <c r="S115" s="61"/>
      <c r="T115" s="59"/>
      <c r="U115" s="59"/>
      <c r="V115" s="59"/>
      <c r="W115" s="34"/>
      <c r="X115" s="32"/>
      <c r="Y115" s="62"/>
      <c r="Z115" s="34"/>
      <c r="AA115" s="32"/>
      <c r="AB115" s="62"/>
      <c r="AC115" s="31"/>
      <c r="AD115" s="32"/>
      <c r="AE115" s="33"/>
    </row>
    <row r="116" customFormat="false" ht="25.25" hidden="false" customHeight="true" outlineLevel="0" collapsed="false">
      <c r="A116" s="36"/>
      <c r="B116" s="36"/>
      <c r="C116" s="56"/>
      <c r="D116" s="36"/>
      <c r="E116" s="36"/>
      <c r="F116" s="112"/>
      <c r="G116" s="30" t="s">
        <v>41</v>
      </c>
      <c r="H116" s="113" t="s">
        <v>169</v>
      </c>
      <c r="I116" s="40"/>
      <c r="J116" s="66"/>
      <c r="K116" s="39" t="n">
        <v>32.243</v>
      </c>
      <c r="L116" s="67" t="s">
        <v>42</v>
      </c>
      <c r="M116" s="66" t="n">
        <v>26.84</v>
      </c>
      <c r="N116" s="39" t="n">
        <v>9.0119</v>
      </c>
      <c r="O116" s="67" t="s">
        <v>42</v>
      </c>
      <c r="P116" s="41" t="n">
        <v>3.254</v>
      </c>
      <c r="Q116" s="39" t="n">
        <v>1402</v>
      </c>
      <c r="R116" s="67" t="s">
        <v>42</v>
      </c>
      <c r="S116" s="41" t="n">
        <v>40.4</v>
      </c>
      <c r="T116" s="39"/>
      <c r="U116" s="67"/>
      <c r="V116" s="41"/>
      <c r="W116" s="39"/>
      <c r="X116" s="67"/>
      <c r="Y116" s="41"/>
      <c r="Z116" s="39"/>
      <c r="AA116" s="67"/>
      <c r="AB116" s="41"/>
      <c r="AC116" s="54"/>
      <c r="AD116" s="40"/>
      <c r="AE116" s="55"/>
    </row>
    <row r="117" customFormat="false" ht="29.85" hidden="false" customHeight="true" outlineLevel="0" collapsed="false">
      <c r="A117" s="68"/>
      <c r="B117" s="68"/>
      <c r="C117" s="69"/>
      <c r="D117" s="68"/>
      <c r="E117" s="68"/>
      <c r="F117" s="114"/>
      <c r="G117" s="30" t="s">
        <v>46</v>
      </c>
      <c r="H117" s="49" t="str">
        <f aca="false">"&lt;"&amp;ROUND(RIGHT(H116,LEN(H116)-1)*81/1000,2)&amp;" ppb"</f>
        <v>&lt;9.62 ppb</v>
      </c>
      <c r="I117" s="40"/>
      <c r="J117" s="50"/>
      <c r="K117" s="65"/>
      <c r="L117" s="67"/>
      <c r="M117" s="66"/>
      <c r="N117" s="42"/>
      <c r="O117" s="40"/>
      <c r="P117" s="44"/>
      <c r="Q117" s="49" t="str">
        <f aca="false">ROUND(Q116*246/1000,2)&amp;" ppb"</f>
        <v>344.89 ppb</v>
      </c>
      <c r="R117" s="40" t="s">
        <v>42</v>
      </c>
      <c r="S117" s="52" t="str">
        <f aca="false">ROUND(S116*246/1000,2)&amp;" ppb"</f>
        <v>9.94 ppb</v>
      </c>
      <c r="T117" s="49"/>
      <c r="U117" s="67"/>
      <c r="V117" s="41"/>
      <c r="W117" s="53"/>
      <c r="X117" s="40"/>
      <c r="Y117" s="50"/>
      <c r="Z117" s="53"/>
      <c r="AA117" s="40"/>
      <c r="AB117" s="50"/>
      <c r="AC117" s="54"/>
      <c r="AD117" s="40"/>
      <c r="AE117" s="55"/>
    </row>
    <row r="118" customFormat="false" ht="34.3" hidden="false" customHeight="true" outlineLevel="0" collapsed="false">
      <c r="A118" s="122" t="s">
        <v>170</v>
      </c>
      <c r="B118" s="73" t="s">
        <v>171</v>
      </c>
      <c r="C118" s="115" t="s">
        <v>172</v>
      </c>
      <c r="D118" s="76" t="n">
        <v>5.021</v>
      </c>
      <c r="E118" s="116" t="n">
        <v>240425</v>
      </c>
      <c r="F118" s="77" t="n">
        <v>45407</v>
      </c>
      <c r="G118" s="78" t="s">
        <v>30</v>
      </c>
      <c r="H118" s="31"/>
      <c r="I118" s="32" t="s">
        <v>31</v>
      </c>
      <c r="J118" s="33"/>
      <c r="K118" s="31"/>
      <c r="L118" s="32" t="s">
        <v>32</v>
      </c>
      <c r="M118" s="33"/>
      <c r="N118" s="31"/>
      <c r="O118" s="32" t="s">
        <v>33</v>
      </c>
      <c r="P118" s="33"/>
      <c r="Q118" s="31"/>
      <c r="R118" s="32" t="s">
        <v>34</v>
      </c>
      <c r="S118" s="33"/>
      <c r="T118" s="34"/>
      <c r="U118" s="32" t="s">
        <v>35</v>
      </c>
      <c r="V118" s="33"/>
      <c r="W118" s="31"/>
      <c r="X118" s="32" t="s">
        <v>36</v>
      </c>
      <c r="Y118" s="33"/>
      <c r="Z118" s="31"/>
      <c r="AA118" s="32" t="s">
        <v>37</v>
      </c>
      <c r="AB118" s="33"/>
      <c r="AC118" s="35" t="s">
        <v>38</v>
      </c>
      <c r="AD118" s="35"/>
      <c r="AE118" s="35"/>
    </row>
    <row r="119" customFormat="false" ht="27.45" hidden="false" customHeight="true" outlineLevel="0" collapsed="false">
      <c r="A119" s="79" t="s">
        <v>173</v>
      </c>
      <c r="B119" s="79" t="s">
        <v>174</v>
      </c>
      <c r="C119" s="79"/>
      <c r="D119" s="79"/>
      <c r="E119" s="79"/>
      <c r="F119" s="80" t="n">
        <v>45412</v>
      </c>
      <c r="G119" s="78" t="s">
        <v>41</v>
      </c>
      <c r="H119" s="84" t="n">
        <v>746.7</v>
      </c>
      <c r="I119" s="82" t="s">
        <v>42</v>
      </c>
      <c r="J119" s="83" t="n">
        <v>26.5</v>
      </c>
      <c r="K119" s="84" t="n">
        <v>828.1</v>
      </c>
      <c r="L119" s="82" t="s">
        <v>42</v>
      </c>
      <c r="M119" s="83" t="n">
        <v>166</v>
      </c>
      <c r="N119" s="84" t="n">
        <v>26.74</v>
      </c>
      <c r="O119" s="82" t="s">
        <v>42</v>
      </c>
      <c r="P119" s="83" t="n">
        <v>5.656</v>
      </c>
      <c r="Q119" s="84" t="n">
        <v>405.3</v>
      </c>
      <c r="R119" s="82" t="s">
        <v>42</v>
      </c>
      <c r="S119" s="83" t="n">
        <v>21.14</v>
      </c>
      <c r="T119" s="84" t="n">
        <v>243680</v>
      </c>
      <c r="U119" s="82" t="s">
        <v>42</v>
      </c>
      <c r="V119" s="83" t="n">
        <v>12480</v>
      </c>
      <c r="W119" s="84" t="n">
        <v>113.43</v>
      </c>
      <c r="X119" s="86" t="s">
        <v>42</v>
      </c>
      <c r="Y119" s="83" t="n">
        <v>15.56</v>
      </c>
      <c r="Z119" s="84" t="s">
        <v>175</v>
      </c>
      <c r="AA119" s="82"/>
      <c r="AB119" s="83"/>
      <c r="AC119" s="87"/>
      <c r="AD119" s="87"/>
      <c r="AE119" s="87"/>
    </row>
    <row r="120" customFormat="false" ht="28.4" hidden="false" customHeight="true" outlineLevel="0" collapsed="false">
      <c r="A120" s="79"/>
      <c r="B120" s="79"/>
      <c r="C120" s="79"/>
      <c r="D120" s="79"/>
      <c r="E120" s="79"/>
      <c r="F120" s="80"/>
      <c r="G120" s="78" t="s">
        <v>46</v>
      </c>
      <c r="H120" s="88" t="str">
        <f aca="false">ROUND(H119*81/1000,2)&amp;" ppb"</f>
        <v>60.48 ppb</v>
      </c>
      <c r="I120" s="82" t="s">
        <v>42</v>
      </c>
      <c r="J120" s="91" t="str">
        <f aca="false">ROUND(J119*81/1000,2)&amp;" ppb"</f>
        <v>2.15 ppb</v>
      </c>
      <c r="K120" s="88" t="str">
        <f aca="false">ROUND(K119*81/1000,2)&amp;" ppb"</f>
        <v>67.08 ppb</v>
      </c>
      <c r="L120" s="82" t="s">
        <v>42</v>
      </c>
      <c r="M120" s="91" t="str">
        <f aca="false">ROUND(M119*81/1000,2)&amp;" ppb"</f>
        <v>13.45 ppb</v>
      </c>
      <c r="N120" s="88" t="str">
        <f aca="false">ROUND(N119*1760/1000,2)&amp;" ppb"</f>
        <v>47.06 ppb</v>
      </c>
      <c r="O120" s="82" t="s">
        <v>42</v>
      </c>
      <c r="P120" s="91" t="str">
        <f aca="false">ROUND(P119*1760/1000,2)&amp;" ppb"</f>
        <v>9.95 ppb</v>
      </c>
      <c r="Q120" s="88" t="str">
        <f aca="false">ROUND(Q119*246/1000,2)&amp;" ppb"</f>
        <v>99.7 ppb</v>
      </c>
      <c r="R120" s="82" t="s">
        <v>42</v>
      </c>
      <c r="S120" s="91" t="str">
        <f aca="false">ROUND(S119*246/1000,2)&amp;" ppb"</f>
        <v>5.2 ppb</v>
      </c>
      <c r="T120" s="88" t="str">
        <f aca="false">ROUND(T119*32300/1000000,2)&amp;" ppm"</f>
        <v>7870.86 ppm</v>
      </c>
      <c r="U120" s="82" t="s">
        <v>42</v>
      </c>
      <c r="V120" s="91" t="str">
        <f aca="false">ROUND(V119*32300/1000000,2)&amp;" ppm"</f>
        <v>403.1 ppm</v>
      </c>
      <c r="W120" s="92"/>
      <c r="X120" s="82"/>
      <c r="Y120" s="90"/>
      <c r="Z120" s="92"/>
      <c r="AA120" s="82"/>
      <c r="AB120" s="90"/>
      <c r="AC120" s="93"/>
      <c r="AD120" s="82"/>
      <c r="AE120" s="94"/>
    </row>
    <row r="121" customFormat="false" ht="30" hidden="false" customHeight="true" outlineLevel="0" collapsed="false">
      <c r="A121" s="79"/>
      <c r="B121" s="79"/>
      <c r="C121" s="79"/>
      <c r="D121" s="79"/>
      <c r="E121" s="79"/>
      <c r="F121" s="80"/>
      <c r="G121" s="98" t="s">
        <v>30</v>
      </c>
      <c r="H121" s="59" t="s">
        <v>48</v>
      </c>
      <c r="I121" s="59"/>
      <c r="J121" s="59"/>
      <c r="K121" s="31"/>
      <c r="L121" s="32" t="s">
        <v>49</v>
      </c>
      <c r="M121" s="33"/>
      <c r="N121" s="60"/>
      <c r="O121" s="32" t="s">
        <v>159</v>
      </c>
      <c r="P121" s="61"/>
      <c r="Q121" s="60"/>
      <c r="R121" s="32" t="s">
        <v>51</v>
      </c>
      <c r="S121" s="61"/>
      <c r="T121" s="34"/>
      <c r="U121" s="32"/>
      <c r="V121" s="62"/>
      <c r="W121" s="34"/>
      <c r="X121" s="32"/>
      <c r="Y121" s="62"/>
      <c r="Z121" s="34"/>
      <c r="AA121" s="32"/>
      <c r="AB121" s="62"/>
      <c r="AC121" s="31"/>
      <c r="AD121" s="32"/>
      <c r="AE121" s="33"/>
    </row>
    <row r="122" customFormat="false" ht="27.6" hidden="false" customHeight="true" outlineLevel="0" collapsed="false">
      <c r="A122" s="124"/>
      <c r="B122" s="124"/>
      <c r="C122" s="79"/>
      <c r="D122" s="79"/>
      <c r="E122" s="79"/>
      <c r="F122" s="80"/>
      <c r="G122" s="78" t="s">
        <v>41</v>
      </c>
      <c r="H122" s="84" t="s">
        <v>176</v>
      </c>
      <c r="I122" s="86"/>
      <c r="J122" s="83"/>
      <c r="K122" s="84" t="s">
        <v>177</v>
      </c>
      <c r="L122" s="86"/>
      <c r="M122" s="100"/>
      <c r="N122" s="84" t="s">
        <v>178</v>
      </c>
      <c r="O122" s="86"/>
      <c r="P122" s="83"/>
      <c r="Q122" s="84" t="n">
        <v>897.3</v>
      </c>
      <c r="R122" s="86" t="s">
        <v>42</v>
      </c>
      <c r="S122" s="83" t="n">
        <v>49.21</v>
      </c>
      <c r="T122" s="92"/>
      <c r="U122" s="125"/>
      <c r="V122" s="125"/>
      <c r="W122" s="92"/>
      <c r="X122" s="82"/>
      <c r="Y122" s="83"/>
      <c r="Z122" s="93"/>
      <c r="AA122" s="82"/>
      <c r="AB122" s="94"/>
      <c r="AC122" s="92"/>
      <c r="AD122" s="82"/>
      <c r="AE122" s="83"/>
    </row>
    <row r="123" customFormat="false" ht="29.2" hidden="false" customHeight="true" outlineLevel="0" collapsed="false">
      <c r="A123" s="126"/>
      <c r="B123" s="126"/>
      <c r="C123" s="101"/>
      <c r="D123" s="101"/>
      <c r="E123" s="101"/>
      <c r="F123" s="104"/>
      <c r="G123" s="78" t="s">
        <v>46</v>
      </c>
      <c r="H123" s="88" t="str">
        <f aca="false">"&lt;"&amp;ROUND(RIGHT(H122,LEN(H122)-1)*81/1000,2)&amp;" ppb"</f>
        <v>&lt;11.24 ppb</v>
      </c>
      <c r="I123" s="82"/>
      <c r="J123" s="90"/>
      <c r="K123" s="92"/>
      <c r="L123" s="86"/>
      <c r="M123" s="90"/>
      <c r="N123" s="84"/>
      <c r="O123" s="82"/>
      <c r="P123" s="83"/>
      <c r="Q123" s="88" t="str">
        <f aca="false">ROUND(Q122*246/1000,2)&amp;" ppb"</f>
        <v>220.74 ppb</v>
      </c>
      <c r="R123" s="82" t="s">
        <v>42</v>
      </c>
      <c r="S123" s="91" t="str">
        <f aca="false">ROUND(S122*246/1000,2)&amp;" ppb"</f>
        <v>12.11 ppb</v>
      </c>
      <c r="T123" s="92"/>
      <c r="U123" s="89"/>
      <c r="V123" s="89"/>
      <c r="W123" s="84"/>
      <c r="X123" s="82"/>
      <c r="Y123" s="90"/>
      <c r="Z123" s="93"/>
      <c r="AA123" s="89"/>
      <c r="AB123" s="89"/>
      <c r="AC123" s="92"/>
      <c r="AD123" s="82"/>
      <c r="AE123" s="90"/>
    </row>
    <row r="124" customFormat="false" ht="34.3" hidden="false" customHeight="true" outlineLevel="0" collapsed="false">
      <c r="A124" s="121" t="s">
        <v>179</v>
      </c>
      <c r="B124" s="25" t="s">
        <v>180</v>
      </c>
      <c r="C124" s="108" t="s">
        <v>181</v>
      </c>
      <c r="D124" s="109" t="n">
        <v>6.951</v>
      </c>
      <c r="E124" s="110" t="n">
        <v>240430</v>
      </c>
      <c r="F124" s="111" t="n">
        <v>45412</v>
      </c>
      <c r="G124" s="30" t="s">
        <v>30</v>
      </c>
      <c r="H124" s="31"/>
      <c r="I124" s="32" t="s">
        <v>31</v>
      </c>
      <c r="J124" s="33"/>
      <c r="K124" s="31"/>
      <c r="L124" s="32" t="s">
        <v>32</v>
      </c>
      <c r="M124" s="33"/>
      <c r="N124" s="31"/>
      <c r="O124" s="32" t="s">
        <v>33</v>
      </c>
      <c r="P124" s="33"/>
      <c r="Q124" s="31"/>
      <c r="R124" s="32" t="s">
        <v>34</v>
      </c>
      <c r="S124" s="33"/>
      <c r="T124" s="34"/>
      <c r="U124" s="32" t="s">
        <v>35</v>
      </c>
      <c r="V124" s="33"/>
      <c r="W124" s="31"/>
      <c r="X124" s="32" t="s">
        <v>36</v>
      </c>
      <c r="Y124" s="33"/>
      <c r="Z124" s="31"/>
      <c r="AA124" s="32" t="s">
        <v>37</v>
      </c>
      <c r="AB124" s="33"/>
      <c r="AC124" s="35" t="s">
        <v>38</v>
      </c>
      <c r="AD124" s="35"/>
      <c r="AE124" s="35"/>
    </row>
    <row r="125" customFormat="false" ht="25.25" hidden="false" customHeight="true" outlineLevel="0" collapsed="false">
      <c r="A125" s="36" t="s">
        <v>182</v>
      </c>
      <c r="B125" s="36" t="s">
        <v>183</v>
      </c>
      <c r="C125" s="36"/>
      <c r="D125" s="36"/>
      <c r="E125" s="36"/>
      <c r="F125" s="112" t="n">
        <v>45419</v>
      </c>
      <c r="G125" s="30" t="s">
        <v>41</v>
      </c>
      <c r="H125" s="39" t="n">
        <v>1153</v>
      </c>
      <c r="I125" s="40" t="s">
        <v>42</v>
      </c>
      <c r="J125" s="41" t="n">
        <v>33.19</v>
      </c>
      <c r="K125" s="39" t="n">
        <v>874.1</v>
      </c>
      <c r="L125" s="40" t="s">
        <v>42</v>
      </c>
      <c r="M125" s="41" t="n">
        <v>151.1</v>
      </c>
      <c r="N125" s="39" t="n">
        <v>30.87</v>
      </c>
      <c r="O125" s="40" t="s">
        <v>42</v>
      </c>
      <c r="P125" s="41" t="n">
        <v>4.945</v>
      </c>
      <c r="Q125" s="39" t="n">
        <v>662.3</v>
      </c>
      <c r="R125" s="40" t="s">
        <v>42</v>
      </c>
      <c r="S125" s="41" t="n">
        <v>25.61</v>
      </c>
      <c r="T125" s="39" t="n">
        <v>209130</v>
      </c>
      <c r="U125" s="40" t="s">
        <v>42</v>
      </c>
      <c r="V125" s="41" t="n">
        <v>10710</v>
      </c>
      <c r="W125" s="39" t="n">
        <v>100.57</v>
      </c>
      <c r="X125" s="67" t="s">
        <v>42</v>
      </c>
      <c r="Y125" s="41" t="n">
        <v>13.01</v>
      </c>
      <c r="Z125" s="113" t="s">
        <v>184</v>
      </c>
      <c r="AA125" s="67"/>
      <c r="AB125" s="41"/>
      <c r="AC125" s="45"/>
      <c r="AD125" s="45"/>
      <c r="AE125" s="45"/>
    </row>
    <row r="126" customFormat="false" ht="34.55" hidden="false" customHeight="true" outlineLevel="0" collapsed="false">
      <c r="A126" s="36"/>
      <c r="B126" s="36"/>
      <c r="C126" s="36"/>
      <c r="D126" s="36"/>
      <c r="E126" s="36"/>
      <c r="F126" s="112"/>
      <c r="G126" s="30" t="s">
        <v>46</v>
      </c>
      <c r="H126" s="49" t="str">
        <f aca="false">ROUND(H125*81/1000,2)&amp;" ppb"</f>
        <v>93.39 ppb</v>
      </c>
      <c r="I126" s="40" t="s">
        <v>42</v>
      </c>
      <c r="J126" s="52" t="str">
        <f aca="false">ROUND(J125*81/1000,2)&amp;" ppb"</f>
        <v>2.69 ppb</v>
      </c>
      <c r="K126" s="49" t="str">
        <f aca="false">ROUND(K125*81/1000,2)&amp;" ppb"</f>
        <v>70.8 ppb</v>
      </c>
      <c r="L126" s="40" t="s">
        <v>42</v>
      </c>
      <c r="M126" s="52" t="str">
        <f aca="false">ROUND(M125*81/1000,2)&amp;" ppb"</f>
        <v>12.24 ppb</v>
      </c>
      <c r="N126" s="49" t="str">
        <f aca="false">ROUND(N125*1760/1000,2)&amp;" ppb"</f>
        <v>54.33 ppb</v>
      </c>
      <c r="O126" s="40" t="s">
        <v>42</v>
      </c>
      <c r="P126" s="52" t="str">
        <f aca="false">ROUND(P125*1760/1000,2)&amp;" ppb"</f>
        <v>8.7 ppb</v>
      </c>
      <c r="Q126" s="49" t="str">
        <f aca="false">ROUND(Q125*246/1000,2)&amp;" ppb"</f>
        <v>162.93 ppb</v>
      </c>
      <c r="R126" s="40" t="s">
        <v>42</v>
      </c>
      <c r="S126" s="52" t="str">
        <f aca="false">ROUND(S125*246/1000,2)&amp;" ppb"</f>
        <v>6.3 ppb</v>
      </c>
      <c r="T126" s="49" t="str">
        <f aca="false">ROUND(T125*32300/1000000,2)&amp;" ppm"</f>
        <v>6754.9 ppm</v>
      </c>
      <c r="U126" s="40" t="s">
        <v>42</v>
      </c>
      <c r="V126" s="52" t="str">
        <f aca="false">ROUND(V125*32300/1000000,2)&amp;" ppm"</f>
        <v>345.93 ppm</v>
      </c>
      <c r="W126" s="53"/>
      <c r="X126" s="40"/>
      <c r="Y126" s="50"/>
      <c r="Z126" s="53"/>
      <c r="AA126" s="40"/>
      <c r="AB126" s="50"/>
      <c r="AC126" s="54"/>
      <c r="AD126" s="40"/>
      <c r="AE126" s="55"/>
    </row>
    <row r="127" customFormat="false" ht="32.35" hidden="false" customHeight="true" outlineLevel="0" collapsed="false">
      <c r="A127" s="36"/>
      <c r="B127" s="36"/>
      <c r="C127" s="56"/>
      <c r="D127" s="36"/>
      <c r="E127" s="36"/>
      <c r="F127" s="112"/>
      <c r="G127" s="58" t="s">
        <v>30</v>
      </c>
      <c r="H127" s="59" t="s">
        <v>48</v>
      </c>
      <c r="I127" s="59"/>
      <c r="J127" s="59"/>
      <c r="K127" s="31"/>
      <c r="L127" s="32" t="s">
        <v>49</v>
      </c>
      <c r="M127" s="33"/>
      <c r="N127" s="60"/>
      <c r="O127" s="32" t="s">
        <v>50</v>
      </c>
      <c r="P127" s="61"/>
      <c r="Q127" s="60"/>
      <c r="R127" s="32" t="s">
        <v>51</v>
      </c>
      <c r="S127" s="61"/>
      <c r="T127" s="59" t="s">
        <v>185</v>
      </c>
      <c r="U127" s="59"/>
      <c r="V127" s="59"/>
      <c r="W127" s="34"/>
      <c r="X127" s="32"/>
      <c r="Y127" s="62"/>
      <c r="Z127" s="34"/>
      <c r="AA127" s="32"/>
      <c r="AB127" s="62"/>
      <c r="AC127" s="31"/>
      <c r="AD127" s="32"/>
      <c r="AE127" s="33"/>
    </row>
    <row r="128" customFormat="false" ht="25.25" hidden="false" customHeight="true" outlineLevel="0" collapsed="false">
      <c r="A128" s="36"/>
      <c r="B128" s="36"/>
      <c r="C128" s="56"/>
      <c r="D128" s="36"/>
      <c r="E128" s="36"/>
      <c r="F128" s="112"/>
      <c r="G128" s="30" t="s">
        <v>41</v>
      </c>
      <c r="H128" s="113" t="s">
        <v>186</v>
      </c>
      <c r="I128" s="40"/>
      <c r="J128" s="66"/>
      <c r="K128" s="39" t="s">
        <v>187</v>
      </c>
      <c r="L128" s="67"/>
      <c r="M128" s="66"/>
      <c r="N128" s="39" t="n">
        <v>18.372</v>
      </c>
      <c r="O128" s="67" t="s">
        <v>42</v>
      </c>
      <c r="P128" s="41" t="n">
        <v>10.04</v>
      </c>
      <c r="Q128" s="39" t="n">
        <v>1743</v>
      </c>
      <c r="R128" s="67" t="s">
        <v>42</v>
      </c>
      <c r="S128" s="41" t="n">
        <v>61.38</v>
      </c>
      <c r="T128" s="39" t="n">
        <v>33.98</v>
      </c>
      <c r="U128" s="67" t="s">
        <v>42</v>
      </c>
      <c r="V128" s="41" t="n">
        <v>8.236</v>
      </c>
      <c r="W128" s="39"/>
      <c r="X128" s="67"/>
      <c r="Y128" s="41"/>
      <c r="Z128" s="39"/>
      <c r="AA128" s="67"/>
      <c r="AB128" s="41"/>
      <c r="AC128" s="54"/>
      <c r="AD128" s="40"/>
      <c r="AE128" s="55"/>
    </row>
    <row r="129" customFormat="false" ht="29.85" hidden="false" customHeight="true" outlineLevel="0" collapsed="false">
      <c r="A129" s="68"/>
      <c r="B129" s="68"/>
      <c r="C129" s="69"/>
      <c r="D129" s="68"/>
      <c r="E129" s="68"/>
      <c r="F129" s="114"/>
      <c r="G129" s="30" t="s">
        <v>46</v>
      </c>
      <c r="H129" s="49" t="str">
        <f aca="false">"&lt;"&amp;ROUND(RIGHT(H128,LEN(H128)-1)*81/1000,2)&amp;" ppb"</f>
        <v>&lt;9.81 ppb</v>
      </c>
      <c r="I129" s="127"/>
      <c r="J129" s="50"/>
      <c r="K129" s="65"/>
      <c r="L129" s="67"/>
      <c r="M129" s="66"/>
      <c r="N129" s="42"/>
      <c r="O129" s="40"/>
      <c r="P129" s="44"/>
      <c r="Q129" s="49" t="str">
        <f aca="false">ROUND(Q128*246/1000,2)&amp;" ppb"</f>
        <v>428.78 ppb</v>
      </c>
      <c r="R129" s="40" t="s">
        <v>42</v>
      </c>
      <c r="S129" s="52" t="str">
        <f aca="false">ROUND(S128*246/1000,2)&amp;" ppb"</f>
        <v>15.1 ppb</v>
      </c>
      <c r="T129" s="49"/>
      <c r="U129" s="67"/>
      <c r="V129" s="41"/>
      <c r="W129" s="53"/>
      <c r="X129" s="40"/>
      <c r="Y129" s="50"/>
      <c r="Z129" s="53"/>
      <c r="AA129" s="40"/>
      <c r="AB129" s="50"/>
      <c r="AC129" s="54"/>
      <c r="AD129" s="40"/>
      <c r="AE129" s="55"/>
    </row>
    <row r="130" customFormat="false" ht="34.3" hidden="false" customHeight="true" outlineLevel="0" collapsed="false">
      <c r="A130" s="122" t="s">
        <v>188</v>
      </c>
      <c r="B130" s="73" t="s">
        <v>189</v>
      </c>
      <c r="C130" s="115" t="s">
        <v>190</v>
      </c>
      <c r="D130" s="76" t="n">
        <v>2.917</v>
      </c>
      <c r="E130" s="116" t="n">
        <v>240507</v>
      </c>
      <c r="F130" s="77" t="n">
        <v>45419</v>
      </c>
      <c r="G130" s="78" t="s">
        <v>30</v>
      </c>
      <c r="H130" s="31"/>
      <c r="I130" s="32" t="s">
        <v>31</v>
      </c>
      <c r="J130" s="33"/>
      <c r="K130" s="31"/>
      <c r="L130" s="32" t="s">
        <v>32</v>
      </c>
      <c r="M130" s="33"/>
      <c r="N130" s="31"/>
      <c r="O130" s="32" t="s">
        <v>33</v>
      </c>
      <c r="P130" s="33"/>
      <c r="Q130" s="31"/>
      <c r="R130" s="32" t="s">
        <v>34</v>
      </c>
      <c r="S130" s="33"/>
      <c r="T130" s="34"/>
      <c r="U130" s="32" t="s">
        <v>35</v>
      </c>
      <c r="V130" s="33"/>
      <c r="W130" s="31"/>
      <c r="X130" s="32" t="s">
        <v>36</v>
      </c>
      <c r="Y130" s="33"/>
      <c r="Z130" s="31"/>
      <c r="AA130" s="32" t="s">
        <v>37</v>
      </c>
      <c r="AB130" s="33"/>
      <c r="AC130" s="35" t="s">
        <v>38</v>
      </c>
      <c r="AD130" s="35"/>
      <c r="AE130" s="35"/>
    </row>
    <row r="131" customFormat="false" ht="27.45" hidden="false" customHeight="true" outlineLevel="0" collapsed="false">
      <c r="A131" s="79" t="s">
        <v>191</v>
      </c>
      <c r="B131" s="79" t="s">
        <v>174</v>
      </c>
      <c r="C131" s="79"/>
      <c r="D131" s="79"/>
      <c r="E131" s="79"/>
      <c r="F131" s="80" t="n">
        <v>45422</v>
      </c>
      <c r="G131" s="78" t="s">
        <v>41</v>
      </c>
      <c r="H131" s="84" t="n">
        <v>412.4</v>
      </c>
      <c r="I131" s="82" t="s">
        <v>42</v>
      </c>
      <c r="J131" s="83" t="n">
        <v>21.78</v>
      </c>
      <c r="K131" s="84" t="n">
        <v>179.2</v>
      </c>
      <c r="L131" s="82" t="s">
        <v>42</v>
      </c>
      <c r="M131" s="83" t="n">
        <v>172.6</v>
      </c>
      <c r="N131" s="84" t="n">
        <v>3.199</v>
      </c>
      <c r="O131" s="82" t="s">
        <v>42</v>
      </c>
      <c r="P131" s="83" t="n">
        <v>5.879</v>
      </c>
      <c r="Q131" s="84" t="n">
        <v>213.2</v>
      </c>
      <c r="R131" s="82" t="s">
        <v>42</v>
      </c>
      <c r="S131" s="83" t="n">
        <v>18.47</v>
      </c>
      <c r="T131" s="84" t="n">
        <v>163750</v>
      </c>
      <c r="U131" s="82" t="s">
        <v>42</v>
      </c>
      <c r="V131" s="83" t="n">
        <v>8435</v>
      </c>
      <c r="W131" s="84" t="n">
        <v>55.188</v>
      </c>
      <c r="X131" s="86" t="s">
        <v>42</v>
      </c>
      <c r="Y131" s="83" t="n">
        <v>15.22</v>
      </c>
      <c r="Z131" s="84" t="s">
        <v>192</v>
      </c>
      <c r="AA131" s="82"/>
      <c r="AB131" s="83"/>
      <c r="AC131" s="87"/>
      <c r="AD131" s="87"/>
      <c r="AE131" s="87"/>
    </row>
    <row r="132" customFormat="false" ht="28.4" hidden="false" customHeight="true" outlineLevel="0" collapsed="false">
      <c r="A132" s="79"/>
      <c r="B132" s="79"/>
      <c r="C132" s="79"/>
      <c r="D132" s="79"/>
      <c r="E132" s="79"/>
      <c r="F132" s="80"/>
      <c r="G132" s="78" t="s">
        <v>46</v>
      </c>
      <c r="H132" s="88" t="str">
        <f aca="false">ROUND(H131*81/1000,2)&amp;" ppb"</f>
        <v>33.4 ppb</v>
      </c>
      <c r="I132" s="82" t="s">
        <v>42</v>
      </c>
      <c r="J132" s="91" t="str">
        <f aca="false">ROUND(J131*81/1000,2)&amp;" ppb"</f>
        <v>1.76 ppb</v>
      </c>
      <c r="K132" s="88" t="str">
        <f aca="false">ROUND(K131*81/1000,2)&amp;" ppb"</f>
        <v>14.52 ppb</v>
      </c>
      <c r="L132" s="82" t="s">
        <v>42</v>
      </c>
      <c r="M132" s="91" t="str">
        <f aca="false">ROUND(M131*81/1000,2)&amp;" ppb"</f>
        <v>13.98 ppb</v>
      </c>
      <c r="N132" s="88" t="str">
        <f aca="false">ROUND(N131*1760/1000,2)&amp;" ppb"</f>
        <v>5.63 ppb</v>
      </c>
      <c r="O132" s="82" t="s">
        <v>42</v>
      </c>
      <c r="P132" s="91" t="str">
        <f aca="false">ROUND(P131*1760/1000,2)&amp;" ppb"</f>
        <v>10.35 ppb</v>
      </c>
      <c r="Q132" s="88" t="str">
        <f aca="false">ROUND(Q131*246/1000,2)&amp;" ppb"</f>
        <v>52.45 ppb</v>
      </c>
      <c r="R132" s="82" t="s">
        <v>42</v>
      </c>
      <c r="S132" s="91" t="str">
        <f aca="false">ROUND(S131*246/1000,2)&amp;" ppb"</f>
        <v>4.54 ppb</v>
      </c>
      <c r="T132" s="88" t="str">
        <f aca="false">ROUND(T131*32300/1000000,2)&amp;" ppm"</f>
        <v>5289.13 ppm</v>
      </c>
      <c r="U132" s="82" t="s">
        <v>42</v>
      </c>
      <c r="V132" s="91" t="str">
        <f aca="false">ROUND(V131*32300/1000000,2)&amp;" ppm"</f>
        <v>272.45 ppm</v>
      </c>
      <c r="W132" s="92"/>
      <c r="X132" s="82"/>
      <c r="Y132" s="90"/>
      <c r="Z132" s="92"/>
      <c r="AA132" s="82"/>
      <c r="AB132" s="90"/>
      <c r="AC132" s="93"/>
      <c r="AD132" s="82"/>
      <c r="AE132" s="94"/>
    </row>
    <row r="133" customFormat="false" ht="30" hidden="false" customHeight="true" outlineLevel="0" collapsed="false">
      <c r="A133" s="79"/>
      <c r="B133" s="79"/>
      <c r="C133" s="79"/>
      <c r="D133" s="79"/>
      <c r="E133" s="79"/>
      <c r="F133" s="80"/>
      <c r="G133" s="98" t="s">
        <v>30</v>
      </c>
      <c r="H133" s="59" t="s">
        <v>48</v>
      </c>
      <c r="I133" s="59"/>
      <c r="J133" s="59"/>
      <c r="K133" s="31"/>
      <c r="L133" s="32" t="s">
        <v>49</v>
      </c>
      <c r="M133" s="33"/>
      <c r="N133" s="60"/>
      <c r="O133" s="32" t="s">
        <v>159</v>
      </c>
      <c r="P133" s="61"/>
      <c r="Q133" s="60"/>
      <c r="R133" s="32" t="s">
        <v>51</v>
      </c>
      <c r="S133" s="61"/>
      <c r="T133" s="34"/>
      <c r="U133" s="32" t="s">
        <v>193</v>
      </c>
      <c r="V133" s="62"/>
      <c r="W133" s="34"/>
      <c r="X133" s="32"/>
      <c r="Y133" s="62"/>
      <c r="Z133" s="34"/>
      <c r="AA133" s="32"/>
      <c r="AB133" s="62"/>
      <c r="AC133" s="31"/>
      <c r="AD133" s="32"/>
      <c r="AE133" s="33"/>
    </row>
    <row r="134" customFormat="false" ht="27.6" hidden="false" customHeight="true" outlineLevel="0" collapsed="false">
      <c r="A134" s="124"/>
      <c r="B134" s="124"/>
      <c r="C134" s="79"/>
      <c r="D134" s="79"/>
      <c r="E134" s="79"/>
      <c r="F134" s="80"/>
      <c r="G134" s="78" t="s">
        <v>41</v>
      </c>
      <c r="H134" s="84" t="s">
        <v>194</v>
      </c>
      <c r="I134" s="86"/>
      <c r="J134" s="83"/>
      <c r="K134" s="84" t="s">
        <v>195</v>
      </c>
      <c r="L134" s="86"/>
      <c r="M134" s="100"/>
      <c r="N134" s="84" t="s">
        <v>196</v>
      </c>
      <c r="O134" s="86"/>
      <c r="P134" s="83"/>
      <c r="Q134" s="84" t="n">
        <v>450.1</v>
      </c>
      <c r="R134" s="86" t="s">
        <v>42</v>
      </c>
      <c r="S134" s="83" t="n">
        <v>44.64</v>
      </c>
      <c r="T134" s="92" t="n">
        <v>13.22</v>
      </c>
      <c r="U134" s="82" t="s">
        <v>42</v>
      </c>
      <c r="V134" s="83" t="n">
        <v>10.45</v>
      </c>
      <c r="W134" s="92"/>
      <c r="X134" s="82"/>
      <c r="Y134" s="83"/>
      <c r="Z134" s="93"/>
      <c r="AA134" s="82"/>
      <c r="AB134" s="94"/>
      <c r="AC134" s="92"/>
      <c r="AD134" s="82"/>
      <c r="AE134" s="83"/>
    </row>
    <row r="135" customFormat="false" ht="29.2" hidden="false" customHeight="true" outlineLevel="0" collapsed="false">
      <c r="A135" s="126"/>
      <c r="B135" s="126"/>
      <c r="C135" s="101"/>
      <c r="D135" s="101"/>
      <c r="E135" s="101"/>
      <c r="F135" s="104"/>
      <c r="G135" s="78" t="s">
        <v>46</v>
      </c>
      <c r="H135" s="88" t="str">
        <f aca="false">"&lt;"&amp;ROUND(RIGHT(H134,LEN(H134)-1)*81/1000,2)&amp;" ppb"</f>
        <v>&lt;10.78 ppb</v>
      </c>
      <c r="I135" s="82"/>
      <c r="J135" s="90"/>
      <c r="K135" s="92"/>
      <c r="L135" s="86"/>
      <c r="M135" s="90"/>
      <c r="N135" s="84"/>
      <c r="O135" s="82"/>
      <c r="P135" s="83"/>
      <c r="Q135" s="88" t="str">
        <f aca="false">ROUND(Q134*246/1000,2)&amp;" ppb"</f>
        <v>110.72 ppb</v>
      </c>
      <c r="R135" s="82" t="s">
        <v>42</v>
      </c>
      <c r="S135" s="91" t="str">
        <f aca="false">ROUND(S134*246/1000,2)&amp;" ppb"</f>
        <v>10.98 ppb</v>
      </c>
      <c r="T135" s="92"/>
      <c r="U135" s="89"/>
      <c r="V135" s="89"/>
      <c r="W135" s="84"/>
      <c r="X135" s="82"/>
      <c r="Y135" s="90"/>
      <c r="Z135" s="93"/>
      <c r="AA135" s="89"/>
      <c r="AB135" s="89"/>
      <c r="AC135" s="92"/>
      <c r="AD135" s="82"/>
      <c r="AE135" s="90"/>
    </row>
    <row r="136" customFormat="false" ht="34.3" hidden="false" customHeight="true" outlineLevel="0" collapsed="false">
      <c r="A136" s="121" t="s">
        <v>197</v>
      </c>
      <c r="B136" s="25" t="s">
        <v>198</v>
      </c>
      <c r="C136" s="108" t="s">
        <v>199</v>
      </c>
      <c r="D136" s="109" t="n">
        <v>6.789</v>
      </c>
      <c r="E136" s="110" t="n">
        <v>241210</v>
      </c>
      <c r="F136" s="111" t="n">
        <v>45636</v>
      </c>
      <c r="G136" s="30" t="s">
        <v>30</v>
      </c>
      <c r="H136" s="31"/>
      <c r="I136" s="32" t="s">
        <v>31</v>
      </c>
      <c r="J136" s="33"/>
      <c r="K136" s="31"/>
      <c r="L136" s="32" t="s">
        <v>32</v>
      </c>
      <c r="M136" s="33"/>
      <c r="N136" s="31"/>
      <c r="O136" s="32" t="s">
        <v>33</v>
      </c>
      <c r="P136" s="33"/>
      <c r="Q136" s="31"/>
      <c r="R136" s="32" t="s">
        <v>34</v>
      </c>
      <c r="S136" s="33"/>
      <c r="T136" s="34"/>
      <c r="U136" s="32" t="s">
        <v>35</v>
      </c>
      <c r="V136" s="33"/>
      <c r="W136" s="31"/>
      <c r="X136" s="32" t="s">
        <v>36</v>
      </c>
      <c r="Y136" s="33"/>
      <c r="Z136" s="31"/>
      <c r="AA136" s="32" t="s">
        <v>37</v>
      </c>
      <c r="AB136" s="33"/>
      <c r="AC136" s="35" t="s">
        <v>38</v>
      </c>
      <c r="AD136" s="35"/>
      <c r="AE136" s="35"/>
    </row>
    <row r="137" customFormat="false" ht="25.25" hidden="false" customHeight="true" outlineLevel="0" collapsed="false">
      <c r="A137" s="36" t="s">
        <v>200</v>
      </c>
      <c r="B137" s="36"/>
      <c r="C137" s="36"/>
      <c r="D137" s="36"/>
      <c r="E137" s="36"/>
      <c r="F137" s="112" t="n">
        <v>45643</v>
      </c>
      <c r="G137" s="30" t="s">
        <v>41</v>
      </c>
      <c r="H137" s="39" t="n">
        <v>476.2</v>
      </c>
      <c r="I137" s="40" t="s">
        <v>42</v>
      </c>
      <c r="J137" s="41" t="n">
        <v>20.17</v>
      </c>
      <c r="K137" s="39" t="n">
        <v>605.1</v>
      </c>
      <c r="L137" s="40" t="s">
        <v>42</v>
      </c>
      <c r="M137" s="41" t="n">
        <v>120.2</v>
      </c>
      <c r="N137" s="39" t="n">
        <v>6.941</v>
      </c>
      <c r="O137" s="40" t="s">
        <v>42</v>
      </c>
      <c r="P137" s="41" t="n">
        <v>4.375</v>
      </c>
      <c r="Q137" s="39" t="n">
        <v>646.8</v>
      </c>
      <c r="R137" s="40" t="s">
        <v>42</v>
      </c>
      <c r="S137" s="41" t="n">
        <v>27.88</v>
      </c>
      <c r="T137" s="39" t="n">
        <v>4396.7</v>
      </c>
      <c r="U137" s="40" t="s">
        <v>42</v>
      </c>
      <c r="V137" s="41" t="n">
        <v>297.9</v>
      </c>
      <c r="W137" s="39" t="s">
        <v>201</v>
      </c>
      <c r="X137" s="67"/>
      <c r="Y137" s="41"/>
      <c r="Z137" s="113" t="n">
        <v>6.463</v>
      </c>
      <c r="AA137" s="67" t="s">
        <v>42</v>
      </c>
      <c r="AB137" s="41" t="n">
        <v>4.209</v>
      </c>
      <c r="AC137" s="45"/>
      <c r="AD137" s="45"/>
      <c r="AE137" s="45"/>
    </row>
    <row r="138" customFormat="false" ht="34.55" hidden="false" customHeight="true" outlineLevel="0" collapsed="false">
      <c r="A138" s="36"/>
      <c r="B138" s="36"/>
      <c r="C138" s="36"/>
      <c r="D138" s="36"/>
      <c r="E138" s="36"/>
      <c r="F138" s="112"/>
      <c r="G138" s="30" t="s">
        <v>46</v>
      </c>
      <c r="H138" s="49" t="str">
        <f aca="false">ROUND(H137*81/1000,2)&amp;" ppb"</f>
        <v>38.57 ppb</v>
      </c>
      <c r="I138" s="40" t="s">
        <v>42</v>
      </c>
      <c r="J138" s="52" t="str">
        <f aca="false">ROUND(J137*81/1000,2)&amp;" ppb"</f>
        <v>1.63 ppb</v>
      </c>
      <c r="K138" s="49" t="str">
        <f aca="false">ROUND(K137*81/1000,2)&amp;" ppb"</f>
        <v>49.01 ppb</v>
      </c>
      <c r="L138" s="40" t="s">
        <v>42</v>
      </c>
      <c r="M138" s="52" t="str">
        <f aca="false">ROUND(M137*81/1000,2)&amp;" ppb"</f>
        <v>9.74 ppb</v>
      </c>
      <c r="N138" s="49" t="str">
        <f aca="false">ROUND(N137*1760/1000,2)&amp;" ppb"</f>
        <v>12.22 ppb</v>
      </c>
      <c r="O138" s="40" t="s">
        <v>42</v>
      </c>
      <c r="P138" s="52" t="str">
        <f aca="false">ROUND(P137*1760/1000,2)&amp;" ppb"</f>
        <v>7.7 ppb</v>
      </c>
      <c r="Q138" s="49" t="str">
        <f aca="false">ROUND(Q137*246/1000,2)&amp;" ppb"</f>
        <v>159.11 ppb</v>
      </c>
      <c r="R138" s="40" t="s">
        <v>42</v>
      </c>
      <c r="S138" s="52" t="str">
        <f aca="false">ROUND(S137*246/1000,2)&amp;" ppb"</f>
        <v>6.86 ppb</v>
      </c>
      <c r="T138" s="49" t="str">
        <f aca="false">ROUND(T137*32300/1000000,2)&amp;" ppm"</f>
        <v>142.01 ppm</v>
      </c>
      <c r="U138" s="40" t="s">
        <v>42</v>
      </c>
      <c r="V138" s="52" t="str">
        <f aca="false">ROUND(V137*32300/1000000,2)&amp;" ppm"</f>
        <v>9.62 ppm</v>
      </c>
      <c r="W138" s="53"/>
      <c r="X138" s="40"/>
      <c r="Y138" s="50"/>
      <c r="Z138" s="53"/>
      <c r="AA138" s="40"/>
      <c r="AB138" s="50"/>
      <c r="AC138" s="54"/>
      <c r="AD138" s="40"/>
      <c r="AE138" s="55"/>
    </row>
    <row r="139" customFormat="false" ht="32.35" hidden="false" customHeight="true" outlineLevel="0" collapsed="false">
      <c r="A139" s="36"/>
      <c r="B139" s="36"/>
      <c r="C139" s="56"/>
      <c r="D139" s="36"/>
      <c r="E139" s="36"/>
      <c r="F139" s="112"/>
      <c r="G139" s="58" t="s">
        <v>30</v>
      </c>
      <c r="H139" s="59" t="s">
        <v>48</v>
      </c>
      <c r="I139" s="59"/>
      <c r="J139" s="59"/>
      <c r="K139" s="31"/>
      <c r="L139" s="32" t="s">
        <v>49</v>
      </c>
      <c r="M139" s="33"/>
      <c r="N139" s="60"/>
      <c r="O139" s="32" t="s">
        <v>50</v>
      </c>
      <c r="P139" s="61"/>
      <c r="Q139" s="60"/>
      <c r="R139" s="32" t="s">
        <v>51</v>
      </c>
      <c r="S139" s="61"/>
      <c r="T139" s="59"/>
      <c r="U139" s="59"/>
      <c r="V139" s="59"/>
      <c r="W139" s="34"/>
      <c r="X139" s="32"/>
      <c r="Y139" s="62"/>
      <c r="Z139" s="34"/>
      <c r="AA139" s="32"/>
      <c r="AB139" s="62"/>
      <c r="AC139" s="31"/>
      <c r="AD139" s="32"/>
      <c r="AE139" s="33"/>
    </row>
    <row r="140" customFormat="false" ht="25.25" hidden="false" customHeight="true" outlineLevel="0" collapsed="false">
      <c r="A140" s="36"/>
      <c r="B140" s="36"/>
      <c r="C140" s="56"/>
      <c r="D140" s="36"/>
      <c r="E140" s="36"/>
      <c r="F140" s="112"/>
      <c r="G140" s="30" t="s">
        <v>41</v>
      </c>
      <c r="H140" s="113" t="s">
        <v>202</v>
      </c>
      <c r="I140" s="40"/>
      <c r="J140" s="66"/>
      <c r="K140" s="39" t="s">
        <v>202</v>
      </c>
      <c r="L140" s="67"/>
      <c r="M140" s="66"/>
      <c r="N140" s="39" t="n">
        <v>4.7544</v>
      </c>
      <c r="O140" s="67" t="s">
        <v>42</v>
      </c>
      <c r="P140" s="41" t="n">
        <v>5.32</v>
      </c>
      <c r="Q140" s="39" t="n">
        <v>707.8</v>
      </c>
      <c r="R140" s="67" t="s">
        <v>42</v>
      </c>
      <c r="S140" s="41" t="n">
        <v>37.01</v>
      </c>
      <c r="T140" s="39"/>
      <c r="U140" s="67"/>
      <c r="V140" s="41"/>
      <c r="W140" s="39"/>
      <c r="X140" s="67"/>
      <c r="Y140" s="41"/>
      <c r="Z140" s="39"/>
      <c r="AA140" s="67"/>
      <c r="AB140" s="41"/>
      <c r="AC140" s="54"/>
      <c r="AD140" s="40"/>
      <c r="AE140" s="55"/>
    </row>
    <row r="141" customFormat="false" ht="29.85" hidden="false" customHeight="true" outlineLevel="0" collapsed="false">
      <c r="A141" s="68"/>
      <c r="B141" s="68"/>
      <c r="C141" s="69"/>
      <c r="D141" s="68"/>
      <c r="E141" s="68"/>
      <c r="F141" s="114"/>
      <c r="G141" s="30" t="s">
        <v>46</v>
      </c>
      <c r="H141" s="49"/>
      <c r="I141" s="127"/>
      <c r="J141" s="50"/>
      <c r="K141" s="65"/>
      <c r="L141" s="67"/>
      <c r="M141" s="66"/>
      <c r="N141" s="42"/>
      <c r="O141" s="40"/>
      <c r="P141" s="44"/>
      <c r="Q141" s="49" t="str">
        <f aca="false">ROUND(Q140*246/1000,2)&amp;" ppb"</f>
        <v>174.12 ppb</v>
      </c>
      <c r="R141" s="40" t="s">
        <v>42</v>
      </c>
      <c r="S141" s="52" t="str">
        <f aca="false">ROUND(S140*246/1000,2)&amp;" ppb"</f>
        <v>9.1 ppb</v>
      </c>
      <c r="T141" s="49"/>
      <c r="U141" s="67"/>
      <c r="V141" s="41"/>
      <c r="W141" s="53"/>
      <c r="X141" s="40"/>
      <c r="Y141" s="50"/>
      <c r="Z141" s="53"/>
      <c r="AA141" s="40"/>
      <c r="AB141" s="50"/>
      <c r="AC141" s="54"/>
      <c r="AD141" s="40"/>
      <c r="AE141" s="55"/>
    </row>
    <row r="142" customFormat="false" ht="34.3" hidden="false" customHeight="true" outlineLevel="0" collapsed="false">
      <c r="A142" s="122" t="s">
        <v>203</v>
      </c>
      <c r="B142" s="73" t="s">
        <v>204</v>
      </c>
      <c r="C142" s="115" t="s">
        <v>205</v>
      </c>
      <c r="D142" s="76" t="n">
        <v>6.916</v>
      </c>
      <c r="E142" s="116" t="n">
        <v>250128</v>
      </c>
      <c r="F142" s="77" t="n">
        <v>45685</v>
      </c>
      <c r="G142" s="78" t="s">
        <v>30</v>
      </c>
      <c r="H142" s="31"/>
      <c r="I142" s="32" t="s">
        <v>31</v>
      </c>
      <c r="J142" s="33"/>
      <c r="K142" s="31"/>
      <c r="L142" s="32" t="s">
        <v>32</v>
      </c>
      <c r="M142" s="33"/>
      <c r="N142" s="31"/>
      <c r="O142" s="32" t="s">
        <v>33</v>
      </c>
      <c r="P142" s="33"/>
      <c r="Q142" s="31"/>
      <c r="R142" s="32" t="s">
        <v>34</v>
      </c>
      <c r="S142" s="33"/>
      <c r="T142" s="34"/>
      <c r="U142" s="32" t="s">
        <v>35</v>
      </c>
      <c r="V142" s="33"/>
      <c r="W142" s="31"/>
      <c r="X142" s="32" t="s">
        <v>36</v>
      </c>
      <c r="Y142" s="33"/>
      <c r="Z142" s="31"/>
      <c r="AA142" s="32" t="s">
        <v>37</v>
      </c>
      <c r="AB142" s="33"/>
      <c r="AC142" s="35" t="s">
        <v>38</v>
      </c>
      <c r="AD142" s="35"/>
      <c r="AE142" s="35"/>
    </row>
    <row r="143" customFormat="false" ht="27.45" hidden="false" customHeight="true" outlineLevel="0" collapsed="false">
      <c r="A143" s="79" t="s">
        <v>206</v>
      </c>
      <c r="B143" s="79"/>
      <c r="C143" s="79"/>
      <c r="D143" s="79"/>
      <c r="E143" s="79"/>
      <c r="F143" s="80" t="n">
        <v>45692</v>
      </c>
      <c r="G143" s="78" t="s">
        <v>207</v>
      </c>
      <c r="H143" s="84" t="n">
        <v>0.5809</v>
      </c>
      <c r="I143" s="82" t="s">
        <v>42</v>
      </c>
      <c r="J143" s="83" t="n">
        <v>0.4583</v>
      </c>
      <c r="K143" s="84" t="s">
        <v>208</v>
      </c>
      <c r="L143" s="82"/>
      <c r="M143" s="83"/>
      <c r="N143" s="84" t="s">
        <v>209</v>
      </c>
      <c r="O143" s="82"/>
      <c r="P143" s="83"/>
      <c r="Q143" s="84" t="n">
        <v>3.736</v>
      </c>
      <c r="R143" s="82" t="s">
        <v>42</v>
      </c>
      <c r="S143" s="83" t="n">
        <v>0.5499</v>
      </c>
      <c r="T143" s="84" t="n">
        <v>69.886</v>
      </c>
      <c r="U143" s="82" t="s">
        <v>42</v>
      </c>
      <c r="V143" s="83" t="n">
        <v>7.144</v>
      </c>
      <c r="W143" s="84" t="s">
        <v>210</v>
      </c>
      <c r="X143" s="86"/>
      <c r="Y143" s="83"/>
      <c r="Z143" s="84" t="s">
        <v>211</v>
      </c>
      <c r="AA143" s="82"/>
      <c r="AB143" s="83"/>
      <c r="AC143" s="87"/>
      <c r="AD143" s="87"/>
      <c r="AE143" s="87"/>
    </row>
    <row r="144" customFormat="false" ht="28.4" hidden="false" customHeight="true" outlineLevel="0" collapsed="false">
      <c r="A144" s="79"/>
      <c r="B144" s="79"/>
      <c r="C144" s="79"/>
      <c r="D144" s="79"/>
      <c r="E144" s="79"/>
      <c r="F144" s="80"/>
      <c r="G144" s="78"/>
      <c r="H144" s="88"/>
      <c r="I144" s="82"/>
      <c r="J144" s="91"/>
      <c r="K144" s="88"/>
      <c r="L144" s="82"/>
      <c r="M144" s="91"/>
      <c r="N144" s="88"/>
      <c r="O144" s="82"/>
      <c r="P144" s="91"/>
      <c r="Q144" s="88"/>
      <c r="R144" s="82"/>
      <c r="S144" s="91"/>
      <c r="T144" s="88"/>
      <c r="U144" s="82"/>
      <c r="V144" s="91"/>
      <c r="W144" s="92"/>
      <c r="X144" s="82"/>
      <c r="Y144" s="90"/>
      <c r="Z144" s="92"/>
      <c r="AA144" s="82"/>
      <c r="AB144" s="90"/>
      <c r="AC144" s="93"/>
      <c r="AD144" s="82"/>
      <c r="AE144" s="94"/>
    </row>
    <row r="145" customFormat="false" ht="30" hidden="false" customHeight="true" outlineLevel="0" collapsed="false">
      <c r="A145" s="79"/>
      <c r="B145" s="79"/>
      <c r="C145" s="79"/>
      <c r="D145" s="79"/>
      <c r="E145" s="79"/>
      <c r="F145" s="80"/>
      <c r="G145" s="98" t="s">
        <v>30</v>
      </c>
      <c r="H145" s="59" t="s">
        <v>48</v>
      </c>
      <c r="I145" s="59"/>
      <c r="J145" s="59"/>
      <c r="K145" s="31"/>
      <c r="L145" s="32" t="s">
        <v>49</v>
      </c>
      <c r="M145" s="33"/>
      <c r="N145" s="60"/>
      <c r="O145" s="32" t="s">
        <v>159</v>
      </c>
      <c r="P145" s="61"/>
      <c r="Q145" s="60"/>
      <c r="R145" s="32" t="s">
        <v>51</v>
      </c>
      <c r="S145" s="61"/>
      <c r="T145" s="34"/>
      <c r="U145" s="32" t="s">
        <v>212</v>
      </c>
      <c r="V145" s="62"/>
      <c r="W145" s="34"/>
      <c r="X145" s="32"/>
      <c r="Y145" s="62"/>
      <c r="Z145" s="34"/>
      <c r="AA145" s="32"/>
      <c r="AB145" s="62"/>
      <c r="AC145" s="31"/>
      <c r="AD145" s="32"/>
      <c r="AE145" s="33"/>
    </row>
    <row r="146" customFormat="false" ht="27.6" hidden="false" customHeight="true" outlineLevel="0" collapsed="false">
      <c r="A146" s="124"/>
      <c r="B146" s="124"/>
      <c r="C146" s="79"/>
      <c r="D146" s="79"/>
      <c r="E146" s="79"/>
      <c r="F146" s="80"/>
      <c r="G146" s="78" t="s">
        <v>213</v>
      </c>
      <c r="H146" s="84" t="s">
        <v>214</v>
      </c>
      <c r="I146" s="86"/>
      <c r="J146" s="83"/>
      <c r="K146" s="84" t="n">
        <v>837.69</v>
      </c>
      <c r="L146" s="86" t="s">
        <v>42</v>
      </c>
      <c r="M146" s="100" t="n">
        <v>45.09</v>
      </c>
      <c r="N146" s="84" t="s">
        <v>215</v>
      </c>
      <c r="O146" s="86"/>
      <c r="P146" s="83"/>
      <c r="Q146" s="84" t="n">
        <v>0.8513</v>
      </c>
      <c r="R146" s="82" t="s">
        <v>42</v>
      </c>
      <c r="S146" s="83" t="n">
        <v>0.7486</v>
      </c>
      <c r="T146" s="81" t="n">
        <v>0.9566</v>
      </c>
      <c r="U146" s="82" t="s">
        <v>42</v>
      </c>
      <c r="V146" s="83" t="n">
        <v>0.2696</v>
      </c>
      <c r="W146" s="92"/>
      <c r="X146" s="82"/>
      <c r="Y146" s="83"/>
      <c r="Z146" s="93"/>
      <c r="AA146" s="82"/>
      <c r="AB146" s="94"/>
      <c r="AC146" s="92"/>
      <c r="AD146" s="82"/>
      <c r="AE146" s="83"/>
    </row>
    <row r="147" customFormat="false" ht="29.2" hidden="false" customHeight="true" outlineLevel="0" collapsed="false">
      <c r="A147" s="126"/>
      <c r="B147" s="126"/>
      <c r="C147" s="101"/>
      <c r="D147" s="101"/>
      <c r="E147" s="101"/>
      <c r="F147" s="104"/>
      <c r="G147" s="78"/>
      <c r="H147" s="88"/>
      <c r="I147" s="82"/>
      <c r="J147" s="90"/>
      <c r="K147" s="92"/>
      <c r="L147" s="86"/>
      <c r="M147" s="90"/>
      <c r="N147" s="84"/>
      <c r="O147" s="82"/>
      <c r="P147" s="83"/>
      <c r="Q147" s="88"/>
      <c r="R147" s="82"/>
      <c r="S147" s="91"/>
      <c r="T147" s="92"/>
      <c r="U147" s="89"/>
      <c r="V147" s="89"/>
      <c r="W147" s="84"/>
      <c r="X147" s="82"/>
      <c r="Y147" s="90"/>
      <c r="Z147" s="93"/>
      <c r="AA147" s="89"/>
      <c r="AB147" s="89"/>
      <c r="AC147" s="92"/>
      <c r="AD147" s="82"/>
      <c r="AE147" s="90"/>
    </row>
    <row r="148" customFormat="false" ht="34.3" hidden="false" customHeight="true" outlineLevel="0" collapsed="false">
      <c r="A148" s="121" t="s">
        <v>216</v>
      </c>
      <c r="B148" s="25" t="s">
        <v>217</v>
      </c>
      <c r="C148" s="108" t="s">
        <v>205</v>
      </c>
      <c r="D148" s="128" t="n">
        <v>13.159</v>
      </c>
      <c r="E148" s="110" t="n">
        <v>250204</v>
      </c>
      <c r="F148" s="111" t="n">
        <v>45692</v>
      </c>
      <c r="G148" s="30" t="s">
        <v>30</v>
      </c>
      <c r="H148" s="31"/>
      <c r="I148" s="32" t="s">
        <v>31</v>
      </c>
      <c r="J148" s="33"/>
      <c r="K148" s="31"/>
      <c r="L148" s="32" t="s">
        <v>32</v>
      </c>
      <c r="M148" s="33"/>
      <c r="N148" s="31"/>
      <c r="O148" s="32" t="s">
        <v>33</v>
      </c>
      <c r="P148" s="33"/>
      <c r="Q148" s="31"/>
      <c r="R148" s="32" t="s">
        <v>34</v>
      </c>
      <c r="S148" s="33"/>
      <c r="T148" s="34"/>
      <c r="U148" s="32" t="s">
        <v>35</v>
      </c>
      <c r="V148" s="33"/>
      <c r="W148" s="31"/>
      <c r="X148" s="32" t="s">
        <v>36</v>
      </c>
      <c r="Y148" s="33"/>
      <c r="Z148" s="31"/>
      <c r="AA148" s="32" t="s">
        <v>37</v>
      </c>
      <c r="AB148" s="33"/>
      <c r="AC148" s="35" t="s">
        <v>38</v>
      </c>
      <c r="AD148" s="35"/>
      <c r="AE148" s="35"/>
    </row>
    <row r="149" customFormat="false" ht="27.45" hidden="false" customHeight="true" outlineLevel="0" collapsed="false">
      <c r="A149" s="36" t="s">
        <v>206</v>
      </c>
      <c r="B149" s="36"/>
      <c r="C149" s="36"/>
      <c r="D149" s="36"/>
      <c r="E149" s="36"/>
      <c r="F149" s="112" t="n">
        <v>45706</v>
      </c>
      <c r="G149" s="30" t="s">
        <v>207</v>
      </c>
      <c r="H149" s="113" t="s">
        <v>218</v>
      </c>
      <c r="I149" s="40"/>
      <c r="J149" s="41"/>
      <c r="K149" s="113" t="s">
        <v>219</v>
      </c>
      <c r="L149" s="40"/>
      <c r="M149" s="41"/>
      <c r="N149" s="113" t="s">
        <v>220</v>
      </c>
      <c r="O149" s="40"/>
      <c r="P149" s="41"/>
      <c r="Q149" s="113" t="n">
        <v>2.152</v>
      </c>
      <c r="R149" s="40" t="s">
        <v>42</v>
      </c>
      <c r="S149" s="41" t="n">
        <v>0.3345</v>
      </c>
      <c r="T149" s="113" t="n">
        <v>31.354</v>
      </c>
      <c r="U149" s="40" t="s">
        <v>42</v>
      </c>
      <c r="V149" s="41" t="n">
        <v>3.523</v>
      </c>
      <c r="W149" s="113" t="s">
        <v>221</v>
      </c>
      <c r="X149" s="67"/>
      <c r="Y149" s="41"/>
      <c r="Z149" s="113" t="s">
        <v>220</v>
      </c>
      <c r="AA149" s="40"/>
      <c r="AB149" s="41"/>
      <c r="AC149" s="45"/>
      <c r="AD149" s="45"/>
      <c r="AE149" s="45"/>
    </row>
    <row r="150" customFormat="false" ht="28.4" hidden="false" customHeight="true" outlineLevel="0" collapsed="false">
      <c r="A150" s="36"/>
      <c r="B150" s="36"/>
      <c r="C150" s="36"/>
      <c r="D150" s="36"/>
      <c r="E150" s="36"/>
      <c r="F150" s="112"/>
      <c r="G150" s="30"/>
      <c r="H150" s="49"/>
      <c r="I150" s="40"/>
      <c r="J150" s="52"/>
      <c r="K150" s="49"/>
      <c r="L150" s="40"/>
      <c r="M150" s="52"/>
      <c r="N150" s="49"/>
      <c r="O150" s="40"/>
      <c r="P150" s="52"/>
      <c r="Q150" s="49"/>
      <c r="R150" s="40"/>
      <c r="S150" s="52"/>
      <c r="T150" s="49"/>
      <c r="U150" s="40"/>
      <c r="V150" s="52"/>
      <c r="W150" s="53"/>
      <c r="X150" s="40"/>
      <c r="Y150" s="51"/>
      <c r="Z150" s="53"/>
      <c r="AA150" s="40"/>
      <c r="AB150" s="51"/>
      <c r="AC150" s="54"/>
      <c r="AD150" s="40"/>
      <c r="AE150" s="55"/>
    </row>
    <row r="151" customFormat="false" ht="30" hidden="false" customHeight="true" outlineLevel="0" collapsed="false">
      <c r="A151" s="36"/>
      <c r="B151" s="36"/>
      <c r="C151" s="36"/>
      <c r="D151" s="36"/>
      <c r="E151" s="36"/>
      <c r="F151" s="112"/>
      <c r="G151" s="58" t="s">
        <v>30</v>
      </c>
      <c r="H151" s="59" t="s">
        <v>48</v>
      </c>
      <c r="I151" s="59"/>
      <c r="J151" s="59"/>
      <c r="K151" s="31"/>
      <c r="L151" s="32" t="s">
        <v>49</v>
      </c>
      <c r="M151" s="33"/>
      <c r="N151" s="60"/>
      <c r="O151" s="32" t="s">
        <v>159</v>
      </c>
      <c r="P151" s="61"/>
      <c r="Q151" s="60"/>
      <c r="R151" s="32" t="s">
        <v>51</v>
      </c>
      <c r="S151" s="61"/>
      <c r="T151" s="34"/>
      <c r="U151" s="32" t="s">
        <v>212</v>
      </c>
      <c r="V151" s="62"/>
      <c r="W151" s="34"/>
      <c r="X151" s="32"/>
      <c r="Y151" s="62"/>
      <c r="Z151" s="34"/>
      <c r="AA151" s="32"/>
      <c r="AB151" s="62"/>
      <c r="AC151" s="31"/>
      <c r="AD151" s="32"/>
      <c r="AE151" s="33"/>
    </row>
    <row r="152" customFormat="false" ht="27.6" hidden="false" customHeight="true" outlineLevel="0" collapsed="false">
      <c r="A152" s="129"/>
      <c r="B152" s="129"/>
      <c r="C152" s="36"/>
      <c r="D152" s="36"/>
      <c r="E152" s="36"/>
      <c r="F152" s="112"/>
      <c r="G152" s="30" t="s">
        <v>213</v>
      </c>
      <c r="H152" s="113" t="s">
        <v>222</v>
      </c>
      <c r="I152" s="67"/>
      <c r="J152" s="41"/>
      <c r="K152" s="113" t="n">
        <v>548.46</v>
      </c>
      <c r="L152" s="67" t="s">
        <v>42</v>
      </c>
      <c r="M152" s="66" t="n">
        <v>29.09</v>
      </c>
      <c r="N152" s="113" t="s">
        <v>220</v>
      </c>
      <c r="O152" s="67"/>
      <c r="P152" s="41"/>
      <c r="Q152" s="113" t="n">
        <v>0.3838</v>
      </c>
      <c r="R152" s="40" t="s">
        <v>42</v>
      </c>
      <c r="S152" s="41" t="n">
        <v>0.5104</v>
      </c>
      <c r="T152" s="39" t="n">
        <v>0.81847</v>
      </c>
      <c r="U152" s="40" t="s">
        <v>42</v>
      </c>
      <c r="V152" s="41" t="n">
        <v>0.1659</v>
      </c>
      <c r="W152" s="53"/>
      <c r="X152" s="40"/>
      <c r="Y152" s="41"/>
      <c r="Z152" s="54"/>
      <c r="AA152" s="40"/>
      <c r="AB152" s="55"/>
      <c r="AC152" s="53"/>
      <c r="AD152" s="40"/>
      <c r="AE152" s="41"/>
    </row>
    <row r="153" customFormat="false" ht="29.2" hidden="false" customHeight="true" outlineLevel="0" collapsed="false">
      <c r="A153" s="130"/>
      <c r="B153" s="130"/>
      <c r="C153" s="68"/>
      <c r="D153" s="68"/>
      <c r="E153" s="68"/>
      <c r="F153" s="114"/>
      <c r="G153" s="30"/>
      <c r="H153" s="49"/>
      <c r="I153" s="40"/>
      <c r="J153" s="51"/>
      <c r="K153" s="53"/>
      <c r="L153" s="67"/>
      <c r="M153" s="51"/>
      <c r="N153" s="113"/>
      <c r="O153" s="40"/>
      <c r="P153" s="41"/>
      <c r="Q153" s="49"/>
      <c r="R153" s="40"/>
      <c r="S153" s="52"/>
      <c r="T153" s="53"/>
      <c r="U153" s="50"/>
      <c r="V153" s="50"/>
      <c r="W153" s="113"/>
      <c r="X153" s="40"/>
      <c r="Y153" s="51"/>
      <c r="Z153" s="54"/>
      <c r="AA153" s="50"/>
      <c r="AB153" s="50"/>
      <c r="AC153" s="53"/>
      <c r="AD153" s="40"/>
      <c r="AE153" s="51"/>
    </row>
    <row r="154" customFormat="false" ht="34.3" hidden="false" customHeight="true" outlineLevel="0" collapsed="false">
      <c r="A154" s="122" t="s">
        <v>223</v>
      </c>
      <c r="B154" s="73" t="s">
        <v>224</v>
      </c>
      <c r="C154" s="115" t="s">
        <v>205</v>
      </c>
      <c r="D154" s="76" t="n">
        <v>5.979</v>
      </c>
      <c r="E154" s="116" t="n">
        <v>290218</v>
      </c>
      <c r="F154" s="77" t="n">
        <v>45706</v>
      </c>
      <c r="G154" s="78" t="s">
        <v>30</v>
      </c>
      <c r="H154" s="31"/>
      <c r="I154" s="32" t="s">
        <v>31</v>
      </c>
      <c r="J154" s="33"/>
      <c r="K154" s="31"/>
      <c r="L154" s="32" t="s">
        <v>32</v>
      </c>
      <c r="M154" s="33"/>
      <c r="N154" s="31"/>
      <c r="O154" s="32" t="s">
        <v>33</v>
      </c>
      <c r="P154" s="33"/>
      <c r="Q154" s="31"/>
      <c r="R154" s="32" t="s">
        <v>34</v>
      </c>
      <c r="S154" s="33"/>
      <c r="T154" s="34"/>
      <c r="U154" s="32" t="s">
        <v>35</v>
      </c>
      <c r="V154" s="33"/>
      <c r="W154" s="31"/>
      <c r="X154" s="32" t="s">
        <v>36</v>
      </c>
      <c r="Y154" s="33"/>
      <c r="Z154" s="31"/>
      <c r="AA154" s="32" t="s">
        <v>37</v>
      </c>
      <c r="AB154" s="33"/>
      <c r="AC154" s="35" t="s">
        <v>38</v>
      </c>
      <c r="AD154" s="35"/>
      <c r="AE154" s="35"/>
    </row>
    <row r="155" customFormat="false" ht="27.45" hidden="false" customHeight="true" outlineLevel="0" collapsed="false">
      <c r="A155" s="79" t="s">
        <v>225</v>
      </c>
      <c r="B155" s="79"/>
      <c r="C155" s="79"/>
      <c r="D155" s="79"/>
      <c r="E155" s="79"/>
      <c r="F155" s="80" t="n">
        <v>45712</v>
      </c>
      <c r="G155" s="78" t="s">
        <v>207</v>
      </c>
      <c r="H155" s="84" t="s">
        <v>226</v>
      </c>
      <c r="I155" s="82"/>
      <c r="J155" s="83"/>
      <c r="K155" s="84" t="s">
        <v>227</v>
      </c>
      <c r="L155" s="82"/>
      <c r="M155" s="83"/>
      <c r="N155" s="84" t="s">
        <v>226</v>
      </c>
      <c r="O155" s="82"/>
      <c r="P155" s="83"/>
      <c r="Q155" s="84" t="n">
        <v>3.099</v>
      </c>
      <c r="R155" s="82" t="s">
        <v>42</v>
      </c>
      <c r="S155" s="83" t="n">
        <v>0.518</v>
      </c>
      <c r="T155" s="84" t="n">
        <v>16.788</v>
      </c>
      <c r="U155" s="82" t="s">
        <v>42</v>
      </c>
      <c r="V155" s="83" t="n">
        <v>3.867</v>
      </c>
      <c r="W155" s="84" t="s">
        <v>210</v>
      </c>
      <c r="X155" s="86"/>
      <c r="Y155" s="83"/>
      <c r="Z155" s="84" t="s">
        <v>228</v>
      </c>
      <c r="AA155" s="82"/>
      <c r="AB155" s="83"/>
      <c r="AC155" s="87"/>
      <c r="AD155" s="87"/>
      <c r="AE155" s="87"/>
    </row>
    <row r="156" customFormat="false" ht="28.4" hidden="false" customHeight="true" outlineLevel="0" collapsed="false">
      <c r="A156" s="79"/>
      <c r="B156" s="79"/>
      <c r="C156" s="79"/>
      <c r="D156" s="79"/>
      <c r="E156" s="79"/>
      <c r="F156" s="80"/>
      <c r="G156" s="78"/>
      <c r="H156" s="88"/>
      <c r="I156" s="82"/>
      <c r="J156" s="91"/>
      <c r="K156" s="88"/>
      <c r="L156" s="82"/>
      <c r="M156" s="91"/>
      <c r="N156" s="88"/>
      <c r="O156" s="82"/>
      <c r="P156" s="91"/>
      <c r="Q156" s="88"/>
      <c r="R156" s="82"/>
      <c r="S156" s="91"/>
      <c r="T156" s="88"/>
      <c r="U156" s="82"/>
      <c r="V156" s="91"/>
      <c r="W156" s="92"/>
      <c r="X156" s="82"/>
      <c r="Y156" s="90"/>
      <c r="Z156" s="92"/>
      <c r="AA156" s="82"/>
      <c r="AB156" s="90"/>
      <c r="AC156" s="93"/>
      <c r="AD156" s="82"/>
      <c r="AE156" s="94"/>
    </row>
    <row r="157" customFormat="false" ht="30" hidden="false" customHeight="true" outlineLevel="0" collapsed="false">
      <c r="A157" s="79"/>
      <c r="B157" s="79"/>
      <c r="C157" s="79"/>
      <c r="D157" s="79"/>
      <c r="E157" s="79"/>
      <c r="F157" s="80"/>
      <c r="G157" s="98" t="s">
        <v>30</v>
      </c>
      <c r="H157" s="59" t="s">
        <v>48</v>
      </c>
      <c r="I157" s="59"/>
      <c r="J157" s="59"/>
      <c r="K157" s="31"/>
      <c r="L157" s="32" t="s">
        <v>49</v>
      </c>
      <c r="M157" s="33"/>
      <c r="N157" s="60"/>
      <c r="O157" s="32" t="s">
        <v>159</v>
      </c>
      <c r="P157" s="61"/>
      <c r="Q157" s="60"/>
      <c r="R157" s="32" t="s">
        <v>51</v>
      </c>
      <c r="S157" s="61"/>
      <c r="T157" s="34"/>
      <c r="U157" s="32" t="s">
        <v>212</v>
      </c>
      <c r="V157" s="62"/>
      <c r="W157" s="34"/>
      <c r="X157" s="32"/>
      <c r="Y157" s="62"/>
      <c r="Z157" s="34"/>
      <c r="AA157" s="32"/>
      <c r="AB157" s="62"/>
      <c r="AC157" s="31"/>
      <c r="AD157" s="32"/>
      <c r="AE157" s="33"/>
    </row>
    <row r="158" customFormat="false" ht="27.6" hidden="false" customHeight="true" outlineLevel="0" collapsed="false">
      <c r="A158" s="124"/>
      <c r="B158" s="124"/>
      <c r="C158" s="79"/>
      <c r="D158" s="79"/>
      <c r="E158" s="79"/>
      <c r="F158" s="80"/>
      <c r="G158" s="78" t="s">
        <v>213</v>
      </c>
      <c r="H158" s="84" t="s">
        <v>229</v>
      </c>
      <c r="I158" s="86"/>
      <c r="J158" s="83"/>
      <c r="K158" s="84" t="n">
        <v>440.95</v>
      </c>
      <c r="L158" s="86" t="s">
        <v>42</v>
      </c>
      <c r="M158" s="83" t="n">
        <v>25.6</v>
      </c>
      <c r="N158" s="84" t="s">
        <v>230</v>
      </c>
      <c r="O158" s="86"/>
      <c r="P158" s="83"/>
      <c r="Q158" s="84" t="s">
        <v>231</v>
      </c>
      <c r="R158" s="82"/>
      <c r="S158" s="83"/>
      <c r="T158" s="81" t="s">
        <v>232</v>
      </c>
      <c r="U158" s="82"/>
      <c r="V158" s="83"/>
      <c r="W158" s="92"/>
      <c r="X158" s="82"/>
      <c r="Y158" s="83"/>
      <c r="Z158" s="93"/>
      <c r="AA158" s="82"/>
      <c r="AB158" s="94"/>
      <c r="AC158" s="92"/>
      <c r="AD158" s="82"/>
      <c r="AE158" s="83"/>
    </row>
    <row r="159" customFormat="false" ht="29.2" hidden="false" customHeight="true" outlineLevel="0" collapsed="false">
      <c r="A159" s="126"/>
      <c r="B159" s="126"/>
      <c r="C159" s="101"/>
      <c r="D159" s="101"/>
      <c r="E159" s="101"/>
      <c r="F159" s="104"/>
      <c r="G159" s="78"/>
      <c r="H159" s="88"/>
      <c r="I159" s="82"/>
      <c r="J159" s="90"/>
      <c r="K159" s="92"/>
      <c r="L159" s="86"/>
      <c r="M159" s="90"/>
      <c r="N159" s="84"/>
      <c r="O159" s="82"/>
      <c r="P159" s="83"/>
      <c r="Q159" s="88"/>
      <c r="R159" s="82"/>
      <c r="S159" s="91"/>
      <c r="T159" s="92"/>
      <c r="U159" s="89"/>
      <c r="V159" s="89"/>
      <c r="W159" s="84"/>
      <c r="X159" s="82"/>
      <c r="Y159" s="90"/>
      <c r="Z159" s="93"/>
      <c r="AA159" s="89"/>
      <c r="AB159" s="89"/>
      <c r="AC159" s="92"/>
      <c r="AD159" s="82"/>
      <c r="AE159" s="90"/>
    </row>
    <row r="160" customFormat="false" ht="34.3" hidden="false" customHeight="true" outlineLevel="0" collapsed="false">
      <c r="A160" s="121" t="s">
        <v>233</v>
      </c>
      <c r="B160" s="25" t="s">
        <v>234</v>
      </c>
      <c r="C160" s="108" t="s">
        <v>205</v>
      </c>
      <c r="D160" s="128" t="n">
        <v>7</v>
      </c>
      <c r="E160" s="110" t="n">
        <v>250224</v>
      </c>
      <c r="F160" s="111" t="n">
        <v>45712</v>
      </c>
      <c r="G160" s="30" t="s">
        <v>30</v>
      </c>
      <c r="H160" s="31"/>
      <c r="I160" s="32" t="s">
        <v>31</v>
      </c>
      <c r="J160" s="33"/>
      <c r="K160" s="31"/>
      <c r="L160" s="32" t="s">
        <v>32</v>
      </c>
      <c r="M160" s="33"/>
      <c r="N160" s="31"/>
      <c r="O160" s="32" t="s">
        <v>33</v>
      </c>
      <c r="P160" s="33"/>
      <c r="Q160" s="31"/>
      <c r="R160" s="32" t="s">
        <v>34</v>
      </c>
      <c r="S160" s="33"/>
      <c r="T160" s="34"/>
      <c r="U160" s="32" t="s">
        <v>35</v>
      </c>
      <c r="V160" s="33"/>
      <c r="W160" s="31"/>
      <c r="X160" s="32" t="s">
        <v>36</v>
      </c>
      <c r="Y160" s="33"/>
      <c r="Z160" s="31"/>
      <c r="AA160" s="32" t="s">
        <v>37</v>
      </c>
      <c r="AB160" s="33"/>
      <c r="AC160" s="35" t="s">
        <v>38</v>
      </c>
      <c r="AD160" s="35"/>
      <c r="AE160" s="35"/>
    </row>
    <row r="161" customFormat="false" ht="27.45" hidden="false" customHeight="true" outlineLevel="0" collapsed="false">
      <c r="A161" s="36" t="s">
        <v>225</v>
      </c>
      <c r="B161" s="36"/>
      <c r="C161" s="36"/>
      <c r="D161" s="36"/>
      <c r="E161" s="36"/>
      <c r="F161" s="112" t="n">
        <v>45719</v>
      </c>
      <c r="G161" s="30" t="s">
        <v>207</v>
      </c>
      <c r="H161" s="113" t="s">
        <v>235</v>
      </c>
      <c r="I161" s="40"/>
      <c r="J161" s="41"/>
      <c r="K161" s="113" t="s">
        <v>236</v>
      </c>
      <c r="L161" s="40"/>
      <c r="M161" s="41"/>
      <c r="N161" s="113" t="s">
        <v>237</v>
      </c>
      <c r="O161" s="40"/>
      <c r="P161" s="41"/>
      <c r="Q161" s="113" t="n">
        <v>2.152</v>
      </c>
      <c r="R161" s="40" t="s">
        <v>42</v>
      </c>
      <c r="S161" s="41" t="n">
        <v>0.4547</v>
      </c>
      <c r="T161" s="113" t="n">
        <v>4.0069</v>
      </c>
      <c r="U161" s="40" t="s">
        <v>42</v>
      </c>
      <c r="V161" s="41" t="n">
        <v>2.463</v>
      </c>
      <c r="W161" s="113" t="s">
        <v>238</v>
      </c>
      <c r="X161" s="67"/>
      <c r="Y161" s="41"/>
      <c r="Z161" s="113" t="s">
        <v>239</v>
      </c>
      <c r="AA161" s="40"/>
      <c r="AB161" s="41"/>
      <c r="AC161" s="45"/>
      <c r="AD161" s="45"/>
      <c r="AE161" s="45"/>
    </row>
    <row r="162" customFormat="false" ht="28.4" hidden="false" customHeight="true" outlineLevel="0" collapsed="false">
      <c r="A162" s="36"/>
      <c r="B162" s="36"/>
      <c r="C162" s="36"/>
      <c r="D162" s="36"/>
      <c r="E162" s="36"/>
      <c r="F162" s="112"/>
      <c r="G162" s="30"/>
      <c r="H162" s="49"/>
      <c r="I162" s="40"/>
      <c r="J162" s="52"/>
      <c r="K162" s="49"/>
      <c r="L162" s="40"/>
      <c r="M162" s="52"/>
      <c r="N162" s="49"/>
      <c r="O162" s="40"/>
      <c r="P162" s="52"/>
      <c r="Q162" s="49"/>
      <c r="R162" s="40"/>
      <c r="S162" s="52"/>
      <c r="T162" s="49"/>
      <c r="U162" s="40"/>
      <c r="V162" s="52"/>
      <c r="W162" s="53"/>
      <c r="X162" s="40"/>
      <c r="Y162" s="51"/>
      <c r="Z162" s="53"/>
      <c r="AA162" s="40"/>
      <c r="AB162" s="51"/>
      <c r="AC162" s="54"/>
      <c r="AD162" s="40"/>
      <c r="AE162" s="55"/>
    </row>
    <row r="163" customFormat="false" ht="30" hidden="false" customHeight="true" outlineLevel="0" collapsed="false">
      <c r="A163" s="36"/>
      <c r="B163" s="36"/>
      <c r="C163" s="36"/>
      <c r="D163" s="36"/>
      <c r="E163" s="36"/>
      <c r="F163" s="112"/>
      <c r="G163" s="58" t="s">
        <v>30</v>
      </c>
      <c r="H163" s="59" t="s">
        <v>48</v>
      </c>
      <c r="I163" s="59"/>
      <c r="J163" s="59"/>
      <c r="K163" s="31"/>
      <c r="L163" s="32" t="s">
        <v>49</v>
      </c>
      <c r="M163" s="33"/>
      <c r="N163" s="60"/>
      <c r="O163" s="32" t="s">
        <v>159</v>
      </c>
      <c r="P163" s="61"/>
      <c r="Q163" s="60"/>
      <c r="R163" s="32" t="s">
        <v>51</v>
      </c>
      <c r="S163" s="61"/>
      <c r="T163" s="34"/>
      <c r="U163" s="32" t="s">
        <v>212</v>
      </c>
      <c r="V163" s="62"/>
      <c r="W163" s="34"/>
      <c r="X163" s="32"/>
      <c r="Y163" s="62"/>
      <c r="Z163" s="34"/>
      <c r="AA163" s="32"/>
      <c r="AB163" s="62"/>
      <c r="AC163" s="31"/>
      <c r="AD163" s="32"/>
      <c r="AE163" s="33"/>
    </row>
    <row r="164" customFormat="false" ht="27.6" hidden="false" customHeight="true" outlineLevel="0" collapsed="false">
      <c r="A164" s="129"/>
      <c r="B164" s="129"/>
      <c r="C164" s="36"/>
      <c r="D164" s="36"/>
      <c r="E164" s="36"/>
      <c r="F164" s="112"/>
      <c r="G164" s="30" t="s">
        <v>213</v>
      </c>
      <c r="H164" s="113" t="s">
        <v>240</v>
      </c>
      <c r="I164" s="67"/>
      <c r="J164" s="41"/>
      <c r="K164" s="113" t="n">
        <v>47.865</v>
      </c>
      <c r="L164" s="67" t="s">
        <v>42</v>
      </c>
      <c r="M164" s="41" t="n">
        <v>4.845</v>
      </c>
      <c r="N164" s="113" t="s">
        <v>241</v>
      </c>
      <c r="O164" s="67"/>
      <c r="P164" s="41"/>
      <c r="Q164" s="113" t="s">
        <v>242</v>
      </c>
      <c r="R164" s="40"/>
      <c r="S164" s="41"/>
      <c r="T164" s="39" t="s">
        <v>238</v>
      </c>
      <c r="U164" s="40"/>
      <c r="V164" s="41"/>
      <c r="W164" s="53"/>
      <c r="X164" s="40"/>
      <c r="Y164" s="41"/>
      <c r="Z164" s="54"/>
      <c r="AA164" s="40"/>
      <c r="AB164" s="55"/>
      <c r="AC164" s="53"/>
      <c r="AD164" s="40"/>
      <c r="AE164" s="41"/>
    </row>
    <row r="165" customFormat="false" ht="29.2" hidden="false" customHeight="true" outlineLevel="0" collapsed="false">
      <c r="A165" s="130"/>
      <c r="B165" s="130"/>
      <c r="C165" s="68"/>
      <c r="D165" s="68"/>
      <c r="E165" s="68"/>
      <c r="F165" s="114"/>
      <c r="G165" s="30"/>
      <c r="H165" s="49"/>
      <c r="I165" s="40"/>
      <c r="J165" s="51"/>
      <c r="K165" s="53"/>
      <c r="L165" s="67"/>
      <c r="M165" s="51"/>
      <c r="N165" s="113"/>
      <c r="O165" s="40"/>
      <c r="P165" s="41"/>
      <c r="Q165" s="49"/>
      <c r="R165" s="40"/>
      <c r="S165" s="52"/>
      <c r="T165" s="53"/>
      <c r="U165" s="50"/>
      <c r="V165" s="50"/>
      <c r="W165" s="113"/>
      <c r="X165" s="40"/>
      <c r="Y165" s="51"/>
      <c r="Z165" s="54"/>
      <c r="AA165" s="50"/>
      <c r="AB165" s="50"/>
      <c r="AC165" s="53"/>
      <c r="AD165" s="40"/>
      <c r="AE165" s="51"/>
    </row>
    <row r="166" customFormat="false" ht="34.3" hidden="false" customHeight="true" outlineLevel="0" collapsed="false">
      <c r="A166" s="122" t="s">
        <v>243</v>
      </c>
      <c r="B166" s="73" t="s">
        <v>244</v>
      </c>
      <c r="C166" s="115" t="s">
        <v>245</v>
      </c>
      <c r="D166" s="76" t="n">
        <v>2.93</v>
      </c>
      <c r="E166" s="116" t="n">
        <v>250314</v>
      </c>
      <c r="F166" s="77" t="n">
        <v>45730</v>
      </c>
      <c r="G166" s="78" t="s">
        <v>30</v>
      </c>
      <c r="H166" s="31"/>
      <c r="I166" s="32" t="s">
        <v>31</v>
      </c>
      <c r="J166" s="33"/>
      <c r="K166" s="31"/>
      <c r="L166" s="32" t="s">
        <v>32</v>
      </c>
      <c r="M166" s="33"/>
      <c r="N166" s="31"/>
      <c r="O166" s="32" t="s">
        <v>33</v>
      </c>
      <c r="P166" s="33"/>
      <c r="Q166" s="31"/>
      <c r="R166" s="32" t="s">
        <v>34</v>
      </c>
      <c r="S166" s="33"/>
      <c r="T166" s="34"/>
      <c r="U166" s="32" t="s">
        <v>35</v>
      </c>
      <c r="V166" s="33"/>
      <c r="W166" s="31"/>
      <c r="X166" s="32" t="s">
        <v>36</v>
      </c>
      <c r="Y166" s="33"/>
      <c r="Z166" s="31"/>
      <c r="AA166" s="32" t="s">
        <v>37</v>
      </c>
      <c r="AB166" s="33"/>
      <c r="AC166" s="35" t="s">
        <v>38</v>
      </c>
      <c r="AD166" s="35"/>
      <c r="AE166" s="35"/>
    </row>
    <row r="167" customFormat="false" ht="27.45" hidden="false" customHeight="true" outlineLevel="0" collapsed="false">
      <c r="A167" s="79" t="s">
        <v>246</v>
      </c>
      <c r="B167" s="79" t="s">
        <v>247</v>
      </c>
      <c r="C167" s="79"/>
      <c r="D167" s="79"/>
      <c r="E167" s="79"/>
      <c r="F167" s="80" t="n">
        <v>45733</v>
      </c>
      <c r="G167" s="78" t="s">
        <v>41</v>
      </c>
      <c r="H167" s="84" t="n">
        <v>3167</v>
      </c>
      <c r="I167" s="82" t="s">
        <v>42</v>
      </c>
      <c r="J167" s="83" t="n">
        <v>607.5</v>
      </c>
      <c r="K167" s="84" t="n">
        <v>11130</v>
      </c>
      <c r="L167" s="82" t="s">
        <v>42</v>
      </c>
      <c r="M167" s="83" t="n">
        <v>8129</v>
      </c>
      <c r="N167" s="84" t="s">
        <v>248</v>
      </c>
      <c r="O167" s="82"/>
      <c r="P167" s="83"/>
      <c r="Q167" s="84" t="n">
        <v>767.5</v>
      </c>
      <c r="R167" s="82" t="s">
        <v>42</v>
      </c>
      <c r="S167" s="83" t="n">
        <v>435.6</v>
      </c>
      <c r="T167" s="84" t="n">
        <v>16854</v>
      </c>
      <c r="U167" s="82" t="s">
        <v>42</v>
      </c>
      <c r="V167" s="83" t="n">
        <v>3932</v>
      </c>
      <c r="W167" s="84" t="n">
        <v>139.89</v>
      </c>
      <c r="X167" s="86" t="s">
        <v>42</v>
      </c>
      <c r="Y167" s="83" t="n">
        <v>175</v>
      </c>
      <c r="Z167" s="84" t="s">
        <v>249</v>
      </c>
      <c r="AA167" s="82"/>
      <c r="AB167" s="83"/>
      <c r="AC167" s="87"/>
      <c r="AD167" s="87"/>
      <c r="AE167" s="87"/>
    </row>
    <row r="168" customFormat="false" ht="28.4" hidden="false" customHeight="true" outlineLevel="0" collapsed="false">
      <c r="A168" s="79"/>
      <c r="B168" s="79" t="s">
        <v>250</v>
      </c>
      <c r="C168" s="79"/>
      <c r="D168" s="79"/>
      <c r="E168" s="79"/>
      <c r="F168" s="80"/>
      <c r="G168" s="78" t="s">
        <v>46</v>
      </c>
      <c r="H168" s="88" t="str">
        <f aca="false">ROUND(H167*81/1000,2)&amp;" ppb"</f>
        <v>256.53 ppb</v>
      </c>
      <c r="I168" s="82" t="s">
        <v>42</v>
      </c>
      <c r="J168" s="91" t="str">
        <f aca="false">ROUND(J167*81/1000,2)&amp;" ppb"</f>
        <v>49.21 ppb</v>
      </c>
      <c r="K168" s="88" t="str">
        <f aca="false">ROUND(K167*81/1000,2)&amp;" ppb"</f>
        <v>901.53 ppb</v>
      </c>
      <c r="L168" s="82" t="s">
        <v>42</v>
      </c>
      <c r="M168" s="91" t="str">
        <f aca="false">ROUND(M167*81/1000,2)&amp;" ppb"</f>
        <v>658.45 ppb</v>
      </c>
      <c r="N168" s="88" t="str">
        <f aca="false">"&lt;"&amp;ROUND(RIGHT(N167,LEN(N167)-1)*1760/1000,2)&amp;" ppb"</f>
        <v>&lt;1270.37 ppb</v>
      </c>
      <c r="O168" s="131"/>
      <c r="P168" s="91"/>
      <c r="Q168" s="88" t="str">
        <f aca="false">ROUND(Q167*246/1000,2)&amp;" ppb"</f>
        <v>188.81 ppb</v>
      </c>
      <c r="R168" s="82" t="s">
        <v>42</v>
      </c>
      <c r="S168" s="91" t="str">
        <f aca="false">ROUND(S167*246/1000,2)&amp;" ppb"</f>
        <v>107.16 ppb</v>
      </c>
      <c r="T168" s="88" t="str">
        <f aca="false">ROUND(T167*32300/1000000,2)&amp;" ppm"</f>
        <v>544.38 ppm</v>
      </c>
      <c r="U168" s="82" t="s">
        <v>42</v>
      </c>
      <c r="V168" s="91" t="str">
        <f aca="false">ROUND(V167*32300/1000000,2)&amp;" ppm"</f>
        <v>127 ppm</v>
      </c>
      <c r="W168" s="92"/>
      <c r="X168" s="82"/>
      <c r="Y168" s="90"/>
      <c r="Z168" s="92"/>
      <c r="AA168" s="82"/>
      <c r="AB168" s="90"/>
      <c r="AC168" s="93"/>
      <c r="AD168" s="82"/>
      <c r="AE168" s="94"/>
    </row>
    <row r="169" customFormat="false" ht="30" hidden="false" customHeight="true" outlineLevel="0" collapsed="false">
      <c r="A169" s="79"/>
      <c r="B169" s="79"/>
      <c r="C169" s="79"/>
      <c r="D169" s="79"/>
      <c r="E169" s="79"/>
      <c r="F169" s="80"/>
      <c r="G169" s="98" t="s">
        <v>30</v>
      </c>
      <c r="H169" s="59" t="s">
        <v>48</v>
      </c>
      <c r="I169" s="59"/>
      <c r="J169" s="59"/>
      <c r="K169" s="31"/>
      <c r="L169" s="32" t="s">
        <v>49</v>
      </c>
      <c r="M169" s="33"/>
      <c r="N169" s="60"/>
      <c r="O169" s="32" t="s">
        <v>159</v>
      </c>
      <c r="P169" s="61"/>
      <c r="Q169" s="60"/>
      <c r="R169" s="32" t="s">
        <v>51</v>
      </c>
      <c r="S169" s="61"/>
      <c r="T169" s="34"/>
      <c r="U169" s="32" t="s">
        <v>212</v>
      </c>
      <c r="V169" s="62"/>
      <c r="W169" s="34"/>
      <c r="X169" s="32"/>
      <c r="Y169" s="62"/>
      <c r="Z169" s="34"/>
      <c r="AA169" s="32"/>
      <c r="AB169" s="62"/>
      <c r="AC169" s="31"/>
      <c r="AD169" s="32"/>
      <c r="AE169" s="33"/>
    </row>
    <row r="170" customFormat="false" ht="27.6" hidden="false" customHeight="true" outlineLevel="0" collapsed="false">
      <c r="A170" s="124"/>
      <c r="B170" s="124"/>
      <c r="C170" s="79"/>
      <c r="D170" s="79"/>
      <c r="E170" s="79"/>
      <c r="F170" s="80"/>
      <c r="G170" s="78" t="s">
        <v>41</v>
      </c>
      <c r="H170" s="84" t="n">
        <v>12438000</v>
      </c>
      <c r="I170" s="86" t="s">
        <v>42</v>
      </c>
      <c r="J170" s="83" t="n">
        <v>1280000</v>
      </c>
      <c r="K170" s="84" t="n">
        <v>24724000</v>
      </c>
      <c r="L170" s="86" t="s">
        <v>42</v>
      </c>
      <c r="M170" s="83" t="n">
        <v>2526000</v>
      </c>
      <c r="N170" s="84" t="s">
        <v>251</v>
      </c>
      <c r="O170" s="86"/>
      <c r="P170" s="83"/>
      <c r="Q170" s="84" t="n">
        <v>719.6</v>
      </c>
      <c r="R170" s="82" t="s">
        <v>42</v>
      </c>
      <c r="S170" s="83" t="n">
        <v>560.8</v>
      </c>
      <c r="T170" s="81" t="n">
        <v>1467.1</v>
      </c>
      <c r="U170" s="82" t="s">
        <v>42</v>
      </c>
      <c r="V170" s="83" t="n">
        <v>345.3</v>
      </c>
      <c r="W170" s="92"/>
      <c r="X170" s="82"/>
      <c r="Y170" s="83"/>
      <c r="Z170" s="93"/>
      <c r="AA170" s="82"/>
      <c r="AB170" s="94"/>
      <c r="AC170" s="92"/>
      <c r="AD170" s="82"/>
      <c r="AE170" s="83"/>
    </row>
    <row r="171" customFormat="false" ht="29.2" hidden="false" customHeight="true" outlineLevel="0" collapsed="false">
      <c r="A171" s="126"/>
      <c r="B171" s="126"/>
      <c r="C171" s="101"/>
      <c r="D171" s="101"/>
      <c r="E171" s="101"/>
      <c r="F171" s="104"/>
      <c r="G171" s="78" t="s">
        <v>46</v>
      </c>
      <c r="H171" s="88" t="str">
        <f aca="false">ROUND(H170*81/1000000,2)&amp;" ppm"</f>
        <v>1007.48 ppm</v>
      </c>
      <c r="I171" s="82" t="s">
        <v>42</v>
      </c>
      <c r="J171" s="91" t="str">
        <f aca="false">ROUND(J170*81/1000000,2)&amp;" ppm"</f>
        <v>103.68 ppm</v>
      </c>
      <c r="K171" s="92"/>
      <c r="L171" s="86"/>
      <c r="M171" s="90"/>
      <c r="N171" s="84"/>
      <c r="O171" s="82"/>
      <c r="P171" s="83"/>
      <c r="Q171" s="88" t="str">
        <f aca="false">ROUND(Q170*246/1000,2)&amp;" ppb"</f>
        <v>177.02 ppb</v>
      </c>
      <c r="R171" s="82" t="s">
        <v>42</v>
      </c>
      <c r="S171" s="91" t="str">
        <f aca="false">ROUND(S170*246/1000,2)&amp;" ppb"</f>
        <v>137.96 ppb</v>
      </c>
      <c r="T171" s="92"/>
      <c r="U171" s="89"/>
      <c r="V171" s="89"/>
      <c r="W171" s="84"/>
      <c r="X171" s="82"/>
      <c r="Y171" s="90"/>
      <c r="Z171" s="93"/>
      <c r="AA171" s="89"/>
      <c r="AB171" s="89"/>
      <c r="AC171" s="92"/>
      <c r="AD171" s="82"/>
      <c r="AE171" s="90"/>
    </row>
    <row r="172" customFormat="false" ht="34.3" hidden="false" customHeight="true" outlineLevel="0" collapsed="false">
      <c r="A172" s="121" t="s">
        <v>252</v>
      </c>
      <c r="B172" s="25" t="s">
        <v>244</v>
      </c>
      <c r="C172" s="108" t="s">
        <v>253</v>
      </c>
      <c r="D172" s="128" t="n">
        <v>3.903</v>
      </c>
      <c r="E172" s="110" t="n">
        <v>250317</v>
      </c>
      <c r="F172" s="111" t="n">
        <v>45733</v>
      </c>
      <c r="G172" s="30" t="s">
        <v>30</v>
      </c>
      <c r="H172" s="31"/>
      <c r="I172" s="32" t="s">
        <v>31</v>
      </c>
      <c r="J172" s="33"/>
      <c r="K172" s="31"/>
      <c r="L172" s="32" t="s">
        <v>32</v>
      </c>
      <c r="M172" s="33"/>
      <c r="N172" s="31"/>
      <c r="O172" s="32" t="s">
        <v>33</v>
      </c>
      <c r="P172" s="33"/>
      <c r="Q172" s="31"/>
      <c r="R172" s="32" t="s">
        <v>34</v>
      </c>
      <c r="S172" s="33"/>
      <c r="T172" s="34"/>
      <c r="U172" s="32" t="s">
        <v>35</v>
      </c>
      <c r="V172" s="33"/>
      <c r="W172" s="31"/>
      <c r="X172" s="32" t="s">
        <v>36</v>
      </c>
      <c r="Y172" s="33"/>
      <c r="Z172" s="31"/>
      <c r="AA172" s="32" t="s">
        <v>37</v>
      </c>
      <c r="AB172" s="33"/>
      <c r="AC172" s="35" t="s">
        <v>38</v>
      </c>
      <c r="AD172" s="35"/>
      <c r="AE172" s="35"/>
    </row>
    <row r="173" customFormat="false" ht="27.45" hidden="false" customHeight="true" outlineLevel="0" collapsed="false">
      <c r="A173" s="36" t="s">
        <v>254</v>
      </c>
      <c r="B173" s="36" t="s">
        <v>255</v>
      </c>
      <c r="C173" s="36"/>
      <c r="D173" s="36"/>
      <c r="E173" s="36"/>
      <c r="F173" s="112" t="n">
        <v>45737</v>
      </c>
      <c r="G173" s="30" t="s">
        <v>41</v>
      </c>
      <c r="H173" s="113" t="n">
        <v>2663</v>
      </c>
      <c r="I173" s="40" t="s">
        <v>42</v>
      </c>
      <c r="J173" s="41" t="n">
        <v>485.2</v>
      </c>
      <c r="K173" s="113" t="n">
        <v>6724</v>
      </c>
      <c r="L173" s="40" t="s">
        <v>42</v>
      </c>
      <c r="M173" s="41" t="n">
        <v>6534</v>
      </c>
      <c r="N173" s="113" t="s">
        <v>256</v>
      </c>
      <c r="O173" s="40"/>
      <c r="P173" s="41"/>
      <c r="Q173" s="113" t="n">
        <v>1825</v>
      </c>
      <c r="R173" s="40" t="s">
        <v>42</v>
      </c>
      <c r="S173" s="41" t="n">
        <v>464.6</v>
      </c>
      <c r="T173" s="113" t="n">
        <v>20394</v>
      </c>
      <c r="U173" s="40" t="s">
        <v>42</v>
      </c>
      <c r="V173" s="41" t="n">
        <v>3897</v>
      </c>
      <c r="W173" s="113" t="n">
        <v>172.42</v>
      </c>
      <c r="X173" s="67" t="s">
        <v>42</v>
      </c>
      <c r="Y173" s="41" t="n">
        <v>156.6</v>
      </c>
      <c r="Z173" s="113" t="s">
        <v>257</v>
      </c>
      <c r="AA173" s="40"/>
      <c r="AB173" s="41"/>
      <c r="AC173" s="45"/>
      <c r="AD173" s="45"/>
      <c r="AE173" s="45"/>
    </row>
    <row r="174" customFormat="false" ht="28.4" hidden="false" customHeight="true" outlineLevel="0" collapsed="false">
      <c r="A174" s="36"/>
      <c r="B174" s="36" t="s">
        <v>258</v>
      </c>
      <c r="C174" s="36"/>
      <c r="D174" s="36"/>
      <c r="E174" s="36"/>
      <c r="F174" s="112"/>
      <c r="G174" s="30" t="s">
        <v>46</v>
      </c>
      <c r="H174" s="49" t="str">
        <f aca="false">ROUND(H173*81/1000,2)&amp;" ppb"</f>
        <v>215.7 ppb</v>
      </c>
      <c r="I174" s="40" t="s">
        <v>42</v>
      </c>
      <c r="J174" s="52" t="str">
        <f aca="false">ROUND(J173*81/1000,2)&amp;" ppb"</f>
        <v>39.3 ppb</v>
      </c>
      <c r="K174" s="49" t="str">
        <f aca="false">ROUND(K173*81/1000,2)&amp;" ppb"</f>
        <v>544.64 ppb</v>
      </c>
      <c r="L174" s="40" t="s">
        <v>42</v>
      </c>
      <c r="M174" s="52" t="str">
        <f aca="false">ROUND(M173*81/1000,2)&amp;" ppb"</f>
        <v>529.25 ppb</v>
      </c>
      <c r="N174" s="49" t="str">
        <f aca="false">"&lt;"&amp;ROUND(RIGHT(N173,LEN(N173)-1)*1760/1000,2)&amp;" ppb"</f>
        <v>&lt;1011.65 ppb</v>
      </c>
      <c r="O174" s="127"/>
      <c r="P174" s="52"/>
      <c r="Q174" s="49" t="str">
        <f aca="false">ROUND(Q173*246/1000,2)&amp;" ppb"</f>
        <v>448.95 ppb</v>
      </c>
      <c r="R174" s="40" t="s">
        <v>42</v>
      </c>
      <c r="S174" s="52" t="str">
        <f aca="false">ROUND(S173*246/1000,2)&amp;" ppb"</f>
        <v>114.29 ppb</v>
      </c>
      <c r="T174" s="49" t="str">
        <f aca="false">ROUND(T173*32300/1000000,2)&amp;" ppm"</f>
        <v>658.73 ppm</v>
      </c>
      <c r="U174" s="40" t="s">
        <v>42</v>
      </c>
      <c r="V174" s="52" t="str">
        <f aca="false">ROUND(V173*32300/1000000,2)&amp;" ppm"</f>
        <v>125.87 ppm</v>
      </c>
      <c r="W174" s="53"/>
      <c r="X174" s="40"/>
      <c r="Y174" s="51"/>
      <c r="Z174" s="53"/>
      <c r="AA174" s="40"/>
      <c r="AB174" s="51"/>
      <c r="AC174" s="54"/>
      <c r="AD174" s="40"/>
      <c r="AE174" s="55"/>
    </row>
    <row r="175" customFormat="false" ht="30" hidden="false" customHeight="true" outlineLevel="0" collapsed="false">
      <c r="A175" s="36"/>
      <c r="B175" s="36"/>
      <c r="C175" s="36"/>
      <c r="D175" s="36"/>
      <c r="E175" s="36"/>
      <c r="F175" s="112"/>
      <c r="G175" s="58" t="s">
        <v>30</v>
      </c>
      <c r="H175" s="59" t="s">
        <v>48</v>
      </c>
      <c r="I175" s="59"/>
      <c r="J175" s="59"/>
      <c r="K175" s="31"/>
      <c r="L175" s="32" t="s">
        <v>49</v>
      </c>
      <c r="M175" s="33"/>
      <c r="N175" s="60"/>
      <c r="O175" s="32" t="s">
        <v>159</v>
      </c>
      <c r="P175" s="61"/>
      <c r="Q175" s="60"/>
      <c r="R175" s="32" t="s">
        <v>51</v>
      </c>
      <c r="S175" s="61"/>
      <c r="T175" s="34"/>
      <c r="U175" s="32" t="s">
        <v>212</v>
      </c>
      <c r="V175" s="62"/>
      <c r="W175" s="34"/>
      <c r="X175" s="32"/>
      <c r="Y175" s="62"/>
      <c r="Z175" s="34"/>
      <c r="AA175" s="32"/>
      <c r="AB175" s="62"/>
      <c r="AC175" s="31"/>
      <c r="AD175" s="32"/>
      <c r="AE175" s="33"/>
    </row>
    <row r="176" customFormat="false" ht="27.6" hidden="false" customHeight="true" outlineLevel="0" collapsed="false">
      <c r="A176" s="129"/>
      <c r="B176" s="129"/>
      <c r="C176" s="36"/>
      <c r="D176" s="36"/>
      <c r="E176" s="36"/>
      <c r="F176" s="112"/>
      <c r="G176" s="30" t="s">
        <v>41</v>
      </c>
      <c r="H176" s="113" t="n">
        <v>9074300</v>
      </c>
      <c r="I176" s="67" t="s">
        <v>42</v>
      </c>
      <c r="J176" s="41" t="n">
        <v>904600</v>
      </c>
      <c r="K176" s="113" t="n">
        <v>28149000</v>
      </c>
      <c r="L176" s="67" t="s">
        <v>42</v>
      </c>
      <c r="M176" s="41" t="n">
        <v>2785000</v>
      </c>
      <c r="N176" s="113" t="s">
        <v>259</v>
      </c>
      <c r="O176" s="67"/>
      <c r="P176" s="41"/>
      <c r="Q176" s="113" t="n">
        <v>1650</v>
      </c>
      <c r="R176" s="40" t="s">
        <v>42</v>
      </c>
      <c r="S176" s="41" t="n">
        <v>546.8</v>
      </c>
      <c r="T176" s="39" t="n">
        <v>1738.6</v>
      </c>
      <c r="U176" s="40" t="s">
        <v>42</v>
      </c>
      <c r="V176" s="41" t="n">
        <v>338.2</v>
      </c>
      <c r="W176" s="53"/>
      <c r="X176" s="40"/>
      <c r="Y176" s="41"/>
      <c r="Z176" s="54"/>
      <c r="AA176" s="40"/>
      <c r="AB176" s="55"/>
      <c r="AC176" s="53"/>
      <c r="AD176" s="40"/>
      <c r="AE176" s="41"/>
    </row>
    <row r="177" customFormat="false" ht="29.2" hidden="false" customHeight="true" outlineLevel="0" collapsed="false">
      <c r="A177" s="130"/>
      <c r="B177" s="130"/>
      <c r="C177" s="68"/>
      <c r="D177" s="68"/>
      <c r="E177" s="68"/>
      <c r="F177" s="114"/>
      <c r="G177" s="30" t="s">
        <v>46</v>
      </c>
      <c r="H177" s="49" t="str">
        <f aca="false">ROUND(H176*81/1000000,2)&amp;" ppm"</f>
        <v>735.02 ppm</v>
      </c>
      <c r="I177" s="40" t="s">
        <v>42</v>
      </c>
      <c r="J177" s="52" t="str">
        <f aca="false">ROUND(J176*81/1000000,2)&amp;" ppm"</f>
        <v>73.27 ppm</v>
      </c>
      <c r="K177" s="53"/>
      <c r="L177" s="67"/>
      <c r="M177" s="51"/>
      <c r="N177" s="113"/>
      <c r="O177" s="40"/>
      <c r="P177" s="41"/>
      <c r="Q177" s="49" t="str">
        <f aca="false">ROUND(Q176*246/1000,2)&amp;" ppb"</f>
        <v>405.9 ppb</v>
      </c>
      <c r="R177" s="40" t="s">
        <v>42</v>
      </c>
      <c r="S177" s="52" t="str">
        <f aca="false">ROUND(S176*246/1000,2)&amp;" ppb"</f>
        <v>134.51 ppb</v>
      </c>
      <c r="T177" s="53"/>
      <c r="U177" s="50"/>
      <c r="V177" s="50"/>
      <c r="W177" s="113"/>
      <c r="X177" s="40"/>
      <c r="Y177" s="51"/>
      <c r="Z177" s="54"/>
      <c r="AA177" s="50"/>
      <c r="AB177" s="50"/>
      <c r="AC177" s="53"/>
      <c r="AD177" s="40"/>
      <c r="AE177" s="51"/>
    </row>
    <row r="178" customFormat="false" ht="34.3" hidden="false" customHeight="true" outlineLevel="0" collapsed="false">
      <c r="A178" s="122" t="s">
        <v>260</v>
      </c>
      <c r="B178" s="73" t="s">
        <v>244</v>
      </c>
      <c r="C178" s="115" t="s">
        <v>261</v>
      </c>
      <c r="D178" s="76" t="n">
        <v>2.958</v>
      </c>
      <c r="E178" s="116" t="n">
        <v>250321</v>
      </c>
      <c r="F178" s="77" t="n">
        <v>45737</v>
      </c>
      <c r="G178" s="78" t="s">
        <v>30</v>
      </c>
      <c r="H178" s="31"/>
      <c r="I178" s="32" t="s">
        <v>31</v>
      </c>
      <c r="J178" s="33"/>
      <c r="K178" s="31"/>
      <c r="L178" s="32" t="s">
        <v>32</v>
      </c>
      <c r="M178" s="33"/>
      <c r="N178" s="31"/>
      <c r="O178" s="32" t="s">
        <v>33</v>
      </c>
      <c r="P178" s="33"/>
      <c r="Q178" s="31"/>
      <c r="R178" s="32" t="s">
        <v>34</v>
      </c>
      <c r="S178" s="33"/>
      <c r="T178" s="34"/>
      <c r="U178" s="32" t="s">
        <v>35</v>
      </c>
      <c r="V178" s="33"/>
      <c r="W178" s="31"/>
      <c r="X178" s="32" t="s">
        <v>36</v>
      </c>
      <c r="Y178" s="33"/>
      <c r="Z178" s="31"/>
      <c r="AA178" s="32" t="s">
        <v>37</v>
      </c>
      <c r="AB178" s="33"/>
      <c r="AC178" s="35" t="s">
        <v>38</v>
      </c>
      <c r="AD178" s="35"/>
      <c r="AE178" s="35"/>
    </row>
    <row r="179" customFormat="false" ht="27.45" hidden="false" customHeight="true" outlineLevel="0" collapsed="false">
      <c r="A179" s="79" t="s">
        <v>246</v>
      </c>
      <c r="B179" s="79" t="s">
        <v>262</v>
      </c>
      <c r="C179" s="79"/>
      <c r="D179" s="79"/>
      <c r="E179" s="79"/>
      <c r="F179" s="80" t="n">
        <v>45740</v>
      </c>
      <c r="G179" s="78" t="s">
        <v>41</v>
      </c>
      <c r="H179" s="84" t="n">
        <v>2603</v>
      </c>
      <c r="I179" s="82" t="s">
        <v>42</v>
      </c>
      <c r="J179" s="83" t="n">
        <v>572.9</v>
      </c>
      <c r="K179" s="84" t="s">
        <v>263</v>
      </c>
      <c r="L179" s="82"/>
      <c r="M179" s="83"/>
      <c r="N179" s="84" t="s">
        <v>264</v>
      </c>
      <c r="O179" s="82"/>
      <c r="P179" s="83"/>
      <c r="Q179" s="84" t="n">
        <v>967.9</v>
      </c>
      <c r="R179" s="82" t="s">
        <v>42</v>
      </c>
      <c r="S179" s="83" t="n">
        <v>522.4</v>
      </c>
      <c r="T179" s="84" t="n">
        <v>19743</v>
      </c>
      <c r="U179" s="82" t="s">
        <v>42</v>
      </c>
      <c r="V179" s="83" t="n">
        <v>4293</v>
      </c>
      <c r="W179" s="84" t="s">
        <v>265</v>
      </c>
      <c r="X179" s="86"/>
      <c r="Y179" s="83"/>
      <c r="Z179" s="84" t="s">
        <v>266</v>
      </c>
      <c r="AA179" s="82"/>
      <c r="AB179" s="83"/>
      <c r="AC179" s="87"/>
      <c r="AD179" s="87"/>
      <c r="AE179" s="87"/>
    </row>
    <row r="180" customFormat="false" ht="28.4" hidden="false" customHeight="true" outlineLevel="0" collapsed="false">
      <c r="A180" s="79"/>
      <c r="B180" s="79" t="s">
        <v>267</v>
      </c>
      <c r="C180" s="79"/>
      <c r="D180" s="79"/>
      <c r="E180" s="79"/>
      <c r="F180" s="80"/>
      <c r="G180" s="78" t="s">
        <v>46</v>
      </c>
      <c r="H180" s="88" t="str">
        <f aca="false">ROUND(H179*81/1000,2)&amp;" ppb"</f>
        <v>210.84 ppb</v>
      </c>
      <c r="I180" s="82" t="s">
        <v>42</v>
      </c>
      <c r="J180" s="91" t="str">
        <f aca="false">ROUND(J179*81/1000,2)&amp;" ppb"</f>
        <v>46.4 ppb</v>
      </c>
      <c r="K180" s="88" t="str">
        <f aca="false">"&lt;"&amp;ROUND(RIGHT(K179,LEN(K179)-1)*81/1000,2)&amp;" ppb"</f>
        <v>&lt;727.54 ppb</v>
      </c>
      <c r="L180" s="131"/>
      <c r="M180" s="89"/>
      <c r="N180" s="88" t="str">
        <f aca="false">"&lt;"&amp;ROUND(RIGHT(N179,LEN(N179)-1)*1760/1000,2)&amp;" ppb"</f>
        <v>&lt;1170.58 ppb</v>
      </c>
      <c r="O180" s="131"/>
      <c r="P180" s="91"/>
      <c r="Q180" s="88" t="str">
        <f aca="false">ROUND(Q179*246/1000,2)&amp;" ppb"</f>
        <v>238.1 ppb</v>
      </c>
      <c r="R180" s="82" t="s">
        <v>42</v>
      </c>
      <c r="S180" s="91" t="str">
        <f aca="false">ROUND(S179*246/1000,2)&amp;" ppb"</f>
        <v>128.51 ppb</v>
      </c>
      <c r="T180" s="88" t="str">
        <f aca="false">ROUND(T179*32300/1000000,2)&amp;" ppm"</f>
        <v>637.7 ppm</v>
      </c>
      <c r="U180" s="82" t="s">
        <v>42</v>
      </c>
      <c r="V180" s="91" t="str">
        <f aca="false">ROUND(V179*32300/1000000,2)&amp;" ppm"</f>
        <v>138.66 ppm</v>
      </c>
      <c r="W180" s="92"/>
      <c r="X180" s="82"/>
      <c r="Y180" s="90"/>
      <c r="Z180" s="92"/>
      <c r="AA180" s="82"/>
      <c r="AB180" s="90"/>
      <c r="AC180" s="93"/>
      <c r="AD180" s="82"/>
      <c r="AE180" s="94"/>
    </row>
    <row r="181" customFormat="false" ht="30" hidden="false" customHeight="true" outlineLevel="0" collapsed="false">
      <c r="A181" s="79"/>
      <c r="B181" s="79"/>
      <c r="C181" s="79"/>
      <c r="D181" s="79"/>
      <c r="E181" s="79"/>
      <c r="F181" s="80"/>
      <c r="G181" s="98" t="s">
        <v>30</v>
      </c>
      <c r="H181" s="59" t="s">
        <v>48</v>
      </c>
      <c r="I181" s="59"/>
      <c r="J181" s="59"/>
      <c r="K181" s="31"/>
      <c r="L181" s="32" t="s">
        <v>49</v>
      </c>
      <c r="M181" s="33"/>
      <c r="N181" s="60"/>
      <c r="O181" s="32" t="s">
        <v>159</v>
      </c>
      <c r="P181" s="61"/>
      <c r="Q181" s="60"/>
      <c r="R181" s="32" t="s">
        <v>51</v>
      </c>
      <c r="S181" s="61"/>
      <c r="T181" s="34"/>
      <c r="U181" s="32" t="s">
        <v>212</v>
      </c>
      <c r="V181" s="62"/>
      <c r="W181" s="34"/>
      <c r="X181" s="32"/>
      <c r="Y181" s="62"/>
      <c r="Z181" s="34"/>
      <c r="AA181" s="32"/>
      <c r="AB181" s="62"/>
      <c r="AC181" s="31"/>
      <c r="AD181" s="32"/>
      <c r="AE181" s="33"/>
    </row>
    <row r="182" customFormat="false" ht="27.6" hidden="false" customHeight="true" outlineLevel="0" collapsed="false">
      <c r="A182" s="124"/>
      <c r="B182" s="124"/>
      <c r="C182" s="79"/>
      <c r="D182" s="79"/>
      <c r="E182" s="79"/>
      <c r="F182" s="80"/>
      <c r="G182" s="78" t="s">
        <v>41</v>
      </c>
      <c r="H182" s="84" t="n">
        <v>5123100</v>
      </c>
      <c r="I182" s="86" t="s">
        <v>42</v>
      </c>
      <c r="J182" s="83" t="n">
        <v>536600</v>
      </c>
      <c r="K182" s="84" t="n">
        <v>24745000</v>
      </c>
      <c r="L182" s="86" t="s">
        <v>42</v>
      </c>
      <c r="M182" s="83" t="n">
        <v>2565000</v>
      </c>
      <c r="N182" s="84" t="n">
        <v>96.796</v>
      </c>
      <c r="O182" s="86" t="s">
        <v>42</v>
      </c>
      <c r="P182" s="83" t="n">
        <v>123.2</v>
      </c>
      <c r="Q182" s="84" t="n">
        <v>1792</v>
      </c>
      <c r="R182" s="82" t="s">
        <v>42</v>
      </c>
      <c r="S182" s="83" t="n">
        <v>638</v>
      </c>
      <c r="T182" s="81" t="n">
        <v>1800.4</v>
      </c>
      <c r="U182" s="82" t="s">
        <v>42</v>
      </c>
      <c r="V182" s="83" t="n">
        <v>386.6</v>
      </c>
      <c r="W182" s="92"/>
      <c r="X182" s="82"/>
      <c r="Y182" s="83"/>
      <c r="Z182" s="93"/>
      <c r="AA182" s="82"/>
      <c r="AB182" s="94"/>
      <c r="AC182" s="92"/>
      <c r="AD182" s="82"/>
      <c r="AE182" s="83"/>
    </row>
    <row r="183" customFormat="false" ht="29.2" hidden="false" customHeight="true" outlineLevel="0" collapsed="false">
      <c r="A183" s="126"/>
      <c r="B183" s="126"/>
      <c r="C183" s="101"/>
      <c r="D183" s="101"/>
      <c r="E183" s="101"/>
      <c r="F183" s="104"/>
      <c r="G183" s="78" t="s">
        <v>46</v>
      </c>
      <c r="H183" s="88" t="str">
        <f aca="false">ROUND(H182*81/1000000,2)&amp;" ppm"</f>
        <v>414.97 ppm</v>
      </c>
      <c r="I183" s="82" t="s">
        <v>42</v>
      </c>
      <c r="J183" s="91" t="str">
        <f aca="false">ROUND(J182*81/1000000,2)&amp;" ppm"</f>
        <v>43.46 ppm</v>
      </c>
      <c r="K183" s="92"/>
      <c r="L183" s="86"/>
      <c r="M183" s="90"/>
      <c r="N183" s="84"/>
      <c r="O183" s="82"/>
      <c r="P183" s="83"/>
      <c r="Q183" s="88" t="str">
        <f aca="false">ROUND(Q182*246/1000,2)&amp;" ppb"</f>
        <v>440.83 ppb</v>
      </c>
      <c r="R183" s="82" t="s">
        <v>42</v>
      </c>
      <c r="S183" s="91" t="str">
        <f aca="false">ROUND(S182*246/1000,2)&amp;" ppb"</f>
        <v>156.95 ppb</v>
      </c>
      <c r="T183" s="92"/>
      <c r="U183" s="89"/>
      <c r="V183" s="89"/>
      <c r="W183" s="84"/>
      <c r="X183" s="82"/>
      <c r="Y183" s="90"/>
      <c r="Z183" s="93"/>
      <c r="AA183" s="89"/>
      <c r="AB183" s="89"/>
      <c r="AC183" s="92"/>
      <c r="AD183" s="82"/>
      <c r="AE183" s="90"/>
    </row>
    <row r="184" customFormat="false" ht="32.8" hidden="false" customHeight="true" outlineLevel="0" collapsed="false">
      <c r="A184" s="14" t="s">
        <v>268</v>
      </c>
      <c r="B184" s="14"/>
      <c r="C184" s="15"/>
      <c r="D184" s="15"/>
      <c r="E184" s="15"/>
      <c r="F184" s="16"/>
      <c r="G184" s="15"/>
      <c r="H184" s="132"/>
      <c r="I184" s="15"/>
      <c r="J184" s="133"/>
      <c r="K184" s="15"/>
      <c r="L184" s="15"/>
      <c r="M184" s="15"/>
      <c r="N184" s="15"/>
      <c r="O184" s="15"/>
      <c r="P184" s="15"/>
      <c r="Q184" s="132"/>
      <c r="R184" s="15"/>
      <c r="S184" s="134"/>
      <c r="T184" s="135"/>
      <c r="U184" s="15"/>
      <c r="V184" s="136"/>
      <c r="W184" s="132"/>
      <c r="X184" s="15"/>
      <c r="Y184" s="134"/>
      <c r="Z184" s="132"/>
      <c r="AA184" s="15"/>
      <c r="AB184" s="15"/>
      <c r="AC184" s="15"/>
      <c r="AD184" s="15"/>
      <c r="AE184" s="17"/>
    </row>
    <row r="185" customFormat="false" ht="38.05" hidden="false" customHeight="true" outlineLevel="0" collapsed="false">
      <c r="A185" s="18" t="s">
        <v>21</v>
      </c>
      <c r="B185" s="18" t="s">
        <v>22</v>
      </c>
      <c r="C185" s="18" t="s">
        <v>23</v>
      </c>
      <c r="D185" s="18" t="s">
        <v>24</v>
      </c>
      <c r="E185" s="18" t="s">
        <v>25</v>
      </c>
      <c r="F185" s="19" t="s">
        <v>26</v>
      </c>
      <c r="G185" s="18"/>
      <c r="H185" s="20"/>
      <c r="I185" s="21"/>
      <c r="J185" s="22"/>
      <c r="K185" s="20"/>
      <c r="L185" s="21"/>
      <c r="M185" s="22"/>
      <c r="N185" s="20"/>
      <c r="O185" s="21"/>
      <c r="P185" s="22"/>
      <c r="Q185" s="20"/>
      <c r="R185" s="21"/>
      <c r="S185" s="22"/>
      <c r="T185" s="23"/>
      <c r="U185" s="21"/>
      <c r="V185" s="22"/>
      <c r="W185" s="20"/>
      <c r="X185" s="21"/>
      <c r="Y185" s="22"/>
      <c r="Z185" s="20"/>
      <c r="AA185" s="21"/>
      <c r="AB185" s="22"/>
      <c r="AC185" s="24"/>
      <c r="AD185" s="24"/>
      <c r="AE185" s="24"/>
    </row>
    <row r="186" customFormat="false" ht="34.3" hidden="false" customHeight="true" outlineLevel="0" collapsed="false">
      <c r="A186" s="137" t="s">
        <v>269</v>
      </c>
      <c r="B186" s="137"/>
      <c r="C186" s="138"/>
      <c r="D186" s="138"/>
      <c r="E186" s="138"/>
      <c r="F186" s="111"/>
      <c r="G186" s="30" t="s">
        <v>30</v>
      </c>
      <c r="H186" s="31"/>
      <c r="I186" s="32" t="s">
        <v>31</v>
      </c>
      <c r="J186" s="33"/>
      <c r="K186" s="31"/>
      <c r="L186" s="32" t="s">
        <v>32</v>
      </c>
      <c r="M186" s="33"/>
      <c r="N186" s="31"/>
      <c r="O186" s="32" t="s">
        <v>33</v>
      </c>
      <c r="P186" s="33"/>
      <c r="Q186" s="31"/>
      <c r="R186" s="32" t="s">
        <v>34</v>
      </c>
      <c r="S186" s="33"/>
      <c r="T186" s="34"/>
      <c r="U186" s="32" t="s">
        <v>35</v>
      </c>
      <c r="V186" s="33"/>
      <c r="W186" s="31"/>
      <c r="X186" s="32" t="s">
        <v>36</v>
      </c>
      <c r="Y186" s="33"/>
      <c r="Z186" s="31"/>
      <c r="AA186" s="32" t="s">
        <v>37</v>
      </c>
      <c r="AB186" s="33"/>
      <c r="AC186" s="35" t="s">
        <v>38</v>
      </c>
      <c r="AD186" s="35"/>
      <c r="AE186" s="35"/>
    </row>
    <row r="187" customFormat="false" ht="25.25" hidden="false" customHeight="true" outlineLevel="0" collapsed="false">
      <c r="A187" s="36"/>
      <c r="B187" s="36"/>
      <c r="C187" s="36"/>
      <c r="D187" s="36"/>
      <c r="E187" s="36"/>
      <c r="F187" s="112"/>
      <c r="G187" s="30" t="s">
        <v>41</v>
      </c>
      <c r="H187" s="39"/>
      <c r="I187" s="127"/>
      <c r="J187" s="41"/>
      <c r="K187" s="39"/>
      <c r="L187" s="127"/>
      <c r="M187" s="41"/>
      <c r="N187" s="39"/>
      <c r="O187" s="127"/>
      <c r="P187" s="41"/>
      <c r="Q187" s="39"/>
      <c r="R187" s="127"/>
      <c r="S187" s="41"/>
      <c r="T187" s="39"/>
      <c r="U187" s="127"/>
      <c r="V187" s="41"/>
      <c r="W187" s="39"/>
      <c r="X187" s="139"/>
      <c r="Y187" s="41"/>
      <c r="Z187" s="39"/>
      <c r="AA187" s="139"/>
      <c r="AB187" s="41"/>
      <c r="AC187" s="45"/>
      <c r="AD187" s="45"/>
      <c r="AE187" s="45"/>
    </row>
    <row r="188" customFormat="false" ht="30" hidden="false" customHeight="true" outlineLevel="0" collapsed="false">
      <c r="A188" s="36"/>
      <c r="B188" s="36"/>
      <c r="C188" s="36"/>
      <c r="D188" s="36"/>
      <c r="E188" s="36"/>
      <c r="F188" s="112"/>
      <c r="G188" s="30" t="s">
        <v>46</v>
      </c>
      <c r="H188" s="49"/>
      <c r="I188" s="127"/>
      <c r="J188" s="50"/>
      <c r="K188" s="49"/>
      <c r="L188" s="127"/>
      <c r="M188" s="50"/>
      <c r="N188" s="49"/>
      <c r="O188" s="127"/>
      <c r="P188" s="51" t="s">
        <v>47</v>
      </c>
      <c r="Q188" s="49"/>
      <c r="R188" s="127"/>
      <c r="S188" s="50"/>
      <c r="T188" s="49"/>
      <c r="U188" s="127"/>
      <c r="V188" s="52"/>
      <c r="W188" s="53"/>
      <c r="X188" s="127"/>
      <c r="Y188" s="50"/>
      <c r="Z188" s="53"/>
      <c r="AA188" s="127"/>
      <c r="AB188" s="50"/>
      <c r="AC188" s="54"/>
      <c r="AD188" s="127"/>
      <c r="AE188" s="55"/>
    </row>
    <row r="189" customFormat="false" ht="32.35" hidden="false" customHeight="true" outlineLevel="0" collapsed="false">
      <c r="A189" s="36"/>
      <c r="B189" s="36"/>
      <c r="C189" s="56"/>
      <c r="D189" s="36"/>
      <c r="E189" s="36"/>
      <c r="F189" s="112"/>
      <c r="G189" s="58" t="s">
        <v>30</v>
      </c>
      <c r="H189" s="59" t="s">
        <v>48</v>
      </c>
      <c r="I189" s="59"/>
      <c r="J189" s="59"/>
      <c r="K189" s="31"/>
      <c r="L189" s="32" t="s">
        <v>49</v>
      </c>
      <c r="M189" s="33"/>
      <c r="N189" s="60"/>
      <c r="O189" s="32" t="s">
        <v>159</v>
      </c>
      <c r="P189" s="61"/>
      <c r="Q189" s="60"/>
      <c r="R189" s="32" t="s">
        <v>51</v>
      </c>
      <c r="S189" s="61"/>
      <c r="T189" s="59"/>
      <c r="U189" s="59"/>
      <c r="V189" s="59"/>
      <c r="W189" s="34"/>
      <c r="X189" s="32"/>
      <c r="Y189" s="62"/>
      <c r="Z189" s="34"/>
      <c r="AA189" s="32"/>
      <c r="AB189" s="62"/>
      <c r="AC189" s="31"/>
      <c r="AD189" s="32"/>
      <c r="AE189" s="33"/>
    </row>
    <row r="190" customFormat="false" ht="25.25" hidden="false" customHeight="true" outlineLevel="0" collapsed="false">
      <c r="A190" s="36"/>
      <c r="B190" s="36"/>
      <c r="C190" s="56"/>
      <c r="D190" s="36"/>
      <c r="E190" s="36"/>
      <c r="F190" s="112"/>
      <c r="G190" s="30" t="s">
        <v>207</v>
      </c>
      <c r="H190" s="65"/>
      <c r="I190" s="127"/>
      <c r="J190" s="66"/>
      <c r="K190" s="65"/>
      <c r="L190" s="139"/>
      <c r="M190" s="66"/>
      <c r="N190" s="39"/>
      <c r="O190" s="139"/>
      <c r="P190" s="41"/>
      <c r="Q190" s="39"/>
      <c r="R190" s="139"/>
      <c r="S190" s="41"/>
      <c r="T190" s="39"/>
      <c r="U190" s="139"/>
      <c r="V190" s="41"/>
      <c r="W190" s="53"/>
      <c r="X190" s="127"/>
      <c r="Y190" s="50"/>
      <c r="Z190" s="39"/>
      <c r="AA190" s="139"/>
      <c r="AB190" s="41"/>
      <c r="AC190" s="54"/>
      <c r="AD190" s="127"/>
      <c r="AE190" s="55"/>
    </row>
    <row r="191" customFormat="false" ht="22.85" hidden="false" customHeight="true" outlineLevel="0" collapsed="false">
      <c r="A191" s="68"/>
      <c r="B191" s="68"/>
      <c r="C191" s="69"/>
      <c r="D191" s="68"/>
      <c r="E191" s="68"/>
      <c r="F191" s="114"/>
      <c r="G191" s="30" t="s">
        <v>46</v>
      </c>
      <c r="H191" s="49"/>
      <c r="I191" s="127"/>
      <c r="J191" s="66"/>
      <c r="K191" s="65"/>
      <c r="L191" s="139"/>
      <c r="M191" s="66"/>
      <c r="N191" s="42"/>
      <c r="O191" s="127"/>
      <c r="P191" s="44"/>
      <c r="Q191" s="49"/>
      <c r="R191" s="139"/>
      <c r="S191" s="72"/>
      <c r="T191" s="49"/>
      <c r="U191" s="139"/>
      <c r="V191" s="41"/>
      <c r="W191" s="53"/>
      <c r="X191" s="127"/>
      <c r="Y191" s="50"/>
      <c r="Z191" s="53"/>
      <c r="AA191" s="127"/>
      <c r="AB191" s="50"/>
      <c r="AC191" s="54"/>
      <c r="AD191" s="127"/>
      <c r="AE191" s="55"/>
    </row>
  </sheetData>
  <autoFilter ref="A14:AC185"/>
  <mergeCells count="156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C28:AE28"/>
    <mergeCell ref="AC29:AE29"/>
    <mergeCell ref="H31:J31"/>
    <mergeCell ref="T31:V31"/>
    <mergeCell ref="AC34:AE34"/>
    <mergeCell ref="AC35:AE35"/>
    <mergeCell ref="B36:B37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B48:B49"/>
    <mergeCell ref="H49:J49"/>
    <mergeCell ref="T49:V49"/>
    <mergeCell ref="AC52:AE52"/>
    <mergeCell ref="AC53:AE53"/>
    <mergeCell ref="B54:B55"/>
    <mergeCell ref="H55:J55"/>
    <mergeCell ref="T55:V55"/>
    <mergeCell ref="AC58:AE58"/>
    <mergeCell ref="AC59:AE59"/>
    <mergeCell ref="H61:J61"/>
    <mergeCell ref="T61:V61"/>
    <mergeCell ref="AC64:AE64"/>
    <mergeCell ref="AC65:AE65"/>
    <mergeCell ref="H67:J67"/>
    <mergeCell ref="T67:V67"/>
    <mergeCell ref="AC70:AE70"/>
    <mergeCell ref="AC71:AE71"/>
    <mergeCell ref="H73:J73"/>
    <mergeCell ref="T73:V73"/>
    <mergeCell ref="AC76:AE76"/>
    <mergeCell ref="AC77:AE77"/>
    <mergeCell ref="H79:J79"/>
    <mergeCell ref="T79:V79"/>
    <mergeCell ref="AC82:AE82"/>
    <mergeCell ref="AC83:AE83"/>
    <mergeCell ref="H85:J85"/>
    <mergeCell ref="T85:V85"/>
    <mergeCell ref="AC88:AE88"/>
    <mergeCell ref="AC89:AE89"/>
    <mergeCell ref="H91:J91"/>
    <mergeCell ref="T91:V91"/>
    <mergeCell ref="AC94:AE94"/>
    <mergeCell ref="AC95:AE95"/>
    <mergeCell ref="H97:J97"/>
    <mergeCell ref="T97:V97"/>
    <mergeCell ref="AC100:AE100"/>
    <mergeCell ref="AC101:AE101"/>
    <mergeCell ref="H103:J103"/>
    <mergeCell ref="T103:V103"/>
    <mergeCell ref="AC106:AE106"/>
    <mergeCell ref="AC107:AE107"/>
    <mergeCell ref="H109:J109"/>
    <mergeCell ref="U110:V110"/>
    <mergeCell ref="U111:V111"/>
    <mergeCell ref="AA111:AB111"/>
    <mergeCell ref="AC112:AE112"/>
    <mergeCell ref="AC113:AE113"/>
    <mergeCell ref="H115:J115"/>
    <mergeCell ref="T115:V115"/>
    <mergeCell ref="AC118:AE118"/>
    <mergeCell ref="AC119:AE119"/>
    <mergeCell ref="H121:J121"/>
    <mergeCell ref="U122:V122"/>
    <mergeCell ref="U123:V123"/>
    <mergeCell ref="AA123:AB123"/>
    <mergeCell ref="AC124:AE124"/>
    <mergeCell ref="AC125:AE125"/>
    <mergeCell ref="H127:J127"/>
    <mergeCell ref="T127:V127"/>
    <mergeCell ref="AC130:AE130"/>
    <mergeCell ref="AC131:AE131"/>
    <mergeCell ref="H133:J133"/>
    <mergeCell ref="U135:V135"/>
    <mergeCell ref="AA135:AB135"/>
    <mergeCell ref="AC136:AE136"/>
    <mergeCell ref="AC137:AE137"/>
    <mergeCell ref="H139:J139"/>
    <mergeCell ref="T139:V139"/>
    <mergeCell ref="AC142:AE142"/>
    <mergeCell ref="AC143:AE143"/>
    <mergeCell ref="H145:J145"/>
    <mergeCell ref="U147:V147"/>
    <mergeCell ref="AA147:AB147"/>
    <mergeCell ref="AC148:AE148"/>
    <mergeCell ref="AC149:AE149"/>
    <mergeCell ref="H151:J151"/>
    <mergeCell ref="U153:V153"/>
    <mergeCell ref="AA153:AB153"/>
    <mergeCell ref="AC154:AE154"/>
    <mergeCell ref="AC155:AE155"/>
    <mergeCell ref="H157:J157"/>
    <mergeCell ref="U159:V159"/>
    <mergeCell ref="AA159:AB159"/>
    <mergeCell ref="AC160:AE160"/>
    <mergeCell ref="AC161:AE161"/>
    <mergeCell ref="H163:J163"/>
    <mergeCell ref="U165:V165"/>
    <mergeCell ref="AA165:AB165"/>
    <mergeCell ref="AC166:AE166"/>
    <mergeCell ref="AC167:AE167"/>
    <mergeCell ref="H169:J169"/>
    <mergeCell ref="U171:V171"/>
    <mergeCell ref="AA171:AB171"/>
    <mergeCell ref="AC172:AE172"/>
    <mergeCell ref="AC173:AE173"/>
    <mergeCell ref="H175:J175"/>
    <mergeCell ref="U177:V177"/>
    <mergeCell ref="AA177:AB177"/>
    <mergeCell ref="AC178:AE178"/>
    <mergeCell ref="AC179:AE179"/>
    <mergeCell ref="H181:J181"/>
    <mergeCell ref="U183:V183"/>
    <mergeCell ref="AA183:AB183"/>
    <mergeCell ref="A184:B184"/>
    <mergeCell ref="AC185:AE185"/>
    <mergeCell ref="AC186:AE186"/>
    <mergeCell ref="AC187:AE187"/>
    <mergeCell ref="H189:J189"/>
    <mergeCell ref="T189:V189"/>
  </mergeCells>
  <hyperlinks>
    <hyperlink ref="A88" r:id="rId1" display="SNOLAB G013"/>
    <hyperlink ref="A94" r:id="rId2" display="SNOLAB G014"/>
    <hyperlink ref="A100" r:id="rId3" display="SNOLAB G015"/>
    <hyperlink ref="A106" r:id="rId4" display="SNOLAB G016"/>
    <hyperlink ref="A112" r:id="rId5" display="SNOLAB G017"/>
    <hyperlink ref="A118" r:id="rId6" display="SNOLAB G018"/>
    <hyperlink ref="A124" r:id="rId7" display="SNOLAB G019"/>
    <hyperlink ref="A130" r:id="rId8" display="SNOLAB G20"/>
    <hyperlink ref="A136" r:id="rId9" display="SNOLAB G021"/>
    <hyperlink ref="A142" r:id="rId10" display="SNOLAB G22"/>
    <hyperlink ref="A148" r:id="rId11" display="SNOLAB G23"/>
    <hyperlink ref="A154" r:id="rId12" display="SNOLAB G24"/>
    <hyperlink ref="A160" r:id="rId13" display="SNOLAB G25"/>
    <hyperlink ref="A166" r:id="rId14" display="SNOLAB G26"/>
    <hyperlink ref="A172" r:id="rId15" display="SNOLAB G27"/>
    <hyperlink ref="A178" r:id="rId16" display="SNOLAB G28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45676</TotalTime>
  <Application>LibreOffice/25.2.1.2$Linux_X86_64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2025-04-13T20:42:23Z</dcterms:modified>
  <cp:revision>3581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