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Re'!$1:$9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<sst xmlns="http://schemas.openxmlformats.org/spreadsheetml/2006/main" count="293" uniqueCount="116">
  <si>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</si>
  <si>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</si>
  <si>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</rPr>
      <t xml:space="preserve">1 Bq 238U/kg =  81 ppb U (81 x 10</t>
    </r>
    <r>
      <rPr>
        <vertAlign val="superscript"/>
        <sz val="10"/>
        <rFont val="Bitstream Vera Sans"/>
        <family val="2"/>
      </rPr>
      <t xml:space="preserve">-9</t>
    </r>
    <r>
      <rPr>
        <sz val="10"/>
        <rFont val="Bitstream Vera Sans"/>
        <family val="2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</si>
  <si>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</si>
  <si>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</si>
  <si>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</si>
  <si>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</si>
  <si>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</si>
  <si>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</rPr>
      <t xml:space="preserve">1 Bq 232Th/kg = 246 ppb Th (246 x 10</t>
    </r>
    <r>
      <rPr>
        <vertAlign val="superscript"/>
        <sz val="10"/>
        <rFont val="Bitstream Vera Sans"/>
        <family val="2"/>
      </rPr>
      <t xml:space="preserve">-9</t>
    </r>
    <r>
      <rPr>
        <sz val="10"/>
        <rFont val="Bitstream Vera Sans"/>
        <family val="2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</si>
  <si>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</si>
  <si>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</si>
  <si>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</si>
  <si>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</si>
  <si>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</rPr>
      <t xml:space="preserve">1 Bq 40K/kg = 32300 ppb K (32300 x 10</t>
    </r>
    <r>
      <rPr>
        <vertAlign val="superscript"/>
        <sz val="10"/>
        <rFont val="Bitstream Vera Sans"/>
        <family val="2"/>
      </rPr>
      <t xml:space="preserve">-6</t>
    </r>
    <r>
      <rPr>
        <sz val="10"/>
        <rFont val="Bitstream Vera Sans"/>
        <family val="2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</si>
  <si>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</si>
  <si>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</si>
  <si>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</si>
  <si>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</si>
  <si>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</si>
  <si>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measurements. If a measurement is below the background then the upper bound shown is the 90% confidence limit.</t>
  </si>
  <si>
    <t xml:space="preserve">SENSEI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</si>
  <si>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</si>
  <si>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</si>
  <si>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</si>
  <si>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</si>
  <si>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</si>
  <si>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</si>
  <si>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SENSEI G001</t>
  </si>
  <si>
    <t xml:space="preserve">Aurubis copper, 
Type C110</t>
  </si>
  <si>
    <t xml:space="preserve">610.5 g </t>
  </si>
  <si>
    <t xml:space="preserve">19061106
19061704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</si>
  <si>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</si>
  <si>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</si>
  <si>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</si>
  <si>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</si>
  <si>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</si>
  <si>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</si>
  <si>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</si>
  <si>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</si>
  <si>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</si>
  <si>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Copper Plate</t>
  </si>
  <si>
    <t xml:space="preserve">Plate is 4”x4”x1/4”</t>
  </si>
  <si>
    <t xml:space="preserve">(mBq/kg)</t>
  </si>
  <si>
    <t xml:space="preserve">&lt;0.14</t>
  </si>
  <si>
    <t xml:space="preserve">&lt;13.58</t>
  </si>
  <si>
    <t xml:space="preserve">+-</t>
  </si>
  <si>
    <t xml:space="preserve">&lt;0.20</t>
  </si>
  <si>
    <t xml:space="preserve">&lt;0.27</t>
  </si>
  <si>
    <t xml:space="preserve">(ppb or ppm)</t>
  </si>
  <si>
    <t xml:space="preserve">210Pb:</t>
  </si>
  <si>
    <t xml:space="preserve">7Be:</t>
  </si>
  <si>
    <t xml:space="preserve">54Mn</t>
  </si>
  <si>
    <t xml:space="preserve">228Ac:</t>
  </si>
  <si>
    <t xml:space="preserve">210Po:</t>
  </si>
  <si>
    <t xml:space="preserve">&lt;1.84</t>
  </si>
  <si>
    <t xml:space="preserve">&lt;1.21</t>
  </si>
  <si>
    <t xml:space="preserve">&lt;9410.00</t>
  </si>
  <si>
    <t xml:space="preserve">SENSEI G002</t>
  </si>
  <si>
    <t xml:space="preserve">Aurubis copper, 
Type C101</t>
  </si>
  <si>
    <t xml:space="preserve">602.2 g</t>
  </si>
  <si>
    <t xml:space="preserve">&lt;15.52</t>
  </si>
  <si>
    <t xml:space="preserve">&lt;0.26</t>
  </si>
  <si>
    <t xml:space="preserve">&lt;1.66</t>
  </si>
  <si>
    <t xml:space="preserve">&lt;0.22</t>
  </si>
  <si>
    <t xml:space="preserve">&lt;53790.00</t>
  </si>
  <si>
    <t xml:space="preserve">&lt;0.23</t>
  </si>
  <si>
    <t xml:space="preserve">&lt;0.95</t>
  </si>
  <si>
    <t xml:space="preserve">&lt;8695.00</t>
  </si>
  <si>
    <t xml:space="preserve">SENSEI G003</t>
  </si>
  <si>
    <t xml:space="preserve">601.9 g</t>
  </si>
  <si>
    <t xml:space="preserve">&lt;14.73</t>
  </si>
  <si>
    <t xml:space="preserve">&lt;0.78</t>
  </si>
  <si>
    <t xml:space="preserve">&lt;0.54</t>
  </si>
  <si>
    <t xml:space="preserve">&lt;2.81</t>
  </si>
  <si>
    <t xml:space="preserve">This plate was counted as G001, it was then etched and passivated following the PNNL method on 2019-07-04.</t>
  </si>
  <si>
    <t xml:space="preserve">&lt;1.96</t>
  </si>
  <si>
    <t xml:space="preserve">&lt;0.88</t>
  </si>
  <si>
    <t xml:space="preserve">&lt;10370.00</t>
  </si>
  <si>
    <t xml:space="preserve">SENSEI G004</t>
  </si>
  <si>
    <t xml:space="preserve">190801
190806</t>
  </si>
  <si>
    <t xml:space="preserve">&lt;0.36</t>
  </si>
  <si>
    <t xml:space="preserve">&lt;2.70</t>
  </si>
  <si>
    <t xml:space="preserve">This plate was counted as G001 and G003. It has now been U/S cleaned on 20190726 U/S #1226</t>
  </si>
  <si>
    <t xml:space="preserve">&lt;62200.0</t>
  </si>
  <si>
    <t xml:space="preserve">&lt;4.64</t>
  </si>
  <si>
    <t xml:space="preserve">&lt;0.17</t>
  </si>
  <si>
    <t xml:space="preserve">&lt;1.01</t>
  </si>
  <si>
    <t xml:space="preserve">&lt;28500.00</t>
  </si>
  <si>
    <t xml:space="preserve">SENSEI G005</t>
  </si>
  <si>
    <t xml:space="preserve">Aurubis copper,  Type Unknown</t>
  </si>
  <si>
    <t xml:space="preserve">2120.54 g</t>
  </si>
  <si>
    <t xml:space="preserve">Copper Block</t>
  </si>
  <si>
    <t xml:space="preserve">Plate is 2.5”x 2.5”x 2”</t>
  </si>
  <si>
    <t xml:space="preserve">&lt;0.033</t>
  </si>
  <si>
    <t xml:space="preserve">&lt;0.10</t>
  </si>
  <si>
    <t xml:space="preserve">&lt;0.85</t>
  </si>
  <si>
    <t xml:space="preserve">&lt;0.072</t>
  </si>
  <si>
    <t xml:space="preserve">This piece was cut at SNOLAB from a larger 6”x6”x2” plate</t>
  </si>
  <si>
    <t xml:space="preserve">&lt;39.90</t>
  </si>
  <si>
    <t xml:space="preserve">&lt;0.83</t>
  </si>
  <si>
    <t xml:space="preserve">&lt;0.062</t>
  </si>
  <si>
    <t xml:space="preserve">&lt;0.31</t>
  </si>
  <si>
    <t xml:space="preserve">&lt;4347.00</t>
  </si>
  <si>
    <t xml:space="preserve">SENSEI G006</t>
  </si>
  <si>
    <t xml:space="preserve">2194.25 g</t>
  </si>
  <si>
    <t xml:space="preserve">Copper Block 
(No Surface Milling)</t>
  </si>
  <si>
    <t xml:space="preserve">&lt;0.019</t>
  </si>
  <si>
    <t xml:space="preserve">&lt;0.076</t>
  </si>
  <si>
    <t xml:space="preserve">58Co:</t>
  </si>
  <si>
    <t xml:space="preserve">&lt;41.37</t>
  </si>
  <si>
    <t xml:space="preserve">&lt;0.49</t>
  </si>
  <si>
    <t xml:space="preserve">&lt;0.065</t>
  </si>
  <si>
    <t xml:space="preserve">&lt;0.15</t>
  </si>
  <si>
    <t xml:space="preserve">&lt;2670.00</t>
  </si>
  <si>
    <t xml:space="preserve">In Progress and To Be Measured:</t>
  </si>
  <si>
    <t xml:space="preserve">Next Sample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</si>
</sst>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.00"/>
    <numFmt numFmtId="169" formatCode="0"/>
    <numFmt numFmtId="170" formatCode="0.00%"/>
  </numFmts>
  <fonts count="20">
    <font>
      <sz val="10"/>
      <name val="Bitstream Ve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</font>
    <font>
      <b val="true"/>
      <sz val="10"/>
      <color rgb="FF000000"/>
      <name val="Bitstream Vera Sans"/>
      <family val="2"/>
    </font>
    <font>
      <sz val="10"/>
      <color rgb="FFCC0000"/>
      <name val="Bitstream Vera Sans"/>
      <family val="2"/>
    </font>
    <font>
      <b val="true"/>
      <sz val="10"/>
      <color rgb="FFFFFFFF"/>
      <name val="Bitstream Vera Sans"/>
      <family val="2"/>
    </font>
    <font>
      <i val="true"/>
      <sz val="10"/>
      <color rgb="FF808080"/>
      <name val="Bitstream Vera Sans"/>
      <family val="2"/>
    </font>
    <font>
      <sz val="10"/>
      <color rgb="FF006600"/>
      <name val="Bitstream Vera Sans"/>
      <family val="2"/>
    </font>
    <font>
      <sz val="18"/>
      <color rgb="FF000000"/>
      <name val="Bitstream Vera Sans"/>
      <family val="2"/>
    </font>
    <font>
      <sz val="12"/>
      <color rgb="FF000000"/>
      <name val="Bitstream Vera Sans"/>
      <family val="2"/>
    </font>
    <font>
      <b val="true"/>
      <sz val="24"/>
      <color rgb="FF000000"/>
      <name val="Bitstream Vera Sans"/>
      <family val="2"/>
    </font>
    <font>
      <sz val="10"/>
      <color rgb="FF996600"/>
      <name val="Bitstream Vera Sans"/>
      <family val="2"/>
    </font>
    <font>
      <sz val="10"/>
      <color rgb="FF333333"/>
      <name val="Bitstream Vera Sans"/>
      <family val="2"/>
    </font>
    <font>
      <sz val="8"/>
      <name val="Bitstream Vera Serif"/>
      <family val="1"/>
    </font>
    <font>
      <vertAlign val="superscript"/>
      <sz val="10"/>
      <name val="Bitstream Vera Sans"/>
      <family val="2"/>
    </font>
    <font>
      <sz val="8"/>
      <color rgb="FF000000"/>
      <name val="Bitstream Vera Serif"/>
      <family val="1"/>
    </font>
    <font>
      <sz val="7"/>
      <name val="Bitstream Vera Serif"/>
      <family val="1"/>
    </font>
    <font>
      <sz val="8"/>
      <color rgb="FF0000FF"/>
      <name val="Bitstream Vera Serif"/>
      <family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5" borderId="0" applyFont="true" applyBorder="false" applyAlignment="false" applyProtection="false"/>
    <xf numFmtId="164" fontId="6" fillId="5" borderId="0" applyFont="true" applyBorder="false" applyAlignment="false" applyProtection="false"/>
    <xf numFmtId="164" fontId="7" fillId="6" borderId="0" applyFont="true" applyBorder="false" applyAlignment="false" applyProtection="false"/>
    <xf numFmtId="164" fontId="7" fillId="6" borderId="0" applyFont="true" applyBorder="false" applyAlignment="false" applyProtection="false"/>
    <xf numFmtId="164" fontId="8" fillId="0" borderId="0" applyFont="true" applyBorder="false" applyAlignment="false" applyProtection="false"/>
    <xf numFmtId="164" fontId="8" fillId="0" borderId="0" applyFont="true" applyBorder="false" applyAlignment="false" applyProtection="false"/>
    <xf numFmtId="164" fontId="9" fillId="7" borderId="0" applyFont="true" applyBorder="false" applyAlignment="false" applyProtection="false"/>
    <xf numFmtId="164" fontId="9" fillId="7" borderId="0" applyFont="true" applyBorder="false" applyAlignment="false" applyProtection="false"/>
    <xf numFmtId="164" fontId="10" fillId="0" borderId="0" applyFont="true" applyBorder="false" applyAlignment="false" applyProtection="false"/>
    <xf numFmtId="164" fontId="10" fillId="0" borderId="0" applyFont="true" applyBorder="false" applyAlignment="false" applyProtection="false"/>
    <xf numFmtId="164" fontId="11" fillId="0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8" borderId="0" applyFont="true" applyBorder="false" applyAlignment="false" applyProtection="false"/>
    <xf numFmtId="164" fontId="13" fillId="8" borderId="0" applyFont="true" applyBorder="false" applyAlignment="false" applyProtection="false"/>
    <xf numFmtId="164" fontId="14" fillId="8" borderId="1" applyFont="true" applyBorder="true" applyAlignment="false" applyProtection="false"/>
    <xf numFmtId="164" fontId="14" fillId="8" borderId="1" applyFont="true" applyBorder="tru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6" fillId="0" borderId="0" applyFont="true" applyBorder="false" applyAlignment="false" applyProtection="false"/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2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1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13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9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5" fillId="9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4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9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5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5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15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1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1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5" fillId="15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1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1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5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15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1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5" fillId="12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gopher/SENSEI/sensei01/sensei01.html" TargetMode="External"/><Relationship Id="rId2" Type="http://schemas.openxmlformats.org/officeDocument/2006/relationships/hyperlink" Target="https://www.snolab.ca/users/services/gamma-assay/gopher/SENSEI/sensei02/sensei02.html" TargetMode="External"/><Relationship Id="rId3" Type="http://schemas.openxmlformats.org/officeDocument/2006/relationships/hyperlink" Target="https://www.snolab.ca/users/services/gamma-assay/gopher/SENSEI/sensei03/sensei03.html" TargetMode="External"/><Relationship Id="rId4" Type="http://schemas.openxmlformats.org/officeDocument/2006/relationships/hyperlink" Target="https://www.snolab.ca/users/services/gamma-assay/gopher/SENSEI/sensei04/sensei04.html" TargetMode="External"/><Relationship Id="rId5" Type="http://schemas.openxmlformats.org/officeDocument/2006/relationships/hyperlink" Target="https://www.snolab.ca/users/services/gamma-assay/gopher/SENSEI/sensei05/sensei05.html" TargetMode="External"/><Relationship Id="rId6" Type="http://schemas.openxmlformats.org/officeDocument/2006/relationships/hyperlink" Target="https://www.snolab.ca/users/services/gamma-assay/gopher/SENSEI/sensei06/sensei06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63821"/>
  <sheetViews>
    <sheetView showFormulas="false" showGridLines="false" showRowColHeaders="true" showZeros="true" rightToLeft="false" tabSelected="true" showOutlineSymbols="true" defaultGridColor="true" view="normal" topLeftCell="A16" colorId="64" zoomScale="85" zoomScaleNormal="85" zoomScalePageLayoutView="100" workbookViewId="0">
      <selection pane="topLeft" activeCell="A30" activeCellId="0" sqref="A30"/>
    </sheetView>
  </sheetViews>
  <sheetFormatPr defaultColWidth="8.4921875" defaultRowHeight="14.1" zeroHeight="false" outlineLevelRow="0" outlineLevelCol="0"/>
  <cols>
    <col collapsed="false" customWidth="true" hidden="false" outlineLevel="0" max="2" min="1" style="1" width="13.49"/>
    <col collapsed="false" customWidth="true" hidden="false" outlineLevel="0" max="3" min="3" style="1" width="9.67"/>
    <col collapsed="false" customWidth="true" hidden="false" outlineLevel="0" max="4" min="4" style="1" width="8.62"/>
    <col collapsed="false" customWidth="true" hidden="false" outlineLevel="0" max="5" min="5" style="1" width="9.49"/>
    <col collapsed="false" customWidth="true" hidden="false" outlineLevel="0" max="6" min="6" style="2" width="9.49"/>
    <col collapsed="false" customWidth="false" hidden="false" outlineLevel="0" max="7" min="7" style="1" width="8.49"/>
    <col collapsed="false" customWidth="true" hidden="false" outlineLevel="0" max="8" min="8" style="1" width="9.49"/>
    <col collapsed="false" customWidth="true" hidden="false" outlineLevel="0" max="9" min="9" style="1" width="7.49"/>
    <col collapsed="false" customWidth="false" hidden="false" outlineLevel="0" max="12" min="10" style="1" width="8.49"/>
    <col collapsed="false" customWidth="true" hidden="false" outlineLevel="0" max="13" min="13" style="1" width="7.49"/>
    <col collapsed="false" customWidth="true" hidden="false" outlineLevel="0" max="14" min="14" style="1" width="9.49"/>
    <col collapsed="false" customWidth="true" hidden="false" outlineLevel="0" max="15" min="15" style="1" width="5.92"/>
    <col collapsed="false" customWidth="true" hidden="false" outlineLevel="0" max="16" min="16" style="1" width="8.15"/>
    <col collapsed="false" customWidth="false" hidden="false" outlineLevel="0" max="17" min="17" style="1" width="8.49"/>
    <col collapsed="false" customWidth="true" hidden="false" outlineLevel="0" max="18" min="18" style="1" width="5.49"/>
    <col collapsed="false" customWidth="true" hidden="false" outlineLevel="0" max="19" min="19" style="1" width="7.06"/>
    <col collapsed="false" customWidth="true" hidden="false" outlineLevel="0" max="20" min="20" style="1" width="10.31"/>
    <col collapsed="false" customWidth="true" hidden="false" outlineLevel="0" max="21" min="21" style="1" width="4.49"/>
    <col collapsed="false" customWidth="false" hidden="false" outlineLevel="0" max="22" min="22" style="1" width="8.49"/>
    <col collapsed="false" customWidth="true" hidden="false" outlineLevel="0" max="23" min="23" style="1" width="6.49"/>
    <col collapsed="false" customWidth="true" hidden="false" outlineLevel="0" max="24" min="24" style="1" width="6.41"/>
    <col collapsed="false" customWidth="true" hidden="false" outlineLevel="0" max="26" min="25" style="1" width="5.49"/>
    <col collapsed="false" customWidth="true" hidden="false" outlineLevel="0" max="27" min="27" style="1" width="4.49"/>
    <col collapsed="false" customWidth="true" hidden="false" outlineLevel="0" max="29" min="28" style="1" width="5.49"/>
    <col collapsed="false" customWidth="true" hidden="false" outlineLevel="0" max="30" min="30" style="1" width="2.49"/>
    <col collapsed="false" customWidth="true" hidden="false" outlineLevel="0" max="31" min="31" style="1" width="5.49"/>
    <col collapsed="false" customWidth="false" hidden="false" outlineLevel="0" max="257" min="32" style="3" width="8.49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24.35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3.5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2.75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13.4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3"/>
      <c r="AD10" s="13"/>
      <c r="AE10" s="13"/>
    </row>
    <row r="11" customFormat="false" ht="14.9" hidden="false" customHeight="tru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3"/>
      <c r="AD11" s="13"/>
      <c r="AE11" s="13"/>
    </row>
    <row r="12" customFormat="false" ht="12.65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3"/>
      <c r="AD12" s="13"/>
      <c r="AE12" s="13"/>
    </row>
    <row r="13" customFormat="false" ht="8.2" hidden="false" customHeight="tru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3"/>
      <c r="AD13" s="13"/>
      <c r="AE13" s="13"/>
    </row>
    <row r="14" customFormat="false" ht="26.95" hidden="false" customHeight="true" outlineLevel="0" collapsed="false">
      <c r="A14" s="14" t="s">
        <v>20</v>
      </c>
      <c r="B14" s="14"/>
      <c r="C14" s="15"/>
      <c r="D14" s="15"/>
      <c r="E14" s="15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7"/>
    </row>
    <row r="15" customFormat="false" ht="38.05" hidden="false" customHeight="true" outlineLevel="0" collapsed="false">
      <c r="A15" s="18" t="s">
        <v>21</v>
      </c>
      <c r="B15" s="18" t="s">
        <v>22</v>
      </c>
      <c r="C15" s="18" t="s">
        <v>23</v>
      </c>
      <c r="D15" s="18" t="s">
        <v>24</v>
      </c>
      <c r="E15" s="18" t="s">
        <v>25</v>
      </c>
      <c r="F15" s="19" t="s">
        <v>26</v>
      </c>
      <c r="G15" s="18"/>
      <c r="H15" s="20"/>
      <c r="I15" s="21"/>
      <c r="J15" s="22"/>
      <c r="K15" s="20"/>
      <c r="L15" s="21"/>
      <c r="M15" s="22"/>
      <c r="N15" s="20"/>
      <c r="O15" s="21"/>
      <c r="P15" s="22"/>
      <c r="Q15" s="20"/>
      <c r="R15" s="21"/>
      <c r="S15" s="22"/>
      <c r="T15" s="23"/>
      <c r="U15" s="21"/>
      <c r="V15" s="22"/>
      <c r="W15" s="20"/>
      <c r="X15" s="21"/>
      <c r="Y15" s="22"/>
      <c r="Z15" s="20"/>
      <c r="AA15" s="21"/>
      <c r="AB15" s="22"/>
      <c r="AC15" s="18"/>
      <c r="AD15" s="18"/>
      <c r="AE15" s="18"/>
    </row>
    <row r="16" customFormat="false" ht="34.3" hidden="false" customHeight="true" outlineLevel="0" collapsed="false">
      <c r="A16" s="24" t="s">
        <v>27</v>
      </c>
      <c r="B16" s="25" t="s">
        <v>28</v>
      </c>
      <c r="C16" s="26" t="s">
        <v>29</v>
      </c>
      <c r="D16" s="27" t="n">
        <v>12.917</v>
      </c>
      <c r="E16" s="27" t="s">
        <v>30</v>
      </c>
      <c r="F16" s="28" t="n">
        <v>43627</v>
      </c>
      <c r="G16" s="29" t="s">
        <v>31</v>
      </c>
      <c r="H16" s="30"/>
      <c r="I16" s="31" t="s">
        <v>32</v>
      </c>
      <c r="J16" s="32"/>
      <c r="K16" s="30"/>
      <c r="L16" s="31" t="s">
        <v>33</v>
      </c>
      <c r="M16" s="32"/>
      <c r="N16" s="30"/>
      <c r="O16" s="31" t="s">
        <v>34</v>
      </c>
      <c r="P16" s="32"/>
      <c r="Q16" s="30"/>
      <c r="R16" s="31" t="s">
        <v>35</v>
      </c>
      <c r="S16" s="32"/>
      <c r="T16" s="33"/>
      <c r="U16" s="31" t="s">
        <v>36</v>
      </c>
      <c r="V16" s="32"/>
      <c r="W16" s="30"/>
      <c r="X16" s="31" t="s">
        <v>37</v>
      </c>
      <c r="Y16" s="32"/>
      <c r="Z16" s="30"/>
      <c r="AA16" s="31" t="s">
        <v>38</v>
      </c>
      <c r="AB16" s="32"/>
      <c r="AC16" s="34" t="s">
        <v>39</v>
      </c>
      <c r="AD16" s="34"/>
      <c r="AE16" s="34"/>
    </row>
    <row r="17" customFormat="false" ht="25.25" hidden="false" customHeight="true" outlineLevel="0" collapsed="false">
      <c r="A17" s="35" t="s">
        <v>40</v>
      </c>
      <c r="B17" s="35" t="s">
        <v>41</v>
      </c>
      <c r="C17" s="35"/>
      <c r="D17" s="35"/>
      <c r="E17" s="35"/>
      <c r="F17" s="36" t="n">
        <v>43641</v>
      </c>
      <c r="G17" s="29" t="s">
        <v>42</v>
      </c>
      <c r="H17" s="37" t="s">
        <v>43</v>
      </c>
      <c r="I17" s="38"/>
      <c r="J17" s="39"/>
      <c r="K17" s="37" t="s">
        <v>44</v>
      </c>
      <c r="L17" s="38"/>
      <c r="M17" s="39"/>
      <c r="N17" s="37" t="n">
        <v>0.3481</v>
      </c>
      <c r="O17" s="38" t="s">
        <v>45</v>
      </c>
      <c r="P17" s="39" t="n">
        <v>0.4279</v>
      </c>
      <c r="Q17" s="37" t="s">
        <v>46</v>
      </c>
      <c r="R17" s="38"/>
      <c r="S17" s="39"/>
      <c r="T17" s="37" t="n">
        <v>1.4897</v>
      </c>
      <c r="U17" s="38" t="s">
        <v>45</v>
      </c>
      <c r="V17" s="39" t="n">
        <v>1.853</v>
      </c>
      <c r="W17" s="37" t="s">
        <v>47</v>
      </c>
      <c r="X17" s="40"/>
      <c r="Y17" s="39"/>
      <c r="Z17" s="41" t="n">
        <v>0.0556</v>
      </c>
      <c r="AA17" s="42" t="s">
        <v>45</v>
      </c>
      <c r="AB17" s="43" t="n">
        <v>0.086</v>
      </c>
      <c r="AC17" s="44"/>
      <c r="AD17" s="44"/>
      <c r="AE17" s="44"/>
    </row>
    <row r="18" customFormat="false" ht="30" hidden="false" customHeight="true" outlineLevel="0" collapsed="false">
      <c r="A18" s="35"/>
      <c r="B18" s="35"/>
      <c r="C18" s="35"/>
      <c r="D18" s="35"/>
      <c r="E18" s="35"/>
      <c r="F18" s="36"/>
      <c r="G18" s="29" t="s">
        <v>48</v>
      </c>
      <c r="H18" s="45" t="str">
        <f aca="false">"&lt;"&amp;ROUND(RIGHT(H17,LEN(H17)-1)*81/1000,2)&amp;" ppb"</f>
        <v>&lt;0.01 ppb</v>
      </c>
      <c r="I18" s="38"/>
      <c r="J18" s="46"/>
      <c r="K18" s="45" t="str">
        <f aca="false">"&lt;"&amp;ROUND(RIGHT(K17,LEN(K17)-1)*81/1000,2)&amp;" ppb"</f>
        <v>&lt;1.1 ppb</v>
      </c>
      <c r="L18" s="38"/>
      <c r="M18" s="47"/>
      <c r="N18" s="45" t="str">
        <f aca="false">ROUND(N17*1760/1000,2)&amp;" ppb"</f>
        <v>0.61 ppb</v>
      </c>
      <c r="O18" s="38" t="s">
        <v>45</v>
      </c>
      <c r="P18" s="46" t="str">
        <f aca="false">ROUND(P17*1760/1000,2)&amp;" ppb"</f>
        <v>0.75 ppb</v>
      </c>
      <c r="Q18" s="45" t="str">
        <f aca="false">"&lt;"&amp;ROUND(RIGHT(Q17,LEN(Q17)-1)*246/1000,2)&amp;" ppb"</f>
        <v>&lt;0.05 ppb</v>
      </c>
      <c r="R18" s="38"/>
      <c r="S18" s="46"/>
      <c r="T18" s="45" t="str">
        <f aca="false">ROUND(T17*32300/1000000,2)&amp;" ppm"</f>
        <v>0.05 ppm</v>
      </c>
      <c r="U18" s="38" t="s">
        <v>45</v>
      </c>
      <c r="V18" s="46" t="str">
        <f aca="false">ROUND(V17*32300/1000000,2)&amp;" ppm"</f>
        <v>0.06 ppm</v>
      </c>
      <c r="W18" s="48"/>
      <c r="X18" s="38"/>
      <c r="Y18" s="47"/>
      <c r="Z18" s="48"/>
      <c r="AA18" s="38"/>
      <c r="AB18" s="47"/>
      <c r="AC18" s="49"/>
      <c r="AD18" s="38"/>
      <c r="AE18" s="50"/>
    </row>
    <row r="19" customFormat="false" ht="25.9" hidden="false" customHeight="true" outlineLevel="0" collapsed="false">
      <c r="A19" s="35"/>
      <c r="B19" s="35"/>
      <c r="C19" s="35"/>
      <c r="D19" s="35"/>
      <c r="E19" s="35"/>
      <c r="F19" s="36"/>
      <c r="G19" s="51" t="s">
        <v>31</v>
      </c>
      <c r="H19" s="52" t="s">
        <v>49</v>
      </c>
      <c r="I19" s="52"/>
      <c r="J19" s="52"/>
      <c r="K19" s="30"/>
      <c r="L19" s="31" t="s">
        <v>50</v>
      </c>
      <c r="M19" s="32"/>
      <c r="N19" s="53"/>
      <c r="O19" s="31" t="s">
        <v>51</v>
      </c>
      <c r="P19" s="54"/>
      <c r="Q19" s="53"/>
      <c r="R19" s="31" t="s">
        <v>52</v>
      </c>
      <c r="S19" s="54"/>
      <c r="T19" s="52" t="s">
        <v>53</v>
      </c>
      <c r="U19" s="52"/>
      <c r="V19" s="52"/>
      <c r="W19" s="33"/>
      <c r="X19" s="31"/>
      <c r="Y19" s="55"/>
      <c r="Z19" s="33"/>
      <c r="AA19" s="31"/>
      <c r="AB19" s="55"/>
      <c r="AC19" s="30"/>
      <c r="AD19" s="31"/>
      <c r="AE19" s="32"/>
    </row>
    <row r="20" customFormat="false" ht="25.25" hidden="false" customHeight="true" outlineLevel="0" collapsed="false">
      <c r="A20" s="35"/>
      <c r="B20" s="35"/>
      <c r="C20" s="35"/>
      <c r="D20" s="35"/>
      <c r="E20" s="35"/>
      <c r="F20" s="36"/>
      <c r="G20" s="29" t="s">
        <v>42</v>
      </c>
      <c r="H20" s="56" t="n">
        <v>4568</v>
      </c>
      <c r="I20" s="38" t="s">
        <v>45</v>
      </c>
      <c r="J20" s="57" t="n">
        <v>33810</v>
      </c>
      <c r="K20" s="37" t="s">
        <v>54</v>
      </c>
      <c r="L20" s="40"/>
      <c r="M20" s="57"/>
      <c r="N20" s="37" t="n">
        <v>0.0906</v>
      </c>
      <c r="O20" s="40" t="s">
        <v>45</v>
      </c>
      <c r="P20" s="39" t="n">
        <v>0.1125</v>
      </c>
      <c r="Q20" s="37" t="s">
        <v>55</v>
      </c>
      <c r="R20" s="40"/>
      <c r="S20" s="39"/>
      <c r="T20" s="37" t="s">
        <v>56</v>
      </c>
      <c r="U20" s="40"/>
      <c r="V20" s="39"/>
      <c r="W20" s="48"/>
      <c r="X20" s="38"/>
      <c r="Y20" s="47"/>
      <c r="Z20" s="37"/>
      <c r="AA20" s="40"/>
      <c r="AB20" s="39"/>
      <c r="AC20" s="49"/>
      <c r="AD20" s="38"/>
      <c r="AE20" s="50"/>
    </row>
    <row r="21" customFormat="false" ht="22.85" hidden="false" customHeight="true" outlineLevel="0" collapsed="false">
      <c r="A21" s="58"/>
      <c r="B21" s="58"/>
      <c r="C21" s="58"/>
      <c r="D21" s="58"/>
      <c r="E21" s="58"/>
      <c r="F21" s="59"/>
      <c r="G21" s="29" t="s">
        <v>48</v>
      </c>
      <c r="H21" s="45" t="str">
        <f aca="false">ROUND(H20*81/1000000,2)&amp;" ppm"</f>
        <v>0.37 ppm</v>
      </c>
      <c r="I21" s="38" t="s">
        <v>45</v>
      </c>
      <c r="J21" s="46" t="str">
        <f aca="false">ROUND(J20*81/1000000,2)&amp;" ppm"</f>
        <v>2.74 ppm</v>
      </c>
      <c r="K21" s="56"/>
      <c r="L21" s="40"/>
      <c r="M21" s="57"/>
      <c r="N21" s="41"/>
      <c r="O21" s="38"/>
      <c r="P21" s="43"/>
      <c r="Q21" s="45" t="str">
        <f aca="false">"&lt;"&amp;ROUND(RIGHT(Q20,LEN(Q20)-1)*246/1000,2)&amp;" ppb"</f>
        <v>&lt;0.3 ppb</v>
      </c>
      <c r="R21" s="38"/>
      <c r="S21" s="46"/>
      <c r="T21" s="45" t="str">
        <f aca="false">"&lt;"&amp;ROUND(RIGHT(T20,LEN(T20)-1)*81/1000000,2)&amp;" ppm"</f>
        <v>&lt;0.76 ppm</v>
      </c>
      <c r="U21" s="40"/>
      <c r="V21" s="39"/>
      <c r="W21" s="48"/>
      <c r="X21" s="38"/>
      <c r="Y21" s="47"/>
      <c r="Z21" s="48"/>
      <c r="AA21" s="38"/>
      <c r="AB21" s="47"/>
      <c r="AC21" s="49"/>
      <c r="AD21" s="38"/>
      <c r="AE21" s="50"/>
    </row>
    <row r="22" customFormat="false" ht="34.3" hidden="false" customHeight="true" outlineLevel="0" collapsed="false">
      <c r="A22" s="60" t="s">
        <v>57</v>
      </c>
      <c r="B22" s="61" t="s">
        <v>58</v>
      </c>
      <c r="C22" s="62" t="s">
        <v>59</v>
      </c>
      <c r="D22" s="63" t="n">
        <v>14</v>
      </c>
      <c r="E22" s="64" t="n">
        <v>190717</v>
      </c>
      <c r="F22" s="65" t="n">
        <v>43663</v>
      </c>
      <c r="G22" s="66" t="s">
        <v>31</v>
      </c>
      <c r="H22" s="30"/>
      <c r="I22" s="31" t="s">
        <v>32</v>
      </c>
      <c r="J22" s="32"/>
      <c r="K22" s="30"/>
      <c r="L22" s="31" t="s">
        <v>33</v>
      </c>
      <c r="M22" s="32"/>
      <c r="N22" s="30"/>
      <c r="O22" s="31" t="s">
        <v>34</v>
      </c>
      <c r="P22" s="32"/>
      <c r="Q22" s="30"/>
      <c r="R22" s="31" t="s">
        <v>35</v>
      </c>
      <c r="S22" s="32"/>
      <c r="T22" s="33"/>
      <c r="U22" s="31" t="s">
        <v>36</v>
      </c>
      <c r="V22" s="32"/>
      <c r="W22" s="30"/>
      <c r="X22" s="31" t="s">
        <v>37</v>
      </c>
      <c r="Y22" s="32"/>
      <c r="Z22" s="30"/>
      <c r="AA22" s="31" t="s">
        <v>38</v>
      </c>
      <c r="AB22" s="32"/>
      <c r="AC22" s="34" t="s">
        <v>39</v>
      </c>
      <c r="AD22" s="34"/>
      <c r="AE22" s="34"/>
    </row>
    <row r="23" customFormat="false" ht="25.25" hidden="false" customHeight="true" outlineLevel="0" collapsed="false">
      <c r="A23" s="67" t="s">
        <v>40</v>
      </c>
      <c r="B23" s="67" t="s">
        <v>41</v>
      </c>
      <c r="C23" s="67"/>
      <c r="D23" s="67"/>
      <c r="E23" s="67"/>
      <c r="F23" s="68" t="n">
        <v>43678</v>
      </c>
      <c r="G23" s="66" t="s">
        <v>42</v>
      </c>
      <c r="H23" s="69" t="n">
        <v>0.7557</v>
      </c>
      <c r="I23" s="70" t="s">
        <v>45</v>
      </c>
      <c r="J23" s="71" t="n">
        <v>0.4562</v>
      </c>
      <c r="K23" s="69" t="s">
        <v>60</v>
      </c>
      <c r="L23" s="70"/>
      <c r="M23" s="71"/>
      <c r="N23" s="69" t="n">
        <v>0.24</v>
      </c>
      <c r="O23" s="70" t="s">
        <v>45</v>
      </c>
      <c r="P23" s="71" t="n">
        <v>0.4136</v>
      </c>
      <c r="Q23" s="69" t="s">
        <v>61</v>
      </c>
      <c r="R23" s="70"/>
      <c r="S23" s="71"/>
      <c r="T23" s="69" t="s">
        <v>62</v>
      </c>
      <c r="U23" s="70"/>
      <c r="V23" s="71"/>
      <c r="W23" s="69" t="s">
        <v>63</v>
      </c>
      <c r="X23" s="72"/>
      <c r="Y23" s="71"/>
      <c r="Z23" s="69" t="n">
        <v>0.108</v>
      </c>
      <c r="AA23" s="72" t="s">
        <v>45</v>
      </c>
      <c r="AB23" s="71" t="n">
        <v>0.08</v>
      </c>
      <c r="AC23" s="73"/>
      <c r="AD23" s="73"/>
      <c r="AE23" s="73"/>
    </row>
    <row r="24" customFormat="false" ht="30" hidden="false" customHeight="true" outlineLevel="0" collapsed="false">
      <c r="A24" s="67"/>
      <c r="B24" s="67"/>
      <c r="C24" s="67"/>
      <c r="D24" s="67"/>
      <c r="E24" s="67"/>
      <c r="F24" s="68"/>
      <c r="G24" s="66" t="s">
        <v>48</v>
      </c>
      <c r="H24" s="74" t="str">
        <f aca="false">ROUND(H23*81/1000,2)&amp;" ppb"</f>
        <v>0.06 ppb</v>
      </c>
      <c r="I24" s="70" t="s">
        <v>45</v>
      </c>
      <c r="J24" s="75" t="str">
        <f aca="false">ROUND(J23*81/1000,2)&amp;" ppb"</f>
        <v>0.04 ppb</v>
      </c>
      <c r="K24" s="74" t="str">
        <f aca="false">"&lt;"&amp;ROUND(RIGHT(K23,LEN(K23)-1)*81/1000,2)&amp;" ppb"</f>
        <v>&lt;1.26 ppb</v>
      </c>
      <c r="L24" s="70"/>
      <c r="M24" s="76"/>
      <c r="N24" s="74" t="str">
        <f aca="false">ROUND(N23*1760/1000,2)&amp;" ppb"</f>
        <v>0.42 ppb</v>
      </c>
      <c r="O24" s="70" t="s">
        <v>45</v>
      </c>
      <c r="P24" s="75" t="str">
        <f aca="false">ROUND(P23*1760/1000,2)&amp;" ppb"</f>
        <v>0.73 ppb</v>
      </c>
      <c r="Q24" s="74" t="str">
        <f aca="false">"&lt;"&amp;ROUND(RIGHT(Q23,LEN(Q23)-1)*246/1000,2)&amp;" ppb"</f>
        <v>&lt;0.06 ppb</v>
      </c>
      <c r="R24" s="70"/>
      <c r="S24" s="75"/>
      <c r="T24" s="74" t="str">
        <f aca="false">"&lt;"&amp;ROUND(RIGHT(T23,LEN(T23)-1)*32300/1000,2)&amp;" ppb"</f>
        <v>&lt;53.62 ppb</v>
      </c>
      <c r="U24" s="70"/>
      <c r="V24" s="75"/>
      <c r="W24" s="77"/>
      <c r="X24" s="70"/>
      <c r="Y24" s="76"/>
      <c r="Z24" s="77"/>
      <c r="AA24" s="70"/>
      <c r="AB24" s="76"/>
      <c r="AC24" s="78"/>
      <c r="AD24" s="70"/>
      <c r="AE24" s="79"/>
    </row>
    <row r="25" customFormat="false" ht="25.9" hidden="false" customHeight="true" outlineLevel="0" collapsed="false">
      <c r="A25" s="67"/>
      <c r="B25" s="67"/>
      <c r="C25" s="67"/>
      <c r="D25" s="67"/>
      <c r="E25" s="67"/>
      <c r="F25" s="68"/>
      <c r="G25" s="80" t="s">
        <v>31</v>
      </c>
      <c r="H25" s="52" t="s">
        <v>49</v>
      </c>
      <c r="I25" s="52"/>
      <c r="J25" s="52"/>
      <c r="K25" s="30"/>
      <c r="L25" s="31" t="s">
        <v>50</v>
      </c>
      <c r="M25" s="32"/>
      <c r="N25" s="53"/>
      <c r="O25" s="31" t="s">
        <v>51</v>
      </c>
      <c r="P25" s="54"/>
      <c r="Q25" s="53"/>
      <c r="R25" s="31" t="s">
        <v>52</v>
      </c>
      <c r="S25" s="54"/>
      <c r="T25" s="52" t="s">
        <v>53</v>
      </c>
      <c r="U25" s="52"/>
      <c r="V25" s="52"/>
      <c r="W25" s="33"/>
      <c r="X25" s="31"/>
      <c r="Y25" s="55"/>
      <c r="Z25" s="33"/>
      <c r="AA25" s="31"/>
      <c r="AB25" s="55"/>
      <c r="AC25" s="30"/>
      <c r="AD25" s="31"/>
      <c r="AE25" s="32"/>
    </row>
    <row r="26" customFormat="false" ht="25.25" hidden="false" customHeight="true" outlineLevel="0" collapsed="false">
      <c r="A26" s="67"/>
      <c r="B26" s="67"/>
      <c r="C26" s="67"/>
      <c r="D26" s="67"/>
      <c r="E26" s="67"/>
      <c r="F26" s="68"/>
      <c r="G26" s="66" t="s">
        <v>42</v>
      </c>
      <c r="H26" s="81" t="s">
        <v>64</v>
      </c>
      <c r="I26" s="70"/>
      <c r="J26" s="82"/>
      <c r="K26" s="69" t="n">
        <v>0.3536</v>
      </c>
      <c r="L26" s="72" t="s">
        <v>45</v>
      </c>
      <c r="M26" s="82" t="n">
        <v>2.23</v>
      </c>
      <c r="N26" s="69" t="s">
        <v>65</v>
      </c>
      <c r="O26" s="72"/>
      <c r="P26" s="71"/>
      <c r="Q26" s="69" t="s">
        <v>66</v>
      </c>
      <c r="R26" s="72"/>
      <c r="S26" s="71"/>
      <c r="T26" s="69" t="s">
        <v>67</v>
      </c>
      <c r="U26" s="72"/>
      <c r="V26" s="71"/>
      <c r="W26" s="77"/>
      <c r="X26" s="70"/>
      <c r="Y26" s="76"/>
      <c r="Z26" s="69"/>
      <c r="AA26" s="72"/>
      <c r="AB26" s="71"/>
      <c r="AC26" s="78"/>
      <c r="AD26" s="70"/>
      <c r="AE26" s="79"/>
    </row>
    <row r="27" customFormat="false" ht="22.85" hidden="false" customHeight="true" outlineLevel="0" collapsed="false">
      <c r="A27" s="83"/>
      <c r="B27" s="83"/>
      <c r="C27" s="83"/>
      <c r="D27" s="83"/>
      <c r="E27" s="83"/>
      <c r="F27" s="84"/>
      <c r="G27" s="66" t="s">
        <v>48</v>
      </c>
      <c r="H27" s="74" t="str">
        <f aca="false">"&lt;"&amp;ROUND(RIGHT(H26,LEN(H26)-1)*81/1000000,2)&amp;" ppm"</f>
        <v>&lt;4.36 ppm</v>
      </c>
      <c r="I27" s="70"/>
      <c r="J27" s="75"/>
      <c r="K27" s="81"/>
      <c r="L27" s="72"/>
      <c r="M27" s="82"/>
      <c r="N27" s="85"/>
      <c r="O27" s="70"/>
      <c r="P27" s="86"/>
      <c r="Q27" s="74" t="str">
        <f aca="false">"&lt;"&amp;ROUND(RIGHT(Q26,LEN(Q26)-1)*246/1000,2)&amp;" ppb"</f>
        <v>&lt;0.23 ppb</v>
      </c>
      <c r="R27" s="70"/>
      <c r="S27" s="75"/>
      <c r="T27" s="74" t="str">
        <f aca="false">"&lt;"&amp;ROUND(RIGHT(T26,LEN(T26)-1)*81/1000000,2)&amp;" ppm"</f>
        <v>&lt;0.7 ppm</v>
      </c>
      <c r="U27" s="72"/>
      <c r="V27" s="71"/>
      <c r="W27" s="77"/>
      <c r="X27" s="70"/>
      <c r="Y27" s="76"/>
      <c r="Z27" s="77"/>
      <c r="AA27" s="70"/>
      <c r="AB27" s="76"/>
      <c r="AC27" s="78"/>
      <c r="AD27" s="70"/>
      <c r="AE27" s="79"/>
    </row>
    <row r="28" customFormat="false" ht="34.3" hidden="false" customHeight="true" outlineLevel="0" collapsed="false">
      <c r="A28" s="24" t="s">
        <v>68</v>
      </c>
      <c r="B28" s="25" t="s">
        <v>28</v>
      </c>
      <c r="C28" s="26" t="s">
        <v>69</v>
      </c>
      <c r="D28" s="27" t="n">
        <v>7.542</v>
      </c>
      <c r="E28" s="87" t="n">
        <v>190709</v>
      </c>
      <c r="F28" s="28" t="n">
        <v>43655</v>
      </c>
      <c r="G28" s="29" t="s">
        <v>31</v>
      </c>
      <c r="H28" s="30"/>
      <c r="I28" s="31" t="s">
        <v>32</v>
      </c>
      <c r="J28" s="32"/>
      <c r="K28" s="30"/>
      <c r="L28" s="31" t="s">
        <v>33</v>
      </c>
      <c r="M28" s="32"/>
      <c r="N28" s="30"/>
      <c r="O28" s="31" t="s">
        <v>34</v>
      </c>
      <c r="P28" s="32"/>
      <c r="Q28" s="30"/>
      <c r="R28" s="31" t="s">
        <v>35</v>
      </c>
      <c r="S28" s="32"/>
      <c r="T28" s="33"/>
      <c r="U28" s="31" t="s">
        <v>36</v>
      </c>
      <c r="V28" s="32"/>
      <c r="W28" s="30"/>
      <c r="X28" s="31" t="s">
        <v>37</v>
      </c>
      <c r="Y28" s="32"/>
      <c r="Z28" s="30"/>
      <c r="AA28" s="31" t="s">
        <v>38</v>
      </c>
      <c r="AB28" s="32"/>
      <c r="AC28" s="34" t="s">
        <v>39</v>
      </c>
      <c r="AD28" s="34"/>
      <c r="AE28" s="34"/>
    </row>
    <row r="29" customFormat="false" ht="25.25" hidden="false" customHeight="true" outlineLevel="0" collapsed="false">
      <c r="A29" s="35" t="s">
        <v>40</v>
      </c>
      <c r="B29" s="35" t="s">
        <v>41</v>
      </c>
      <c r="C29" s="35"/>
      <c r="D29" s="35"/>
      <c r="E29" s="35"/>
      <c r="F29" s="36" t="n">
        <v>43663</v>
      </c>
      <c r="G29" s="29" t="s">
        <v>42</v>
      </c>
      <c r="H29" s="37" t="n">
        <v>5.629</v>
      </c>
      <c r="I29" s="38" t="s">
        <v>45</v>
      </c>
      <c r="J29" s="39" t="n">
        <v>0.802</v>
      </c>
      <c r="K29" s="37" t="s">
        <v>70</v>
      </c>
      <c r="L29" s="38"/>
      <c r="M29" s="39"/>
      <c r="N29" s="37" t="s">
        <v>71</v>
      </c>
      <c r="O29" s="38"/>
      <c r="P29" s="39"/>
      <c r="Q29" s="37" t="s">
        <v>72</v>
      </c>
      <c r="R29" s="38"/>
      <c r="S29" s="39"/>
      <c r="T29" s="37" t="s">
        <v>73</v>
      </c>
      <c r="U29" s="38"/>
      <c r="V29" s="39"/>
      <c r="W29" s="37" t="s">
        <v>46</v>
      </c>
      <c r="X29" s="40"/>
      <c r="Y29" s="39"/>
      <c r="Z29" s="37" t="s">
        <v>43</v>
      </c>
      <c r="AA29" s="40"/>
      <c r="AB29" s="39"/>
      <c r="AC29" s="44"/>
      <c r="AD29" s="44"/>
      <c r="AE29" s="44"/>
    </row>
    <row r="30" customFormat="false" ht="30" hidden="false" customHeight="true" outlineLevel="0" collapsed="false">
      <c r="A30" s="35"/>
      <c r="B30" s="35" t="s">
        <v>74</v>
      </c>
      <c r="C30" s="35"/>
      <c r="D30" s="35"/>
      <c r="E30" s="35"/>
      <c r="F30" s="36"/>
      <c r="G30" s="29" t="s">
        <v>48</v>
      </c>
      <c r="H30" s="45" t="str">
        <f aca="false">ROUND(H29*81/1000,2)&amp;" ppb"</f>
        <v>0.46 ppb</v>
      </c>
      <c r="I30" s="38" t="s">
        <v>45</v>
      </c>
      <c r="J30" s="46" t="str">
        <f aca="false">ROUND(J29*81/1000,2)&amp;" ppb"</f>
        <v>0.06 ppb</v>
      </c>
      <c r="K30" s="45" t="str">
        <f aca="false">"&lt;"&amp;ROUND(RIGHT(K29,LEN(K29)-1)*81/1000,2)&amp;" ppb"</f>
        <v>&lt;1.19 ppb</v>
      </c>
      <c r="L30" s="38"/>
      <c r="M30" s="47"/>
      <c r="N30" s="45" t="str">
        <f aca="false">"&lt;"&amp;ROUND(RIGHT(N29,LEN(N29)-1)*1760/1000,2)&amp;" ppb"</f>
        <v>&lt;1.37 ppb</v>
      </c>
      <c r="O30" s="38"/>
      <c r="P30" s="46"/>
      <c r="Q30" s="45" t="str">
        <f aca="false">"&lt;"&amp;ROUND(RIGHT(Q29,LEN(Q29)-1)*246/1000,2)&amp;" ppb"</f>
        <v>&lt;0.13 ppb</v>
      </c>
      <c r="R30" s="38"/>
      <c r="S30" s="46"/>
      <c r="T30" s="45" t="str">
        <f aca="false">"&lt;"&amp;ROUND(RIGHT(T29,LEN(T29)-1)*32300/1000,2)&amp;" ppb"</f>
        <v>&lt;90.76 ppb</v>
      </c>
      <c r="U30" s="38"/>
      <c r="V30" s="46"/>
      <c r="W30" s="48"/>
      <c r="X30" s="38"/>
      <c r="Y30" s="47"/>
      <c r="Z30" s="48"/>
      <c r="AA30" s="38"/>
      <c r="AB30" s="47"/>
      <c r="AC30" s="49"/>
      <c r="AD30" s="38"/>
      <c r="AE30" s="50"/>
    </row>
    <row r="31" customFormat="false" ht="25.9" hidden="false" customHeight="true" outlineLevel="0" collapsed="false">
      <c r="A31" s="35"/>
      <c r="B31" s="35"/>
      <c r="C31" s="35"/>
      <c r="D31" s="35"/>
      <c r="E31" s="35"/>
      <c r="F31" s="36"/>
      <c r="G31" s="51" t="s">
        <v>31</v>
      </c>
      <c r="H31" s="52" t="s">
        <v>49</v>
      </c>
      <c r="I31" s="52"/>
      <c r="J31" s="52"/>
      <c r="K31" s="30"/>
      <c r="L31" s="31" t="s">
        <v>50</v>
      </c>
      <c r="M31" s="32"/>
      <c r="N31" s="53"/>
      <c r="O31" s="31" t="s">
        <v>51</v>
      </c>
      <c r="P31" s="54"/>
      <c r="Q31" s="53"/>
      <c r="R31" s="31" t="s">
        <v>52</v>
      </c>
      <c r="S31" s="54"/>
      <c r="T31" s="52" t="s">
        <v>53</v>
      </c>
      <c r="U31" s="52"/>
      <c r="V31" s="52"/>
      <c r="W31" s="33"/>
      <c r="X31" s="31"/>
      <c r="Y31" s="55"/>
      <c r="Z31" s="33"/>
      <c r="AA31" s="31"/>
      <c r="AB31" s="55"/>
      <c r="AC31" s="30"/>
      <c r="AD31" s="31"/>
      <c r="AE31" s="32"/>
    </row>
    <row r="32" customFormat="false" ht="25.25" hidden="false" customHeight="true" outlineLevel="0" collapsed="false">
      <c r="A32" s="35"/>
      <c r="B32" s="35"/>
      <c r="C32" s="35"/>
      <c r="D32" s="35"/>
      <c r="E32" s="35"/>
      <c r="F32" s="36"/>
      <c r="G32" s="29" t="s">
        <v>42</v>
      </c>
      <c r="H32" s="56" t="n">
        <v>56784</v>
      </c>
      <c r="I32" s="38" t="s">
        <v>45</v>
      </c>
      <c r="J32" s="57" t="n">
        <v>38532</v>
      </c>
      <c r="K32" s="37" t="s">
        <v>75</v>
      </c>
      <c r="L32" s="40"/>
      <c r="M32" s="57"/>
      <c r="N32" s="37" t="n">
        <v>0.103</v>
      </c>
      <c r="O32" s="40" t="s">
        <v>45</v>
      </c>
      <c r="P32" s="39" t="n">
        <v>0.228</v>
      </c>
      <c r="Q32" s="37" t="s">
        <v>76</v>
      </c>
      <c r="R32" s="40"/>
      <c r="S32" s="39"/>
      <c r="T32" s="37" t="s">
        <v>77</v>
      </c>
      <c r="U32" s="40"/>
      <c r="V32" s="39"/>
      <c r="W32" s="48"/>
      <c r="X32" s="38"/>
      <c r="Y32" s="47"/>
      <c r="Z32" s="37"/>
      <c r="AA32" s="40"/>
      <c r="AB32" s="39"/>
      <c r="AC32" s="49"/>
      <c r="AD32" s="38"/>
      <c r="AE32" s="50"/>
    </row>
    <row r="33" customFormat="false" ht="27.2" hidden="false" customHeight="true" outlineLevel="0" collapsed="false">
      <c r="A33" s="58"/>
      <c r="B33" s="58"/>
      <c r="C33" s="58"/>
      <c r="D33" s="58"/>
      <c r="E33" s="58"/>
      <c r="F33" s="59"/>
      <c r="G33" s="29" t="s">
        <v>48</v>
      </c>
      <c r="H33" s="45" t="str">
        <f aca="false">ROUND(H32*81/1000000,2)&amp;" ppm"</f>
        <v>4.6 ppm</v>
      </c>
      <c r="I33" s="38" t="s">
        <v>45</v>
      </c>
      <c r="J33" s="46" t="str">
        <f aca="false">ROUND(J32*81/1000000,2)&amp;" ppm"</f>
        <v>3.12 ppm</v>
      </c>
      <c r="K33" s="56"/>
      <c r="L33" s="40"/>
      <c r="M33" s="57"/>
      <c r="N33" s="41"/>
      <c r="O33" s="38"/>
      <c r="P33" s="43"/>
      <c r="Q33" s="45" t="str">
        <f aca="false">"&lt;"&amp;ROUND(RIGHT(Q32,LEN(Q32)-1)*246/1000,2)&amp;" ppb"</f>
        <v>&lt;0.22 ppb</v>
      </c>
      <c r="R33" s="38"/>
      <c r="S33" s="46"/>
      <c r="T33" s="45" t="str">
        <f aca="false">"&lt;"&amp;ROUND(RIGHT(T32,LEN(T32)-1)*81/1000000,2)&amp;" ppm"</f>
        <v>&lt;0.84 ppm</v>
      </c>
      <c r="U33" s="40"/>
      <c r="V33" s="39"/>
      <c r="W33" s="48"/>
      <c r="X33" s="38"/>
      <c r="Y33" s="47"/>
      <c r="Z33" s="48"/>
      <c r="AA33" s="38"/>
      <c r="AB33" s="47"/>
      <c r="AC33" s="49"/>
      <c r="AD33" s="38"/>
      <c r="AE33" s="50"/>
    </row>
    <row r="34" customFormat="false" ht="34.3" hidden="false" customHeight="true" outlineLevel="0" collapsed="false">
      <c r="A34" s="60" t="s">
        <v>78</v>
      </c>
      <c r="B34" s="61" t="s">
        <v>58</v>
      </c>
      <c r="C34" s="62" t="s">
        <v>69</v>
      </c>
      <c r="D34" s="63" t="n">
        <v>7.583</v>
      </c>
      <c r="E34" s="63" t="s">
        <v>79</v>
      </c>
      <c r="F34" s="65" t="n">
        <v>43678</v>
      </c>
      <c r="G34" s="66" t="s">
        <v>31</v>
      </c>
      <c r="H34" s="30"/>
      <c r="I34" s="31" t="s">
        <v>32</v>
      </c>
      <c r="J34" s="32"/>
      <c r="K34" s="30"/>
      <c r="L34" s="31" t="s">
        <v>33</v>
      </c>
      <c r="M34" s="32"/>
      <c r="N34" s="30"/>
      <c r="O34" s="31" t="s">
        <v>34</v>
      </c>
      <c r="P34" s="32"/>
      <c r="Q34" s="30"/>
      <c r="R34" s="31" t="s">
        <v>35</v>
      </c>
      <c r="S34" s="32"/>
      <c r="T34" s="33"/>
      <c r="U34" s="31" t="s">
        <v>36</v>
      </c>
      <c r="V34" s="32"/>
      <c r="W34" s="30"/>
      <c r="X34" s="31" t="s">
        <v>37</v>
      </c>
      <c r="Y34" s="32"/>
      <c r="Z34" s="30"/>
      <c r="AA34" s="31" t="s">
        <v>38</v>
      </c>
      <c r="AB34" s="32"/>
      <c r="AC34" s="34" t="s">
        <v>39</v>
      </c>
      <c r="AD34" s="34"/>
      <c r="AE34" s="34"/>
    </row>
    <row r="35" customFormat="false" ht="25.25" hidden="false" customHeight="true" outlineLevel="0" collapsed="false">
      <c r="A35" s="67" t="s">
        <v>40</v>
      </c>
      <c r="B35" s="67" t="s">
        <v>41</v>
      </c>
      <c r="C35" s="67"/>
      <c r="D35" s="67"/>
      <c r="E35" s="67"/>
      <c r="F35" s="68" t="n">
        <v>43703</v>
      </c>
      <c r="G35" s="66" t="s">
        <v>42</v>
      </c>
      <c r="H35" s="69" t="n">
        <v>8.972</v>
      </c>
      <c r="I35" s="70" t="s">
        <v>45</v>
      </c>
      <c r="J35" s="71" t="n">
        <v>0.945</v>
      </c>
      <c r="K35" s="69" t="n">
        <v>12.69</v>
      </c>
      <c r="L35" s="70" t="s">
        <v>45</v>
      </c>
      <c r="M35" s="71" t="n">
        <v>14.32</v>
      </c>
      <c r="N35" s="69" t="n">
        <v>0.8001</v>
      </c>
      <c r="O35" s="70" t="s">
        <v>45</v>
      </c>
      <c r="P35" s="71" t="n">
        <v>0.5747</v>
      </c>
      <c r="Q35" s="69" t="s">
        <v>80</v>
      </c>
      <c r="R35" s="70"/>
      <c r="S35" s="71"/>
      <c r="T35" s="69" t="s">
        <v>81</v>
      </c>
      <c r="U35" s="70"/>
      <c r="V35" s="71"/>
      <c r="W35" s="69" t="n">
        <v>0.47261</v>
      </c>
      <c r="X35" s="72" t="s">
        <v>45</v>
      </c>
      <c r="Y35" s="71" t="n">
        <v>0.2919</v>
      </c>
      <c r="Z35" s="69" t="n">
        <v>0.0479</v>
      </c>
      <c r="AA35" s="72" t="s">
        <v>45</v>
      </c>
      <c r="AB35" s="71" t="n">
        <v>0.13</v>
      </c>
      <c r="AC35" s="73"/>
      <c r="AD35" s="73"/>
      <c r="AE35" s="73"/>
    </row>
    <row r="36" customFormat="false" ht="30" hidden="false" customHeight="true" outlineLevel="0" collapsed="false">
      <c r="A36" s="67"/>
      <c r="B36" s="67" t="s">
        <v>82</v>
      </c>
      <c r="C36" s="67"/>
      <c r="D36" s="67"/>
      <c r="E36" s="67"/>
      <c r="F36" s="68"/>
      <c r="G36" s="66" t="s">
        <v>48</v>
      </c>
      <c r="H36" s="74" t="str">
        <f aca="false">ROUND(H35*81/1000,2)&amp;" ppb"</f>
        <v>0.73 ppb</v>
      </c>
      <c r="I36" s="70" t="s">
        <v>45</v>
      </c>
      <c r="J36" s="75" t="str">
        <f aca="false">ROUND(J35*81/1000,2)&amp;" ppb"</f>
        <v>0.08 ppb</v>
      </c>
      <c r="K36" s="74" t="str">
        <f aca="false">ROUND(K35*81/1000,2)&amp;" ppb"</f>
        <v>1.03 ppb</v>
      </c>
      <c r="L36" s="70" t="s">
        <v>45</v>
      </c>
      <c r="M36" s="75" t="str">
        <f aca="false">ROUND(M35*81/1000,2)&amp;" ppb"</f>
        <v>1.16 ppb</v>
      </c>
      <c r="N36" s="74" t="str">
        <f aca="false">ROUND(N35*1760/1000,2)&amp;" ppb"</f>
        <v>1.41 ppb</v>
      </c>
      <c r="O36" s="70" t="s">
        <v>45</v>
      </c>
      <c r="P36" s="75" t="str">
        <f aca="false">ROUND(P35*1760/1000,2)&amp;" ppb"</f>
        <v>1.01 ppb</v>
      </c>
      <c r="Q36" s="74" t="str">
        <f aca="false">"&lt;"&amp;ROUND(RIGHT(Q35,LEN(Q35)-1)*246/1000,2)&amp;" ppb"</f>
        <v>&lt;0.09 ppb</v>
      </c>
      <c r="R36" s="70"/>
      <c r="S36" s="75"/>
      <c r="T36" s="74" t="str">
        <f aca="false">"&lt;"&amp;ROUND(RIGHT(T35,LEN(T35)-1)*32300/1000,2)&amp;" ppb"</f>
        <v>&lt;87.21 ppb</v>
      </c>
      <c r="U36" s="70"/>
      <c r="V36" s="75"/>
      <c r="W36" s="77"/>
      <c r="X36" s="70"/>
      <c r="Y36" s="76"/>
      <c r="Z36" s="77"/>
      <c r="AA36" s="70"/>
      <c r="AB36" s="76"/>
      <c r="AC36" s="78"/>
      <c r="AD36" s="70"/>
      <c r="AE36" s="79"/>
    </row>
    <row r="37" customFormat="false" ht="25.9" hidden="false" customHeight="true" outlineLevel="0" collapsed="false">
      <c r="A37" s="67"/>
      <c r="B37" s="67"/>
      <c r="C37" s="67"/>
      <c r="D37" s="67"/>
      <c r="E37" s="67"/>
      <c r="F37" s="68"/>
      <c r="G37" s="80" t="s">
        <v>31</v>
      </c>
      <c r="H37" s="52" t="s">
        <v>49</v>
      </c>
      <c r="I37" s="52"/>
      <c r="J37" s="52"/>
      <c r="K37" s="30"/>
      <c r="L37" s="31" t="s">
        <v>50</v>
      </c>
      <c r="M37" s="32"/>
      <c r="N37" s="53"/>
      <c r="O37" s="31" t="s">
        <v>51</v>
      </c>
      <c r="P37" s="54"/>
      <c r="Q37" s="53"/>
      <c r="R37" s="31" t="s">
        <v>52</v>
      </c>
      <c r="S37" s="54"/>
      <c r="T37" s="52" t="s">
        <v>53</v>
      </c>
      <c r="U37" s="52"/>
      <c r="V37" s="52"/>
      <c r="W37" s="33"/>
      <c r="X37" s="31"/>
      <c r="Y37" s="55"/>
      <c r="Z37" s="33"/>
      <c r="AA37" s="31"/>
      <c r="AB37" s="55"/>
      <c r="AC37" s="30"/>
      <c r="AD37" s="31"/>
      <c r="AE37" s="32"/>
    </row>
    <row r="38" customFormat="false" ht="25.25" hidden="false" customHeight="true" outlineLevel="0" collapsed="false">
      <c r="A38" s="67"/>
      <c r="B38" s="67"/>
      <c r="C38" s="67"/>
      <c r="D38" s="67"/>
      <c r="E38" s="67"/>
      <c r="F38" s="68"/>
      <c r="G38" s="66" t="s">
        <v>42</v>
      </c>
      <c r="H38" s="81" t="s">
        <v>83</v>
      </c>
      <c r="I38" s="70"/>
      <c r="J38" s="82"/>
      <c r="K38" s="69" t="s">
        <v>84</v>
      </c>
      <c r="L38" s="72"/>
      <c r="M38" s="82"/>
      <c r="N38" s="69" t="s">
        <v>85</v>
      </c>
      <c r="O38" s="72"/>
      <c r="P38" s="71"/>
      <c r="Q38" s="69" t="s">
        <v>86</v>
      </c>
      <c r="R38" s="72"/>
      <c r="S38" s="71"/>
      <c r="T38" s="69" t="s">
        <v>87</v>
      </c>
      <c r="U38" s="72"/>
      <c r="V38" s="71"/>
      <c r="W38" s="77"/>
      <c r="X38" s="70"/>
      <c r="Y38" s="76"/>
      <c r="Z38" s="69"/>
      <c r="AA38" s="72"/>
      <c r="AB38" s="71"/>
      <c r="AC38" s="78"/>
      <c r="AD38" s="70"/>
      <c r="AE38" s="79"/>
    </row>
    <row r="39" customFormat="false" ht="22.85" hidden="false" customHeight="true" outlineLevel="0" collapsed="false">
      <c r="A39" s="83"/>
      <c r="B39" s="83"/>
      <c r="C39" s="83"/>
      <c r="D39" s="83"/>
      <c r="E39" s="83"/>
      <c r="F39" s="84"/>
      <c r="G39" s="66" t="s">
        <v>48</v>
      </c>
      <c r="H39" s="74" t="str">
        <f aca="false">"&lt;"&amp;ROUND(RIGHT(H38,LEN(H38)-1)*81/1000000,2)&amp;" ppm"</f>
        <v>&lt;5.04 ppm</v>
      </c>
      <c r="I39" s="70"/>
      <c r="J39" s="75"/>
      <c r="K39" s="81"/>
      <c r="L39" s="72"/>
      <c r="M39" s="82"/>
      <c r="N39" s="85"/>
      <c r="O39" s="70"/>
      <c r="P39" s="86"/>
      <c r="Q39" s="74" t="str">
        <f aca="false">"&lt;"&amp;ROUND(RIGHT(Q38,LEN(Q38)-1)*246/1000,2)&amp;" ppb"</f>
        <v>&lt;0.25 ppb</v>
      </c>
      <c r="R39" s="70"/>
      <c r="S39" s="75"/>
      <c r="T39" s="74" t="str">
        <f aca="false">"&lt;"&amp;ROUND(RIGHT(T38,LEN(T38)-1)*81/1000000,2)&amp;" ppm"</f>
        <v>&lt;2.31 ppm</v>
      </c>
      <c r="U39" s="72"/>
      <c r="V39" s="71"/>
      <c r="W39" s="77"/>
      <c r="X39" s="70"/>
      <c r="Y39" s="76"/>
      <c r="Z39" s="77"/>
      <c r="AA39" s="70"/>
      <c r="AB39" s="76"/>
      <c r="AC39" s="78"/>
      <c r="AD39" s="70"/>
      <c r="AE39" s="79"/>
    </row>
    <row r="40" customFormat="false" ht="34.3" hidden="false" customHeight="true" outlineLevel="0" collapsed="false">
      <c r="A40" s="24" t="s">
        <v>88</v>
      </c>
      <c r="B40" s="25" t="s">
        <v>89</v>
      </c>
      <c r="C40" s="26" t="s">
        <v>90</v>
      </c>
      <c r="D40" s="27" t="n">
        <v>16.542</v>
      </c>
      <c r="E40" s="87" t="n">
        <v>191219</v>
      </c>
      <c r="F40" s="28" t="n">
        <v>43818</v>
      </c>
      <c r="G40" s="29" t="s">
        <v>31</v>
      </c>
      <c r="H40" s="30"/>
      <c r="I40" s="31" t="s">
        <v>32</v>
      </c>
      <c r="J40" s="32"/>
      <c r="K40" s="30"/>
      <c r="L40" s="31" t="s">
        <v>33</v>
      </c>
      <c r="M40" s="32"/>
      <c r="N40" s="30"/>
      <c r="O40" s="31" t="s">
        <v>34</v>
      </c>
      <c r="P40" s="32"/>
      <c r="Q40" s="30"/>
      <c r="R40" s="31" t="s">
        <v>35</v>
      </c>
      <c r="S40" s="32"/>
      <c r="T40" s="33"/>
      <c r="U40" s="31" t="s">
        <v>36</v>
      </c>
      <c r="V40" s="32"/>
      <c r="W40" s="30"/>
      <c r="X40" s="31" t="s">
        <v>37</v>
      </c>
      <c r="Y40" s="32"/>
      <c r="Z40" s="30"/>
      <c r="AA40" s="31" t="s">
        <v>38</v>
      </c>
      <c r="AB40" s="32"/>
      <c r="AC40" s="34" t="s">
        <v>39</v>
      </c>
      <c r="AD40" s="34"/>
      <c r="AE40" s="34"/>
    </row>
    <row r="41" customFormat="false" ht="25.25" hidden="false" customHeight="true" outlineLevel="0" collapsed="false">
      <c r="A41" s="35" t="s">
        <v>91</v>
      </c>
      <c r="B41" s="35" t="s">
        <v>92</v>
      </c>
      <c r="C41" s="35"/>
      <c r="D41" s="35"/>
      <c r="E41" s="35"/>
      <c r="F41" s="36" t="n">
        <v>43836</v>
      </c>
      <c r="G41" s="29" t="s">
        <v>42</v>
      </c>
      <c r="H41" s="37" t="s">
        <v>93</v>
      </c>
      <c r="I41" s="38"/>
      <c r="J41" s="39"/>
      <c r="K41" s="37" t="n">
        <v>1.34</v>
      </c>
      <c r="L41" s="38" t="s">
        <v>45</v>
      </c>
      <c r="M41" s="39" t="n">
        <v>1.767</v>
      </c>
      <c r="N41" s="37" t="n">
        <v>0.009</v>
      </c>
      <c r="O41" s="38" t="s">
        <v>45</v>
      </c>
      <c r="P41" s="39" t="n">
        <v>0.0939</v>
      </c>
      <c r="Q41" s="37" t="s">
        <v>94</v>
      </c>
      <c r="R41" s="38"/>
      <c r="S41" s="39"/>
      <c r="T41" s="37" t="s">
        <v>95</v>
      </c>
      <c r="U41" s="38"/>
      <c r="V41" s="39"/>
      <c r="W41" s="37" t="s">
        <v>96</v>
      </c>
      <c r="X41" s="40"/>
      <c r="Y41" s="39"/>
      <c r="Z41" s="41" t="n">
        <v>0.00397</v>
      </c>
      <c r="AA41" s="42" t="s">
        <v>45</v>
      </c>
      <c r="AB41" s="43" t="n">
        <v>0.021</v>
      </c>
      <c r="AC41" s="44"/>
      <c r="AD41" s="44"/>
      <c r="AE41" s="44"/>
    </row>
    <row r="42" customFormat="false" ht="33.35" hidden="false" customHeight="true" outlineLevel="0" collapsed="false">
      <c r="A42" s="35"/>
      <c r="B42" s="35" t="s">
        <v>97</v>
      </c>
      <c r="C42" s="35"/>
      <c r="D42" s="35"/>
      <c r="E42" s="35"/>
      <c r="F42" s="36"/>
      <c r="G42" s="29" t="s">
        <v>48</v>
      </c>
      <c r="H42" s="45" t="str">
        <f aca="false">"&lt;"&amp;ROUND(RIGHT(H41,LEN(H41)-1)*81/1,2)&amp;" ppt"</f>
        <v>&lt;2.67 ppt</v>
      </c>
      <c r="I42" s="38"/>
      <c r="J42" s="46"/>
      <c r="K42" s="45" t="str">
        <f aca="false">ROUND(K41*81/1000,2)&amp;" ppb"</f>
        <v>0.11 ppb</v>
      </c>
      <c r="L42" s="38" t="s">
        <v>45</v>
      </c>
      <c r="M42" s="46" t="str">
        <f aca="false">ROUND(M41*81/1000,2)&amp;" ppb"</f>
        <v>0.14 ppb</v>
      </c>
      <c r="N42" s="45" t="str">
        <f aca="false">ROUND(N41*1760/1000,2)&amp;" ppb"</f>
        <v>0.02 ppb</v>
      </c>
      <c r="O42" s="38" t="s">
        <v>45</v>
      </c>
      <c r="P42" s="46" t="str">
        <f aca="false">ROUND(P41*1760/1000,2)&amp;" ppb"</f>
        <v>0.17 ppb</v>
      </c>
      <c r="Q42" s="45" t="str">
        <f aca="false">"&lt;"&amp;ROUND(RIGHT(Q41,LEN(Q41)-1)*246/1,2)&amp;" ppt"</f>
        <v>&lt;24.6 ppt</v>
      </c>
      <c r="R42" s="38"/>
      <c r="S42" s="46"/>
      <c r="T42" s="45" t="str">
        <f aca="false">"&lt;"&amp;ROUND(RIGHT(T41,LEN(T41)-1)*32300/1000,2)&amp;" ppb"</f>
        <v>&lt;27.46 ppb</v>
      </c>
      <c r="U42" s="38"/>
      <c r="V42" s="46"/>
      <c r="W42" s="48"/>
      <c r="X42" s="38"/>
      <c r="Y42" s="47"/>
      <c r="Z42" s="48"/>
      <c r="AA42" s="38"/>
      <c r="AB42" s="47"/>
      <c r="AC42" s="49"/>
      <c r="AD42" s="38"/>
      <c r="AE42" s="50"/>
    </row>
    <row r="43" customFormat="false" ht="32.35" hidden="false" customHeight="true" outlineLevel="0" collapsed="false">
      <c r="A43" s="35"/>
      <c r="B43" s="35"/>
      <c r="C43" s="88"/>
      <c r="D43" s="35"/>
      <c r="E43" s="35"/>
      <c r="F43" s="36"/>
      <c r="G43" s="51" t="s">
        <v>31</v>
      </c>
      <c r="H43" s="52" t="s">
        <v>49</v>
      </c>
      <c r="I43" s="52"/>
      <c r="J43" s="52"/>
      <c r="K43" s="30"/>
      <c r="L43" s="31" t="s">
        <v>50</v>
      </c>
      <c r="M43" s="32"/>
      <c r="N43" s="53"/>
      <c r="O43" s="31" t="s">
        <v>51</v>
      </c>
      <c r="P43" s="54"/>
      <c r="Q43" s="53"/>
      <c r="R43" s="31" t="s">
        <v>52</v>
      </c>
      <c r="S43" s="54"/>
      <c r="T43" s="52" t="s">
        <v>53</v>
      </c>
      <c r="U43" s="52"/>
      <c r="V43" s="52"/>
      <c r="W43" s="33"/>
      <c r="X43" s="31"/>
      <c r="Y43" s="55"/>
      <c r="Z43" s="33"/>
      <c r="AA43" s="31"/>
      <c r="AB43" s="55"/>
      <c r="AC43" s="30"/>
      <c r="AD43" s="31"/>
      <c r="AE43" s="32"/>
    </row>
    <row r="44" customFormat="false" ht="25.25" hidden="false" customHeight="true" outlineLevel="0" collapsed="false">
      <c r="A44" s="35"/>
      <c r="B44" s="35"/>
      <c r="C44" s="88"/>
      <c r="D44" s="35"/>
      <c r="E44" s="35"/>
      <c r="F44" s="36"/>
      <c r="G44" s="29" t="s">
        <v>42</v>
      </c>
      <c r="H44" s="56" t="s">
        <v>98</v>
      </c>
      <c r="I44" s="38"/>
      <c r="J44" s="57"/>
      <c r="K44" s="37" t="s">
        <v>99</v>
      </c>
      <c r="L44" s="40"/>
      <c r="M44" s="57"/>
      <c r="N44" s="37" t="s">
        <v>100</v>
      </c>
      <c r="O44" s="40"/>
      <c r="P44" s="39"/>
      <c r="Q44" s="37" t="s">
        <v>101</v>
      </c>
      <c r="R44" s="40"/>
      <c r="S44" s="39"/>
      <c r="T44" s="37" t="s">
        <v>102</v>
      </c>
      <c r="U44" s="40"/>
      <c r="V44" s="39"/>
      <c r="W44" s="48"/>
      <c r="X44" s="38"/>
      <c r="Y44" s="47"/>
      <c r="Z44" s="37"/>
      <c r="AA44" s="40"/>
      <c r="AB44" s="39"/>
      <c r="AC44" s="49"/>
      <c r="AD44" s="38"/>
      <c r="AE44" s="50"/>
    </row>
    <row r="45" customFormat="false" ht="22.85" hidden="false" customHeight="true" outlineLevel="0" collapsed="false">
      <c r="A45" s="58"/>
      <c r="B45" s="58"/>
      <c r="C45" s="89"/>
      <c r="D45" s="58"/>
      <c r="E45" s="58"/>
      <c r="F45" s="59"/>
      <c r="G45" s="29" t="s">
        <v>48</v>
      </c>
      <c r="H45" s="45" t="str">
        <f aca="false">"&lt;"&amp;ROUND(RIGHT(H44,LEN(H44)-1)*81/1000,2)&amp;" ppb"</f>
        <v>&lt;3.23 ppb</v>
      </c>
      <c r="I45" s="38"/>
      <c r="J45" s="46"/>
      <c r="K45" s="56"/>
      <c r="L45" s="40"/>
      <c r="M45" s="57"/>
      <c r="N45" s="41"/>
      <c r="O45" s="38"/>
      <c r="P45" s="43"/>
      <c r="Q45" s="45" t="str">
        <f aca="false">"&lt;"&amp;ROUND(RIGHT(Q44,LEN(Q44)-1)*246/1,2)&amp;" ppt"</f>
        <v>&lt;76.26 ppt</v>
      </c>
      <c r="R45" s="38"/>
      <c r="S45" s="46"/>
      <c r="T45" s="45" t="str">
        <f aca="false">"&lt;"&amp;ROUND(RIGHT(T44,LEN(T44)-1)*81/1000,2)&amp;" ppb"</f>
        <v>&lt;352.11 ppb</v>
      </c>
      <c r="U45" s="40"/>
      <c r="V45" s="39"/>
      <c r="W45" s="48"/>
      <c r="X45" s="38"/>
      <c r="Y45" s="47"/>
      <c r="Z45" s="48"/>
      <c r="AA45" s="38"/>
      <c r="AB45" s="47"/>
      <c r="AC45" s="49"/>
      <c r="AD45" s="38"/>
      <c r="AE45" s="50"/>
    </row>
    <row r="46" customFormat="false" ht="34.3" hidden="false" customHeight="true" outlineLevel="0" collapsed="false">
      <c r="A46" s="60" t="s">
        <v>103</v>
      </c>
      <c r="B46" s="61" t="s">
        <v>89</v>
      </c>
      <c r="C46" s="62" t="s">
        <v>104</v>
      </c>
      <c r="D46" s="63" t="n">
        <v>19.5</v>
      </c>
      <c r="E46" s="64" t="n">
        <v>200106</v>
      </c>
      <c r="F46" s="65" t="n">
        <v>43836</v>
      </c>
      <c r="G46" s="66" t="s">
        <v>31</v>
      </c>
      <c r="H46" s="30"/>
      <c r="I46" s="31" t="s">
        <v>32</v>
      </c>
      <c r="J46" s="32"/>
      <c r="K46" s="30"/>
      <c r="L46" s="31" t="s">
        <v>33</v>
      </c>
      <c r="M46" s="32"/>
      <c r="N46" s="30"/>
      <c r="O46" s="31" t="s">
        <v>34</v>
      </c>
      <c r="P46" s="32"/>
      <c r="Q46" s="30"/>
      <c r="R46" s="31" t="s">
        <v>35</v>
      </c>
      <c r="S46" s="32"/>
      <c r="T46" s="33"/>
      <c r="U46" s="31" t="s">
        <v>36</v>
      </c>
      <c r="V46" s="32"/>
      <c r="W46" s="30"/>
      <c r="X46" s="31" t="s">
        <v>37</v>
      </c>
      <c r="Y46" s="32"/>
      <c r="Z46" s="30"/>
      <c r="AA46" s="31" t="s">
        <v>38</v>
      </c>
      <c r="AB46" s="32"/>
      <c r="AC46" s="34" t="s">
        <v>39</v>
      </c>
      <c r="AD46" s="34"/>
      <c r="AE46" s="34"/>
    </row>
    <row r="47" customFormat="false" ht="25.25" hidden="false" customHeight="true" outlineLevel="0" collapsed="false">
      <c r="A47" s="67" t="s">
        <v>105</v>
      </c>
      <c r="B47" s="67" t="s">
        <v>92</v>
      </c>
      <c r="C47" s="67"/>
      <c r="D47" s="67"/>
      <c r="E47" s="67"/>
      <c r="F47" s="68" t="n">
        <v>43857</v>
      </c>
      <c r="G47" s="66" t="s">
        <v>42</v>
      </c>
      <c r="H47" s="69" t="s">
        <v>106</v>
      </c>
      <c r="I47" s="70"/>
      <c r="J47" s="71"/>
      <c r="K47" s="69" t="n">
        <v>2.278</v>
      </c>
      <c r="L47" s="70" t="s">
        <v>45</v>
      </c>
      <c r="M47" s="71" t="n">
        <v>1.771</v>
      </c>
      <c r="N47" s="85" t="n">
        <v>0.0408</v>
      </c>
      <c r="O47" s="90" t="s">
        <v>45</v>
      </c>
      <c r="P47" s="86" t="n">
        <v>0.08466</v>
      </c>
      <c r="Q47" s="69" t="s">
        <v>107</v>
      </c>
      <c r="R47" s="70"/>
      <c r="S47" s="71"/>
      <c r="T47" s="69" t="n">
        <v>0.3532</v>
      </c>
      <c r="U47" s="70" t="s">
        <v>45</v>
      </c>
      <c r="V47" s="71" t="n">
        <v>0.5669</v>
      </c>
      <c r="W47" s="85" t="n">
        <v>0.034</v>
      </c>
      <c r="X47" s="90" t="s">
        <v>45</v>
      </c>
      <c r="Y47" s="86" t="n">
        <v>0.05</v>
      </c>
      <c r="Z47" s="85" t="n">
        <v>0.01</v>
      </c>
      <c r="AA47" s="90" t="s">
        <v>45</v>
      </c>
      <c r="AB47" s="86" t="n">
        <v>0.021</v>
      </c>
      <c r="AC47" s="73"/>
      <c r="AD47" s="73"/>
      <c r="AE47" s="73"/>
    </row>
    <row r="48" customFormat="false" ht="33.35" hidden="false" customHeight="true" outlineLevel="0" collapsed="false">
      <c r="A48" s="67"/>
      <c r="B48" s="67" t="s">
        <v>97</v>
      </c>
      <c r="C48" s="67"/>
      <c r="D48" s="67"/>
      <c r="E48" s="67"/>
      <c r="F48" s="68"/>
      <c r="G48" s="66" t="s">
        <v>48</v>
      </c>
      <c r="H48" s="74" t="str">
        <f aca="false">"&lt;"&amp;ROUND(RIGHT(H47,LEN(H47)-1)*81/1,2)&amp;" ppt"</f>
        <v>&lt;1.54 ppt</v>
      </c>
      <c r="I48" s="70"/>
      <c r="J48" s="75"/>
      <c r="K48" s="74" t="str">
        <f aca="false">ROUND(K47*81/1000,2)&amp;" ppb"</f>
        <v>0.18 ppb</v>
      </c>
      <c r="L48" s="70" t="s">
        <v>45</v>
      </c>
      <c r="M48" s="75" t="str">
        <f aca="false">ROUND(M47*81/1000,2)&amp;" ppb"</f>
        <v>0.14 ppb</v>
      </c>
      <c r="N48" s="74" t="str">
        <f aca="false">ROUND(N47*1760/1000,2)&amp;" ppb"</f>
        <v>0.07 ppb</v>
      </c>
      <c r="O48" s="70" t="s">
        <v>45</v>
      </c>
      <c r="P48" s="75" t="str">
        <f aca="false">ROUND(P47*1760/1000,2)&amp;" ppb"</f>
        <v>0.15 ppb</v>
      </c>
      <c r="Q48" s="74" t="str">
        <f aca="false">"&lt;"&amp;ROUND(RIGHT(Q47,LEN(Q47)-1)*246/1000,2)&amp;" ppb"</f>
        <v>&lt;0.02 ppb</v>
      </c>
      <c r="R48" s="70"/>
      <c r="S48" s="75"/>
      <c r="T48" s="74" t="str">
        <f aca="false">ROUND(T47*32300/1000,2)&amp;" ppb"</f>
        <v>11.41 ppb</v>
      </c>
      <c r="U48" s="70" t="s">
        <v>45</v>
      </c>
      <c r="V48" s="75" t="str">
        <f aca="false">ROUND(V47*32300/1000,2)&amp;" ppb"</f>
        <v>18.31 ppb</v>
      </c>
      <c r="W48" s="77"/>
      <c r="X48" s="70"/>
      <c r="Y48" s="76"/>
      <c r="Z48" s="77"/>
      <c r="AA48" s="70"/>
      <c r="AB48" s="76"/>
      <c r="AC48" s="78"/>
      <c r="AD48" s="70"/>
      <c r="AE48" s="79"/>
    </row>
    <row r="49" customFormat="false" ht="32.35" hidden="false" customHeight="true" outlineLevel="0" collapsed="false">
      <c r="A49" s="67"/>
      <c r="B49" s="67"/>
      <c r="C49" s="91"/>
      <c r="D49" s="67"/>
      <c r="E49" s="67"/>
      <c r="F49" s="68"/>
      <c r="G49" s="80" t="s">
        <v>31</v>
      </c>
      <c r="H49" s="52" t="s">
        <v>49</v>
      </c>
      <c r="I49" s="52"/>
      <c r="J49" s="52"/>
      <c r="K49" s="30"/>
      <c r="L49" s="31" t="s">
        <v>50</v>
      </c>
      <c r="M49" s="32"/>
      <c r="N49" s="53"/>
      <c r="O49" s="31" t="s">
        <v>51</v>
      </c>
      <c r="P49" s="54"/>
      <c r="Q49" s="53"/>
      <c r="R49" s="31" t="s">
        <v>52</v>
      </c>
      <c r="S49" s="54"/>
      <c r="T49" s="52" t="s">
        <v>53</v>
      </c>
      <c r="U49" s="52"/>
      <c r="V49" s="52"/>
      <c r="W49" s="33"/>
      <c r="X49" s="31" t="s">
        <v>108</v>
      </c>
      <c r="Y49" s="55"/>
      <c r="Z49" s="33"/>
      <c r="AA49" s="31"/>
      <c r="AB49" s="55"/>
      <c r="AC49" s="30"/>
      <c r="AD49" s="31"/>
      <c r="AE49" s="32"/>
    </row>
    <row r="50" customFormat="false" ht="25.25" hidden="false" customHeight="true" outlineLevel="0" collapsed="false">
      <c r="A50" s="67"/>
      <c r="B50" s="67"/>
      <c r="C50" s="91"/>
      <c r="D50" s="67"/>
      <c r="E50" s="67"/>
      <c r="F50" s="68"/>
      <c r="G50" s="66" t="s">
        <v>42</v>
      </c>
      <c r="H50" s="81" t="s">
        <v>109</v>
      </c>
      <c r="I50" s="70"/>
      <c r="J50" s="82"/>
      <c r="K50" s="69" t="s">
        <v>110</v>
      </c>
      <c r="L50" s="72"/>
      <c r="M50" s="82"/>
      <c r="N50" s="69" t="s">
        <v>111</v>
      </c>
      <c r="O50" s="72"/>
      <c r="P50" s="71"/>
      <c r="Q50" s="69" t="s">
        <v>112</v>
      </c>
      <c r="R50" s="72"/>
      <c r="S50" s="71"/>
      <c r="T50" s="69" t="s">
        <v>113</v>
      </c>
      <c r="U50" s="72"/>
      <c r="V50" s="71"/>
      <c r="W50" s="85" t="n">
        <v>0.135</v>
      </c>
      <c r="X50" s="90" t="s">
        <v>45</v>
      </c>
      <c r="Y50" s="86" t="n">
        <v>0.044</v>
      </c>
      <c r="Z50" s="69"/>
      <c r="AA50" s="72"/>
      <c r="AB50" s="71"/>
      <c r="AC50" s="78"/>
      <c r="AD50" s="70"/>
      <c r="AE50" s="79"/>
    </row>
    <row r="51" customFormat="false" ht="22.85" hidden="false" customHeight="true" outlineLevel="0" collapsed="false">
      <c r="A51" s="83"/>
      <c r="B51" s="83"/>
      <c r="C51" s="92"/>
      <c r="D51" s="83"/>
      <c r="E51" s="83"/>
      <c r="F51" s="84"/>
      <c r="G51" s="66" t="s">
        <v>48</v>
      </c>
      <c r="H51" s="74" t="str">
        <f aca="false">"&lt;"&amp;ROUND(RIGHT(H50,LEN(H50)-1)*81/1000,2)&amp;" ppb"</f>
        <v>&lt;3.35 ppb</v>
      </c>
      <c r="I51" s="70"/>
      <c r="J51" s="75"/>
      <c r="K51" s="81"/>
      <c r="L51" s="72"/>
      <c r="M51" s="82"/>
      <c r="N51" s="85"/>
      <c r="O51" s="70"/>
      <c r="P51" s="86"/>
      <c r="Q51" s="74" t="str">
        <f aca="false">"&lt;"&amp;ROUND(RIGHT(Q50,LEN(Q50)-1)*246/1000,2)&amp;" ppb"</f>
        <v>&lt;0.04 ppb</v>
      </c>
      <c r="R51" s="70"/>
      <c r="S51" s="75"/>
      <c r="T51" s="74" t="str">
        <f aca="false">"&lt;"&amp;ROUND(RIGHT(T50,LEN(T50)-1)*81/1000,2)&amp;" ppb"</f>
        <v>&lt;216.27 ppb</v>
      </c>
      <c r="U51" s="70"/>
      <c r="V51" s="75"/>
      <c r="W51" s="77"/>
      <c r="X51" s="70"/>
      <c r="Y51" s="76"/>
      <c r="Z51" s="77"/>
      <c r="AA51" s="70"/>
      <c r="AB51" s="76"/>
      <c r="AC51" s="78"/>
      <c r="AD51" s="70"/>
      <c r="AE51" s="79"/>
    </row>
    <row r="52" customFormat="false" ht="32.8" hidden="false" customHeight="true" outlineLevel="0" collapsed="false">
      <c r="A52" s="14" t="s">
        <v>114</v>
      </c>
      <c r="B52" s="14"/>
      <c r="C52" s="15"/>
      <c r="D52" s="15"/>
      <c r="E52" s="15"/>
      <c r="F52" s="16"/>
      <c r="G52" s="15"/>
      <c r="H52" s="93"/>
      <c r="I52" s="15"/>
      <c r="J52" s="94"/>
      <c r="K52" s="15"/>
      <c r="L52" s="15"/>
      <c r="M52" s="15"/>
      <c r="N52" s="15"/>
      <c r="O52" s="15"/>
      <c r="P52" s="15"/>
      <c r="Q52" s="93"/>
      <c r="R52" s="15"/>
      <c r="S52" s="95"/>
      <c r="T52" s="96"/>
      <c r="U52" s="15"/>
      <c r="V52" s="97"/>
      <c r="W52" s="93"/>
      <c r="X52" s="15"/>
      <c r="Y52" s="95"/>
      <c r="Z52" s="93"/>
      <c r="AA52" s="15"/>
      <c r="AB52" s="15"/>
      <c r="AC52" s="15"/>
      <c r="AD52" s="15"/>
      <c r="AE52" s="17"/>
    </row>
    <row r="53" customFormat="false" ht="38.05" hidden="false" customHeight="true" outlineLevel="0" collapsed="false">
      <c r="A53" s="18" t="s">
        <v>21</v>
      </c>
      <c r="B53" s="18" t="s">
        <v>22</v>
      </c>
      <c r="C53" s="18" t="s">
        <v>23</v>
      </c>
      <c r="D53" s="18" t="s">
        <v>24</v>
      </c>
      <c r="E53" s="18" t="s">
        <v>25</v>
      </c>
      <c r="F53" s="19" t="s">
        <v>26</v>
      </c>
      <c r="G53" s="18"/>
      <c r="H53" s="20"/>
      <c r="I53" s="21"/>
      <c r="J53" s="22"/>
      <c r="K53" s="20"/>
      <c r="L53" s="21"/>
      <c r="M53" s="22"/>
      <c r="N53" s="20"/>
      <c r="O53" s="21"/>
      <c r="P53" s="22"/>
      <c r="Q53" s="20"/>
      <c r="R53" s="21"/>
      <c r="S53" s="22"/>
      <c r="T53" s="23"/>
      <c r="U53" s="21"/>
      <c r="V53" s="22"/>
      <c r="W53" s="20"/>
      <c r="X53" s="21"/>
      <c r="Y53" s="22"/>
      <c r="Z53" s="20"/>
      <c r="AA53" s="21"/>
      <c r="AB53" s="22"/>
      <c r="AC53" s="18"/>
      <c r="AD53" s="18"/>
      <c r="AE53" s="18"/>
    </row>
    <row r="54" customFormat="false" ht="34.3" hidden="false" customHeight="true" outlineLevel="0" collapsed="false">
      <c r="A54" s="25" t="s">
        <v>115</v>
      </c>
      <c r="B54" s="25"/>
      <c r="C54" s="26"/>
      <c r="D54" s="27"/>
      <c r="E54" s="27"/>
      <c r="F54" s="28"/>
      <c r="G54" s="29" t="s">
        <v>31</v>
      </c>
      <c r="H54" s="30"/>
      <c r="I54" s="31" t="s">
        <v>32</v>
      </c>
      <c r="J54" s="32"/>
      <c r="K54" s="30"/>
      <c r="L54" s="31" t="s">
        <v>33</v>
      </c>
      <c r="M54" s="32"/>
      <c r="N54" s="30"/>
      <c r="O54" s="31" t="s">
        <v>34</v>
      </c>
      <c r="P54" s="32"/>
      <c r="Q54" s="30"/>
      <c r="R54" s="31" t="s">
        <v>35</v>
      </c>
      <c r="S54" s="32"/>
      <c r="T54" s="33"/>
      <c r="U54" s="31" t="s">
        <v>36</v>
      </c>
      <c r="V54" s="32"/>
      <c r="W54" s="30"/>
      <c r="X54" s="31" t="s">
        <v>37</v>
      </c>
      <c r="Y54" s="32"/>
      <c r="Z54" s="30"/>
      <c r="AA54" s="31" t="s">
        <v>38</v>
      </c>
      <c r="AB54" s="32"/>
      <c r="AC54" s="34" t="s">
        <v>39</v>
      </c>
      <c r="AD54" s="34"/>
      <c r="AE54" s="34"/>
    </row>
    <row r="55" customFormat="false" ht="25.25" hidden="false" customHeight="true" outlineLevel="0" collapsed="false">
      <c r="A55" s="35"/>
      <c r="B55" s="35"/>
      <c r="C55" s="35"/>
      <c r="D55" s="35"/>
      <c r="E55" s="35"/>
      <c r="F55" s="36"/>
      <c r="G55" s="29" t="s">
        <v>42</v>
      </c>
      <c r="H55" s="37"/>
      <c r="I55" s="38"/>
      <c r="J55" s="39"/>
      <c r="K55" s="37"/>
      <c r="L55" s="38"/>
      <c r="M55" s="39"/>
      <c r="N55" s="37"/>
      <c r="O55" s="38"/>
      <c r="P55" s="39"/>
      <c r="Q55" s="37"/>
      <c r="R55" s="38"/>
      <c r="S55" s="39"/>
      <c r="T55" s="37"/>
      <c r="U55" s="38"/>
      <c r="V55" s="39"/>
      <c r="W55" s="37"/>
      <c r="X55" s="40"/>
      <c r="Y55" s="39"/>
      <c r="Z55" s="37"/>
      <c r="AA55" s="40"/>
      <c r="AB55" s="39"/>
      <c r="AC55" s="44"/>
      <c r="AD55" s="44"/>
      <c r="AE55" s="44"/>
    </row>
    <row r="56" customFormat="false" ht="30" hidden="false" customHeight="true" outlineLevel="0" collapsed="false">
      <c r="A56" s="35"/>
      <c r="B56" s="35"/>
      <c r="C56" s="35"/>
      <c r="D56" s="35"/>
      <c r="E56" s="35"/>
      <c r="F56" s="36"/>
      <c r="G56" s="29" t="s">
        <v>48</v>
      </c>
      <c r="H56" s="45"/>
      <c r="I56" s="38"/>
      <c r="J56" s="46"/>
      <c r="K56" s="45"/>
      <c r="L56" s="38"/>
      <c r="M56" s="47"/>
      <c r="N56" s="45"/>
      <c r="O56" s="38"/>
      <c r="P56" s="46"/>
      <c r="Q56" s="45"/>
      <c r="R56" s="38"/>
      <c r="S56" s="47"/>
      <c r="T56" s="45"/>
      <c r="U56" s="38"/>
      <c r="V56" s="46"/>
      <c r="W56" s="48"/>
      <c r="X56" s="38"/>
      <c r="Y56" s="47"/>
      <c r="Z56" s="48"/>
      <c r="AA56" s="38"/>
      <c r="AB56" s="47"/>
      <c r="AC56" s="49"/>
      <c r="AD56" s="38"/>
      <c r="AE56" s="50"/>
    </row>
    <row r="57" customFormat="false" ht="32.35" hidden="false" customHeight="true" outlineLevel="0" collapsed="false">
      <c r="A57" s="35"/>
      <c r="B57" s="35"/>
      <c r="C57" s="88"/>
      <c r="D57" s="35"/>
      <c r="E57" s="35"/>
      <c r="F57" s="36"/>
      <c r="G57" s="51" t="s">
        <v>31</v>
      </c>
      <c r="H57" s="52" t="s">
        <v>49</v>
      </c>
      <c r="I57" s="52"/>
      <c r="J57" s="52"/>
      <c r="K57" s="30"/>
      <c r="L57" s="31" t="s">
        <v>50</v>
      </c>
      <c r="M57" s="32"/>
      <c r="N57" s="53"/>
      <c r="O57" s="31" t="s">
        <v>51</v>
      </c>
      <c r="P57" s="54"/>
      <c r="Q57" s="53"/>
      <c r="R57" s="31" t="s">
        <v>52</v>
      </c>
      <c r="S57" s="54"/>
      <c r="T57" s="52" t="s">
        <v>53</v>
      </c>
      <c r="U57" s="52"/>
      <c r="V57" s="52"/>
      <c r="W57" s="33"/>
      <c r="X57" s="31"/>
      <c r="Y57" s="55"/>
      <c r="Z57" s="33"/>
      <c r="AA57" s="31"/>
      <c r="AB57" s="55"/>
      <c r="AC57" s="30"/>
      <c r="AD57" s="31"/>
      <c r="AE57" s="32"/>
    </row>
    <row r="58" customFormat="false" ht="25.25" hidden="false" customHeight="true" outlineLevel="0" collapsed="false">
      <c r="A58" s="35"/>
      <c r="B58" s="35"/>
      <c r="C58" s="88"/>
      <c r="D58" s="35"/>
      <c r="E58" s="35"/>
      <c r="F58" s="36"/>
      <c r="G58" s="29" t="s">
        <v>42</v>
      </c>
      <c r="H58" s="56"/>
      <c r="I58" s="38"/>
      <c r="J58" s="57"/>
      <c r="K58" s="37"/>
      <c r="L58" s="40"/>
      <c r="M58" s="57"/>
      <c r="N58" s="37"/>
      <c r="O58" s="40"/>
      <c r="P58" s="39"/>
      <c r="Q58" s="37"/>
      <c r="R58" s="40"/>
      <c r="S58" s="39"/>
      <c r="T58" s="37"/>
      <c r="U58" s="40"/>
      <c r="V58" s="39"/>
      <c r="W58" s="48"/>
      <c r="X58" s="38"/>
      <c r="Y58" s="47"/>
      <c r="Z58" s="37"/>
      <c r="AA58" s="40"/>
      <c r="AB58" s="39"/>
      <c r="AC58" s="49"/>
      <c r="AD58" s="38"/>
      <c r="AE58" s="50"/>
    </row>
    <row r="59" customFormat="false" ht="22.85" hidden="false" customHeight="true" outlineLevel="0" collapsed="false">
      <c r="A59" s="58"/>
      <c r="B59" s="58"/>
      <c r="C59" s="89"/>
      <c r="D59" s="58"/>
      <c r="E59" s="58"/>
      <c r="F59" s="59"/>
      <c r="G59" s="29" t="s">
        <v>48</v>
      </c>
      <c r="H59" s="45"/>
      <c r="I59" s="38"/>
      <c r="J59" s="46"/>
      <c r="K59" s="56"/>
      <c r="L59" s="40"/>
      <c r="M59" s="57"/>
      <c r="N59" s="41"/>
      <c r="O59" s="38"/>
      <c r="P59" s="43"/>
      <c r="Q59" s="45"/>
      <c r="R59" s="38"/>
      <c r="S59" s="46"/>
      <c r="T59" s="45"/>
      <c r="U59" s="40"/>
      <c r="V59" s="39"/>
      <c r="W59" s="48"/>
      <c r="X59" s="38"/>
      <c r="Y59" s="47"/>
      <c r="Z59" s="48"/>
      <c r="AA59" s="38"/>
      <c r="AB59" s="47"/>
      <c r="AC59" s="49"/>
      <c r="AD59" s="38"/>
      <c r="AE59" s="50"/>
    </row>
    <row r="63821" customFormat="false" ht="12.8" hidden="false" customHeight="true" outlineLevel="0" collapsed="false"/>
    <row r="63822" customFormat="false" ht="12.8" hidden="false" customHeight="true" outlineLevel="0" collapsed="false"/>
    <row r="63823" customFormat="false" ht="12.8" hidden="false" customHeight="true" outlineLevel="0" collapsed="false"/>
    <row r="63824" customFormat="false" ht="12.8" hidden="false" customHeight="true" outlineLevel="0" collapsed="false"/>
    <row r="63825" customFormat="false" ht="12.8" hidden="false" customHeight="true" outlineLevel="0" collapsed="false"/>
    <row r="63826" customFormat="false" ht="12.8" hidden="false" customHeight="true" outlineLevel="0" collapsed="false"/>
    <row r="63827" customFormat="false" ht="12.8" hidden="false" customHeight="true" outlineLevel="0" collapsed="false"/>
    <row r="63828" customFormat="false" ht="12.8" hidden="false" customHeight="true" outlineLevel="0" collapsed="false"/>
    <row r="63829" customFormat="false" ht="12.8" hidden="false" customHeight="true" outlineLevel="0" collapsed="false"/>
    <row r="63830" customFormat="false" ht="12.8" hidden="false" customHeight="true" outlineLevel="0" collapsed="false"/>
    <row r="63831" customFormat="false" ht="12.8" hidden="false" customHeight="true" outlineLevel="0" collapsed="false"/>
    <row r="63832" customFormat="false" ht="12.8" hidden="false" customHeight="true" outlineLevel="0" collapsed="false"/>
    <row r="63833" customFormat="false" ht="12.8" hidden="false" customHeight="true" outlineLevel="0" collapsed="false"/>
    <row r="63834" customFormat="false" ht="12.8" hidden="false" customHeight="true" outlineLevel="0" collapsed="false"/>
    <row r="63835" customFormat="false" ht="12.8" hidden="false" customHeight="true" outlineLevel="0" collapsed="false"/>
    <row r="63836" customFormat="false" ht="12.8" hidden="false" customHeight="true" outlineLevel="0" collapsed="false"/>
    <row r="63837" customFormat="false" ht="12.8" hidden="false" customHeight="true" outlineLevel="0" collapsed="false"/>
    <row r="63838" customFormat="false" ht="12.8" hidden="false" customHeight="true" outlineLevel="0" collapsed="false"/>
    <row r="63839" customFormat="false" ht="12.8" hidden="false" customHeight="true" outlineLevel="0" collapsed="false"/>
    <row r="63840" customFormat="false" ht="12.8" hidden="false" customHeight="true" outlineLevel="0" collapsed="false"/>
    <row r="63841" customFormat="false" ht="12.8" hidden="false" customHeight="true" outlineLevel="0" collapsed="false"/>
    <row r="63842" customFormat="false" ht="12.8" hidden="false" customHeight="true" outlineLevel="0" collapsed="false"/>
    <row r="63843" customFormat="false" ht="12.8" hidden="false" customHeight="true" outlineLevel="0" collapsed="false"/>
    <row r="63844" customFormat="false" ht="12.8" hidden="false" customHeight="true" outlineLevel="0" collapsed="false"/>
    <row r="63845" customFormat="false" ht="12.8" hidden="false" customHeight="true" outlineLevel="0" collapsed="false"/>
    <row r="63846" customFormat="false" ht="12.8" hidden="false" customHeight="true" outlineLevel="0" collapsed="false"/>
    <row r="63847" customFormat="false" ht="12.8" hidden="false" customHeight="true" outlineLevel="0" collapsed="false"/>
    <row r="63848" customFormat="false" ht="12.8" hidden="false" customHeight="true" outlineLevel="0" collapsed="false"/>
    <row r="63849" customFormat="false" ht="12.8" hidden="false" customHeight="true" outlineLevel="0" collapsed="false"/>
    <row r="63850" customFormat="false" ht="12.8" hidden="false" customHeight="true" outlineLevel="0" collapsed="false"/>
    <row r="63851" customFormat="false" ht="12.8" hidden="false" customHeight="true" outlineLevel="0" collapsed="false"/>
    <row r="63852" customFormat="false" ht="12.8" hidden="false" customHeight="true" outlineLevel="0" collapsed="false"/>
    <row r="63853" customFormat="false" ht="12.8" hidden="false" customHeight="true" outlineLevel="0" collapsed="false"/>
    <row r="63854" customFormat="false" ht="12.8" hidden="false" customHeight="true" outlineLevel="0" collapsed="false"/>
    <row r="63855" customFormat="false" ht="12.8" hidden="false" customHeight="true" outlineLevel="0" collapsed="false"/>
    <row r="63856" customFormat="false" ht="12.8" hidden="false" customHeight="true" outlineLevel="0" collapsed="false"/>
    <row r="63857" customFormat="false" ht="12.8" hidden="false" customHeight="true" outlineLevel="0" collapsed="false"/>
    <row r="63858" customFormat="false" ht="12.8" hidden="false" customHeight="true" outlineLevel="0" collapsed="false"/>
    <row r="63859" customFormat="false" ht="12.8" hidden="false" customHeight="true" outlineLevel="0" collapsed="false"/>
    <row r="63860" customFormat="false" ht="12.8" hidden="false" customHeight="true" outlineLevel="0" collapsed="false"/>
    <row r="63861" customFormat="false" ht="12.8" hidden="false" customHeight="true" outlineLevel="0" collapsed="false"/>
    <row r="63862" customFormat="false" ht="12.8" hidden="false" customHeight="true" outlineLevel="0" collapsed="false"/>
    <row r="63863" customFormat="false" ht="12.8" hidden="false" customHeight="true" outlineLevel="0" collapsed="false"/>
    <row r="63864" customFormat="false" ht="12.8" hidden="false" customHeight="true" outlineLevel="0" collapsed="false"/>
    <row r="63865" customFormat="false" ht="12.8" hidden="false" customHeight="true" outlineLevel="0" collapsed="false"/>
    <row r="63866" customFormat="false" ht="12.8" hidden="false" customHeight="true" outlineLevel="0" collapsed="false"/>
    <row r="63867" customFormat="false" ht="12.8" hidden="false" customHeight="true" outlineLevel="0" collapsed="false"/>
    <row r="63868" customFormat="false" ht="12.8" hidden="false" customHeight="true" outlineLevel="0" collapsed="false"/>
    <row r="63869" customFormat="false" ht="12.8" hidden="false" customHeight="true" outlineLevel="0" collapsed="false"/>
    <row r="63870" customFormat="false" ht="12.8" hidden="false" customHeight="true" outlineLevel="0" collapsed="false"/>
    <row r="63871" customFormat="false" ht="12.8" hidden="false" customHeight="true" outlineLevel="0" collapsed="false"/>
    <row r="63872" customFormat="false" ht="12.8" hidden="false" customHeight="true" outlineLevel="0" collapsed="false"/>
    <row r="63873" customFormat="false" ht="12.8" hidden="false" customHeight="true" outlineLevel="0" collapsed="false"/>
    <row r="63874" customFormat="false" ht="12.8" hidden="false" customHeight="true" outlineLevel="0" collapsed="false"/>
    <row r="63875" customFormat="false" ht="12.8" hidden="false" customHeight="true" outlineLevel="0" collapsed="false"/>
    <row r="63876" customFormat="false" ht="12.8" hidden="false" customHeight="true" outlineLevel="0" collapsed="false"/>
    <row r="63877" customFormat="false" ht="12.8" hidden="false" customHeight="true" outlineLevel="0" collapsed="false"/>
    <row r="63878" customFormat="false" ht="12.8" hidden="false" customHeight="true" outlineLevel="0" collapsed="false"/>
    <row r="63879" customFormat="false" ht="12.8" hidden="false" customHeight="true" outlineLevel="0" collapsed="false"/>
    <row r="63880" customFormat="false" ht="12.8" hidden="false" customHeight="true" outlineLevel="0" collapsed="false"/>
    <row r="63881" customFormat="false" ht="12.8" hidden="false" customHeight="true" outlineLevel="0" collapsed="false"/>
    <row r="63882" customFormat="false" ht="12.8" hidden="false" customHeight="true" outlineLevel="0" collapsed="false"/>
    <row r="63883" customFormat="false" ht="12.8" hidden="false" customHeight="true" outlineLevel="0" collapsed="false"/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</sheetData>
  <mergeCells count="55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B13"/>
    <mergeCell ref="AC10:AE13"/>
    <mergeCell ref="A14:B14"/>
    <mergeCell ref="AC15:AE15"/>
    <mergeCell ref="AC16:AE16"/>
    <mergeCell ref="AC17:AE17"/>
    <mergeCell ref="H19:J19"/>
    <mergeCell ref="T19:V19"/>
    <mergeCell ref="AC22:AE22"/>
    <mergeCell ref="AC23:AE23"/>
    <mergeCell ref="H25:J25"/>
    <mergeCell ref="T25:V25"/>
    <mergeCell ref="AC28:AE28"/>
    <mergeCell ref="AC29:AE29"/>
    <mergeCell ref="B30:B32"/>
    <mergeCell ref="H31:J31"/>
    <mergeCell ref="T31:V31"/>
    <mergeCell ref="AC34:AE34"/>
    <mergeCell ref="AC35:AE35"/>
    <mergeCell ref="B36:B38"/>
    <mergeCell ref="H37:J37"/>
    <mergeCell ref="T37:V37"/>
    <mergeCell ref="AC40:AE40"/>
    <mergeCell ref="AC41:AE41"/>
    <mergeCell ref="H43:J43"/>
    <mergeCell ref="T43:V43"/>
    <mergeCell ref="AC46:AE46"/>
    <mergeCell ref="AC47:AE47"/>
    <mergeCell ref="H49:J49"/>
    <mergeCell ref="T49:V49"/>
    <mergeCell ref="A52:B52"/>
    <mergeCell ref="AC53:AE53"/>
    <mergeCell ref="AC54:AE54"/>
    <mergeCell ref="AC55:AE55"/>
    <mergeCell ref="H57:J57"/>
    <mergeCell ref="T57:V57"/>
  </mergeCells>
  <hyperlinks>
    <hyperlink ref="A16" r:id="rId1" display="SENSEI G001"/>
    <hyperlink ref="A22" r:id="rId2" display="SENSEI G002"/>
    <hyperlink ref="A28" r:id="rId3" display="SENSEI G003"/>
    <hyperlink ref="A34" r:id="rId4" display="SENSEI G004"/>
    <hyperlink ref="A40" r:id="rId5" display="SENSEI G005"/>
    <hyperlink ref="A46" r:id="rId6" display="SENSEI G006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36673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>Ian Lawson</cp:lastModifiedBy>
  <cp:lastPrinted>2006-05-24T13:06:48Z</cp:lastPrinted>
  <dcterms:modified xsi:type="dcterms:W3CDTF">2022-06-20T17:43:01Z</dcterms:modified>
  <cp:revision>3588</cp:revision>
  <dc:subject/>
  <dc:title/>
</cp:coreProperties>
</file>