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<sst xmlns="http://schemas.openxmlformats.org/spreadsheetml/2006/main" count="249" uniqueCount="99">
  <si>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</si>
  <si>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</si>
  <si>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</si>
  <si>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</si>
  <si>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</si>
  <si>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</si>
  <si>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</si>
  <si>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</si>
  <si>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</si>
  <si>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</si>
  <si>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</si>
  <si>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</si>
  <si>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</si>
  <si>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</si>
  <si>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</si>
  <si>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</si>
  <si>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</si>
  <si>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</si>
  <si>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</si>
  <si>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If a measurement is below the background then the upper bound shown is the 90% confidence limit.</t>
  </si>
  <si>
    <t xml:space="preserve">PICO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</si>
  <si>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</si>
  <si>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</si>
  <si>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</si>
  <si>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</si>
  <si>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</si>
  <si>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</si>
  <si>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PICO G01</t>
  </si>
  <si>
    <t xml:space="preserve">51.483 g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</si>
  <si>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</si>
  <si>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</si>
  <si>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</si>
  <si>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</si>
  <si>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</si>
  <si>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</si>
  <si>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</si>
  <si>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</si>
  <si>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</si>
  <si>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PICO Kapton Heater Material</t>
  </si>
  <si>
    <t xml:space="preserve">(mBq/kg)</t>
  </si>
  <si>
    <t xml:space="preserve">&lt;9.24</t>
  </si>
  <si>
    <t xml:space="preserve">&lt;131.20</t>
  </si>
  <si>
    <t xml:space="preserve">&lt;3.77</t>
  </si>
  <si>
    <t xml:space="preserve">+-</t>
  </si>
  <si>
    <t xml:space="preserve">&lt;5.92</t>
  </si>
  <si>
    <t xml:space="preserve">&lt;7.33</t>
  </si>
  <si>
    <t xml:space="preserve">(ppb or ppm)</t>
  </si>
  <si>
    <t xml:space="preserve">210Pb:</t>
  </si>
  <si>
    <t xml:space="preserve">7Be:</t>
  </si>
  <si>
    <t xml:space="preserve">54Mn</t>
  </si>
  <si>
    <t xml:space="preserve">228Ac:</t>
  </si>
  <si>
    <t xml:space="preserve">&lt;313.20</t>
  </si>
  <si>
    <t xml:space="preserve">&lt;2.52</t>
  </si>
  <si>
    <t xml:space="preserve">PICO G02</t>
  </si>
  <si>
    <t xml:space="preserve">2314.5 g</t>
  </si>
  <si>
    <t xml:space="preserve">Stainless Steel Plates</t>
  </si>
  <si>
    <t xml:space="preserve">&lt;0.17</t>
  </si>
  <si>
    <t xml:space="preserve">&lt;29.96</t>
  </si>
  <si>
    <t xml:space="preserve">&lt;0.31</t>
  </si>
  <si>
    <t xml:space="preserve">&lt;0.45</t>
  </si>
  <si>
    <t xml:space="preserve">57Co</t>
  </si>
  <si>
    <t xml:space="preserve">58Co:</t>
  </si>
  <si>
    <t xml:space="preserve">&lt;1058.00</t>
  </si>
  <si>
    <t xml:space="preserve">&lt;2.14</t>
  </si>
  <si>
    <t xml:space="preserve">PICO G03</t>
  </si>
  <si>
    <t xml:space="preserve">1233.7 g</t>
  </si>
  <si>
    <t xml:space="preserve">Welded Stainless Steel Plates</t>
  </si>
  <si>
    <t xml:space="preserve">&lt;0.99</t>
  </si>
  <si>
    <t xml:space="preserve">&lt;22.93</t>
  </si>
  <si>
    <t xml:space="preserve">&lt;1.01</t>
  </si>
  <si>
    <t xml:space="preserve">&lt;803.40</t>
  </si>
  <si>
    <t xml:space="preserve">&lt;4.73</t>
  </si>
  <si>
    <t xml:space="preserve">&lt;3.14</t>
  </si>
  <si>
    <t xml:space="preserve">PICO G04</t>
  </si>
  <si>
    <t xml:space="preserve">364.8 g</t>
  </si>
  <si>
    <t xml:space="preserve">241009
241011</t>
  </si>
  <si>
    <t xml:space="preserve">Stainless Steel Rod</t>
  </si>
  <si>
    <t xml:space="preserve">&lt;0.80</t>
  </si>
  <si>
    <t xml:space="preserve">&lt;0.69</t>
  </si>
  <si>
    <t xml:space="preserve">&lt;0.55</t>
  </si>
  <si>
    <t xml:space="preserve">&lt;926.80</t>
  </si>
  <si>
    <t xml:space="preserve">&lt;9.13</t>
  </si>
  <si>
    <t xml:space="preserve">&lt;3.85</t>
  </si>
  <si>
    <t xml:space="preserve">&lt;0.30</t>
  </si>
  <si>
    <t xml:space="preserve">PICO G05</t>
  </si>
  <si>
    <t xml:space="preserve">304.7 g</t>
  </si>
  <si>
    <t xml:space="preserve">241024
241030</t>
  </si>
  <si>
    <t xml:space="preserve">Stainless Steel Plate</t>
  </si>
  <si>
    <t xml:space="preserve">&lt;0.48</t>
  </si>
  <si>
    <t xml:space="preserve">&lt;26.74</t>
  </si>
  <si>
    <t xml:space="preserve">&lt;1.57</t>
  </si>
  <si>
    <t xml:space="preserve">&lt;881.20</t>
  </si>
  <si>
    <t xml:space="preserve">&lt;9.00</t>
  </si>
  <si>
    <t xml:space="preserve">In Progress and To Be Measured:</t>
  </si>
  <si>
    <t xml:space="preserve">Next Sample</t>
  </si>
  <si>
    <t xml:space="preserve">.</t>
  </si>
  <si>
    <t xml:space="preserve">54Mn:</t>
  </si>
  <si>
    <t xml:space="preserve">210Po:</t>
  </si>
  <si>
    <t xml:space="preserve">(mBq)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</si>
</sst>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"/>
    <numFmt numFmtId="169" formatCode="0.00"/>
    <numFmt numFmtId="170" formatCode="0.00%"/>
  </numFmts>
  <fonts count="20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13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gopher/PICO/G01/G01.html" TargetMode="External"/><Relationship Id="rId2" Type="http://schemas.openxmlformats.org/officeDocument/2006/relationships/hyperlink" Target="https://www.snolab.ca/users/services/gamma-assay/gopher/PICO/G02/G02.html" TargetMode="External"/><Relationship Id="rId3" Type="http://schemas.openxmlformats.org/officeDocument/2006/relationships/hyperlink" Target="https://www.snolab.ca/users/services/gamma-assay/gopher/PICO/G03/G03.html" TargetMode="External"/><Relationship Id="rId4" Type="http://schemas.openxmlformats.org/officeDocument/2006/relationships/hyperlink" Target="https://www.snolab.ca/users/services/gamma-assay/gopher/PICO/G04/G04.html" TargetMode="External"/><Relationship Id="rId5" Type="http://schemas.openxmlformats.org/officeDocument/2006/relationships/hyperlink" Target="https://www.snolab.ca/users/services/gamma-assay/gopher/PICO/G05/G05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53"/>
  <sheetViews>
    <sheetView showFormulas="false" showGridLines="false" showRowColHeaders="true" showZeros="true" rightToLeft="false" tabSelected="true" showOutlineSymbols="true" defaultGridColor="true" view="normal" topLeftCell="A47" colorId="64" zoomScale="95" zoomScaleNormal="95" zoomScalePageLayoutView="100" workbookViewId="0">
      <selection pane="topLeft" activeCell="A48" activeCellId="0" sqref="A48"/>
    </sheetView>
  </sheetViews>
  <sheetFormatPr defaultColWidth="8.4921875" defaultRowHeight="12.8" zeroHeight="false" outlineLevelRow="0" outlineLevelCol="0"/>
  <cols>
    <col collapsed="false" customWidth="true" hidden="false" outlineLevel="0" max="2" min="1" style="1" width="13.49"/>
    <col collapsed="false" customWidth="true" hidden="false" outlineLevel="0" max="3" min="3" style="1" width="9.49"/>
    <col collapsed="false" customWidth="false" hidden="false" outlineLevel="0" max="4" min="4" style="1" width="8.49"/>
    <col collapsed="false" customWidth="true" hidden="false" outlineLevel="0" max="5" min="5" style="1" width="9.49"/>
    <col collapsed="false" customWidth="true" hidden="false" outlineLevel="0" max="6" min="6" style="2" width="9.49"/>
    <col collapsed="false" customWidth="false" hidden="false" outlineLevel="0" max="7" min="7" style="1" width="8.49"/>
    <col collapsed="false" customWidth="true" hidden="false" outlineLevel="0" max="8" min="8" style="1" width="9.49"/>
    <col collapsed="false" customWidth="true" hidden="false" outlineLevel="0" max="9" min="9" style="1" width="7.49"/>
    <col collapsed="false" customWidth="false" hidden="false" outlineLevel="0" max="10" min="10" style="1" width="8.49"/>
    <col collapsed="false" customWidth="true" hidden="false" outlineLevel="0" max="11" min="11" style="1" width="8.64"/>
    <col collapsed="false" customWidth="false" hidden="false" outlineLevel="0" max="12" min="12" style="1" width="8.49"/>
    <col collapsed="false" customWidth="true" hidden="false" outlineLevel="0" max="13" min="13" style="1" width="7.49"/>
    <col collapsed="false" customWidth="false" hidden="false" outlineLevel="0" max="14" min="14" style="1" width="8.49"/>
    <col collapsed="false" customWidth="true" hidden="false" outlineLevel="0" max="15" min="15" style="1" width="4.49"/>
    <col collapsed="false" customWidth="true" hidden="false" outlineLevel="0" max="16" min="16" style="1" width="9.17"/>
    <col collapsed="false" customWidth="false" hidden="false" outlineLevel="0" max="17" min="17" style="1" width="8.49"/>
    <col collapsed="false" customWidth="true" hidden="false" outlineLevel="0" max="18" min="18" style="1" width="5.49"/>
    <col collapsed="false" customWidth="true" hidden="false" outlineLevel="0" max="19" min="19" style="1" width="7.49"/>
    <col collapsed="false" customWidth="true" hidden="false" outlineLevel="0" max="20" min="20" style="1" width="9.49"/>
    <col collapsed="false" customWidth="true" hidden="false" outlineLevel="0" max="21" min="21" style="1" width="4.49"/>
    <col collapsed="false" customWidth="false" hidden="false" outlineLevel="0" max="22" min="22" style="1" width="8.49"/>
    <col collapsed="false" customWidth="true" hidden="false" outlineLevel="0" max="23" min="23" style="1" width="6.49"/>
    <col collapsed="false" customWidth="true" hidden="false" outlineLevel="0" max="26" min="24" style="1" width="5.49"/>
    <col collapsed="false" customWidth="true" hidden="false" outlineLevel="0" max="27" min="27" style="1" width="4.49"/>
    <col collapsed="false" customWidth="true" hidden="false" outlineLevel="0" max="29" min="28" style="1" width="5.49"/>
    <col collapsed="false" customWidth="true" hidden="false" outlineLevel="0" max="30" min="30" style="1" width="2.49"/>
    <col collapsed="false" customWidth="true" hidden="false" outlineLevel="0" max="31" min="31" style="1" width="5.49"/>
    <col collapsed="false" customWidth="false" hidden="false" outlineLevel="0" max="257" min="32" style="3" width="8.49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2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12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12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2.8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3"/>
      <c r="AE10" s="13"/>
    </row>
    <row r="11" customFormat="false" ht="12.8" hidden="false" customHeight="tru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3"/>
      <c r="AD11" s="13"/>
      <c r="AE11" s="13"/>
    </row>
    <row r="12" customFormat="false" ht="12.8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13"/>
      <c r="AE12" s="13"/>
    </row>
    <row r="13" customFormat="false" ht="8.2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13"/>
      <c r="AE13" s="13"/>
    </row>
    <row r="14" customFormat="false" ht="26.95" hidden="false" customHeight="true" outlineLevel="0" collapsed="false">
      <c r="A14" s="14" t="s">
        <v>20</v>
      </c>
      <c r="B14" s="14"/>
      <c r="C14" s="15"/>
      <c r="D14" s="15"/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7"/>
    </row>
    <row r="15" customFormat="false" ht="38.05" hidden="false" customHeight="true" outlineLevel="0" collapsed="false">
      <c r="A15" s="18" t="s">
        <v>21</v>
      </c>
      <c r="B15" s="18" t="s">
        <v>22</v>
      </c>
      <c r="C15" s="18" t="s">
        <v>23</v>
      </c>
      <c r="D15" s="18" t="s">
        <v>24</v>
      </c>
      <c r="E15" s="18" t="s">
        <v>25</v>
      </c>
      <c r="F15" s="19" t="s">
        <v>26</v>
      </c>
      <c r="G15" s="18"/>
      <c r="H15" s="20"/>
      <c r="I15" s="21"/>
      <c r="J15" s="22"/>
      <c r="K15" s="20"/>
      <c r="L15" s="21"/>
      <c r="M15" s="22"/>
      <c r="N15" s="20"/>
      <c r="O15" s="21"/>
      <c r="P15" s="22"/>
      <c r="Q15" s="20"/>
      <c r="R15" s="21"/>
      <c r="S15" s="22"/>
      <c r="T15" s="23"/>
      <c r="U15" s="21"/>
      <c r="V15" s="22"/>
      <c r="W15" s="20"/>
      <c r="X15" s="21"/>
      <c r="Y15" s="22"/>
      <c r="Z15" s="20"/>
      <c r="AA15" s="21"/>
      <c r="AB15" s="22"/>
      <c r="AC15" s="24"/>
      <c r="AD15" s="24"/>
      <c r="AE15" s="24"/>
    </row>
    <row r="16" customFormat="false" ht="34.3" hidden="false" customHeight="true" outlineLevel="0" collapsed="false">
      <c r="A16" s="25" t="s">
        <v>27</v>
      </c>
      <c r="B16" s="26"/>
      <c r="C16" s="27" t="s">
        <v>28</v>
      </c>
      <c r="D16" s="28" t="n">
        <v>7.458</v>
      </c>
      <c r="E16" s="29" t="n">
        <v>240305</v>
      </c>
      <c r="F16" s="30" t="n">
        <v>45356</v>
      </c>
      <c r="G16" s="31" t="s">
        <v>29</v>
      </c>
      <c r="H16" s="32"/>
      <c r="I16" s="33" t="s">
        <v>30</v>
      </c>
      <c r="J16" s="34"/>
      <c r="K16" s="32"/>
      <c r="L16" s="33" t="s">
        <v>31</v>
      </c>
      <c r="M16" s="34"/>
      <c r="N16" s="32"/>
      <c r="O16" s="33" t="s">
        <v>32</v>
      </c>
      <c r="P16" s="34"/>
      <c r="Q16" s="32"/>
      <c r="R16" s="33" t="s">
        <v>33</v>
      </c>
      <c r="S16" s="34"/>
      <c r="T16" s="35"/>
      <c r="U16" s="33" t="s">
        <v>34</v>
      </c>
      <c r="V16" s="34"/>
      <c r="W16" s="32"/>
      <c r="X16" s="33" t="s">
        <v>35</v>
      </c>
      <c r="Y16" s="34"/>
      <c r="Z16" s="32"/>
      <c r="AA16" s="33" t="s">
        <v>36</v>
      </c>
      <c r="AB16" s="34"/>
      <c r="AC16" s="36" t="s">
        <v>37</v>
      </c>
      <c r="AD16" s="36"/>
      <c r="AE16" s="36"/>
    </row>
    <row r="17" customFormat="false" ht="38.45" hidden="false" customHeight="true" outlineLevel="0" collapsed="false">
      <c r="A17" s="37" t="s">
        <v>38</v>
      </c>
      <c r="B17" s="37"/>
      <c r="C17" s="37"/>
      <c r="D17" s="37"/>
      <c r="E17" s="37"/>
      <c r="F17" s="38" t="n">
        <v>45366</v>
      </c>
      <c r="G17" s="31" t="s">
        <v>39</v>
      </c>
      <c r="H17" s="39" t="s">
        <v>40</v>
      </c>
      <c r="I17" s="40"/>
      <c r="J17" s="41"/>
      <c r="K17" s="42" t="s">
        <v>41</v>
      </c>
      <c r="L17" s="40"/>
      <c r="M17" s="41"/>
      <c r="N17" s="42" t="s">
        <v>42</v>
      </c>
      <c r="O17" s="40"/>
      <c r="P17" s="41"/>
      <c r="Q17" s="39" t="n">
        <v>45.3</v>
      </c>
      <c r="R17" s="43" t="s">
        <v>43</v>
      </c>
      <c r="S17" s="41" t="n">
        <v>8.845</v>
      </c>
      <c r="T17" s="39" t="n">
        <v>377.53</v>
      </c>
      <c r="U17" s="43" t="s">
        <v>43</v>
      </c>
      <c r="V17" s="41" t="n">
        <v>71.26</v>
      </c>
      <c r="W17" s="42" t="s">
        <v>44</v>
      </c>
      <c r="X17" s="44"/>
      <c r="Y17" s="41"/>
      <c r="Z17" s="42" t="s">
        <v>45</v>
      </c>
      <c r="AA17" s="44"/>
      <c r="AB17" s="41"/>
      <c r="AC17" s="45"/>
      <c r="AD17" s="45"/>
      <c r="AE17" s="45"/>
    </row>
    <row r="18" customFormat="false" ht="33.75" hidden="false" customHeight="true" outlineLevel="0" collapsed="false">
      <c r="A18" s="37"/>
      <c r="B18" s="37"/>
      <c r="C18" s="37"/>
      <c r="D18" s="37"/>
      <c r="E18" s="37"/>
      <c r="F18" s="38"/>
      <c r="G18" s="31" t="s">
        <v>46</v>
      </c>
      <c r="H18" s="46" t="str">
        <f aca="false">"&lt;"&amp;ROUND(RIGHT(H17,LEN(H17)-1)*81/1000,2)&amp;" ppb"</f>
        <v>&lt;0.75 ppb</v>
      </c>
      <c r="I18" s="40"/>
      <c r="J18" s="47"/>
      <c r="K18" s="46" t="str">
        <f aca="false">"&lt;"&amp;ROUND(RIGHT(K17,LEN(K17)-1)*81/1000,2)&amp;" ppb"</f>
        <v>&lt;10.63 ppb</v>
      </c>
      <c r="L18" s="40"/>
      <c r="M18" s="47"/>
      <c r="N18" s="46" t="str">
        <f aca="false">"&lt;"&amp;ROUND(RIGHT(N17,LEN(N17)-1)*1760/1000,2)&amp;" ppb"</f>
        <v>&lt;6.64 ppb</v>
      </c>
      <c r="O18" s="40"/>
      <c r="P18" s="48"/>
      <c r="Q18" s="46" t="str">
        <f aca="false">ROUND(Q17*246/1000,2)&amp;" ppb"</f>
        <v>11.14 ppb</v>
      </c>
      <c r="R18" s="43" t="s">
        <v>43</v>
      </c>
      <c r="S18" s="48" t="str">
        <f aca="false">ROUND(S17*246/1000,2)&amp;" ppb"</f>
        <v>2.18 ppb</v>
      </c>
      <c r="T18" s="46" t="str">
        <f aca="false">ROUND(T17*32300/1000000,2)&amp;" ppm"</f>
        <v>12.19 ppm</v>
      </c>
      <c r="U18" s="43" t="s">
        <v>43</v>
      </c>
      <c r="V18" s="48" t="str">
        <f aca="false">ROUND(V17*32300/1000000,2)&amp;" ppm"</f>
        <v>2.3 ppm</v>
      </c>
      <c r="W18" s="49"/>
      <c r="X18" s="40"/>
      <c r="Y18" s="47"/>
      <c r="Z18" s="49"/>
      <c r="AA18" s="40"/>
      <c r="AB18" s="47"/>
      <c r="AC18" s="50"/>
      <c r="AD18" s="40"/>
      <c r="AE18" s="51"/>
    </row>
    <row r="19" customFormat="false" ht="32.35" hidden="false" customHeight="true" outlineLevel="0" collapsed="false">
      <c r="A19" s="37"/>
      <c r="B19" s="37"/>
      <c r="C19" s="52"/>
      <c r="D19" s="37"/>
      <c r="E19" s="37"/>
      <c r="F19" s="38"/>
      <c r="G19" s="53" t="s">
        <v>29</v>
      </c>
      <c r="H19" s="54" t="s">
        <v>47</v>
      </c>
      <c r="I19" s="54"/>
      <c r="J19" s="54"/>
      <c r="K19" s="32"/>
      <c r="L19" s="33" t="s">
        <v>48</v>
      </c>
      <c r="M19" s="34"/>
      <c r="N19" s="55"/>
      <c r="O19" s="33" t="s">
        <v>49</v>
      </c>
      <c r="P19" s="56"/>
      <c r="Q19" s="55"/>
      <c r="R19" s="33" t="s">
        <v>50</v>
      </c>
      <c r="S19" s="56"/>
      <c r="T19" s="54"/>
      <c r="U19" s="54"/>
      <c r="V19" s="54"/>
      <c r="W19" s="35"/>
      <c r="X19" s="33"/>
      <c r="Y19" s="57"/>
      <c r="Z19" s="35"/>
      <c r="AA19" s="33"/>
      <c r="AB19" s="57"/>
      <c r="AC19" s="32"/>
      <c r="AD19" s="33"/>
      <c r="AE19" s="34"/>
    </row>
    <row r="20" customFormat="false" ht="32.2" hidden="false" customHeight="true" outlineLevel="0" collapsed="false">
      <c r="A20" s="37"/>
      <c r="B20" s="37"/>
      <c r="C20" s="52"/>
      <c r="D20" s="37"/>
      <c r="E20" s="37"/>
      <c r="F20" s="38"/>
      <c r="G20" s="31" t="s">
        <v>39</v>
      </c>
      <c r="H20" s="42" t="s">
        <v>51</v>
      </c>
      <c r="I20" s="40"/>
      <c r="J20" s="58"/>
      <c r="K20" s="39" t="n">
        <v>46.145</v>
      </c>
      <c r="L20" s="59" t="s">
        <v>43</v>
      </c>
      <c r="M20" s="41" t="n">
        <v>41.92</v>
      </c>
      <c r="N20" s="42" t="s">
        <v>52</v>
      </c>
      <c r="O20" s="44"/>
      <c r="P20" s="41"/>
      <c r="Q20" s="39" t="n">
        <v>12.45</v>
      </c>
      <c r="R20" s="59" t="s">
        <v>43</v>
      </c>
      <c r="S20" s="41" t="n">
        <v>12.88</v>
      </c>
      <c r="T20" s="39"/>
      <c r="U20" s="44"/>
      <c r="V20" s="41"/>
      <c r="W20" s="39"/>
      <c r="X20" s="44"/>
      <c r="Y20" s="41"/>
      <c r="Z20" s="39"/>
      <c r="AA20" s="44"/>
      <c r="AB20" s="41"/>
      <c r="AC20" s="50"/>
      <c r="AD20" s="40"/>
      <c r="AE20" s="51"/>
    </row>
    <row r="21" customFormat="false" ht="29.85" hidden="false" customHeight="true" outlineLevel="0" collapsed="false">
      <c r="A21" s="60"/>
      <c r="B21" s="60"/>
      <c r="C21" s="61"/>
      <c r="D21" s="60"/>
      <c r="E21" s="60"/>
      <c r="F21" s="62"/>
      <c r="G21" s="31" t="s">
        <v>46</v>
      </c>
      <c r="H21" s="46" t="str">
        <f aca="false">"&lt;"&amp;ROUND(RIGHT(H20,LEN(H20)-1)*81/1000,2)&amp;" ppb"</f>
        <v>&lt;25.37 ppb</v>
      </c>
      <c r="I21" s="40"/>
      <c r="J21" s="47"/>
      <c r="K21" s="63"/>
      <c r="L21" s="44"/>
      <c r="M21" s="58"/>
      <c r="N21" s="64"/>
      <c r="O21" s="40"/>
      <c r="P21" s="65"/>
      <c r="Q21" s="46" t="str">
        <f aca="false">ROUND(Q20*246/1000,2)&amp;" ppb"</f>
        <v>3.06 ppb</v>
      </c>
      <c r="R21" s="43" t="s">
        <v>43</v>
      </c>
      <c r="S21" s="48" t="str">
        <f aca="false">ROUND(S20*246/1000,2)&amp;" ppb"</f>
        <v>3.17 ppb</v>
      </c>
      <c r="T21" s="46"/>
      <c r="U21" s="44"/>
      <c r="V21" s="41"/>
      <c r="W21" s="49"/>
      <c r="X21" s="40"/>
      <c r="Y21" s="47"/>
      <c r="Z21" s="49"/>
      <c r="AA21" s="40"/>
      <c r="AB21" s="47"/>
      <c r="AC21" s="50"/>
      <c r="AD21" s="40"/>
      <c r="AE21" s="51"/>
    </row>
    <row r="22" customFormat="false" ht="34.3" hidden="false" customHeight="true" outlineLevel="0" collapsed="false">
      <c r="A22" s="66" t="s">
        <v>53</v>
      </c>
      <c r="B22" s="67"/>
      <c r="C22" s="68" t="s">
        <v>54</v>
      </c>
      <c r="D22" s="69" t="n">
        <v>9.854</v>
      </c>
      <c r="E22" s="70" t="n">
        <v>240920</v>
      </c>
      <c r="F22" s="71" t="n">
        <v>45555</v>
      </c>
      <c r="G22" s="72" t="s">
        <v>29</v>
      </c>
      <c r="H22" s="32"/>
      <c r="I22" s="33" t="s">
        <v>30</v>
      </c>
      <c r="J22" s="34"/>
      <c r="K22" s="32"/>
      <c r="L22" s="33" t="s">
        <v>31</v>
      </c>
      <c r="M22" s="34"/>
      <c r="N22" s="32"/>
      <c r="O22" s="33" t="s">
        <v>32</v>
      </c>
      <c r="P22" s="34"/>
      <c r="Q22" s="32"/>
      <c r="R22" s="33" t="s">
        <v>33</v>
      </c>
      <c r="S22" s="34"/>
      <c r="T22" s="35"/>
      <c r="U22" s="33" t="s">
        <v>34</v>
      </c>
      <c r="V22" s="34"/>
      <c r="W22" s="32"/>
      <c r="X22" s="33" t="s">
        <v>35</v>
      </c>
      <c r="Y22" s="34"/>
      <c r="Z22" s="32"/>
      <c r="AA22" s="33" t="s">
        <v>36</v>
      </c>
      <c r="AB22" s="34"/>
      <c r="AC22" s="36" t="s">
        <v>37</v>
      </c>
      <c r="AD22" s="36"/>
      <c r="AE22" s="36"/>
    </row>
    <row r="23" customFormat="false" ht="33.75" hidden="false" customHeight="true" outlineLevel="0" collapsed="false">
      <c r="A23" s="73" t="s">
        <v>55</v>
      </c>
      <c r="B23" s="73"/>
      <c r="C23" s="73"/>
      <c r="D23" s="73"/>
      <c r="E23" s="73"/>
      <c r="F23" s="74" t="n">
        <v>45565</v>
      </c>
      <c r="G23" s="72" t="s">
        <v>39</v>
      </c>
      <c r="H23" s="75" t="s">
        <v>56</v>
      </c>
      <c r="I23" s="76"/>
      <c r="J23" s="77"/>
      <c r="K23" s="75" t="s">
        <v>57</v>
      </c>
      <c r="L23" s="76"/>
      <c r="M23" s="77"/>
      <c r="N23" s="75" t="s">
        <v>58</v>
      </c>
      <c r="O23" s="76"/>
      <c r="P23" s="77"/>
      <c r="Q23" s="75" t="n">
        <v>3.379</v>
      </c>
      <c r="R23" s="76" t="s">
        <v>43</v>
      </c>
      <c r="S23" s="77" t="n">
        <v>0.667</v>
      </c>
      <c r="T23" s="75" t="n">
        <v>5.0537</v>
      </c>
      <c r="U23" s="76" t="s">
        <v>43</v>
      </c>
      <c r="V23" s="77" t="n">
        <v>2.944</v>
      </c>
      <c r="W23" s="75" t="s">
        <v>59</v>
      </c>
      <c r="X23" s="78"/>
      <c r="Y23" s="77"/>
      <c r="Z23" s="75" t="n">
        <v>4.85</v>
      </c>
      <c r="AA23" s="78" t="s">
        <v>43</v>
      </c>
      <c r="AB23" s="77" t="n">
        <v>0.409</v>
      </c>
      <c r="AC23" s="79"/>
      <c r="AD23" s="79"/>
      <c r="AE23" s="79"/>
    </row>
    <row r="24" customFormat="false" ht="31.4" hidden="false" customHeight="true" outlineLevel="0" collapsed="false">
      <c r="A24" s="73"/>
      <c r="B24" s="73"/>
      <c r="C24" s="73"/>
      <c r="D24" s="73"/>
      <c r="E24" s="73"/>
      <c r="F24" s="74"/>
      <c r="G24" s="72" t="s">
        <v>46</v>
      </c>
      <c r="H24" s="80" t="str">
        <f aca="false">"&lt;"&amp;ROUND(RIGHT(H23,LEN(H23)-1)*81/1,2)&amp;" ppt"</f>
        <v>&lt;13.77 ppt</v>
      </c>
      <c r="I24" s="76"/>
      <c r="J24" s="81"/>
      <c r="K24" s="80" t="str">
        <f aca="false">"&lt;"&amp;ROUND(RIGHT(K23,LEN(K23)-1)*81/1000,2)&amp;" ppb"</f>
        <v>&lt;2.43 ppb</v>
      </c>
      <c r="L24" s="76"/>
      <c r="M24" s="81"/>
      <c r="N24" s="80" t="str">
        <f aca="false">"&lt;"&amp;ROUND(RIGHT(N23,LEN(N23)-1)*1760/1000,2)&amp;" ppb"</f>
        <v>&lt;0.55 ppb</v>
      </c>
      <c r="O24" s="76"/>
      <c r="P24" s="82"/>
      <c r="Q24" s="80" t="str">
        <f aca="false">ROUND(Q23*246/1000,2)&amp;" ppb"</f>
        <v>0.83 ppb</v>
      </c>
      <c r="R24" s="83" t="s">
        <v>43</v>
      </c>
      <c r="S24" s="82" t="str">
        <f aca="false">ROUND(S23*246/1000,2)&amp;" ppb"</f>
        <v>0.16 ppb</v>
      </c>
      <c r="T24" s="80" t="str">
        <f aca="false">ROUND(T23*32300/1000,2)&amp;" ppb"</f>
        <v>163.23 ppb</v>
      </c>
      <c r="U24" s="83" t="s">
        <v>43</v>
      </c>
      <c r="V24" s="82" t="str">
        <f aca="false">ROUND(V23*32300/1000,2)&amp;" ppb"</f>
        <v>95.09 ppb</v>
      </c>
      <c r="W24" s="84"/>
      <c r="X24" s="76"/>
      <c r="Y24" s="81"/>
      <c r="Z24" s="84"/>
      <c r="AA24" s="76"/>
      <c r="AB24" s="81"/>
      <c r="AC24" s="85"/>
      <c r="AD24" s="76"/>
      <c r="AE24" s="86"/>
    </row>
    <row r="25" customFormat="false" ht="32.35" hidden="false" customHeight="true" outlineLevel="0" collapsed="false">
      <c r="A25" s="73"/>
      <c r="B25" s="73"/>
      <c r="C25" s="87"/>
      <c r="D25" s="73"/>
      <c r="E25" s="73"/>
      <c r="F25" s="74"/>
      <c r="G25" s="88" t="s">
        <v>29</v>
      </c>
      <c r="H25" s="54" t="s">
        <v>47</v>
      </c>
      <c r="I25" s="54"/>
      <c r="J25" s="54"/>
      <c r="K25" s="32"/>
      <c r="L25" s="33" t="s">
        <v>48</v>
      </c>
      <c r="M25" s="34"/>
      <c r="N25" s="55"/>
      <c r="O25" s="33" t="s">
        <v>49</v>
      </c>
      <c r="P25" s="56"/>
      <c r="Q25" s="55"/>
      <c r="R25" s="33" t="s">
        <v>50</v>
      </c>
      <c r="S25" s="56"/>
      <c r="T25" s="54" t="s">
        <v>60</v>
      </c>
      <c r="U25" s="54"/>
      <c r="V25" s="54"/>
      <c r="W25" s="35"/>
      <c r="X25" s="33" t="s">
        <v>61</v>
      </c>
      <c r="Y25" s="57"/>
      <c r="Z25" s="35"/>
      <c r="AA25" s="33"/>
      <c r="AB25" s="57"/>
      <c r="AC25" s="32"/>
      <c r="AD25" s="33"/>
      <c r="AE25" s="34"/>
    </row>
    <row r="26" customFormat="false" ht="25.9" hidden="false" customHeight="true" outlineLevel="0" collapsed="false">
      <c r="A26" s="73"/>
      <c r="B26" s="73"/>
      <c r="C26" s="87"/>
      <c r="D26" s="73"/>
      <c r="E26" s="73"/>
      <c r="F26" s="74"/>
      <c r="G26" s="72" t="s">
        <v>39</v>
      </c>
      <c r="H26" s="89" t="s">
        <v>62</v>
      </c>
      <c r="I26" s="76"/>
      <c r="J26" s="90"/>
      <c r="K26" s="75" t="s">
        <v>63</v>
      </c>
      <c r="L26" s="78"/>
      <c r="M26" s="90"/>
      <c r="N26" s="75" t="n">
        <v>3.0396</v>
      </c>
      <c r="O26" s="78" t="s">
        <v>43</v>
      </c>
      <c r="P26" s="77" t="n">
        <v>0.4315</v>
      </c>
      <c r="Q26" s="75" t="n">
        <v>0.9504</v>
      </c>
      <c r="R26" s="78" t="s">
        <v>43</v>
      </c>
      <c r="S26" s="77" t="n">
        <v>0.9213</v>
      </c>
      <c r="T26" s="75" t="n">
        <v>1.15</v>
      </c>
      <c r="U26" s="78" t="s">
        <v>43</v>
      </c>
      <c r="V26" s="77" t="n">
        <v>1.416</v>
      </c>
      <c r="W26" s="75" t="n">
        <v>0.41339</v>
      </c>
      <c r="X26" s="78" t="s">
        <v>43</v>
      </c>
      <c r="Y26" s="77" t="n">
        <v>0.2227</v>
      </c>
      <c r="Z26" s="75"/>
      <c r="AA26" s="78"/>
      <c r="AB26" s="77"/>
      <c r="AC26" s="85"/>
      <c r="AD26" s="76"/>
      <c r="AE26" s="86"/>
    </row>
    <row r="27" customFormat="false" ht="29.85" hidden="false" customHeight="true" outlineLevel="0" collapsed="false">
      <c r="A27" s="91"/>
      <c r="B27" s="91"/>
      <c r="C27" s="92"/>
      <c r="D27" s="91"/>
      <c r="E27" s="91"/>
      <c r="F27" s="93"/>
      <c r="G27" s="72" t="s">
        <v>46</v>
      </c>
      <c r="H27" s="80" t="str">
        <f aca="false">"&lt;"&amp;ROUND(RIGHT(H26,LEN(H26)-1)*81/1000,2)&amp;" ppb"</f>
        <v>&lt;85.7 ppb</v>
      </c>
      <c r="I27" s="76"/>
      <c r="J27" s="81"/>
      <c r="K27" s="89"/>
      <c r="L27" s="78"/>
      <c r="M27" s="90"/>
      <c r="N27" s="94"/>
      <c r="O27" s="76"/>
      <c r="P27" s="95"/>
      <c r="Q27" s="80" t="str">
        <f aca="false">ROUND(Q26*246/1000,2)&amp;" ppb"</f>
        <v>0.23 ppb</v>
      </c>
      <c r="R27" s="83" t="s">
        <v>43</v>
      </c>
      <c r="S27" s="82" t="str">
        <f aca="false">ROUND(S26*246/1000,2)&amp;" ppb"</f>
        <v>0.23 ppb</v>
      </c>
      <c r="T27" s="80"/>
      <c r="U27" s="78"/>
      <c r="V27" s="77"/>
      <c r="W27" s="84"/>
      <c r="X27" s="76"/>
      <c r="Y27" s="81"/>
      <c r="Z27" s="84"/>
      <c r="AA27" s="76"/>
      <c r="AB27" s="81"/>
      <c r="AC27" s="85"/>
      <c r="AD27" s="76"/>
      <c r="AE27" s="86"/>
    </row>
    <row r="28" customFormat="false" ht="34.3" hidden="false" customHeight="true" outlineLevel="0" collapsed="false">
      <c r="A28" s="25" t="s">
        <v>64</v>
      </c>
      <c r="B28" s="26"/>
      <c r="C28" s="27" t="s">
        <v>65</v>
      </c>
      <c r="D28" s="28" t="n">
        <v>5.271</v>
      </c>
      <c r="E28" s="29" t="n">
        <v>241002</v>
      </c>
      <c r="F28" s="30" t="n">
        <v>45567</v>
      </c>
      <c r="G28" s="31" t="s">
        <v>29</v>
      </c>
      <c r="H28" s="32"/>
      <c r="I28" s="33" t="s">
        <v>30</v>
      </c>
      <c r="J28" s="34"/>
      <c r="K28" s="32"/>
      <c r="L28" s="33" t="s">
        <v>31</v>
      </c>
      <c r="M28" s="34"/>
      <c r="N28" s="32"/>
      <c r="O28" s="33" t="s">
        <v>32</v>
      </c>
      <c r="P28" s="34"/>
      <c r="Q28" s="32"/>
      <c r="R28" s="33" t="s">
        <v>33</v>
      </c>
      <c r="S28" s="34"/>
      <c r="T28" s="35"/>
      <c r="U28" s="33" t="s">
        <v>34</v>
      </c>
      <c r="V28" s="34"/>
      <c r="W28" s="32"/>
      <c r="X28" s="33" t="s">
        <v>35</v>
      </c>
      <c r="Y28" s="34"/>
      <c r="Z28" s="32"/>
      <c r="AA28" s="33" t="s">
        <v>36</v>
      </c>
      <c r="AB28" s="34"/>
      <c r="AC28" s="36" t="s">
        <v>37</v>
      </c>
      <c r="AD28" s="36"/>
      <c r="AE28" s="36"/>
    </row>
    <row r="29" customFormat="false" ht="38.45" hidden="false" customHeight="true" outlineLevel="0" collapsed="false">
      <c r="A29" s="37" t="s">
        <v>66</v>
      </c>
      <c r="B29" s="37"/>
      <c r="C29" s="37"/>
      <c r="D29" s="37"/>
      <c r="E29" s="37"/>
      <c r="F29" s="38" t="n">
        <v>45574</v>
      </c>
      <c r="G29" s="31" t="s">
        <v>39</v>
      </c>
      <c r="H29" s="39" t="s">
        <v>67</v>
      </c>
      <c r="I29" s="40"/>
      <c r="J29" s="41"/>
      <c r="K29" s="42" t="s">
        <v>68</v>
      </c>
      <c r="L29" s="40"/>
      <c r="M29" s="41"/>
      <c r="N29" s="42" t="s">
        <v>69</v>
      </c>
      <c r="O29" s="40"/>
      <c r="P29" s="41"/>
      <c r="Q29" s="39" t="n">
        <v>5.481</v>
      </c>
      <c r="R29" s="43" t="s">
        <v>43</v>
      </c>
      <c r="S29" s="41" t="n">
        <v>1.153</v>
      </c>
      <c r="T29" s="39" t="n">
        <v>11.873</v>
      </c>
      <c r="U29" s="43" t="s">
        <v>43</v>
      </c>
      <c r="V29" s="41" t="n">
        <v>4.952</v>
      </c>
      <c r="W29" s="42" t="n">
        <v>0.46891</v>
      </c>
      <c r="X29" s="44" t="s">
        <v>43</v>
      </c>
      <c r="Y29" s="41" t="n">
        <v>0.465</v>
      </c>
      <c r="Z29" s="42" t="n">
        <v>6.226</v>
      </c>
      <c r="AA29" s="44" t="s">
        <v>43</v>
      </c>
      <c r="AB29" s="41" t="n">
        <v>0.6681</v>
      </c>
      <c r="AC29" s="45"/>
      <c r="AD29" s="45"/>
      <c r="AE29" s="45"/>
    </row>
    <row r="30" customFormat="false" ht="33.75" hidden="false" customHeight="true" outlineLevel="0" collapsed="false">
      <c r="A30" s="37"/>
      <c r="B30" s="37"/>
      <c r="C30" s="37"/>
      <c r="D30" s="37"/>
      <c r="E30" s="37"/>
      <c r="F30" s="38"/>
      <c r="G30" s="31" t="s">
        <v>46</v>
      </c>
      <c r="H30" s="46" t="str">
        <f aca="false">"&lt;"&amp;ROUND(RIGHT(H29,LEN(H29)-1)*81/1000,2)&amp;" ppb"</f>
        <v>&lt;0.08 ppb</v>
      </c>
      <c r="I30" s="40"/>
      <c r="J30" s="47"/>
      <c r="K30" s="46" t="str">
        <f aca="false">"&lt;"&amp;ROUND(RIGHT(K29,LEN(K29)-1)*81/1000,2)&amp;" ppb"</f>
        <v>&lt;1.86 ppb</v>
      </c>
      <c r="L30" s="40"/>
      <c r="M30" s="47"/>
      <c r="N30" s="46" t="str">
        <f aca="false">"&lt;"&amp;ROUND(RIGHT(N29,LEN(N29)-1)*1760/1000,2)&amp;" ppb"</f>
        <v>&lt;1.78 ppb</v>
      </c>
      <c r="O30" s="40"/>
      <c r="P30" s="48"/>
      <c r="Q30" s="46" t="str">
        <f aca="false">ROUND(Q29*246/1000,2)&amp;" ppb"</f>
        <v>1.35 ppb</v>
      </c>
      <c r="R30" s="43" t="s">
        <v>43</v>
      </c>
      <c r="S30" s="48" t="str">
        <f aca="false">ROUND(S29*246/1000,2)&amp;" ppb"</f>
        <v>0.28 ppb</v>
      </c>
      <c r="T30" s="46" t="str">
        <f aca="false">ROUND(T29*32300/1000000,2)&amp;" ppm"</f>
        <v>0.38 ppm</v>
      </c>
      <c r="U30" s="43" t="s">
        <v>43</v>
      </c>
      <c r="V30" s="48" t="str">
        <f aca="false">ROUND(V29*32300/1000000,2)&amp;" ppm"</f>
        <v>0.16 ppm</v>
      </c>
      <c r="W30" s="49"/>
      <c r="X30" s="40"/>
      <c r="Y30" s="47"/>
      <c r="Z30" s="49"/>
      <c r="AA30" s="40"/>
      <c r="AB30" s="47"/>
      <c r="AC30" s="50"/>
      <c r="AD30" s="40"/>
      <c r="AE30" s="51"/>
    </row>
    <row r="31" customFormat="false" ht="32.35" hidden="false" customHeight="true" outlineLevel="0" collapsed="false">
      <c r="A31" s="37"/>
      <c r="B31" s="37"/>
      <c r="C31" s="52"/>
      <c r="D31" s="37"/>
      <c r="E31" s="37"/>
      <c r="F31" s="38"/>
      <c r="G31" s="53" t="s">
        <v>29</v>
      </c>
      <c r="H31" s="54" t="s">
        <v>47</v>
      </c>
      <c r="I31" s="54"/>
      <c r="J31" s="54"/>
      <c r="K31" s="32"/>
      <c r="L31" s="33" t="s">
        <v>48</v>
      </c>
      <c r="M31" s="34"/>
      <c r="N31" s="55"/>
      <c r="O31" s="33" t="s">
        <v>49</v>
      </c>
      <c r="P31" s="56"/>
      <c r="Q31" s="55"/>
      <c r="R31" s="33" t="s">
        <v>50</v>
      </c>
      <c r="S31" s="56"/>
      <c r="T31" s="54" t="s">
        <v>60</v>
      </c>
      <c r="U31" s="54"/>
      <c r="V31" s="54"/>
      <c r="W31" s="35"/>
      <c r="X31" s="33" t="s">
        <v>61</v>
      </c>
      <c r="Y31" s="57"/>
      <c r="Z31" s="35"/>
      <c r="AA31" s="33"/>
      <c r="AB31" s="57"/>
      <c r="AC31" s="32"/>
      <c r="AD31" s="33"/>
      <c r="AE31" s="34"/>
    </row>
    <row r="32" customFormat="false" ht="32.2" hidden="false" customHeight="true" outlineLevel="0" collapsed="false">
      <c r="A32" s="37"/>
      <c r="B32" s="37"/>
      <c r="C32" s="52"/>
      <c r="D32" s="37"/>
      <c r="E32" s="37"/>
      <c r="F32" s="38"/>
      <c r="G32" s="31" t="s">
        <v>39</v>
      </c>
      <c r="H32" s="42" t="s">
        <v>70</v>
      </c>
      <c r="I32" s="40"/>
      <c r="J32" s="58"/>
      <c r="K32" s="39" t="s">
        <v>71</v>
      </c>
      <c r="L32" s="59"/>
      <c r="M32" s="41"/>
      <c r="N32" s="42" t="n">
        <v>3.7302</v>
      </c>
      <c r="O32" s="44" t="s">
        <v>43</v>
      </c>
      <c r="P32" s="41" t="n">
        <v>0.6709</v>
      </c>
      <c r="Q32" s="39" t="n">
        <v>0.9414</v>
      </c>
      <c r="R32" s="59" t="s">
        <v>43</v>
      </c>
      <c r="S32" s="41" t="n">
        <v>1.48</v>
      </c>
      <c r="T32" s="39" t="s">
        <v>72</v>
      </c>
      <c r="U32" s="44"/>
      <c r="V32" s="41"/>
      <c r="W32" s="39" t="n">
        <v>0.30646</v>
      </c>
      <c r="X32" s="44" t="s">
        <v>43</v>
      </c>
      <c r="Y32" s="41" t="n">
        <v>0.3872</v>
      </c>
      <c r="Z32" s="39"/>
      <c r="AA32" s="44"/>
      <c r="AB32" s="41"/>
      <c r="AC32" s="50"/>
      <c r="AD32" s="40"/>
      <c r="AE32" s="51"/>
    </row>
    <row r="33" customFormat="false" ht="29.85" hidden="false" customHeight="true" outlineLevel="0" collapsed="false">
      <c r="A33" s="60"/>
      <c r="B33" s="60"/>
      <c r="C33" s="61"/>
      <c r="D33" s="60"/>
      <c r="E33" s="60"/>
      <c r="F33" s="62"/>
      <c r="G33" s="31" t="s">
        <v>46</v>
      </c>
      <c r="H33" s="46" t="str">
        <f aca="false">"&lt;"&amp;ROUND(RIGHT(H32,LEN(H32)-1)*81/1000,2)&amp;" ppb"</f>
        <v>&lt;65.08 ppb</v>
      </c>
      <c r="I33" s="40"/>
      <c r="J33" s="47"/>
      <c r="K33" s="63"/>
      <c r="L33" s="44"/>
      <c r="M33" s="58"/>
      <c r="N33" s="64"/>
      <c r="O33" s="40"/>
      <c r="P33" s="65"/>
      <c r="Q33" s="46" t="str">
        <f aca="false">ROUND(Q32*246/1000,2)&amp;" ppb"</f>
        <v>0.23 ppb</v>
      </c>
      <c r="R33" s="43" t="s">
        <v>43</v>
      </c>
      <c r="S33" s="48" t="str">
        <f aca="false">ROUND(S32*246/1000,2)&amp;" ppb"</f>
        <v>0.36 ppb</v>
      </c>
      <c r="T33" s="46"/>
      <c r="U33" s="44"/>
      <c r="V33" s="41"/>
      <c r="W33" s="49"/>
      <c r="X33" s="40"/>
      <c r="Y33" s="47"/>
      <c r="Z33" s="49"/>
      <c r="AA33" s="40"/>
      <c r="AB33" s="47"/>
      <c r="AC33" s="50"/>
      <c r="AD33" s="40"/>
      <c r="AE33" s="51"/>
    </row>
    <row r="34" customFormat="false" ht="34.3" hidden="false" customHeight="true" outlineLevel="0" collapsed="false">
      <c r="A34" s="66" t="s">
        <v>73</v>
      </c>
      <c r="B34" s="67"/>
      <c r="C34" s="68" t="s">
        <v>74</v>
      </c>
      <c r="D34" s="69" t="n">
        <v>14.302</v>
      </c>
      <c r="E34" s="96" t="s">
        <v>75</v>
      </c>
      <c r="F34" s="71" t="n">
        <v>45574</v>
      </c>
      <c r="G34" s="72" t="s">
        <v>29</v>
      </c>
      <c r="H34" s="32"/>
      <c r="I34" s="33" t="s">
        <v>30</v>
      </c>
      <c r="J34" s="34"/>
      <c r="K34" s="32"/>
      <c r="L34" s="33" t="s">
        <v>31</v>
      </c>
      <c r="M34" s="34"/>
      <c r="N34" s="32"/>
      <c r="O34" s="33" t="s">
        <v>32</v>
      </c>
      <c r="P34" s="34"/>
      <c r="Q34" s="32"/>
      <c r="R34" s="33" t="s">
        <v>33</v>
      </c>
      <c r="S34" s="34"/>
      <c r="T34" s="35"/>
      <c r="U34" s="33" t="s">
        <v>34</v>
      </c>
      <c r="V34" s="34"/>
      <c r="W34" s="32"/>
      <c r="X34" s="33" t="s">
        <v>35</v>
      </c>
      <c r="Y34" s="34"/>
      <c r="Z34" s="32"/>
      <c r="AA34" s="33" t="s">
        <v>36</v>
      </c>
      <c r="AB34" s="34"/>
      <c r="AC34" s="36" t="s">
        <v>37</v>
      </c>
      <c r="AD34" s="36"/>
      <c r="AE34" s="36"/>
    </row>
    <row r="35" customFormat="false" ht="33.75" hidden="false" customHeight="true" outlineLevel="0" collapsed="false">
      <c r="A35" s="73" t="s">
        <v>76</v>
      </c>
      <c r="B35" s="73"/>
      <c r="C35" s="73"/>
      <c r="D35" s="73"/>
      <c r="E35" s="73"/>
      <c r="F35" s="74" t="n">
        <v>45589</v>
      </c>
      <c r="G35" s="72" t="s">
        <v>39</v>
      </c>
      <c r="H35" s="75" t="s">
        <v>77</v>
      </c>
      <c r="I35" s="76"/>
      <c r="J35" s="77"/>
      <c r="K35" s="75" t="n">
        <v>34.58</v>
      </c>
      <c r="L35" s="76" t="s">
        <v>43</v>
      </c>
      <c r="M35" s="77" t="n">
        <v>32.85</v>
      </c>
      <c r="N35" s="75" t="s">
        <v>78</v>
      </c>
      <c r="O35" s="76"/>
      <c r="P35" s="77"/>
      <c r="Q35" s="75" t="n">
        <v>18.64</v>
      </c>
      <c r="R35" s="76" t="s">
        <v>43</v>
      </c>
      <c r="S35" s="77" t="n">
        <v>1.626</v>
      </c>
      <c r="T35" s="75" t="n">
        <v>12.917</v>
      </c>
      <c r="U35" s="76" t="s">
        <v>43</v>
      </c>
      <c r="V35" s="77" t="n">
        <v>6.084</v>
      </c>
      <c r="W35" s="75" t="s">
        <v>79</v>
      </c>
      <c r="X35" s="78"/>
      <c r="Y35" s="77"/>
      <c r="Z35" s="75" t="n">
        <v>1.053</v>
      </c>
      <c r="AA35" s="78" t="s">
        <v>43</v>
      </c>
      <c r="AB35" s="77" t="n">
        <v>0.3498</v>
      </c>
      <c r="AC35" s="79"/>
      <c r="AD35" s="79"/>
      <c r="AE35" s="79"/>
    </row>
    <row r="36" customFormat="false" ht="31.4" hidden="false" customHeight="true" outlineLevel="0" collapsed="false">
      <c r="A36" s="73"/>
      <c r="B36" s="73"/>
      <c r="C36" s="73"/>
      <c r="D36" s="73"/>
      <c r="E36" s="73"/>
      <c r="F36" s="74"/>
      <c r="G36" s="72" t="s">
        <v>46</v>
      </c>
      <c r="H36" s="80" t="str">
        <f aca="false">"&lt;"&amp;ROUND(RIGHT(H35,LEN(H35)-1)*81/1,2)&amp;" ppt"</f>
        <v>&lt;64.8 ppt</v>
      </c>
      <c r="I36" s="76"/>
      <c r="J36" s="81"/>
      <c r="K36" s="80" t="str">
        <f aca="false">ROUND(K35*81/1000,2)&amp;" ppb"</f>
        <v>2.8 ppb</v>
      </c>
      <c r="L36" s="83" t="s">
        <v>43</v>
      </c>
      <c r="M36" s="82" t="str">
        <f aca="false">ROUND(M35*81/1000,2)&amp;" ppb"</f>
        <v>2.66 ppb</v>
      </c>
      <c r="N36" s="80" t="str">
        <f aca="false">"&lt;"&amp;ROUND(RIGHT(N35,LEN(N35)-1)*1760/1000,2)&amp;" ppb"</f>
        <v>&lt;1.21 ppb</v>
      </c>
      <c r="O36" s="76"/>
      <c r="P36" s="82"/>
      <c r="Q36" s="80" t="str">
        <f aca="false">ROUND(Q35*246/1000,2)&amp;" ppb"</f>
        <v>4.59 ppb</v>
      </c>
      <c r="R36" s="83" t="s">
        <v>43</v>
      </c>
      <c r="S36" s="82" t="str">
        <f aca="false">ROUND(S35*246/1000,2)&amp;" ppb"</f>
        <v>0.4 ppb</v>
      </c>
      <c r="T36" s="80" t="str">
        <f aca="false">ROUND(T35*32300/1000,2)&amp;" ppb"</f>
        <v>417.22 ppb</v>
      </c>
      <c r="U36" s="83" t="s">
        <v>43</v>
      </c>
      <c r="V36" s="82" t="str">
        <f aca="false">ROUND(V35*32300/1000,2)&amp;" ppb"</f>
        <v>196.51 ppb</v>
      </c>
      <c r="W36" s="84"/>
      <c r="X36" s="76"/>
      <c r="Y36" s="81"/>
      <c r="Z36" s="84"/>
      <c r="AA36" s="76"/>
      <c r="AB36" s="81"/>
      <c r="AC36" s="85"/>
      <c r="AD36" s="76"/>
      <c r="AE36" s="86"/>
    </row>
    <row r="37" customFormat="false" ht="32.35" hidden="false" customHeight="true" outlineLevel="0" collapsed="false">
      <c r="A37" s="73"/>
      <c r="B37" s="73"/>
      <c r="C37" s="87"/>
      <c r="D37" s="73"/>
      <c r="E37" s="73"/>
      <c r="F37" s="74"/>
      <c r="G37" s="88" t="s">
        <v>29</v>
      </c>
      <c r="H37" s="54" t="s">
        <v>47</v>
      </c>
      <c r="I37" s="54"/>
      <c r="J37" s="54"/>
      <c r="K37" s="32"/>
      <c r="L37" s="33" t="s">
        <v>48</v>
      </c>
      <c r="M37" s="34"/>
      <c r="N37" s="55"/>
      <c r="O37" s="33" t="s">
        <v>49</v>
      </c>
      <c r="P37" s="56"/>
      <c r="Q37" s="55"/>
      <c r="R37" s="33" t="s">
        <v>50</v>
      </c>
      <c r="S37" s="56"/>
      <c r="T37" s="54" t="s">
        <v>60</v>
      </c>
      <c r="U37" s="54"/>
      <c r="V37" s="54"/>
      <c r="W37" s="35"/>
      <c r="X37" s="33" t="s">
        <v>61</v>
      </c>
      <c r="Y37" s="57"/>
      <c r="Z37" s="35"/>
      <c r="AA37" s="33"/>
      <c r="AB37" s="57"/>
      <c r="AC37" s="32"/>
      <c r="AD37" s="33"/>
      <c r="AE37" s="34"/>
    </row>
    <row r="38" customFormat="false" ht="25.9" hidden="false" customHeight="true" outlineLevel="0" collapsed="false">
      <c r="A38" s="73"/>
      <c r="B38" s="73"/>
      <c r="C38" s="87"/>
      <c r="D38" s="73"/>
      <c r="E38" s="73"/>
      <c r="F38" s="74"/>
      <c r="G38" s="72" t="s">
        <v>39</v>
      </c>
      <c r="H38" s="89" t="s">
        <v>80</v>
      </c>
      <c r="I38" s="76"/>
      <c r="J38" s="90"/>
      <c r="K38" s="75" t="s">
        <v>81</v>
      </c>
      <c r="L38" s="78"/>
      <c r="M38" s="90"/>
      <c r="N38" s="75" t="n">
        <v>1.8225</v>
      </c>
      <c r="O38" s="78" t="s">
        <v>43</v>
      </c>
      <c r="P38" s="77" t="n">
        <v>0.5151</v>
      </c>
      <c r="Q38" s="75" t="n">
        <v>10.4</v>
      </c>
      <c r="R38" s="78" t="s">
        <v>43</v>
      </c>
      <c r="S38" s="77" t="n">
        <v>1.996</v>
      </c>
      <c r="T38" s="75" t="s">
        <v>82</v>
      </c>
      <c r="U38" s="78"/>
      <c r="V38" s="77"/>
      <c r="W38" s="75" t="s">
        <v>83</v>
      </c>
      <c r="X38" s="78"/>
      <c r="Y38" s="77"/>
      <c r="Z38" s="75"/>
      <c r="AA38" s="78"/>
      <c r="AB38" s="77"/>
      <c r="AC38" s="85"/>
      <c r="AD38" s="76"/>
      <c r="AE38" s="86"/>
    </row>
    <row r="39" customFormat="false" ht="29.85" hidden="false" customHeight="true" outlineLevel="0" collapsed="false">
      <c r="A39" s="91"/>
      <c r="B39" s="91"/>
      <c r="C39" s="92"/>
      <c r="D39" s="91"/>
      <c r="E39" s="91"/>
      <c r="F39" s="93"/>
      <c r="G39" s="72" t="s">
        <v>46</v>
      </c>
      <c r="H39" s="80" t="str">
        <f aca="false">"&lt;"&amp;ROUND(RIGHT(H38,LEN(H38)-1)*81/1000,2)&amp;" ppb"</f>
        <v>&lt;75.07 ppb</v>
      </c>
      <c r="I39" s="76"/>
      <c r="J39" s="81"/>
      <c r="K39" s="89"/>
      <c r="L39" s="78"/>
      <c r="M39" s="90"/>
      <c r="N39" s="94"/>
      <c r="O39" s="76"/>
      <c r="P39" s="95"/>
      <c r="Q39" s="80" t="str">
        <f aca="false">ROUND(Q38*246/1000,2)&amp;" ppb"</f>
        <v>2.56 ppb</v>
      </c>
      <c r="R39" s="83" t="s">
        <v>43</v>
      </c>
      <c r="S39" s="82" t="str">
        <f aca="false">ROUND(S38*246/1000,2)&amp;" ppb"</f>
        <v>0.49 ppb</v>
      </c>
      <c r="T39" s="80"/>
      <c r="U39" s="78"/>
      <c r="V39" s="77"/>
      <c r="W39" s="84"/>
      <c r="X39" s="76"/>
      <c r="Y39" s="81"/>
      <c r="Z39" s="84"/>
      <c r="AA39" s="76"/>
      <c r="AB39" s="81"/>
      <c r="AC39" s="85"/>
      <c r="AD39" s="76"/>
      <c r="AE39" s="86"/>
    </row>
    <row r="40" customFormat="false" ht="34.3" hidden="false" customHeight="true" outlineLevel="0" collapsed="false">
      <c r="A40" s="25" t="s">
        <v>84</v>
      </c>
      <c r="B40" s="26"/>
      <c r="C40" s="27" t="s">
        <v>85</v>
      </c>
      <c r="D40" s="28" t="n">
        <v>13.763</v>
      </c>
      <c r="E40" s="97" t="s">
        <v>86</v>
      </c>
      <c r="F40" s="30" t="n">
        <v>45589</v>
      </c>
      <c r="G40" s="31" t="s">
        <v>29</v>
      </c>
      <c r="H40" s="32"/>
      <c r="I40" s="33" t="s">
        <v>30</v>
      </c>
      <c r="J40" s="34"/>
      <c r="K40" s="32"/>
      <c r="L40" s="33" t="s">
        <v>31</v>
      </c>
      <c r="M40" s="34"/>
      <c r="N40" s="32"/>
      <c r="O40" s="33" t="s">
        <v>32</v>
      </c>
      <c r="P40" s="34"/>
      <c r="Q40" s="32"/>
      <c r="R40" s="33" t="s">
        <v>33</v>
      </c>
      <c r="S40" s="34"/>
      <c r="T40" s="35"/>
      <c r="U40" s="33" t="s">
        <v>34</v>
      </c>
      <c r="V40" s="34"/>
      <c r="W40" s="32"/>
      <c r="X40" s="33" t="s">
        <v>35</v>
      </c>
      <c r="Y40" s="34"/>
      <c r="Z40" s="32"/>
      <c r="AA40" s="33" t="s">
        <v>36</v>
      </c>
      <c r="AB40" s="34"/>
      <c r="AC40" s="36" t="s">
        <v>37</v>
      </c>
      <c r="AD40" s="36"/>
      <c r="AE40" s="36"/>
    </row>
    <row r="41" customFormat="false" ht="38.45" hidden="false" customHeight="true" outlineLevel="0" collapsed="false">
      <c r="A41" s="37" t="s">
        <v>87</v>
      </c>
      <c r="B41" s="37"/>
      <c r="C41" s="37"/>
      <c r="D41" s="37"/>
      <c r="E41" s="37"/>
      <c r="F41" s="38" t="n">
        <v>45603</v>
      </c>
      <c r="G41" s="31" t="s">
        <v>39</v>
      </c>
      <c r="H41" s="39" t="s">
        <v>88</v>
      </c>
      <c r="I41" s="40"/>
      <c r="J41" s="41"/>
      <c r="K41" s="39" t="s">
        <v>89</v>
      </c>
      <c r="L41" s="40"/>
      <c r="M41" s="41"/>
      <c r="N41" s="39" t="s">
        <v>90</v>
      </c>
      <c r="O41" s="40"/>
      <c r="P41" s="41"/>
      <c r="Q41" s="39" t="n">
        <v>7.396</v>
      </c>
      <c r="R41" s="40" t="s">
        <v>43</v>
      </c>
      <c r="S41" s="41" t="n">
        <v>1.296</v>
      </c>
      <c r="T41" s="39" t="n">
        <v>14.452</v>
      </c>
      <c r="U41" s="40" t="s">
        <v>43</v>
      </c>
      <c r="V41" s="41" t="n">
        <v>6.758</v>
      </c>
      <c r="W41" s="39" t="s">
        <v>79</v>
      </c>
      <c r="X41" s="44"/>
      <c r="Y41" s="41"/>
      <c r="Z41" s="39" t="n">
        <v>4.621</v>
      </c>
      <c r="AA41" s="44" t="s">
        <v>43</v>
      </c>
      <c r="AB41" s="41" t="n">
        <v>0.5856</v>
      </c>
      <c r="AC41" s="45"/>
      <c r="AD41" s="45"/>
      <c r="AE41" s="45"/>
    </row>
    <row r="42" customFormat="false" ht="33.75" hidden="false" customHeight="true" outlineLevel="0" collapsed="false">
      <c r="A42" s="37"/>
      <c r="B42" s="37"/>
      <c r="C42" s="37"/>
      <c r="D42" s="37"/>
      <c r="E42" s="37"/>
      <c r="F42" s="38"/>
      <c r="G42" s="31" t="s">
        <v>46</v>
      </c>
      <c r="H42" s="46" t="str">
        <f aca="false">"&lt;"&amp;ROUND(RIGHT(H41,LEN(H41)-1)*81/1,2)&amp;" ppt"</f>
        <v>&lt;38.88 ppt</v>
      </c>
      <c r="I42" s="40"/>
      <c r="J42" s="47"/>
      <c r="K42" s="46" t="str">
        <f aca="false">"&lt;"&amp;ROUND(RIGHT(K41,LEN(K41)-1)*81/1000,2)&amp;" ppb"</f>
        <v>&lt;2.17 ppb</v>
      </c>
      <c r="L42" s="40"/>
      <c r="M42" s="47"/>
      <c r="N42" s="46" t="str">
        <f aca="false">"&lt;"&amp;ROUND(RIGHT(N41,LEN(N41)-1)*1760/1000,2)&amp;" ppb"</f>
        <v>&lt;2.76 ppb</v>
      </c>
      <c r="O42" s="40"/>
      <c r="P42" s="48"/>
      <c r="Q42" s="46" t="str">
        <f aca="false">ROUND(Q41*246/1000,2)&amp;" ppb"</f>
        <v>1.82 ppb</v>
      </c>
      <c r="R42" s="43" t="s">
        <v>43</v>
      </c>
      <c r="S42" s="48" t="str">
        <f aca="false">ROUND(S41*246/1000,2)&amp;" ppb"</f>
        <v>0.32 ppb</v>
      </c>
      <c r="T42" s="46" t="str">
        <f aca="false">ROUND(T41*32300/1000,2)&amp;" ppb"</f>
        <v>466.8 ppb</v>
      </c>
      <c r="U42" s="43" t="s">
        <v>43</v>
      </c>
      <c r="V42" s="48" t="str">
        <f aca="false">ROUND(V41*32300/1000,2)&amp;" ppb"</f>
        <v>218.28 ppb</v>
      </c>
      <c r="W42" s="49"/>
      <c r="X42" s="40"/>
      <c r="Y42" s="47"/>
      <c r="Z42" s="49"/>
      <c r="AA42" s="40"/>
      <c r="AB42" s="47"/>
      <c r="AC42" s="50"/>
      <c r="AD42" s="40"/>
      <c r="AE42" s="51"/>
    </row>
    <row r="43" customFormat="false" ht="32.35" hidden="false" customHeight="true" outlineLevel="0" collapsed="false">
      <c r="A43" s="37"/>
      <c r="B43" s="37"/>
      <c r="C43" s="52"/>
      <c r="D43" s="37"/>
      <c r="E43" s="37"/>
      <c r="F43" s="38"/>
      <c r="G43" s="53" t="s">
        <v>29</v>
      </c>
      <c r="H43" s="54" t="s">
        <v>47</v>
      </c>
      <c r="I43" s="54"/>
      <c r="J43" s="54"/>
      <c r="K43" s="32"/>
      <c r="L43" s="33" t="s">
        <v>48</v>
      </c>
      <c r="M43" s="34"/>
      <c r="N43" s="55"/>
      <c r="O43" s="33" t="s">
        <v>49</v>
      </c>
      <c r="P43" s="56"/>
      <c r="Q43" s="55"/>
      <c r="R43" s="33" t="s">
        <v>50</v>
      </c>
      <c r="S43" s="56"/>
      <c r="T43" s="54" t="s">
        <v>60</v>
      </c>
      <c r="U43" s="54"/>
      <c r="V43" s="54"/>
      <c r="W43" s="35"/>
      <c r="X43" s="33" t="s">
        <v>61</v>
      </c>
      <c r="Y43" s="57"/>
      <c r="Z43" s="35"/>
      <c r="AA43" s="33"/>
      <c r="AB43" s="57"/>
      <c r="AC43" s="32"/>
      <c r="AD43" s="33"/>
      <c r="AE43" s="34"/>
    </row>
    <row r="44" customFormat="false" ht="32.2" hidden="false" customHeight="true" outlineLevel="0" collapsed="false">
      <c r="A44" s="37"/>
      <c r="B44" s="37"/>
      <c r="C44" s="52"/>
      <c r="D44" s="37"/>
      <c r="E44" s="37"/>
      <c r="F44" s="38"/>
      <c r="G44" s="31" t="s">
        <v>39</v>
      </c>
      <c r="H44" s="39" t="s">
        <v>91</v>
      </c>
      <c r="I44" s="40"/>
      <c r="J44" s="58"/>
      <c r="K44" s="39" t="s">
        <v>92</v>
      </c>
      <c r="L44" s="44"/>
      <c r="M44" s="41"/>
      <c r="N44" s="39" t="n">
        <v>2.1488</v>
      </c>
      <c r="O44" s="44" t="s">
        <v>43</v>
      </c>
      <c r="P44" s="41" t="n">
        <v>0.5365</v>
      </c>
      <c r="Q44" s="39" t="n">
        <v>1.09</v>
      </c>
      <c r="R44" s="44" t="s">
        <v>43</v>
      </c>
      <c r="S44" s="41" t="n">
        <v>1.794</v>
      </c>
      <c r="T44" s="39" t="n">
        <v>1.951</v>
      </c>
      <c r="U44" s="44" t="s">
        <v>43</v>
      </c>
      <c r="V44" s="41" t="n">
        <v>2.064</v>
      </c>
      <c r="W44" s="39" t="n">
        <v>0.40202</v>
      </c>
      <c r="X44" s="44" t="s">
        <v>43</v>
      </c>
      <c r="Y44" s="41" t="n">
        <v>0.3892</v>
      </c>
      <c r="Z44" s="39"/>
      <c r="AA44" s="44"/>
      <c r="AB44" s="41"/>
      <c r="AC44" s="50"/>
      <c r="AD44" s="40"/>
      <c r="AE44" s="51"/>
    </row>
    <row r="45" customFormat="false" ht="29.85" hidden="false" customHeight="true" outlineLevel="0" collapsed="false">
      <c r="A45" s="60"/>
      <c r="B45" s="60"/>
      <c r="C45" s="61"/>
      <c r="D45" s="60"/>
      <c r="E45" s="60"/>
      <c r="F45" s="62"/>
      <c r="G45" s="31" t="s">
        <v>46</v>
      </c>
      <c r="H45" s="46" t="str">
        <f aca="false">"&lt;"&amp;ROUND(RIGHT(H44,LEN(H44)-1)*81/1000,2)&amp;" ppb"</f>
        <v>&lt;71.38 ppb</v>
      </c>
      <c r="I45" s="40"/>
      <c r="J45" s="47"/>
      <c r="K45" s="63"/>
      <c r="L45" s="44"/>
      <c r="M45" s="58"/>
      <c r="N45" s="64"/>
      <c r="O45" s="40"/>
      <c r="P45" s="65"/>
      <c r="Q45" s="46" t="str">
        <f aca="false">ROUND(Q44*246/1000,2)&amp;" ppb"</f>
        <v>0.27 ppb</v>
      </c>
      <c r="R45" s="43" t="s">
        <v>43</v>
      </c>
      <c r="S45" s="48" t="str">
        <f aca="false">ROUND(S44*246/1000,2)&amp;" ppb"</f>
        <v>0.44 ppb</v>
      </c>
      <c r="T45" s="46"/>
      <c r="U45" s="44"/>
      <c r="V45" s="41"/>
      <c r="W45" s="49"/>
      <c r="X45" s="40"/>
      <c r="Y45" s="47"/>
      <c r="Z45" s="49"/>
      <c r="AA45" s="40"/>
      <c r="AB45" s="47"/>
      <c r="AC45" s="50"/>
      <c r="AD45" s="40"/>
      <c r="AE45" s="51"/>
    </row>
    <row r="46" customFormat="false" ht="32.8" hidden="false" customHeight="true" outlineLevel="0" collapsed="false">
      <c r="A46" s="14" t="s">
        <v>93</v>
      </c>
      <c r="B46" s="14"/>
      <c r="C46" s="15"/>
      <c r="D46" s="15"/>
      <c r="E46" s="15"/>
      <c r="F46" s="16"/>
      <c r="G46" s="15"/>
      <c r="H46" s="98"/>
      <c r="I46" s="15"/>
      <c r="J46" s="99"/>
      <c r="K46" s="15"/>
      <c r="L46" s="15"/>
      <c r="M46" s="15"/>
      <c r="N46" s="15"/>
      <c r="O46" s="15"/>
      <c r="P46" s="15"/>
      <c r="Q46" s="98"/>
      <c r="R46" s="15"/>
      <c r="S46" s="100"/>
      <c r="T46" s="101"/>
      <c r="U46" s="15"/>
      <c r="V46" s="102"/>
      <c r="W46" s="98"/>
      <c r="X46" s="15"/>
      <c r="Y46" s="100"/>
      <c r="Z46" s="98"/>
      <c r="AA46" s="15"/>
      <c r="AB46" s="15"/>
      <c r="AC46" s="15"/>
      <c r="AD46" s="15"/>
      <c r="AE46" s="17"/>
    </row>
    <row r="47" customFormat="false" ht="38.05" hidden="false" customHeight="true" outlineLevel="0" collapsed="false">
      <c r="A47" s="18" t="s">
        <v>21</v>
      </c>
      <c r="B47" s="18" t="s">
        <v>22</v>
      </c>
      <c r="C47" s="18" t="s">
        <v>23</v>
      </c>
      <c r="D47" s="18" t="s">
        <v>24</v>
      </c>
      <c r="E47" s="18" t="s">
        <v>25</v>
      </c>
      <c r="F47" s="19" t="s">
        <v>26</v>
      </c>
      <c r="G47" s="18"/>
      <c r="H47" s="20"/>
      <c r="I47" s="21"/>
      <c r="J47" s="22"/>
      <c r="K47" s="20"/>
      <c r="L47" s="21"/>
      <c r="M47" s="22"/>
      <c r="N47" s="20"/>
      <c r="O47" s="21"/>
      <c r="P47" s="22"/>
      <c r="Q47" s="20"/>
      <c r="R47" s="21"/>
      <c r="S47" s="22"/>
      <c r="T47" s="23"/>
      <c r="U47" s="21"/>
      <c r="V47" s="22"/>
      <c r="W47" s="20"/>
      <c r="X47" s="21"/>
      <c r="Y47" s="22"/>
      <c r="Z47" s="20"/>
      <c r="AA47" s="21"/>
      <c r="AB47" s="22"/>
      <c r="AC47" s="24"/>
      <c r="AD47" s="24"/>
      <c r="AE47" s="24"/>
    </row>
    <row r="48" customFormat="false" ht="34.3" hidden="false" customHeight="true" outlineLevel="0" collapsed="false">
      <c r="A48" s="103" t="s">
        <v>94</v>
      </c>
      <c r="B48" s="104"/>
      <c r="C48" s="105"/>
      <c r="D48" s="105"/>
      <c r="E48" s="105"/>
      <c r="F48" s="30"/>
      <c r="G48" s="31" t="s">
        <v>29</v>
      </c>
      <c r="H48" s="32"/>
      <c r="I48" s="33" t="s">
        <v>30</v>
      </c>
      <c r="J48" s="34"/>
      <c r="K48" s="32"/>
      <c r="L48" s="33" t="s">
        <v>31</v>
      </c>
      <c r="M48" s="34"/>
      <c r="N48" s="32"/>
      <c r="O48" s="33" t="s">
        <v>32</v>
      </c>
      <c r="P48" s="34"/>
      <c r="Q48" s="32"/>
      <c r="R48" s="33" t="s">
        <v>33</v>
      </c>
      <c r="S48" s="34"/>
      <c r="T48" s="35"/>
      <c r="U48" s="33" t="s">
        <v>34</v>
      </c>
      <c r="V48" s="34"/>
      <c r="W48" s="32"/>
      <c r="X48" s="33" t="s">
        <v>35</v>
      </c>
      <c r="Y48" s="34"/>
      <c r="Z48" s="32"/>
      <c r="AA48" s="33" t="s">
        <v>36</v>
      </c>
      <c r="AB48" s="34"/>
      <c r="AC48" s="36" t="s">
        <v>37</v>
      </c>
      <c r="AD48" s="36"/>
      <c r="AE48" s="36"/>
    </row>
    <row r="49" customFormat="false" ht="25.25" hidden="false" customHeight="true" outlineLevel="0" collapsed="false">
      <c r="A49" s="106"/>
      <c r="B49" s="106"/>
      <c r="C49" s="106"/>
      <c r="D49" s="106"/>
      <c r="E49" s="106"/>
      <c r="F49" s="38"/>
      <c r="G49" s="31" t="s">
        <v>39</v>
      </c>
      <c r="H49" s="39"/>
      <c r="I49" s="40"/>
      <c r="J49" s="41"/>
      <c r="K49" s="39"/>
      <c r="L49" s="40"/>
      <c r="M49" s="41"/>
      <c r="N49" s="39"/>
      <c r="O49" s="40"/>
      <c r="P49" s="41"/>
      <c r="Q49" s="39"/>
      <c r="R49" s="40"/>
      <c r="S49" s="41"/>
      <c r="T49" s="39"/>
      <c r="U49" s="40"/>
      <c r="V49" s="41"/>
      <c r="W49" s="39"/>
      <c r="X49" s="44"/>
      <c r="Y49" s="41"/>
      <c r="Z49" s="39"/>
      <c r="AA49" s="44"/>
      <c r="AB49" s="41"/>
      <c r="AC49" s="45"/>
      <c r="AD49" s="45"/>
      <c r="AE49" s="45"/>
    </row>
    <row r="50" customFormat="false" ht="30" hidden="false" customHeight="true" outlineLevel="0" collapsed="false">
      <c r="A50" s="106"/>
      <c r="B50" s="106"/>
      <c r="C50" s="106"/>
      <c r="D50" s="106"/>
      <c r="E50" s="106"/>
      <c r="F50" s="38"/>
      <c r="G50" s="31" t="s">
        <v>46</v>
      </c>
      <c r="H50" s="46"/>
      <c r="I50" s="40"/>
      <c r="J50" s="47"/>
      <c r="K50" s="46"/>
      <c r="L50" s="40"/>
      <c r="M50" s="47"/>
      <c r="N50" s="46"/>
      <c r="O50" s="40"/>
      <c r="P50" s="107" t="s">
        <v>95</v>
      </c>
      <c r="Q50" s="46"/>
      <c r="R50" s="40"/>
      <c r="S50" s="47"/>
      <c r="T50" s="46"/>
      <c r="U50" s="40"/>
      <c r="V50" s="48"/>
      <c r="W50" s="49"/>
      <c r="X50" s="40"/>
      <c r="Y50" s="47"/>
      <c r="Z50" s="49"/>
      <c r="AA50" s="40"/>
      <c r="AB50" s="47"/>
      <c r="AC50" s="50"/>
      <c r="AD50" s="40"/>
      <c r="AE50" s="51"/>
    </row>
    <row r="51" customFormat="false" ht="32.35" hidden="false" customHeight="true" outlineLevel="0" collapsed="false">
      <c r="A51" s="106"/>
      <c r="B51" s="106"/>
      <c r="C51" s="52"/>
      <c r="D51" s="106"/>
      <c r="E51" s="106"/>
      <c r="F51" s="38"/>
      <c r="G51" s="53" t="s">
        <v>29</v>
      </c>
      <c r="H51" s="54" t="s">
        <v>47</v>
      </c>
      <c r="I51" s="54"/>
      <c r="J51" s="54"/>
      <c r="K51" s="32"/>
      <c r="L51" s="33" t="s">
        <v>48</v>
      </c>
      <c r="M51" s="34"/>
      <c r="N51" s="55"/>
      <c r="O51" s="33" t="s">
        <v>96</v>
      </c>
      <c r="P51" s="56"/>
      <c r="Q51" s="55"/>
      <c r="R51" s="33" t="s">
        <v>50</v>
      </c>
      <c r="S51" s="56"/>
      <c r="T51" s="54" t="s">
        <v>97</v>
      </c>
      <c r="U51" s="54"/>
      <c r="V51" s="54"/>
      <c r="W51" s="35"/>
      <c r="X51" s="33"/>
      <c r="Y51" s="57"/>
      <c r="Z51" s="35"/>
      <c r="AA51" s="33"/>
      <c r="AB51" s="57"/>
      <c r="AC51" s="32"/>
      <c r="AD51" s="33"/>
      <c r="AE51" s="34"/>
    </row>
    <row r="52" customFormat="false" ht="25.25" hidden="false" customHeight="true" outlineLevel="0" collapsed="false">
      <c r="A52" s="106"/>
      <c r="B52" s="106"/>
      <c r="C52" s="52"/>
      <c r="D52" s="106"/>
      <c r="E52" s="106"/>
      <c r="F52" s="38"/>
      <c r="G52" s="31" t="s">
        <v>98</v>
      </c>
      <c r="H52" s="63"/>
      <c r="I52" s="40"/>
      <c r="J52" s="58"/>
      <c r="K52" s="63"/>
      <c r="L52" s="44"/>
      <c r="M52" s="58"/>
      <c r="N52" s="39"/>
      <c r="O52" s="44"/>
      <c r="P52" s="41"/>
      <c r="Q52" s="39"/>
      <c r="R52" s="44"/>
      <c r="S52" s="41"/>
      <c r="T52" s="39"/>
      <c r="U52" s="44"/>
      <c r="V52" s="41"/>
      <c r="W52" s="49"/>
      <c r="X52" s="40"/>
      <c r="Y52" s="47"/>
      <c r="Z52" s="39"/>
      <c r="AA52" s="44"/>
      <c r="AB52" s="41"/>
      <c r="AC52" s="50"/>
      <c r="AD52" s="40"/>
      <c r="AE52" s="51"/>
    </row>
    <row r="53" customFormat="false" ht="22.85" hidden="false" customHeight="true" outlineLevel="0" collapsed="false">
      <c r="A53" s="60"/>
      <c r="B53" s="60"/>
      <c r="C53" s="61"/>
      <c r="D53" s="60"/>
      <c r="E53" s="60"/>
      <c r="F53" s="62"/>
      <c r="G53" s="31" t="s">
        <v>46</v>
      </c>
      <c r="H53" s="46"/>
      <c r="I53" s="40"/>
      <c r="J53" s="58"/>
      <c r="K53" s="63"/>
      <c r="L53" s="44"/>
      <c r="M53" s="58"/>
      <c r="N53" s="64"/>
      <c r="O53" s="40"/>
      <c r="P53" s="65"/>
      <c r="Q53" s="46"/>
      <c r="R53" s="44"/>
      <c r="S53" s="108"/>
      <c r="T53" s="46"/>
      <c r="U53" s="44"/>
      <c r="V53" s="41"/>
      <c r="W53" s="49"/>
      <c r="X53" s="40"/>
      <c r="Y53" s="47"/>
      <c r="Z53" s="49"/>
      <c r="AA53" s="40"/>
      <c r="AB53" s="47"/>
      <c r="AC53" s="50"/>
      <c r="AD53" s="40"/>
      <c r="AE53" s="51"/>
    </row>
  </sheetData>
  <mergeCells count="49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B13"/>
    <mergeCell ref="AC10:AE13"/>
    <mergeCell ref="A14:B14"/>
    <mergeCell ref="AC15:AE15"/>
    <mergeCell ref="AC16:AE16"/>
    <mergeCell ref="AC17:AE17"/>
    <mergeCell ref="H19:J19"/>
    <mergeCell ref="T19:V19"/>
    <mergeCell ref="AC22:AE22"/>
    <mergeCell ref="AC23:AE23"/>
    <mergeCell ref="H25:J25"/>
    <mergeCell ref="T25:V25"/>
    <mergeCell ref="AC28:AE28"/>
    <mergeCell ref="AC29:AE29"/>
    <mergeCell ref="H31:J31"/>
    <mergeCell ref="T31:V31"/>
    <mergeCell ref="AC34:AE34"/>
    <mergeCell ref="AC35:AE35"/>
    <mergeCell ref="H37:J37"/>
    <mergeCell ref="T37:V37"/>
    <mergeCell ref="AC40:AE40"/>
    <mergeCell ref="AC41:AE41"/>
    <mergeCell ref="H43:J43"/>
    <mergeCell ref="T43:V43"/>
    <mergeCell ref="A46:B46"/>
    <mergeCell ref="AC47:AE47"/>
    <mergeCell ref="AC48:AE48"/>
    <mergeCell ref="AC49:AE49"/>
    <mergeCell ref="H51:J51"/>
    <mergeCell ref="T51:V51"/>
  </mergeCells>
  <hyperlinks>
    <hyperlink ref="A16" r:id="rId1" display="PICO G01"/>
    <hyperlink ref="A22" r:id="rId2" display="PICO G02"/>
    <hyperlink ref="A28" r:id="rId3" display="PICO G03"/>
    <hyperlink ref="A34" r:id="rId4" display="PICO G04"/>
    <hyperlink ref="A40" r:id="rId5" display="PICO G05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42195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cp:lastPrinted>2006-05-24T13:06:48Z</cp:lastPrinted>
  <dcterms:modified xsi:type="dcterms:W3CDTF">2024-11-08T18:43:39Z</dcterms:modified>
  <cp:revision>3593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