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Re'!$1:$13</definedName>
    <definedName function="false" hidden="false" name="Excel_BuiltIn_Print_Titles_1" vbProcedure="false">'Collected Ge Detector Sample Re'!$13:$13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<sst xmlns="http://schemas.openxmlformats.org/spreadsheetml/2006/main" count="6421" uniqueCount="2490">
  <si>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</si>
  <si>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</si>
  <si>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</si>
  <si>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</si>
  <si>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234Th: 63.29 and 92.59 keV 
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</si>
  <si>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</si>
  <si>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</si>
  <si>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</si>
  <si>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</si>
  <si>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</si>
  <si>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</si>
  <si>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277.371, 583.19, 860.557 and 2614.53 keV, </t>
  </si>
  <si>
    <t xml:space="preserve">228Ac: 209.253, 338.320, 463,004, 911.21, 964.766 and 968.971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</si>
  <si>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</si>
  <si>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</si>
  <si>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</si>
  <si>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</si>
  <si>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</si>
  <si>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</si>
  <si>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Background Measurements:</t>
  </si>
  <si>
    <t xml:space="preserve">If a measurement in the signal region is below the sideband regions then the 90% confidence limit is calculated.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</si>
  <si>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</si>
  <si>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</si>
  <si>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</si>
  <si>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</si>
  <si>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</si>
  <si>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</si>
  <si>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238U from 226Ra</t>
  </si>
  <si>
    <t xml:space="preserve">238U from 234Th</t>
  </si>
  <si>
    <t xml:space="preserve">235U</t>
  </si>
  <si>
    <t xml:space="preserve">232Th</t>
  </si>
  <si>
    <t xml:space="preserve">228Ac</t>
  </si>
  <si>
    <t xml:space="preserve">137Cs</t>
  </si>
  <si>
    <t xml:space="preserve">210Pb</t>
  </si>
  <si>
    <t xml:space="preserve">Comments</t>
  </si>
  <si>
    <t xml:space="preserve">Background CW1</t>
  </si>
  <si>
    <t xml:space="preserve">121121
121123
121130
121229</t>
  </si>
  <si>
    <t xml:space="preserve">(mBq)</t>
  </si>
  <si>
    <t xml:space="preserve">+/-</t>
  </si>
  <si>
    <t xml:space="preserve">+-</t>
  </si>
  <si>
    <t xml:space="preserve">&lt;0.269</t>
  </si>
  <si>
    <t xml:space="preserve">Completely Empty Detector</t>
  </si>
  <si>
    <t xml:space="preserve">Background CW2</t>
  </si>
  <si>
    <t xml:space="preserve">130328
130330
130406
130419</t>
  </si>
  <si>
    <t xml:space="preserve">Background CW3</t>
  </si>
  <si>
    <t xml:space="preserve">130722
130727
130730
130802</t>
  </si>
  <si>
    <t xml:space="preserve">&lt;0.518</t>
  </si>
  <si>
    <t xml:space="preserve">&lt;1.508</t>
  </si>
  <si>
    <t xml:space="preserve">&lt;0.172</t>
  </si>
  <si>
    <t xml:space="preserve">Background CW4</t>
  </si>
  <si>
    <t xml:space="preserve">130929
131111
13111101</t>
  </si>
  <si>
    <t xml:space="preserve">&lt;0.201</t>
  </si>
  <si>
    <t xml:space="preserve">&lt;1.195</t>
  </si>
  <si>
    <t xml:space="preserve">&lt;0.391</t>
  </si>
  <si>
    <t xml:space="preserve">Background CW5</t>
  </si>
  <si>
    <t xml:space="preserve">140814
</t>
  </si>
  <si>
    <t xml:space="preserve">&lt;0.206</t>
  </si>
  <si>
    <t xml:space="preserve">&lt;0.250</t>
  </si>
  <si>
    <t xml:space="preserve">&lt;3.159</t>
  </si>
  <si>
    <t xml:space="preserve">Background CW6</t>
  </si>
  <si>
    <t xml:space="preserve">141215
150107
150116
15011601</t>
  </si>
  <si>
    <t xml:space="preserve">&lt;0.23</t>
  </si>
  <si>
    <t xml:space="preserve">Background CW7</t>
  </si>
  <si>
    <t xml:space="preserve">150224
150227
15022701
050301
150308
150309</t>
  </si>
  <si>
    <t xml:space="preserve">&lt;0.100</t>
  </si>
  <si>
    <t xml:space="preserve">&lt;0.364</t>
  </si>
  <si>
    <t xml:space="preserve">&lt;2.19</t>
  </si>
  <si>
    <t xml:space="preserve">Background CW8</t>
  </si>
  <si>
    <t xml:space="preserve">151218
151219
15121901
151224
151231
15123101
160101</t>
  </si>
  <si>
    <t xml:space="preserve">&lt;0.011</t>
  </si>
  <si>
    <t xml:space="preserve">&lt;0.021</t>
  </si>
  <si>
    <t xml:space="preserve">&lt;0.735</t>
  </si>
  <si>
    <t xml:space="preserve">Background CW9</t>
  </si>
  <si>
    <t xml:space="preserve">160608
160819
16062801
</t>
  </si>
  <si>
    <t xml:space="preserve">&lt;0.008</t>
  </si>
  <si>
    <t xml:space="preserve">&lt;0.280</t>
  </si>
  <si>
    <t xml:space="preserve">Background CW10</t>
  </si>
  <si>
    <t xml:space="preserve">161202
161213
161215
161229
170111
</t>
  </si>
  <si>
    <t xml:space="preserve">&lt;0.187</t>
  </si>
  <si>
    <t xml:space="preserve">Additional Backgrounds:</t>
  </si>
  <si>
    <t xml:space="preserve">7Be:</t>
  </si>
  <si>
    <t xml:space="preserve">54Mn:</t>
  </si>
  <si>
    <t xml:space="preserve">&lt;0.198
</t>
  </si>
  <si>
    <t xml:space="preserve">Background CW11</t>
  </si>
  <si>
    <t xml:space="preserve">180925
180930
181005
181008
</t>
  </si>
  <si>
    <t xml:space="preserve">&lt;1.33</t>
  </si>
  <si>
    <t xml:space="preserve">&lt;4.61</t>
  </si>
  <si>
    <t xml:space="preserve">Background CW12</t>
  </si>
  <si>
    <t xml:space="preserve">&lt;0.022</t>
  </si>
  <si>
    <t xml:space="preserve">&lt;1.72</t>
  </si>
  <si>
    <t xml:space="preserve">&lt;0.34</t>
  </si>
  <si>
    <t xml:space="preserve">&lt;12.86</t>
  </si>
  <si>
    <t xml:space="preserve">Background CW13</t>
  </si>
  <si>
    <t xml:space="preserve">200324
200430</t>
  </si>
  <si>
    <t xml:space="preserve">&lt;0.57</t>
  </si>
  <si>
    <t xml:space="preserve">Background CW14</t>
  </si>
  <si>
    <t xml:space="preserve">200811
20081101</t>
  </si>
  <si>
    <t xml:space="preserve">&lt;0.87</t>
  </si>
  <si>
    <t xml:space="preserve">60Co</t>
  </si>
  <si>
    <t xml:space="preserve">      </t>
  </si>
  <si>
    <t xml:space="preserve">&lt;0.75</t>
  </si>
  <si>
    <t xml:space="preserve">&lt;1.22</t>
  </si>
  <si>
    <t xml:space="preserve">Combined Background</t>
  </si>
  <si>
    <t xml:space="preserve">Combined Backgrounds of runs CW1, CW2, CW3, CW4, CW5, CW6, CW7, CW8, CW9, CW10, CW11 &amp; CW12</t>
  </si>
  <si>
    <t xml:space="preserve">&lt;0.024</t>
  </si>
  <si>
    <t xml:space="preserve">&lt;0.54</t>
  </si>
  <si>
    <t xml:space="preserve">.</t>
  </si>
  <si>
    <t xml:space="preserve">Background CW15</t>
  </si>
  <si>
    <t xml:space="preserve">This is the first background run with the Fast Discriminator set to Low Energy</t>
  </si>
  <si>
    <t xml:space="preserve">N/A</t>
  </si>
  <si>
    <t xml:space="preserve">210322
210405</t>
  </si>
  <si>
    <t xml:space="preserve">Results:</t>
  </si>
  <si>
    <t xml:space="preserve">40K</t>
  </si>
  <si>
    <t xml:space="preserve">RT: 18.4 uSec
FT: 1.2 uSec
Pole Zero: 2048 </t>
  </si>
  <si>
    <t xml:space="preserve">This is the standard background to be subtracted from samples beginning on May 25, 2018</t>
  </si>
  <si>
    <t xml:space="preserve">210Pb:</t>
  </si>
  <si>
    <t xml:space="preserve">54Mn</t>
  </si>
  <si>
    <t xml:space="preserve">228Ac:</t>
  </si>
  <si>
    <t xml:space="preserve">(Mbq)</t>
  </si>
  <si>
    <t xml:space="preserve">&lt;1.01</t>
  </si>
  <si>
    <t xml:space="preserve">&lt;0.17</t>
  </si>
  <si>
    <t xml:space="preserve">Background CW16</t>
  </si>
  <si>
    <t xml:space="preserve">This is the second background run with the Fast Discriminator set to Low Energy</t>
  </si>
  <si>
    <t xml:space="preserve">210729
21080501
210812
21081201</t>
  </si>
  <si>
    <t xml:space="preserve">210823
210901
21090101</t>
  </si>
  <si>
    <t xml:space="preserve">&lt;0.0046</t>
  </si>
  <si>
    <t xml:space="preserve">&lt;2.21</t>
  </si>
  <si>
    <t xml:space="preserve">&lt;0.30</t>
  </si>
  <si>
    <t xml:space="preserve">&lt;0.032</t>
  </si>
  <si>
    <t xml:space="preserve">Background CW17</t>
  </si>
  <si>
    <t xml:space="preserve">This is the third background run with the Fast Discriminator set to Low Energy</t>
  </si>
  <si>
    <t xml:space="preserve">&lt;0.37</t>
  </si>
  <si>
    <t xml:space="preserve">&lt;0.068</t>
  </si>
  <si>
    <t xml:space="preserve">&lt;1.31</t>
  </si>
  <si>
    <t xml:space="preserve">Background CW18</t>
  </si>
  <si>
    <t xml:space="preserve">This is the forth background run with the Fast Discriminator set to Low Energy</t>
  </si>
  <si>
    <t xml:space="preserve">220805
220807
220809
220811
220813</t>
  </si>
  <si>
    <t xml:space="preserve">220815
22081501</t>
  </si>
  <si>
    <t xml:space="preserve">&lt;0.023</t>
  </si>
  <si>
    <t xml:space="preserve">220816
220817
220825
220906</t>
  </si>
  <si>
    <t xml:space="preserve">220919
22091901
220920</t>
  </si>
  <si>
    <t xml:space="preserve">221014
221021
221024
221025
22102701</t>
  </si>
  <si>
    <t xml:space="preserve">&lt;0.55</t>
  </si>
  <si>
    <t xml:space="preserve">&lt;0.15</t>
  </si>
  <si>
    <t xml:space="preserve">&lt;0.033</t>
  </si>
  <si>
    <t xml:space="preserve">22110401
221219
230117</t>
  </si>
  <si>
    <t xml:space="preserve">Background CW19</t>
  </si>
  <si>
    <t xml:space="preserve">230419
230613
230614
230620</t>
  </si>
  <si>
    <t xml:space="preserve">&lt;0.65</t>
  </si>
  <si>
    <t xml:space="preserve">&lt;0.041</t>
  </si>
  <si>
    <t xml:space="preserve">The measurements of the samples below take into account the background measurements from the background table.
If a measurement is below the background then the upper bound shown is the 90% confidence limit.</t>
  </si>
  <si>
    <t xml:space="preserve">SNOLAB Measurements:</t>
  </si>
  <si>
    <t xml:space="preserve">SNOLAB CW01</t>
  </si>
  <si>
    <t xml:space="preserve">130214
130508
13051601</t>
  </si>
  <si>
    <t xml:space="preserve">Feb 14, 2013 –- Feb 19, 2013</t>
  </si>
  <si>
    <t xml:space="preserve">&lt;0.183</t>
  </si>
  <si>
    <t xml:space="preserve">&lt;1.815</t>
  </si>
  <si>
    <t xml:space="preserve">Empty Cowie Bottle Background </t>
  </si>
  <si>
    <t xml:space="preserve">May 8, 2013 –- May 21, 2013</t>
  </si>
  <si>
    <t xml:space="preserve">KCM CW01a</t>
  </si>
  <si>
    <t xml:space="preserve">Sample #1a</t>
  </si>
  <si>
    <t xml:space="preserve">15 g (total)</t>
  </si>
  <si>
    <t xml:space="preserve">(Bq/kg)</t>
  </si>
  <si>
    <t xml:space="preserve">Water Sample from Kidd Creek Mine Level 7850</t>
  </si>
  <si>
    <t xml:space="preserve">29.01.2018_KC7850_12299_SLRS</t>
  </si>
  <si>
    <t xml:space="preserve">7.5 g (inside well)</t>
  </si>
  <si>
    <t xml:space="preserve">(ppb or ppm)</t>
  </si>
  <si>
    <t xml:space="preserve">6.58 ppm</t>
  </si>
  <si>
    <t xml:space="preserve">0.21 ppm</t>
  </si>
  <si>
    <t xml:space="preserve">1.44 ppm</t>
  </si>
  <si>
    <t xml:space="preserve">0.14 ppm</t>
  </si>
  <si>
    <t xml:space="preserve">4.69 ppm</t>
  </si>
  <si>
    <t xml:space="preserve">0.49 ppm</t>
  </si>
  <si>
    <t xml:space="preserve">15.01 ppm</t>
  </si>
  <si>
    <t xml:space="preserve">0.68 ppm</t>
  </si>
  <si>
    <t xml:space="preserve">34.99 ppm</t>
  </si>
  <si>
    <t xml:space="preserve">1.12 ppm</t>
  </si>
  <si>
    <t xml:space="preserve">&lt;53.03 ppb</t>
  </si>
  <si>
    <t xml:space="preserve">KCM CW01b</t>
  </si>
  <si>
    <t xml:space="preserve">Sample #1b</t>
  </si>
  <si>
    <t xml:space="preserve">13.5 g</t>
  </si>
  <si>
    <t xml:space="preserve">180215
18021501</t>
  </si>
  <si>
    <t xml:space="preserve">&lt;4.03</t>
  </si>
  <si>
    <t xml:space="preserve">&lt;1.36</t>
  </si>
  <si>
    <t xml:space="preserve">9.06 ppm</t>
  </si>
  <si>
    <t xml:space="preserve">0.27 ppm</t>
  </si>
  <si>
    <t xml:space="preserve">2.52 ppm</t>
  </si>
  <si>
    <t xml:space="preserve">0.23 ppm</t>
  </si>
  <si>
    <t xml:space="preserve">4.23 ppm</t>
  </si>
  <si>
    <t xml:space="preserve">2.51 ppm</t>
  </si>
  <si>
    <t xml:space="preserve">0.15 ppm</t>
  </si>
  <si>
    <t xml:space="preserve">33.93 ppm</t>
  </si>
  <si>
    <t xml:space="preserve">1.11 ppm</t>
  </si>
  <si>
    <t xml:space="preserve">&lt;110.12 ppb</t>
  </si>
  <si>
    <t xml:space="preserve">KCM CW02a</t>
  </si>
  <si>
    <t xml:space="preserve">Sample #2a</t>
  </si>
  <si>
    <t xml:space="preserve">15 g</t>
  </si>
  <si>
    <t xml:space="preserve">180208
18020801
180213</t>
  </si>
  <si>
    <t xml:space="preserve">(mBq/kg)</t>
  </si>
  <si>
    <t xml:space="preserve">&lt;25.87</t>
  </si>
  <si>
    <t xml:space="preserve">&lt;658.93</t>
  </si>
  <si>
    <t xml:space="preserve">Service Water Sample from Kidd Creek Mine Level 7850</t>
  </si>
  <si>
    <t xml:space="preserve">29.01.2018_KC7850_SW_SLRS</t>
  </si>
  <si>
    <t xml:space="preserve">3.53 ppb</t>
  </si>
  <si>
    <t xml:space="preserve">2.84 ppb</t>
  </si>
  <si>
    <t xml:space="preserve">&lt;2.10 ppb</t>
  </si>
  <si>
    <t xml:space="preserve">13.07 ppb</t>
  </si>
  <si>
    <t xml:space="preserve">11.43 ppb</t>
  </si>
  <si>
    <t xml:space="preserve">6.45 ppb</t>
  </si>
  <si>
    <t xml:space="preserve">5.76 ppb</t>
  </si>
  <si>
    <t xml:space="preserve">29.62 ppb</t>
  </si>
  <si>
    <t xml:space="preserve">14.02 ppb</t>
  </si>
  <si>
    <t xml:space="preserve">7.86 ppb</t>
  </si>
  <si>
    <t xml:space="preserve">6.69 ppb</t>
  </si>
  <si>
    <t xml:space="preserve">KCM CW02b</t>
  </si>
  <si>
    <t xml:space="preserve">Sample #2b</t>
  </si>
  <si>
    <t xml:space="preserve">14 .2 g</t>
  </si>
  <si>
    <t xml:space="preserve">180307
180314</t>
  </si>
  <si>
    <t xml:space="preserve">&lt;6.13</t>
  </si>
  <si>
    <t xml:space="preserve">&lt;325.20</t>
  </si>
  <si>
    <t xml:space="preserve">0.51 ppb</t>
  </si>
  <si>
    <t xml:space="preserve">2.06 ppb</t>
  </si>
  <si>
    <t xml:space="preserve">3.08 ppb</t>
  </si>
  <si>
    <t xml:space="preserve">1.76 ppb</t>
  </si>
  <si>
    <t xml:space="preserve">&lt;10.80 ppb</t>
  </si>
  <si>
    <t xml:space="preserve">5.93 ppb</t>
  </si>
  <si>
    <t xml:space="preserve">4.59 ppb</t>
  </si>
  <si>
    <t xml:space="preserve">14.55 ppb</t>
  </si>
  <si>
    <t xml:space="preserve">10.53 ppb</t>
  </si>
  <si>
    <t xml:space="preserve">13.23 ppb</t>
  </si>
  <si>
    <t xml:space="preserve">4.86 ppb</t>
  </si>
  <si>
    <t xml:space="preserve">SNOLAB CW02</t>
  </si>
  <si>
    <t xml:space="preserve">FisherBrand FS585008
8 mL test tube</t>
  </si>
  <si>
    <t xml:space="preserve">4.5 g</t>
  </si>
  <si>
    <t xml:space="preserve">18041101
180420
180425</t>
  </si>
  <si>
    <t xml:space="preserve">&lt;29.78</t>
  </si>
  <si>
    <t xml:space="preserve">&lt;323.78</t>
  </si>
  <si>
    <t xml:space="preserve">Empty Sample Vial</t>
  </si>
  <si>
    <t xml:space="preserve">HDPE
17.5 mm diam
63 mm tall</t>
  </si>
  <si>
    <t xml:space="preserve">7.18 ppb</t>
  </si>
  <si>
    <t xml:space="preserve">3.21 ppb</t>
  </si>
  <si>
    <t xml:space="preserve">&lt;2.41 ppb</t>
  </si>
  <si>
    <t xml:space="preserve">5.56 ppb</t>
  </si>
  <si>
    <t xml:space="preserve">10.66 ppb</t>
  </si>
  <si>
    <t xml:space="preserve">3.91 ppb</t>
  </si>
  <si>
    <t xml:space="preserve">6.21 ppb</t>
  </si>
  <si>
    <t xml:space="preserve">5.79 ppb</t>
  </si>
  <si>
    <t xml:space="preserve">12.06 ppb</t>
  </si>
  <si>
    <t xml:space="preserve">3.60 ppb</t>
  </si>
  <si>
    <t xml:space="preserve">4.72 ppb</t>
  </si>
  <si>
    <t xml:space="preserve">SNOLAB CW03</t>
  </si>
  <si>
    <t xml:space="preserve">Lead sample from Soudan lead</t>
  </si>
  <si>
    <t xml:space="preserve">70.9 g</t>
  </si>
  <si>
    <t xml:space="preserve">18121901
190104</t>
  </si>
  <si>
    <t xml:space="preserve">&lt;121.90</t>
  </si>
  <si>
    <t xml:space="preserve">&lt;87.29</t>
  </si>
  <si>
    <t xml:space="preserve">&lt;32.54</t>
  </si>
  <si>
    <t xml:space="preserve">Lead Rectangular Cuboid Soudan Lead #1</t>
  </si>
  <si>
    <t xml:space="preserve">1” x 7/16” x 7/16”
2 rectangular cuboids counted together</t>
  </si>
  <si>
    <t xml:space="preserve">Efficiencies are corrected for self-absorption by the lead using ANGLE4</t>
  </si>
  <si>
    <t xml:space="preserve">SNOLAB CW04</t>
  </si>
  <si>
    <t xml:space="preserve">73.3 g</t>
  </si>
  <si>
    <t xml:space="preserve">190527
190601</t>
  </si>
  <si>
    <t xml:space="preserve">&lt;112.30</t>
  </si>
  <si>
    <t xml:space="preserve">&lt;38.06</t>
  </si>
  <si>
    <t xml:space="preserve">Lead Rectangular Cuboid Soudan Lead #2</t>
  </si>
  <si>
    <t xml:space="preserve">SNOLAB CW05</t>
  </si>
  <si>
    <t xml:space="preserve">72.4 g</t>
  </si>
  <si>
    <t xml:space="preserve">190801
190806</t>
  </si>
  <si>
    <t xml:space="preserve">&lt;72.11</t>
  </si>
  <si>
    <t xml:space="preserve">&lt;79.14</t>
  </si>
  <si>
    <t xml:space="preserve">Lead Rectangular Cuboid Soudan Lead #3</t>
  </si>
  <si>
    <t xml:space="preserve">SNOLAB CW06</t>
  </si>
  <si>
    <t xml:space="preserve">72.3 g</t>
  </si>
  <si>
    <t xml:space="preserve">191007
191014
19101401
191016</t>
  </si>
  <si>
    <t xml:space="preserve">&lt;11.14</t>
  </si>
  <si>
    <t xml:space="preserve">&lt;22.97</t>
  </si>
  <si>
    <t xml:space="preserve">&lt;70.28</t>
  </si>
  <si>
    <t xml:space="preserve">&lt;18.63</t>
  </si>
  <si>
    <t xml:space="preserve">Lead Rectangular Cuboid Soudan Lead #4</t>
  </si>
  <si>
    <t xml:space="preserve">SNOLAB CW07</t>
  </si>
  <si>
    <t xml:space="preserve">Swipe Test Prepared on 2019.01.24</t>
  </si>
  <si>
    <t xml:space="preserve">0.2 g</t>
  </si>
  <si>
    <t xml:space="preserve">&lt;1149.00</t>
  </si>
  <si>
    <t xml:space="preserve">&lt;162.20</t>
  </si>
  <si>
    <t xml:space="preserve">&lt;1569.00</t>
  </si>
  <si>
    <t xml:space="preserve">&lt;18670.00</t>
  </si>
  <si>
    <t xml:space="preserve">XIA Th-230 Source Swipe Test</t>
  </si>
  <si>
    <t xml:space="preserve">1 swipe placed inside vial with the  swiped side facing outwards</t>
  </si>
  <si>
    <t xml:space="preserve">SNOLAB CW08</t>
  </si>
  <si>
    <t xml:space="preserve">~55cm long strand</t>
  </si>
  <si>
    <t xml:space="preserve">24.399 g</t>
  </si>
  <si>
    <t xml:space="preserve">&lt;41.32</t>
  </si>
  <si>
    <t xml:space="preserve">&lt;30.45</t>
  </si>
  <si>
    <t xml:space="preserve">&lt;65.57</t>
  </si>
  <si>
    <t xml:space="preserve">&lt;125.30</t>
  </si>
  <si>
    <t xml:space="preserve">White Silver Sil-Pure Pb-free</t>
  </si>
  <si>
    <t xml:space="preserve">CMP Global Ltd</t>
  </si>
  <si>
    <t xml:space="preserve">SNOLAB CW09</t>
  </si>
  <si>
    <t xml:space="preserve">NIST Sample</t>
  </si>
  <si>
    <t xml:space="preserve">3.689 g</t>
  </si>
  <si>
    <t xml:space="preserve">200213
200114</t>
  </si>
  <si>
    <t xml:space="preserve">Powdered Ocean Sediment Calibration Sample</t>
  </si>
  <si>
    <t xml:space="preserve">Cross Comparison Sample</t>
  </si>
  <si>
    <t xml:space="preserve">241Am</t>
  </si>
  <si>
    <t xml:space="preserve">&lt;2990.00</t>
  </si>
  <si>
    <t xml:space="preserve">SNOLAB CW10</t>
  </si>
  <si>
    <t xml:space="preserve">Lucas Cell Coating</t>
  </si>
  <si>
    <t xml:space="preserve">13.0 g</t>
  </si>
  <si>
    <t xml:space="preserve">&lt;15.69</t>
  </si>
  <si>
    <t xml:space="preserve">&lt;1.14</t>
  </si>
  <si>
    <t xml:space="preserve">&lt;14.98</t>
  </si>
  <si>
    <t xml:space="preserve">&lt;31.90</t>
  </si>
  <si>
    <t xml:space="preserve">ZnS(Ag) Powder</t>
  </si>
  <si>
    <t xml:space="preserve">Saint-Gobain</t>
  </si>
  <si>
    <t xml:space="preserve">The sample is also counted on the VDA detector as SNOLAB V33</t>
  </si>
  <si>
    <t xml:space="preserve">SNOLAB CW11</t>
  </si>
  <si>
    <t xml:space="preserve">Project 2020-11</t>
  </si>
  <si>
    <t xml:space="preserve">2.8 g</t>
  </si>
  <si>
    <t xml:space="preserve">Regular Activated Charcoal</t>
  </si>
  <si>
    <t xml:space="preserve">&lt;164.60</t>
  </si>
  <si>
    <t xml:space="preserve">&lt;501.40</t>
  </si>
  <si>
    <t xml:space="preserve">&lt;117.60</t>
  </si>
  <si>
    <t xml:space="preserve">&lt;194.50</t>
  </si>
  <si>
    <t xml:space="preserve">SNOLAB CW12</t>
  </si>
  <si>
    <t xml:space="preserve">3.2 g</t>
  </si>
  <si>
    <t xml:space="preserve">Regular Activated Charcoal Rinsed with Nitric Acid</t>
  </si>
  <si>
    <t xml:space="preserve">Sample dried with N2 gas.</t>
  </si>
  <si>
    <t xml:space="preserve">&lt;33.25</t>
  </si>
  <si>
    <t xml:space="preserve">&lt;205.10</t>
  </si>
  <si>
    <t xml:space="preserve">&lt;5.38</t>
  </si>
  <si>
    <t xml:space="preserve">&lt;162.50</t>
  </si>
  <si>
    <t xml:space="preserve">&lt;72.30</t>
  </si>
  <si>
    <t xml:space="preserve">&lt;548.20</t>
  </si>
  <si>
    <t xml:space="preserve">&lt;93.96</t>
  </si>
  <si>
    <t xml:space="preserve">&lt;24.32</t>
  </si>
  <si>
    <t xml:space="preserve">SNOLAB CW13</t>
  </si>
  <si>
    <t xml:space="preserve">4.2 g</t>
  </si>
  <si>
    <t xml:space="preserve">&lt;60.32</t>
  </si>
  <si>
    <t xml:space="preserve">&lt;75.14</t>
  </si>
  <si>
    <t xml:space="preserve">CarboTech - Activated Carbon – CMS-H2</t>
  </si>
  <si>
    <t xml:space="preserve">&lt;83.53</t>
  </si>
  <si>
    <t xml:space="preserve">SNOLAB CW14</t>
  </si>
  <si>
    <t xml:space="preserve">4.7 g</t>
  </si>
  <si>
    <t xml:space="preserve">&lt;94.92</t>
  </si>
  <si>
    <t xml:space="preserve">&lt;56.32</t>
  </si>
  <si>
    <t xml:space="preserve">&lt;209.10</t>
  </si>
  <si>
    <t xml:space="preserve">&lt;76.88</t>
  </si>
  <si>
    <t xml:space="preserve">SNOLAB CW15</t>
  </si>
  <si>
    <t xml:space="preserve">Sample Rock Bolt from TAD Expansion Area</t>
  </si>
  <si>
    <t xml:space="preserve">131.1 g</t>
  </si>
  <si>
    <t xml:space="preserve">Rock Bolt
(Carbon Steel)</t>
  </si>
  <si>
    <t xml:space="preserve">&lt;5.33</t>
  </si>
  <si>
    <t xml:space="preserve">&lt;2.68</t>
  </si>
  <si>
    <t xml:space="preserve">&lt;2.03</t>
  </si>
  <si>
    <t xml:space="preserve">SNOLAB CW16</t>
  </si>
  <si>
    <t xml:space="preserve">Charcoal Trap for Gas Assays at SNOLAB</t>
  </si>
  <si>
    <t xml:space="preserve">4.95 g</t>
  </si>
  <si>
    <t xml:space="preserve">240209
240910
24021001</t>
  </si>
  <si>
    <t xml:space="preserve">Blucher Protects Spherical Adsorbents</t>
  </si>
  <si>
    <t xml:space="preserve">&lt;52.53</t>
  </si>
  <si>
    <t xml:space="preserve">&lt;3.15</t>
  </si>
  <si>
    <t xml:space="preserve">&lt;85.24</t>
  </si>
  <si>
    <t xml:space="preserve">&lt;10.57</t>
  </si>
  <si>
    <t xml:space="preserve">&lt;363.70</t>
  </si>
  <si>
    <t xml:space="preserve">&lt;107.90</t>
  </si>
  <si>
    <t xml:space="preserve">&lt;14.78</t>
  </si>
  <si>
    <t xml:space="preserve">SNO+:</t>
  </si>
  <si>
    <t xml:space="preserve">SNO+ CW01</t>
  </si>
  <si>
    <t xml:space="preserve">---</t>
  </si>
  <si>
    <t xml:space="preserve">140312
14031302
140316</t>
  </si>
  <si>
    <t xml:space="preserve">&lt;0.219</t>
  </si>
  <si>
    <t xml:space="preserve">Acrylic_G UPW 12C, leached 37 days</t>
  </si>
  <si>
    <t xml:space="preserve">SNO+ CW02</t>
  </si>
  <si>
    <t xml:space="preserve">140327
140330
140404</t>
  </si>
  <si>
    <t xml:space="preserve">&lt;0.181</t>
  </si>
  <si>
    <t xml:space="preserve">&lt;0.635</t>
  </si>
  <si>
    <t xml:space="preserve">&lt;0.764</t>
  </si>
  <si>
    <t xml:space="preserve">UPW Assay from 140214 Supernatant Solution</t>
  </si>
  <si>
    <t xml:space="preserve">SNO+ CW03</t>
  </si>
  <si>
    <t xml:space="preserve">140407
140421</t>
  </si>
  <si>
    <t xml:space="preserve">&lt;1.338</t>
  </si>
  <si>
    <t xml:space="preserve">Water Assay with Dowex, set #2, 140214</t>
  </si>
  <si>
    <t xml:space="preserve">SNO+ CW04</t>
  </si>
  <si>
    <t xml:space="preserve">&lt;0.050</t>
  </si>
  <si>
    <t xml:space="preserve">&lt;0.055</t>
  </si>
  <si>
    <t xml:space="preserve">EDTA 16 Days Leaching A_D 010414</t>
  </si>
  <si>
    <t xml:space="preserve">SNO+ CW05</t>
  </si>
  <si>
    <t xml:space="preserve">Set 1, 010414</t>
  </si>
  <si>
    <t xml:space="preserve">140428
140505</t>
  </si>
  <si>
    <t xml:space="preserve">&lt;0.231</t>
  </si>
  <si>
    <t xml:space="preserve">&lt;0.224</t>
  </si>
  <si>
    <t xml:space="preserve">&lt;2.620</t>
  </si>
  <si>
    <t xml:space="preserve">Cavity Water Assay Supernate</t>
  </si>
  <si>
    <t xml:space="preserve">SNO+ CW06</t>
  </si>
  <si>
    <t xml:space="preserve">Set 2, 010414</t>
  </si>
  <si>
    <t xml:space="preserve">&lt;0.209</t>
  </si>
  <si>
    <t xml:space="preserve">SNO+ CW07</t>
  </si>
  <si>
    <t xml:space="preserve">Prepared On: 270414</t>
  </si>
  <si>
    <t xml:space="preserve">140514
140519
140530</t>
  </si>
  <si>
    <t xml:space="preserve">&lt;0.042</t>
  </si>
  <si>
    <t xml:space="preserve">&lt;1.082</t>
  </si>
  <si>
    <t xml:space="preserve">A_D UPW Leach 25 days</t>
  </si>
  <si>
    <t xml:space="preserve">SNO+ CW08</t>
  </si>
  <si>
    <t xml:space="preserve">Prepared On: 270514</t>
  </si>
  <si>
    <t xml:space="preserve">&lt;0.051</t>
  </si>
  <si>
    <t xml:space="preserve">&lt;0.149</t>
  </si>
  <si>
    <t xml:space="preserve">&lt;2.877</t>
  </si>
  <si>
    <t xml:space="preserve">HCL QSIL Wash</t>
  </si>
  <si>
    <t xml:space="preserve">SNO+ CW09</t>
  </si>
  <si>
    <t xml:space="preserve">&lt;0.592</t>
  </si>
  <si>
    <t xml:space="preserve">&lt;2.749</t>
  </si>
  <si>
    <t xml:space="preserve">Qsil A_G LAB</t>
  </si>
  <si>
    <t xml:space="preserve">SNO+ CW10</t>
  </si>
  <si>
    <t xml:space="preserve">&lt;0.11</t>
  </si>
  <si>
    <t xml:space="preserve">&lt;0.94</t>
  </si>
  <si>
    <t xml:space="preserve">&lt;3.67</t>
  </si>
  <si>
    <t xml:space="preserve">LAB A_G 5 mL</t>
  </si>
  <si>
    <t xml:space="preserve">SNO+ CW11</t>
  </si>
  <si>
    <t xml:space="preserve">140714
140722</t>
  </si>
  <si>
    <t xml:space="preserve">&lt;0.32</t>
  </si>
  <si>
    <t xml:space="preserve">&lt;2.36</t>
  </si>
  <si>
    <t xml:space="preserve">HCL QSIL Wash 2 mLSS</t>
  </si>
  <si>
    <t xml:space="preserve">SNO+ CW12</t>
  </si>
  <si>
    <t xml:space="preserve">&lt;0.025</t>
  </si>
  <si>
    <t xml:space="preserve">&lt;0.211</t>
  </si>
  <si>
    <t xml:space="preserve">&lt;0.197</t>
  </si>
  <si>
    <t xml:space="preserve">&lt;1.979</t>
  </si>
  <si>
    <t xml:space="preserve">LAB A_G Qsil 10 mL</t>
  </si>
  <si>
    <t xml:space="preserve">SNO+ CW13</t>
  </si>
  <si>
    <t xml:space="preserve">Prepared On: 070714</t>
  </si>
  <si>
    <t xml:space="preserve">&lt;2.62</t>
  </si>
  <si>
    <t xml:space="preserve">EDTA Leaching A_D 25C</t>
  </si>
  <si>
    <t xml:space="preserve">SNO+ CW14</t>
  </si>
  <si>
    <t xml:space="preserve">&lt;0.264</t>
  </si>
  <si>
    <t xml:space="preserve">&lt;0.114</t>
  </si>
  <si>
    <t xml:space="preserve">&lt;0.505</t>
  </si>
  <si>
    <t xml:space="preserve">&lt;3.26</t>
  </si>
  <si>
    <t xml:space="preserve">A_B EDTA Leach 0.027M, 12 C</t>
  </si>
  <si>
    <t xml:space="preserve">SNO+ CW15</t>
  </si>
  <si>
    <t xml:space="preserve">Prepared On: 110814</t>
  </si>
  <si>
    <t xml:space="preserve">140825
140830</t>
  </si>
  <si>
    <t xml:space="preserve">&lt;0.212</t>
  </si>
  <si>
    <t xml:space="preserve">&lt;0.086</t>
  </si>
  <si>
    <t xml:space="preserve">&lt;3.005</t>
  </si>
  <si>
    <t xml:space="preserve">AV Tube EDTA Leaching 17/25</t>
  </si>
  <si>
    <t xml:space="preserve">SNO+ CW16</t>
  </si>
  <si>
    <t xml:space="preserve">Prepared On: 140814</t>
  </si>
  <si>
    <t xml:space="preserve">&lt;3.646</t>
  </si>
  <si>
    <t xml:space="preserve">AD Leaching in TeLS 12C, 23 days</t>
  </si>
  <si>
    <t xml:space="preserve">SNO+ CW17</t>
  </si>
  <si>
    <t xml:space="preserve">Prepared On: 140901</t>
  </si>
  <si>
    <t xml:space="preserve">140915
140918</t>
  </si>
  <si>
    <t xml:space="preserve">&lt;0.226</t>
  </si>
  <si>
    <t xml:space="preserve">&lt;3.01</t>
  </si>
  <si>
    <t xml:space="preserve">LWA 140801 Supernate, Set 1</t>
  </si>
  <si>
    <t xml:space="preserve">SNO+ CW18</t>
  </si>
  <si>
    <t xml:space="preserve">140922
14092201</t>
  </si>
  <si>
    <t xml:space="preserve">&lt; 0.41</t>
  </si>
  <si>
    <t xml:space="preserve">LWA 140801 Supernate, Set 2</t>
  </si>
  <si>
    <t xml:space="preserve">SNO+ CW19</t>
  </si>
  <si>
    <t xml:space="preserve">Prepared On: Nov. 2014</t>
  </si>
  <si>
    <t xml:space="preserve">14112604
141205
141209</t>
  </si>
  <si>
    <t xml:space="preserve">&lt;0.56</t>
  </si>
  <si>
    <t xml:space="preserve">&lt;1.54</t>
  </si>
  <si>
    <t xml:space="preserve">A_D PRS 12C, 30 Days, Nov 2014</t>
  </si>
  <si>
    <t xml:space="preserve">SNO+ CW20</t>
  </si>
  <si>
    <t xml:space="preserve">Prepared On: January 27, 2015</t>
  </si>
  <si>
    <t xml:space="preserve">150129
150130
150209
15020901
150211</t>
  </si>
  <si>
    <t xml:space="preserve">&lt;1.13</t>
  </si>
  <si>
    <t xml:space="preserve">AV LWA Supernate at 50%</t>
  </si>
  <si>
    <t xml:space="preserve">SNO+ CW21</t>
  </si>
  <si>
    <t xml:space="preserve">150310
150313</t>
  </si>
  <si>
    <t xml:space="preserve">&lt;3.74</t>
  </si>
  <si>
    <t xml:space="preserve">&lt;5.86</t>
  </si>
  <si>
    <t xml:space="preserve">Radon Box #1</t>
  </si>
  <si>
    <t xml:space="preserve">SNO+ CW22</t>
  </si>
  <si>
    <t xml:space="preserve">&lt;6.92</t>
  </si>
  <si>
    <t xml:space="preserve">Radon Box #2</t>
  </si>
  <si>
    <t xml:space="preserve">SNO+ CW23</t>
  </si>
  <si>
    <t xml:space="preserve">150321
150323</t>
  </si>
  <si>
    <t xml:space="preserve">&lt;6.98</t>
  </si>
  <si>
    <t xml:space="preserve">Radon Box #3</t>
  </si>
  <si>
    <t xml:space="preserve">SNO+ CW24</t>
  </si>
  <si>
    <t xml:space="preserve">&lt;1.39</t>
  </si>
  <si>
    <t xml:space="preserve">Radon Box #4</t>
  </si>
  <si>
    <t xml:space="preserve">SNO+ CW25</t>
  </si>
  <si>
    <t xml:space="preserve">&lt;8.34</t>
  </si>
  <si>
    <t xml:space="preserve">Radon Box #5_1</t>
  </si>
  <si>
    <t xml:space="preserve">SNO+ CW26</t>
  </si>
  <si>
    <t xml:space="preserve">&lt;1.07</t>
  </si>
  <si>
    <t xml:space="preserve">&lt;3.42</t>
  </si>
  <si>
    <t xml:space="preserve">Radon Box #5_2</t>
  </si>
  <si>
    <t xml:space="preserve">SNO+ CW27</t>
  </si>
  <si>
    <t xml:space="preserve">150430
150505
15050504</t>
  </si>
  <si>
    <t xml:space="preserve">&lt;0.092</t>
  </si>
  <si>
    <t xml:space="preserve">&lt;0.12</t>
  </si>
  <si>
    <t xml:space="preserve">&lt;5.01</t>
  </si>
  <si>
    <t xml:space="preserve">Radon Box #6</t>
  </si>
  <si>
    <t xml:space="preserve">SNO+ CW28</t>
  </si>
  <si>
    <t xml:space="preserve">&lt;0.091</t>
  </si>
  <si>
    <t xml:space="preserve">&lt;0.039</t>
  </si>
  <si>
    <t xml:space="preserve">&lt;4.93</t>
  </si>
  <si>
    <t xml:space="preserve">Radon Box #7</t>
  </si>
  <si>
    <t xml:space="preserve">SNO+ CW29</t>
  </si>
  <si>
    <t xml:space="preserve">&lt;0.071</t>
  </si>
  <si>
    <t xml:space="preserve">&lt;4.94</t>
  </si>
  <si>
    <t xml:space="preserve">Cavity Water Assay #1, 22 litres</t>
  </si>
  <si>
    <t xml:space="preserve">SNO+ CW30</t>
  </si>
  <si>
    <t xml:space="preserve">&lt;0.16</t>
  </si>
  <si>
    <t xml:space="preserve">&lt;0.90</t>
  </si>
  <si>
    <t xml:space="preserve">&lt;5.82</t>
  </si>
  <si>
    <t xml:space="preserve">Cavity Water Assay #2, Dowex Eluted</t>
  </si>
  <si>
    <t xml:space="preserve">SNO+ CW31</t>
  </si>
  <si>
    <t xml:space="preserve">18.5 g</t>
  </si>
  <si>
    <t xml:space="preserve">160205
160206
16020601
16020604
160210
160214
160215
160216</t>
  </si>
  <si>
    <t xml:space="preserve">&lt;17.35</t>
  </si>
  <si>
    <t xml:space="preserve">SNO+ Water Assay From 160203</t>
  </si>
  <si>
    <t xml:space="preserve">&lt;1.41 ppb</t>
  </si>
  <si>
    <t xml:space="preserve">0.49 ppb</t>
  </si>
  <si>
    <t xml:space="preserve">0.66 ppb</t>
  </si>
  <si>
    <t xml:space="preserve">5.23 ppb</t>
  </si>
  <si>
    <t xml:space="preserve">4.08 ppb</t>
  </si>
  <si>
    <t xml:space="preserve">15.02 ppb</t>
  </si>
  <si>
    <t xml:space="preserve">2.93 ppb</t>
  </si>
  <si>
    <t xml:space="preserve">7.16 ppb</t>
  </si>
  <si>
    <t xml:space="preserve">5.00 ppb</t>
  </si>
  <si>
    <t xml:space="preserve">14.77 ppb</t>
  </si>
  <si>
    <t xml:space="preserve">2.76 ppb</t>
  </si>
  <si>
    <t xml:space="preserve">SNO+ CW32</t>
  </si>
  <si>
    <t xml:space="preserve">13.4 g</t>
  </si>
  <si>
    <t xml:space="preserve">16021601
160217
16021702
16021705
16021707
16021708
16021713
160218
16021802
16021803
16021805
</t>
  </si>
  <si>
    <t xml:space="preserve">&lt;15.52</t>
  </si>
  <si>
    <t xml:space="preserve">&lt;10.99</t>
  </si>
  <si>
    <t xml:space="preserve">&lt;21.27</t>
  </si>
  <si>
    <t xml:space="preserve">&lt;86.27</t>
  </si>
  <si>
    <t xml:space="preserve">&lt;441.12</t>
  </si>
  <si>
    <t xml:space="preserve">SNO+ Assay Cleanup from 160128</t>
  </si>
  <si>
    <t xml:space="preserve">&lt;1.26 ppb</t>
  </si>
  <si>
    <t xml:space="preserve">&lt;0.89 ppb</t>
  </si>
  <si>
    <t xml:space="preserve">1.44 ppb</t>
  </si>
  <si>
    <t xml:space="preserve">6.95 ppb</t>
  </si>
  <si>
    <t xml:space="preserve">&lt;5.23 ppb</t>
  </si>
  <si>
    <t xml:space="preserve">&lt;21.22 ppb</t>
  </si>
  <si>
    <t xml:space="preserve">18.90 ppb</t>
  </si>
  <si>
    <t xml:space="preserve">5.07 ppb</t>
  </si>
  <si>
    <t xml:space="preserve">SNO+ CW33</t>
  </si>
  <si>
    <t xml:space="preserve">Sample made on 15.02.16</t>
  </si>
  <si>
    <t xml:space="preserve">&lt;0.21</t>
  </si>
  <si>
    <t xml:space="preserve">&lt;5.72</t>
  </si>
  <si>
    <t xml:space="preserve">A_D Leaching is TeBD_LS</t>
  </si>
  <si>
    <t xml:space="preserve">0.005 ppb</t>
  </si>
  <si>
    <t xml:space="preserve">0.020 ppb</t>
  </si>
  <si>
    <t xml:space="preserve">&lt;0.017 ppb</t>
  </si>
  <si>
    <t xml:space="preserve">&lt;0.15 ppb</t>
  </si>
  <si>
    <t xml:space="preserve">0.038 ppb</t>
  </si>
  <si>
    <t xml:space="preserve">0.044 ppb</t>
  </si>
  <si>
    <t xml:space="preserve">0.24 ppb</t>
  </si>
  <si>
    <t xml:space="preserve">0.12 ppb</t>
  </si>
  <si>
    <t xml:space="preserve">SNO+ CW34</t>
  </si>
  <si>
    <t xml:space="preserve">Sample made on 08.02.16</t>
  </si>
  <si>
    <t xml:space="preserve">37.0 g</t>
  </si>
  <si>
    <t xml:space="preserve">160229
16022908
160301
160303
160316</t>
  </si>
  <si>
    <t xml:space="preserve">&lt;3.49</t>
  </si>
  <si>
    <t xml:space="preserve">&lt;1.19</t>
  </si>
  <si>
    <t xml:space="preserve">&lt;20.14</t>
  </si>
  <si>
    <t xml:space="preserve">&lt;55.81</t>
  </si>
  <si>
    <t xml:space="preserve">Supernatant Sample</t>
  </si>
  <si>
    <t xml:space="preserve">&lt;0.28 ppb</t>
  </si>
  <si>
    <t xml:space="preserve">0.35 ppb</t>
  </si>
  <si>
    <t xml:space="preserve">0.23 ppb</t>
  </si>
  <si>
    <t xml:space="preserve">&lt;2.09 ppb</t>
  </si>
  <si>
    <t xml:space="preserve">0.20 ppb</t>
  </si>
  <si>
    <t xml:space="preserve">0.84 ppb</t>
  </si>
  <si>
    <t xml:space="preserve">&lt;4.95 ppb</t>
  </si>
  <si>
    <t xml:space="preserve">SNO+ CW35</t>
  </si>
  <si>
    <t xml:space="preserve">Sample made on 160208</t>
  </si>
  <si>
    <t xml:space="preserve">18.1 g</t>
  </si>
  <si>
    <t xml:space="preserve">&lt;19.88</t>
  </si>
  <si>
    <t xml:space="preserve">&lt;3.48</t>
  </si>
  <si>
    <t xml:space="preserve">&lt;37.98</t>
  </si>
  <si>
    <t xml:space="preserve">&lt;245.03</t>
  </si>
  <si>
    <t xml:space="preserve">Supernatant LWA</t>
  </si>
  <si>
    <t xml:space="preserve">0.85 ppb</t>
  </si>
  <si>
    <t xml:space="preserve">1.39 ppb</t>
  </si>
  <si>
    <t xml:space="preserve">&lt;1.61 ppb</t>
  </si>
  <si>
    <t xml:space="preserve">&lt;6.13 ppb</t>
  </si>
  <si>
    <t xml:space="preserve">10.83 ppb</t>
  </si>
  <si>
    <t xml:space="preserve">3.04 ppb</t>
  </si>
  <si>
    <t xml:space="preserve">&lt;9.34 ppb</t>
  </si>
  <si>
    <t xml:space="preserve">9.09 ppb</t>
  </si>
  <si>
    <t xml:space="preserve">3.97 ppb</t>
  </si>
  <si>
    <t xml:space="preserve">SNO+ CW36</t>
  </si>
  <si>
    <t xml:space="preserve">Sample made on 160218B</t>
  </si>
  <si>
    <t xml:space="preserve">17.1 g</t>
  </si>
  <si>
    <t xml:space="preserve">&lt;315.56</t>
  </si>
  <si>
    <t xml:space="preserve">1.98 ppb</t>
  </si>
  <si>
    <t xml:space="preserve">1.37 ppb</t>
  </si>
  <si>
    <t xml:space="preserve">0.46 ppb</t>
  </si>
  <si>
    <t xml:space="preserve">0.83 ppb</t>
  </si>
  <si>
    <t xml:space="preserve">9.35 ppb</t>
  </si>
  <si>
    <t xml:space="preserve">4.71 ppb</t>
  </si>
  <si>
    <t xml:space="preserve">1.33 ppb</t>
  </si>
  <si>
    <t xml:space="preserve">2.49 ppb</t>
  </si>
  <si>
    <t xml:space="preserve">6.13 ppb</t>
  </si>
  <si>
    <t xml:space="preserve">6.35 ppb</t>
  </si>
  <si>
    <t xml:space="preserve">19.93 ppb</t>
  </si>
  <si>
    <t xml:space="preserve">3.69 ppb</t>
  </si>
  <si>
    <t xml:space="preserve">SNO+ CW37</t>
  </si>
  <si>
    <t xml:space="preserve">Sample made on 160309</t>
  </si>
  <si>
    <t xml:space="preserve">18.6 g</t>
  </si>
  <si>
    <t xml:space="preserve">160414
160415
16041501</t>
  </si>
  <si>
    <t xml:space="preserve">&lt;16.08</t>
  </si>
  <si>
    <t xml:space="preserve">&lt;279.46</t>
  </si>
  <si>
    <t xml:space="preserve">&lt;1.30 ppb</t>
  </si>
  <si>
    <t xml:space="preserve">0.59 ppb</t>
  </si>
  <si>
    <t xml:space="preserve">0.75 ppb</t>
  </si>
  <si>
    <t xml:space="preserve">2.38 ppb</t>
  </si>
  <si>
    <t xml:space="preserve">4.15 ppb</t>
  </si>
  <si>
    <t xml:space="preserve">5.86 ppb</t>
  </si>
  <si>
    <t xml:space="preserve">3.59 ppb</t>
  </si>
  <si>
    <t xml:space="preserve">5.49 ppb</t>
  </si>
  <si>
    <t xml:space="preserve">8.00 ppb</t>
  </si>
  <si>
    <t xml:space="preserve">3.22 ppb</t>
  </si>
  <si>
    <t xml:space="preserve">SNO+ CW38</t>
  </si>
  <si>
    <t xml:space="preserve">Sample made on 160330</t>
  </si>
  <si>
    <t xml:space="preserve">20.0 g</t>
  </si>
  <si>
    <t xml:space="preserve">160421
160426</t>
  </si>
  <si>
    <t xml:space="preserve">&lt;11.24</t>
  </si>
  <si>
    <t xml:space="preserve">&lt;15.35</t>
  </si>
  <si>
    <t xml:space="preserve">&lt;261.05</t>
  </si>
  <si>
    <t xml:space="preserve">Blank</t>
  </si>
  <si>
    <t xml:space="preserve">1.38 ppb</t>
  </si>
  <si>
    <t xml:space="preserve">1.17 ppb</t>
  </si>
  <si>
    <t xml:space="preserve">&lt;0.91 ppb</t>
  </si>
  <si>
    <t xml:space="preserve">2.33 ppb</t>
  </si>
  <si>
    <t xml:space="preserve">4.05 ppb</t>
  </si>
  <si>
    <t xml:space="preserve">&lt;3.78 ppb</t>
  </si>
  <si>
    <t xml:space="preserve">0.06 ppb</t>
  </si>
  <si>
    <t xml:space="preserve">5.15 ppb</t>
  </si>
  <si>
    <t xml:space="preserve">8.40 ppb</t>
  </si>
  <si>
    <t xml:space="preserve">2.47 ppb</t>
  </si>
  <si>
    <t xml:space="preserve">SNO+ CW39</t>
  </si>
  <si>
    <t xml:space="preserve">Sample made on 160404</t>
  </si>
  <si>
    <t xml:space="preserve">20.5 g</t>
  </si>
  <si>
    <t xml:space="preserve">&lt;6.77</t>
  </si>
  <si>
    <t xml:space="preserve">&lt;118.24</t>
  </si>
  <si>
    <t xml:space="preserve">CF-Scint-Assay Supernatant for Pb210</t>
  </si>
  <si>
    <t xml:space="preserve">0.30 ppb</t>
  </si>
  <si>
    <t xml:space="preserve">&lt;0.55 ppb</t>
  </si>
  <si>
    <t xml:space="preserve">0.34 ppb</t>
  </si>
  <si>
    <t xml:space="preserve">2.83 ppb</t>
  </si>
  <si>
    <t xml:space="preserve">4.42 ppb</t>
  </si>
  <si>
    <t xml:space="preserve">1.72 ppb</t>
  </si>
  <si>
    <t xml:space="preserve">3.46 ppb</t>
  </si>
  <si>
    <t xml:space="preserve">3.65 ppb</t>
  </si>
  <si>
    <t xml:space="preserve">4.88 ppb</t>
  </si>
  <si>
    <t xml:space="preserve">1.67 ppb</t>
  </si>
  <si>
    <t xml:space="preserve">SNO+ CW40</t>
  </si>
  <si>
    <t xml:space="preserve">AV Set 5 160308</t>
  </si>
  <si>
    <t xml:space="preserve">22.4 g</t>
  </si>
  <si>
    <t xml:space="preserve">160512
160514
160517</t>
  </si>
  <si>
    <t xml:space="preserve">&lt;21.12</t>
  </si>
  <si>
    <t xml:space="preserve">&lt;5.66</t>
  </si>
  <si>
    <t xml:space="preserve">&lt;33.13</t>
  </si>
  <si>
    <t xml:space="preserve">&lt;1.71 ppb</t>
  </si>
  <si>
    <t xml:space="preserve">&lt;0.46 ppb</t>
  </si>
  <si>
    <t xml:space="preserve">0.54 ppb</t>
  </si>
  <si>
    <t xml:space="preserve">4.24 ppb</t>
  </si>
  <si>
    <t xml:space="preserve">37.98 ppb</t>
  </si>
  <si>
    <t xml:space="preserve">4.39 ppb</t>
  </si>
  <si>
    <t xml:space="preserve">&lt;8.15 ppb</t>
  </si>
  <si>
    <t xml:space="preserve">25.58 ppb</t>
  </si>
  <si>
    <t xml:space="preserve">3.76 ppb</t>
  </si>
  <si>
    <t xml:space="preserve">SNO+ CW41</t>
  </si>
  <si>
    <t xml:space="preserve">Sample Prepared on 160512</t>
  </si>
  <si>
    <t xml:space="preserve">--</t>
  </si>
  <si>
    <t xml:space="preserve">160519
160520</t>
  </si>
  <si>
    <t xml:space="preserve">&lt;0.24</t>
  </si>
  <si>
    <t xml:space="preserve">A_D Leach TeBD 56 days</t>
  </si>
  <si>
    <t xml:space="preserve">SNO+ CW42</t>
  </si>
  <si>
    <t xml:space="preserve">Sample Prepared on 160517</t>
  </si>
  <si>
    <t xml:space="preserve">21.5 g</t>
  </si>
  <si>
    <t xml:space="preserve">160531
160603</t>
  </si>
  <si>
    <t xml:space="preserve">&lt;2.84</t>
  </si>
  <si>
    <t xml:space="preserve">&lt;192.00</t>
  </si>
  <si>
    <t xml:space="preserve">Supernatant LWA AV Assay</t>
  </si>
  <si>
    <t xml:space="preserve">0.05 ppb</t>
  </si>
  <si>
    <t xml:space="preserve">0.79 ppb</t>
  </si>
  <si>
    <t xml:space="preserve">0.01 ppb</t>
  </si>
  <si>
    <t xml:space="preserve">&lt;4.99 ppb</t>
  </si>
  <si>
    <t xml:space="preserve">3.90 ppb</t>
  </si>
  <si>
    <t xml:space="preserve">2.08 ppb</t>
  </si>
  <si>
    <t xml:space="preserve">0.32 ppb</t>
  </si>
  <si>
    <t xml:space="preserve">5.11 ppb</t>
  </si>
  <si>
    <t xml:space="preserve">1.45 ppm</t>
  </si>
  <si>
    <t xml:space="preserve">0.08 ppm</t>
  </si>
  <si>
    <t xml:space="preserve">SNO+ CW43</t>
  </si>
  <si>
    <t xml:space="preserve">Sample Prepared on 170330</t>
  </si>
  <si>
    <t xml:space="preserve">18.9 g</t>
  </si>
  <si>
    <t xml:space="preserve">170511
170518</t>
  </si>
  <si>
    <t xml:space="preserve">&lt;10.90</t>
  </si>
  <si>
    <t xml:space="preserve">&lt;11.69</t>
  </si>
  <si>
    <t xml:space="preserve">&lt;32.43</t>
  </si>
  <si>
    <t xml:space="preserve">&lt;112.33</t>
  </si>
  <si>
    <t xml:space="preserve">&lt;0.88 ppb</t>
  </si>
  <si>
    <t xml:space="preserve">&lt;0.95 ppb</t>
  </si>
  <si>
    <t xml:space="preserve">1.89 ppb</t>
  </si>
  <si>
    <t xml:space="preserve">3.32 ppb</t>
  </si>
  <si>
    <t xml:space="preserve">0.02 ppb</t>
  </si>
  <si>
    <t xml:space="preserve">1.75 ppb</t>
  </si>
  <si>
    <t xml:space="preserve">&lt;7.98 ppb</t>
  </si>
  <si>
    <t xml:space="preserve">4.74 ppb</t>
  </si>
  <si>
    <t xml:space="preserve">2.09 ppb</t>
  </si>
  <si>
    <t xml:space="preserve">SNO+ CW44</t>
  </si>
  <si>
    <t xml:space="preserve">Sample Prepared on 170613</t>
  </si>
  <si>
    <t xml:space="preserve">30.5 g</t>
  </si>
  <si>
    <t xml:space="preserve">170711
17071101</t>
  </si>
  <si>
    <t xml:space="preserve">&lt;19.21</t>
  </si>
  <si>
    <t xml:space="preserve">&lt;142.89</t>
  </si>
  <si>
    <t xml:space="preserve">0.73 ppb</t>
  </si>
  <si>
    <t xml:space="preserve">0.43 ppb</t>
  </si>
  <si>
    <t xml:space="preserve">0.50 ppb</t>
  </si>
  <si>
    <t xml:space="preserve">3.26 ppb</t>
  </si>
  <si>
    <t xml:space="preserve">2.73 ppb</t>
  </si>
  <si>
    <t xml:space="preserve">0.45 ppb</t>
  </si>
  <si>
    <t xml:space="preserve">1.28 ppb</t>
  </si>
  <si>
    <t xml:space="preserve">&lt;4.73 ppb</t>
  </si>
  <si>
    <t xml:space="preserve">334.17 ppb</t>
  </si>
  <si>
    <t xml:space="preserve">18.69 ppb</t>
  </si>
  <si>
    <t xml:space="preserve">SNO+ CW45</t>
  </si>
  <si>
    <t xml:space="preserve">Sample Prepared on 160830</t>
  </si>
  <si>
    <t xml:space="preserve">19.9 g</t>
  </si>
  <si>
    <t xml:space="preserve">161017
161020</t>
  </si>
  <si>
    <t xml:space="preserve">.6.16</t>
  </si>
  <si>
    <t xml:space="preserve">&lt;99.75</t>
  </si>
  <si>
    <t xml:space="preserve">0.77 ppb</t>
  </si>
  <si>
    <t xml:space="preserve">0.98 ppb</t>
  </si>
  <si>
    <t xml:space="preserve">0.44 ppb</t>
  </si>
  <si>
    <t xml:space="preserve">2.39 ppb</t>
  </si>
  <si>
    <t xml:space="preserve">2.59 ppb</t>
  </si>
  <si>
    <t xml:space="preserve">1.52 ppb</t>
  </si>
  <si>
    <t xml:space="preserve">1.57 ppb</t>
  </si>
  <si>
    <t xml:space="preserve">3.30 ppb</t>
  </si>
  <si>
    <t xml:space="preserve">20.36 ppb</t>
  </si>
  <si>
    <t xml:space="preserve">2.30 ppb</t>
  </si>
  <si>
    <t xml:space="preserve">SNO+ CW46</t>
  </si>
  <si>
    <t xml:space="preserve">170719
170720
170804
170807</t>
  </si>
  <si>
    <t xml:space="preserve">&lt;1.53</t>
  </si>
  <si>
    <t xml:space="preserve">Acrylic Leaching DDA-LAB</t>
  </si>
  <si>
    <t xml:space="preserve">SNO+ CW47</t>
  </si>
  <si>
    <t xml:space="preserve">Sample Prepared on 170802 &amp; 03</t>
  </si>
  <si>
    <t xml:space="preserve">21.1 g</t>
  </si>
  <si>
    <t xml:space="preserve">170815
170818</t>
  </si>
  <si>
    <t xml:space="preserve">&lt;2.37</t>
  </si>
  <si>
    <t xml:space="preserve">&lt;181.80</t>
  </si>
  <si>
    <t xml:space="preserve">1.78 ppb</t>
  </si>
  <si>
    <t xml:space="preserve">1.09 ppb</t>
  </si>
  <si>
    <t xml:space="preserve">0.56 ppb</t>
  </si>
  <si>
    <t xml:space="preserve">&lt;4.17 ppb</t>
  </si>
  <si>
    <t xml:space="preserve">1.95 ppb</t>
  </si>
  <si>
    <t xml:space="preserve">1.87 ppb</t>
  </si>
  <si>
    <t xml:space="preserve">11.54 ppb</t>
  </si>
  <si>
    <t xml:space="preserve">4.89 ppb</t>
  </si>
  <si>
    <t xml:space="preserve">3.93 ppb</t>
  </si>
  <si>
    <t xml:space="preserve">2.28 ppb</t>
  </si>
  <si>
    <t xml:space="preserve">SNO+ CW48</t>
  </si>
  <si>
    <t xml:space="preserve">Sample Prepared on 171116, sample 1</t>
  </si>
  <si>
    <t xml:space="preserve">15.7 g</t>
  </si>
  <si>
    <t xml:space="preserve">171206
171213</t>
  </si>
  <si>
    <t xml:space="preserve">&lt;15.48</t>
  </si>
  <si>
    <t xml:space="preserve">&lt;322.42</t>
  </si>
  <si>
    <t xml:space="preserve">41.99 ppb</t>
  </si>
  <si>
    <t xml:space="preserve">4.44 ppb</t>
  </si>
  <si>
    <t xml:space="preserve">&lt;1.25 ppb</t>
  </si>
  <si>
    <t xml:space="preserve">11.35 ppb</t>
  </si>
  <si>
    <t xml:space="preserve">9.65 ppb</t>
  </si>
  <si>
    <t xml:space="preserve">0.25 ppb</t>
  </si>
  <si>
    <t xml:space="preserve">3.83 ppb</t>
  </si>
  <si>
    <t xml:space="preserve">20.25 ppb</t>
  </si>
  <si>
    <t xml:space="preserve">12.20 ppb</t>
  </si>
  <si>
    <t xml:space="preserve">16.93 ppb</t>
  </si>
  <si>
    <t xml:space="preserve">SNO+ CW49</t>
  </si>
  <si>
    <t xml:space="preserve">Sample Prepared on 171116, sample 2</t>
  </si>
  <si>
    <t xml:space="preserve">15.8 g</t>
  </si>
  <si>
    <t xml:space="preserve">&lt;30.57</t>
  </si>
  <si>
    <t xml:space="preserve">&lt;451.84</t>
  </si>
  <si>
    <t xml:space="preserve">2.44 ppb</t>
  </si>
  <si>
    <t xml:space="preserve">&lt;2.48 ppb</t>
  </si>
  <si>
    <t xml:space="preserve">6.49 ppb</t>
  </si>
  <si>
    <t xml:space="preserve">6.40 ppb</t>
  </si>
  <si>
    <t xml:space="preserve">2.14 ppb</t>
  </si>
  <si>
    <t xml:space="preserve">17.57 ppb</t>
  </si>
  <si>
    <t xml:space="preserve">8.94 ppb</t>
  </si>
  <si>
    <t xml:space="preserve">39.67 ppb</t>
  </si>
  <si>
    <t xml:space="preserve">6.16 ppb</t>
  </si>
  <si>
    <t xml:space="preserve">SNO+ CW50</t>
  </si>
  <si>
    <t xml:space="preserve">Sample Prepared on 171207</t>
  </si>
  <si>
    <t xml:space="preserve">12.9 g</t>
  </si>
  <si>
    <t xml:space="preserve">180104
18010401</t>
  </si>
  <si>
    <t xml:space="preserve">&lt;108.68</t>
  </si>
  <si>
    <t xml:space="preserve">&lt;116.51</t>
  </si>
  <si>
    <t xml:space="preserve">&lt;2633.80</t>
  </si>
  <si>
    <t xml:space="preserve">Supernatant</t>
  </si>
  <si>
    <t xml:space="preserve">This sample is from SNO+ AV</t>
  </si>
  <si>
    <t xml:space="preserve">&lt;8.80 ppb</t>
  </si>
  <si>
    <t xml:space="preserve">&lt;9.44 ppb</t>
  </si>
  <si>
    <t xml:space="preserve">30.87 ppb</t>
  </si>
  <si>
    <t xml:space="preserve">28.91 ppb</t>
  </si>
  <si>
    <t xml:space="preserve">7.74 ppb</t>
  </si>
  <si>
    <t xml:space="preserve">6.67 ppb</t>
  </si>
  <si>
    <t xml:space="preserve">41.44 ppb</t>
  </si>
  <si>
    <t xml:space="preserve">27.09 ppm</t>
  </si>
  <si>
    <t xml:space="preserve">1.41 ppm</t>
  </si>
  <si>
    <t xml:space="preserve">SNO+ CW51</t>
  </si>
  <si>
    <t xml:space="preserve">Sample Labeled AV-171207</t>
  </si>
  <si>
    <t xml:space="preserve">7.5 g</t>
  </si>
  <si>
    <t xml:space="preserve">&lt;449.47</t>
  </si>
  <si>
    <t xml:space="preserve">AV Assay</t>
  </si>
  <si>
    <t xml:space="preserve">Sample Prepared on March 15, 2018 by D.C.</t>
  </si>
  <si>
    <t xml:space="preserve">0.71 ppb</t>
  </si>
  <si>
    <t xml:space="preserve">1.35 ppb</t>
  </si>
  <si>
    <t xml:space="preserve">23.43 ppb</t>
  </si>
  <si>
    <t xml:space="preserve">9.40 ppb</t>
  </si>
  <si>
    <t xml:space="preserve">4.32 ppb</t>
  </si>
  <si>
    <t xml:space="preserve">4.99 ppb</t>
  </si>
  <si>
    <t xml:space="preserve">9.77 ppb</t>
  </si>
  <si>
    <t xml:space="preserve">11.39 ppb</t>
  </si>
  <si>
    <t xml:space="preserve">367.44 ppb</t>
  </si>
  <si>
    <t xml:space="preserve">23.80 ppb</t>
  </si>
  <si>
    <t xml:space="preserve">SNO+ CW52</t>
  </si>
  <si>
    <t xml:space="preserve">Sample LWA-180321</t>
  </si>
  <si>
    <t xml:space="preserve">25.7 g</t>
  </si>
  <si>
    <t xml:space="preserve">180329
180411</t>
  </si>
  <si>
    <t xml:space="preserve">&lt;8.17</t>
  </si>
  <si>
    <t xml:space="preserve">&lt;2.30</t>
  </si>
  <si>
    <t xml:space="preserve">&lt;29.30</t>
  </si>
  <si>
    <t xml:space="preserve">&lt;119.18</t>
  </si>
  <si>
    <t xml:space="preserve">Supernatant 180322</t>
  </si>
  <si>
    <t xml:space="preserve">Sample prepared on 180322</t>
  </si>
  <si>
    <t xml:space="preserve">2.70 ppb</t>
  </si>
  <si>
    <t xml:space="preserve">0.95 ppb</t>
  </si>
  <si>
    <t xml:space="preserve">&lt;0.66 ppb</t>
  </si>
  <si>
    <t xml:space="preserve">&lt;4.04 ppb</t>
  </si>
  <si>
    <t xml:space="preserve">3.17 ppb</t>
  </si>
  <si>
    <t xml:space="preserve">1.53 ppb</t>
  </si>
  <si>
    <t xml:space="preserve">&lt;7.21 ppb</t>
  </si>
  <si>
    <t xml:space="preserve">12.23 ppb</t>
  </si>
  <si>
    <t xml:space="preserve">1.92 ppb</t>
  </si>
  <si>
    <t xml:space="preserve">SNO+ CW53</t>
  </si>
  <si>
    <t xml:space="preserve">Sample prepared on 180419 by Ian Lam</t>
  </si>
  <si>
    <t xml:space="preserve">8.8 g</t>
  </si>
  <si>
    <t xml:space="preserve">180516
180517</t>
  </si>
  <si>
    <t xml:space="preserve">&lt;137.39</t>
  </si>
  <si>
    <t xml:space="preserve">&lt;274.21</t>
  </si>
  <si>
    <t xml:space="preserve">US AV 171116-2</t>
  </si>
  <si>
    <t xml:space="preserve">6.71 ppb</t>
  </si>
  <si>
    <t xml:space="preserve">2.13 ppb</t>
  </si>
  <si>
    <t xml:space="preserve">14.92 ppb</t>
  </si>
  <si>
    <t xml:space="preserve">6.79 ppb</t>
  </si>
  <si>
    <t xml:space="preserve">2.43 ppb</t>
  </si>
  <si>
    <t xml:space="preserve">&lt;33.80 ppb</t>
  </si>
  <si>
    <t xml:space="preserve">3.01 ppb</t>
  </si>
  <si>
    <t xml:space="preserve">SNO+ CW54</t>
  </si>
  <si>
    <t xml:space="preserve">Sample Prepared on 160420 by L. Anselmo</t>
  </si>
  <si>
    <t xml:space="preserve">&lt;98.73</t>
  </si>
  <si>
    <t xml:space="preserve">&lt;6.88</t>
  </si>
  <si>
    <t xml:space="preserve">&lt;19.27</t>
  </si>
  <si>
    <t xml:space="preserve">&lt;110.39</t>
  </si>
  <si>
    <t xml:space="preserve">&lt;427.07</t>
  </si>
  <si>
    <t xml:space="preserve">Supernatant 180416-US</t>
  </si>
  <si>
    <t xml:space="preserve">3.74 ppb</t>
  </si>
  <si>
    <t xml:space="preserve">2.32 ppb</t>
  </si>
  <si>
    <t xml:space="preserve">&lt;8.00 ppb</t>
  </si>
  <si>
    <t xml:space="preserve">&lt;12.11 ppb</t>
  </si>
  <si>
    <t xml:space="preserve">&lt;4.74 ppb</t>
  </si>
  <si>
    <t xml:space="preserve">&lt;27.16 ppb</t>
  </si>
  <si>
    <t xml:space="preserve">39.79 ppm</t>
  </si>
  <si>
    <t xml:space="preserve">2.03 ppm</t>
  </si>
  <si>
    <t xml:space="preserve">SNO+ CW55</t>
  </si>
  <si>
    <t xml:space="preserve">21.8 g</t>
  </si>
  <si>
    <t xml:space="preserve">180508
18050801</t>
  </si>
  <si>
    <t xml:space="preserve">&lt;38.35</t>
  </si>
  <si>
    <t xml:space="preserve">&lt;104.95</t>
  </si>
  <si>
    <t xml:space="preserve">&lt;196.33</t>
  </si>
  <si>
    <t xml:space="preserve">Supernatant 180416-DS</t>
  </si>
  <si>
    <t xml:space="preserve">1.97 ppb</t>
  </si>
  <si>
    <t xml:space="preserve">&lt;3.11 ppb</t>
  </si>
  <si>
    <t xml:space="preserve">1.20 ppb</t>
  </si>
  <si>
    <t xml:space="preserve">4.02 ppb</t>
  </si>
  <si>
    <t xml:space="preserve">&lt;25.82 ppb</t>
  </si>
  <si>
    <t xml:space="preserve">913.06 ppb</t>
  </si>
  <si>
    <t xml:space="preserve">48.83 ppb</t>
  </si>
  <si>
    <t xml:space="preserve">SNO+ CW56</t>
  </si>
  <si>
    <t xml:space="preserve">Sample prepared on 180530 by Tom Sonley</t>
  </si>
  <si>
    <t xml:space="preserve">8.5 g</t>
  </si>
  <si>
    <t xml:space="preserve">180530
180604
180608
180612</t>
  </si>
  <si>
    <t xml:space="preserve">&lt;286.12</t>
  </si>
  <si>
    <t xml:space="preserve">US 180416</t>
  </si>
  <si>
    <t xml:space="preserve">2.29 ppb</t>
  </si>
  <si>
    <t xml:space="preserve">0.41 ppb</t>
  </si>
  <si>
    <t xml:space="preserve">1.36 ppb</t>
  </si>
  <si>
    <t xml:space="preserve">6.44 ppb</t>
  </si>
  <si>
    <t xml:space="preserve">7.62 ppb</t>
  </si>
  <si>
    <t xml:space="preserve">10.40 ppb</t>
  </si>
  <si>
    <t xml:space="preserve">4.45 ppb</t>
  </si>
  <si>
    <t xml:space="preserve">8.02 ppb</t>
  </si>
  <si>
    <t xml:space="preserve">9.61 ppb</t>
  </si>
  <si>
    <t xml:space="preserve">1.04 ppm</t>
  </si>
  <si>
    <t xml:space="preserve">0.06 ppm</t>
  </si>
  <si>
    <t xml:space="preserve">SNO+ CW57</t>
  </si>
  <si>
    <t xml:space="preserve">8.2 g</t>
  </si>
  <si>
    <t xml:space="preserve">180613
180619
18061901
18061902
180625</t>
  </si>
  <si>
    <t xml:space="preserve">DS 180416</t>
  </si>
  <si>
    <t xml:space="preserve">14.85 ppb</t>
  </si>
  <si>
    <t xml:space="preserve">2.82 ppb</t>
  </si>
  <si>
    <t xml:space="preserve">0.87 ppb</t>
  </si>
  <si>
    <t xml:space="preserve">18.28 ppb</t>
  </si>
  <si>
    <t xml:space="preserve">8.25 ppb</t>
  </si>
  <si>
    <t xml:space="preserve">7.30 ppb</t>
  </si>
  <si>
    <t xml:space="preserve">4.31 ppb</t>
  </si>
  <si>
    <t xml:space="preserve">16.90 ppb</t>
  </si>
  <si>
    <t xml:space="preserve">9.88 ppb</t>
  </si>
  <si>
    <t xml:space="preserve">13.84 ppb</t>
  </si>
  <si>
    <t xml:space="preserve">4.12 ppb</t>
  </si>
  <si>
    <t xml:space="preserve">SNO+ CW58</t>
  </si>
  <si>
    <t xml:space="preserve">Sample Prepared on 180923</t>
  </si>
  <si>
    <t xml:space="preserve">7.11 g</t>
  </si>
  <si>
    <t xml:space="preserve">171017
171018</t>
  </si>
  <si>
    <t xml:space="preserve">&lt;413.80</t>
  </si>
  <si>
    <t xml:space="preserve">&lt;36.51</t>
  </si>
  <si>
    <t xml:space="preserve">&lt;1134.00</t>
  </si>
  <si>
    <t xml:space="preserve">&lt;946.50</t>
  </si>
  <si>
    <t xml:space="preserve">Dowex Resin</t>
  </si>
  <si>
    <t xml:space="preserve">SNO+ CW59</t>
  </si>
  <si>
    <t xml:space="preserve">Sample Prepared on 181205</t>
  </si>
  <si>
    <t xml:space="preserve">1.1 g</t>
  </si>
  <si>
    <t xml:space="preserve">181205
181219</t>
  </si>
  <si>
    <t xml:space="preserve">&lt;728.80</t>
  </si>
  <si>
    <t xml:space="preserve">&lt;4085.00</t>
  </si>
  <si>
    <t xml:space="preserve">&lt;219.60</t>
  </si>
  <si>
    <t xml:space="preserve">&lt;2226.00</t>
  </si>
  <si>
    <t xml:space="preserve">&lt;4256.00</t>
  </si>
  <si>
    <t xml:space="preserve">SNO+ CW60</t>
  </si>
  <si>
    <t xml:space="preserve">Eight meters of umibilical was soaked in boiling water.</t>
  </si>
  <si>
    <t xml:space="preserve">1.5 g</t>
  </si>
  <si>
    <t xml:space="preserve">&lt;592.90</t>
  </si>
  <si>
    <t xml:space="preserve">&lt;1923.00</t>
  </si>
  <si>
    <t xml:space="preserve">Powdered Umbillical Leachate </t>
  </si>
  <si>
    <t xml:space="preserve">The sample was evaporated to become a powder.</t>
  </si>
  <si>
    <t xml:space="preserve">SNO+ CW61</t>
  </si>
  <si>
    <t xml:space="preserve">Sample Prepared on 190206</t>
  </si>
  <si>
    <t xml:space="preserve">8.013 g</t>
  </si>
  <si>
    <t xml:space="preserve">&lt;91.74</t>
  </si>
  <si>
    <t xml:space="preserve">&lt;20.21</t>
  </si>
  <si>
    <t xml:space="preserve">&lt;239.10</t>
  </si>
  <si>
    <t xml:space="preserve">&lt;322.50</t>
  </si>
  <si>
    <t xml:space="preserve">&lt;370.50</t>
  </si>
  <si>
    <t xml:space="preserve">Dowex Effluent</t>
  </si>
  <si>
    <t xml:space="preserve">SNO+ CW62</t>
  </si>
  <si>
    <t xml:space="preserve">Sample Prepared on 190301</t>
  </si>
  <si>
    <t xml:space="preserve">?? g</t>
  </si>
  <si>
    <t xml:space="preserve">&lt;30.20</t>
  </si>
  <si>
    <t xml:space="preserve">&lt;18.04</t>
  </si>
  <si>
    <t xml:space="preserve">&lt;110.50</t>
  </si>
  <si>
    <t xml:space="preserve">&lt;457.90</t>
  </si>
  <si>
    <t xml:space="preserve">&lt;141.20</t>
  </si>
  <si>
    <t xml:space="preserve">Assume 8g</t>
  </si>
  <si>
    <t xml:space="preserve">SNO+ CW63</t>
  </si>
  <si>
    <t xml:space="preserve">190225-BLK</t>
  </si>
  <si>
    <t xml:space="preserve">8..8 g</t>
  </si>
  <si>
    <t xml:space="preserve">&lt;29.05</t>
  </si>
  <si>
    <t xml:space="preserve">&lt;36.55</t>
  </si>
  <si>
    <t xml:space="preserve">&lt;41.52</t>
  </si>
  <si>
    <t xml:space="preserve">&lt;289.10</t>
  </si>
  <si>
    <t xml:space="preserve">SNO+ Supernatant Sample</t>
  </si>
  <si>
    <t xml:space="preserve">SNO+ CW64</t>
  </si>
  <si>
    <t xml:space="preserve">Sample Prepared by D.C and B.H on 190418</t>
  </si>
  <si>
    <t xml:space="preserve">8.653 g</t>
  </si>
  <si>
    <t xml:space="preserve">&lt;76.66</t>
  </si>
  <si>
    <t xml:space="preserve">&lt;43.30</t>
  </si>
  <si>
    <t xml:space="preserve">&lt;12.10</t>
  </si>
  <si>
    <t xml:space="preserve">&lt;88.43</t>
  </si>
  <si>
    <t xml:space="preserve">&lt;305.80</t>
  </si>
  <si>
    <t xml:space="preserve">&lt;176.00</t>
  </si>
  <si>
    <t xml:space="preserve">SNO+ CW65</t>
  </si>
  <si>
    <t xml:space="preserve">Sample Prepared on 190708</t>
  </si>
  <si>
    <t xml:space="preserve">&lt;20.68</t>
  </si>
  <si>
    <t xml:space="preserve">&lt;22.16</t>
  </si>
  <si>
    <t xml:space="preserve">&lt;21.39</t>
  </si>
  <si>
    <t xml:space="preserve">&lt;201.90</t>
  </si>
  <si>
    <t xml:space="preserve">Supernatant-LWA
</t>
  </si>
  <si>
    <t xml:space="preserve">Sample Labeled LWA-190708-Blank</t>
  </si>
  <si>
    <t xml:space="preserve">SNO+ CW66</t>
  </si>
  <si>
    <t xml:space="preserve">Sample Prepared on 190719</t>
  </si>
  <si>
    <t xml:space="preserve">13.3 g</t>
  </si>
  <si>
    <t xml:space="preserve">&lt;30.59</t>
  </si>
  <si>
    <t xml:space="preserve">&lt;27.94</t>
  </si>
  <si>
    <t xml:space="preserve">&lt;80.59</t>
  </si>
  <si>
    <t xml:space="preserve">&lt;1402.00</t>
  </si>
  <si>
    <t xml:space="preserve">Prepared after the EDTA elution for the PSUP assay</t>
  </si>
  <si>
    <t xml:space="preserve">SNO+ CW67</t>
  </si>
  <si>
    <t xml:space="preserve">Sample Prepared on 190722</t>
  </si>
  <si>
    <t xml:space="preserve">15.2 g</t>
  </si>
  <si>
    <t xml:space="preserve">&lt;24.88</t>
  </si>
  <si>
    <t xml:space="preserve">&lt;1.55</t>
  </si>
  <si>
    <t xml:space="preserve">&lt;24.81</t>
  </si>
  <si>
    <t xml:space="preserve">&lt;40.58</t>
  </si>
  <si>
    <t xml:space="preserve">&lt;244.40</t>
  </si>
  <si>
    <t xml:space="preserve">Supernatant-LWA-190719</t>
  </si>
  <si>
    <t xml:space="preserve">Sample from PSUP using HtiO Technique</t>
  </si>
  <si>
    <t xml:space="preserve">SNO+ CW68</t>
  </si>
  <si>
    <t xml:space="preserve">Sample was eluted from QuadraSil using DMSA, eluate was boiled down and transferred into the sample vial.</t>
  </si>
  <si>
    <t xml:space="preserve">8.896 g</t>
  </si>
  <si>
    <t xml:space="preserve">&lt;4.15</t>
  </si>
  <si>
    <t xml:space="preserve">&lt;34.45</t>
  </si>
  <si>
    <t xml:space="preserve">&lt;55.57</t>
  </si>
  <si>
    <t xml:space="preserve">&lt;407.30</t>
  </si>
  <si>
    <t xml:space="preserve">DMSA Eluent Pb-210 (liquid with precipitate)</t>
  </si>
  <si>
    <t xml:space="preserve">Prep. On 2019-10-29</t>
  </si>
  <si>
    <t xml:space="preserve">SNO+ CW69</t>
  </si>
  <si>
    <t xml:space="preserve">Sample was eluted from QuadraSil using 1M HCl, eluate was boiled down and transferred into the sample vial.</t>
  </si>
  <si>
    <t xml:space="preserve">8.816 g</t>
  </si>
  <si>
    <t xml:space="preserve">&lt;412.60</t>
  </si>
  <si>
    <t xml:space="preserve">1M HCl eluent (liquid/acidic/ Precipitate)</t>
  </si>
  <si>
    <t xml:space="preserve">SNO+ CW70</t>
  </si>
  <si>
    <t xml:space="preserve">Sample removed from column</t>
  </si>
  <si>
    <t xml:space="preserve">8.914 g</t>
  </si>
  <si>
    <t xml:space="preserve">191122
191128</t>
  </si>
  <si>
    <t xml:space="preserve">&lt;4.67</t>
  </si>
  <si>
    <t xml:space="preserve">&lt;36.68</t>
  </si>
  <si>
    <t xml:space="preserve">&lt;80.67</t>
  </si>
  <si>
    <t xml:space="preserve">&lt;495.40</t>
  </si>
  <si>
    <t xml:space="preserve">QuadraSil-Top after extraction (beads)</t>
  </si>
  <si>
    <t xml:space="preserve">Prep. On 2019-10-24</t>
  </si>
  <si>
    <t xml:space="preserve">SNO+ CW71</t>
  </si>
  <si>
    <t xml:space="preserve">Sample was removed from column and transferred into vial</t>
  </si>
  <si>
    <t xml:space="preserve">9.475 g</t>
  </si>
  <si>
    <t xml:space="preserve">&lt;1.67</t>
  </si>
  <si>
    <t xml:space="preserve">&lt;53.65</t>
  </si>
  <si>
    <t xml:space="preserve">&lt;226.00</t>
  </si>
  <si>
    <t xml:space="preserve">QuadraSil- Bottom after extraction (Beads)</t>
  </si>
  <si>
    <t xml:space="preserve">Prep. on 2019-10-27</t>
  </si>
  <si>
    <t xml:space="preserve">SNO+ CW72</t>
  </si>
  <si>
    <t xml:space="preserve">System flushed and sample collected in vial.</t>
  </si>
  <si>
    <t xml:space="preserve">7.920 g</t>
  </si>
  <si>
    <t xml:space="preserve">&lt;19.68</t>
  </si>
  <si>
    <t xml:space="preserve">&lt;5.10</t>
  </si>
  <si>
    <t xml:space="preserve">&lt;29.09</t>
  </si>
  <si>
    <t xml:space="preserve">&lt;91.30</t>
  </si>
  <si>
    <t xml:space="preserve">&lt;404.30</t>
  </si>
  <si>
    <t xml:space="preserve">UPW Supply via V-563L to MHAD</t>
  </si>
  <si>
    <t xml:space="preserve">Prep on 2019-10-16</t>
  </si>
  <si>
    <t xml:space="preserve">SNO+ CW73</t>
  </si>
  <si>
    <t xml:space="preserve">After preparing the sample in the clean lab on surface, the outside of the counting vial was methanol wiped. Prep on 2019-10-31</t>
  </si>
  <si>
    <t xml:space="preserve">&lt;44.66</t>
  </si>
  <si>
    <t xml:space="preserve">&lt;4.46</t>
  </si>
  <si>
    <t xml:space="preserve">&lt;52.21</t>
  </si>
  <si>
    <t xml:space="preserve">Dowex after the EDTA elution (solid sample)</t>
  </si>
  <si>
    <t xml:space="preserve">SNO+ CW74</t>
  </si>
  <si>
    <t xml:space="preserve">Prepared in the clean lab on surface. The outside of the vial was methanol wiped.</t>
  </si>
  <si>
    <t xml:space="preserve">15.4 g</t>
  </si>
  <si>
    <t xml:space="preserve">&lt;1.61</t>
  </si>
  <si>
    <t xml:space="preserve">&lt;23.42</t>
  </si>
  <si>
    <t xml:space="preserve">&lt;204.70</t>
  </si>
  <si>
    <t xml:space="preserve">Supernatant sample from a blank assay (191031-BLK)</t>
  </si>
  <si>
    <t xml:space="preserve">Prep on 2019-10-31</t>
  </si>
  <si>
    <t xml:space="preserve">SNO+ CW75</t>
  </si>
  <si>
    <t xml:space="preserve">Prep on 2019-12-02</t>
  </si>
  <si>
    <t xml:space="preserve">&lt;11.39</t>
  </si>
  <si>
    <t xml:space="preserve">&lt;25.45</t>
  </si>
  <si>
    <t xml:space="preserve">&lt;20.19</t>
  </si>
  <si>
    <t xml:space="preserve">&lt;32.53</t>
  </si>
  <si>
    <t xml:space="preserve">&lt;281.80</t>
  </si>
  <si>
    <t xml:space="preserve">Supernatant  (in solid form) from PSUP Assay</t>
  </si>
  <si>
    <t xml:space="preserve">SNO+ CW76</t>
  </si>
  <si>
    <t xml:space="preserve">Prep on 2019-11-28</t>
  </si>
  <si>
    <t xml:space="preserve">8.472 g</t>
  </si>
  <si>
    <t xml:space="preserve">&lt;40.41</t>
  </si>
  <si>
    <t xml:space="preserve">&lt;2.83</t>
  </si>
  <si>
    <t xml:space="preserve">&lt;30.72</t>
  </si>
  <si>
    <t xml:space="preserve">&lt;81.30</t>
  </si>
  <si>
    <t xml:space="preserve">&lt;432.80</t>
  </si>
  <si>
    <t xml:space="preserve">Dowex after EDTA from PSUP Assay</t>
  </si>
  <si>
    <t xml:space="preserve">SNO+ CW77</t>
  </si>
  <si>
    <t xml:space="preserve">Prep on 2020-01-16</t>
  </si>
  <si>
    <t xml:space="preserve">8.4 g</t>
  </si>
  <si>
    <t xml:space="preserve">&lt;34.18</t>
  </si>
  <si>
    <t xml:space="preserve">&lt;380.80</t>
  </si>
  <si>
    <t xml:space="preserve">Dowex after EDTA elution</t>
  </si>
  <si>
    <t xml:space="preserve">From a blank assay on January 16, 2020</t>
  </si>
  <si>
    <t xml:space="preserve">SNO+ CW78</t>
  </si>
  <si>
    <t xml:space="preserve">14.5 g</t>
  </si>
  <si>
    <t xml:space="preserve">&lt;20.37</t>
  </si>
  <si>
    <t xml:space="preserve">&lt;24.61</t>
  </si>
  <si>
    <t xml:space="preserve">&lt;197.10</t>
  </si>
  <si>
    <t xml:space="preserve">Supernatant Solution from Blank assay on 2020-01-16</t>
  </si>
  <si>
    <t xml:space="preserve">SNO+ CW79</t>
  </si>
  <si>
    <t xml:space="preserve">Prep on 2020-03-06 by D.C.</t>
  </si>
  <si>
    <t xml:space="preserve">7.1 g</t>
  </si>
  <si>
    <t xml:space="preserve">&lt;21.03</t>
  </si>
  <si>
    <t xml:space="preserve">&lt;2.23</t>
  </si>
  <si>
    <t xml:space="preserve">&lt;38.63</t>
  </si>
  <si>
    <t xml:space="preserve">&lt;76.04</t>
  </si>
  <si>
    <t xml:space="preserve">Dowex Resin after elution with EDTA</t>
  </si>
  <si>
    <t xml:space="preserve">SNO+ CW80</t>
  </si>
  <si>
    <t xml:space="preserve">Prep on 2020-03-13 by S.R.</t>
  </si>
  <si>
    <t xml:space="preserve">11.5 g</t>
  </si>
  <si>
    <t xml:space="preserve">200610
200624</t>
  </si>
  <si>
    <t xml:space="preserve">&lt;17.95</t>
  </si>
  <si>
    <t xml:space="preserve">&lt;28.61</t>
  </si>
  <si>
    <t xml:space="preserve">&lt;18.69</t>
  </si>
  <si>
    <t xml:space="preserve">Supernatant PSUP Assay</t>
  </si>
  <si>
    <t xml:space="preserve">SNO+ CW81</t>
  </si>
  <si>
    <t xml:space="preserve">Prep on 2020-12-02 by D.F. </t>
  </si>
  <si>
    <t xml:space="preserve">10.7 g</t>
  </si>
  <si>
    <t xml:space="preserve">210517
210524</t>
  </si>
  <si>
    <t xml:space="preserve">For Assay completed on 2020-11-27</t>
  </si>
  <si>
    <t xml:space="preserve">&lt;8.42</t>
  </si>
  <si>
    <t xml:space="preserve">&lt;1.59</t>
  </si>
  <si>
    <t xml:space="preserve">&lt;35.07</t>
  </si>
  <si>
    <t xml:space="preserve">&lt;17.57</t>
  </si>
  <si>
    <t xml:space="preserve">&lt;66.11</t>
  </si>
  <si>
    <t xml:space="preserve">&lt;5.91</t>
  </si>
  <si>
    <t xml:space="preserve">&lt;21.96</t>
  </si>
  <si>
    <t xml:space="preserve">SNO+ CW82</t>
  </si>
  <si>
    <t xml:space="preserve">Prep on 2021-05-31 by D.F. </t>
  </si>
  <si>
    <t xml:space="preserve">12.6 g</t>
  </si>
  <si>
    <t xml:space="preserve">Supernatant Blank Assay</t>
  </si>
  <si>
    <t xml:space="preserve">For Blank Assay completed on 2021-05-25</t>
  </si>
  <si>
    <t xml:space="preserve">&lt;2.65</t>
  </si>
  <si>
    <t xml:space="preserve">&lt;13.60</t>
  </si>
  <si>
    <t xml:space="preserve">&lt;189.80</t>
  </si>
  <si>
    <t xml:space="preserve">&lt;23.15</t>
  </si>
  <si>
    <t xml:space="preserve">&lt;38.21</t>
  </si>
  <si>
    <t xml:space="preserve">&lt;10.89</t>
  </si>
  <si>
    <t xml:space="preserve">SNO+ CW83</t>
  </si>
  <si>
    <t xml:space="preserve">Prep on 2021-06-21 by S.H. </t>
  </si>
  <si>
    <t xml:space="preserve">5.3 g</t>
  </si>
  <si>
    <t xml:space="preserve">For Blank Assay completed on 2021-06-18</t>
  </si>
  <si>
    <t xml:space="preserve">&lt;7.49</t>
  </si>
  <si>
    <t xml:space="preserve">&lt;2.71</t>
  </si>
  <si>
    <t xml:space="preserve">&lt;10.27</t>
  </si>
  <si>
    <t xml:space="preserve">&lt;1345.00</t>
  </si>
  <si>
    <t xml:space="preserve">&lt;73.54</t>
  </si>
  <si>
    <t xml:space="preserve">&lt;143.70</t>
  </si>
  <si>
    <t xml:space="preserve">&lt;22.62</t>
  </si>
  <si>
    <t xml:space="preserve">&lt;13.17</t>
  </si>
  <si>
    <t xml:space="preserve">SNO+ CW84</t>
  </si>
  <si>
    <t xml:space="preserve">Prep on 2021-09-20 by S.R.</t>
  </si>
  <si>
    <t xml:space="preserve">14.8 g</t>
  </si>
  <si>
    <t xml:space="preserve">210924
211001
211004</t>
  </si>
  <si>
    <t xml:space="preserve">For PSUP Assay completed on 2021-09-17</t>
  </si>
  <si>
    <t xml:space="preserve">&lt;25.78</t>
  </si>
  <si>
    <t xml:space="preserve">&lt;1.20</t>
  </si>
  <si>
    <t xml:space="preserve">&lt;28.00</t>
  </si>
  <si>
    <t xml:space="preserve">&lt;4.04</t>
  </si>
  <si>
    <t xml:space="preserve">&lt;3.80</t>
  </si>
  <si>
    <t xml:space="preserve">SNO+ CW85</t>
  </si>
  <si>
    <t xml:space="preserve">Prep on 2022-02-07 by Chanel and Jessica</t>
  </si>
  <si>
    <t xml:space="preserve">7.0 g</t>
  </si>
  <si>
    <t xml:space="preserve">220304
220311</t>
  </si>
  <si>
    <t xml:space="preserve">For PSUP assay completed on 2202-02-04</t>
  </si>
  <si>
    <t xml:space="preserve">&lt;9.18</t>
  </si>
  <si>
    <t xml:space="preserve">&lt;48.63</t>
  </si>
  <si>
    <t xml:space="preserve">&lt;12.30</t>
  </si>
  <si>
    <t xml:space="preserve">&lt;57.53</t>
  </si>
  <si>
    <t xml:space="preserve">&lt;12.85</t>
  </si>
  <si>
    <t xml:space="preserve">&lt;55.12</t>
  </si>
  <si>
    <t xml:space="preserve">&lt;17.06</t>
  </si>
  <si>
    <t xml:space="preserve">SNO+ CW86</t>
  </si>
  <si>
    <t xml:space="preserve">Prep on 2022-02-28 by Chanel and Jessica</t>
  </si>
  <si>
    <t xml:space="preserve">10.0 g</t>
  </si>
  <si>
    <t xml:space="preserve">For Blank assay completed on 2202-02-25</t>
  </si>
  <si>
    <t xml:space="preserve">&lt;3.94</t>
  </si>
  <si>
    <t xml:space="preserve">&lt;47.06</t>
  </si>
  <si>
    <t xml:space="preserve">&lt;2.20</t>
  </si>
  <si>
    <t xml:space="preserve">&lt;38.67</t>
  </si>
  <si>
    <t xml:space="preserve">&lt;5.94</t>
  </si>
  <si>
    <t xml:space="preserve">&lt;160.20</t>
  </si>
  <si>
    <t xml:space="preserve">&lt;7.82</t>
  </si>
  <si>
    <t xml:space="preserve">SNO+ CW87</t>
  </si>
  <si>
    <t xml:space="preserve">Prep on 2022-06-08 by Jessica</t>
  </si>
  <si>
    <t xml:space="preserve">12.2 g</t>
  </si>
  <si>
    <t xml:space="preserve">220628
220701
220707
22070701
22070706</t>
  </si>
  <si>
    <t xml:space="preserve">Supernatant UPW Plant Assay</t>
  </si>
  <si>
    <t xml:space="preserve">For UPW Plant assay completed on 2202-06-03</t>
  </si>
  <si>
    <t xml:space="preserve">&lt;28.48</t>
  </si>
  <si>
    <t xml:space="preserve">&lt;1.24</t>
  </si>
  <si>
    <t xml:space="preserve">&lt;33.23</t>
  </si>
  <si>
    <t xml:space="preserve">&lt;6.07</t>
  </si>
  <si>
    <t xml:space="preserve">&lt;2.87</t>
  </si>
  <si>
    <t xml:space="preserve">SNO+ CW88</t>
  </si>
  <si>
    <t xml:space="preserve">Prep on 2022-06-09 by Chanel</t>
  </si>
  <si>
    <t xml:space="preserve">12.3 g</t>
  </si>
  <si>
    <t xml:space="preserve">220615
220621</t>
  </si>
  <si>
    <t xml:space="preserve">For Blank assay completed on 2202-06-08</t>
  </si>
  <si>
    <t xml:space="preserve">&lt;18.81</t>
  </si>
  <si>
    <t xml:space="preserve">&lt;34.67</t>
  </si>
  <si>
    <t xml:space="preserve">&lt;4.71</t>
  </si>
  <si>
    <t xml:space="preserve">&lt;173.20</t>
  </si>
  <si>
    <t xml:space="preserve">&lt;34.48</t>
  </si>
  <si>
    <t xml:space="preserve">&lt;9.33</t>
  </si>
  <si>
    <t xml:space="preserve">&lt;14.32</t>
  </si>
  <si>
    <t xml:space="preserve">SNO+ CW89</t>
  </si>
  <si>
    <t xml:space="preserve">Prep on 2023-10-18 by Sharayah/Sahima</t>
  </si>
  <si>
    <t xml:space="preserve">9.29 g</t>
  </si>
  <si>
    <t xml:space="preserve">231026
23102601
231028
231029
231030
231031
231101
231102
231103</t>
  </si>
  <si>
    <t xml:space="preserve">For Blank assay completed on 2023-10-17</t>
  </si>
  <si>
    <t xml:space="preserve">&lt;4.44</t>
  </si>
  <si>
    <t xml:space="preserve">&lt;28.97</t>
  </si>
  <si>
    <t xml:space="preserve">&lt;44.29</t>
  </si>
  <si>
    <t xml:space="preserve">&lt;5.75</t>
  </si>
  <si>
    <t xml:space="preserve">&lt;314.50</t>
  </si>
  <si>
    <t xml:space="preserve">&lt;53.13</t>
  </si>
  <si>
    <t xml:space="preserve">&lt;10.45</t>
  </si>
  <si>
    <t xml:space="preserve">SNO+ CW90</t>
  </si>
  <si>
    <t xml:space="preserve">Prep on 2023-10-30 by Sahima</t>
  </si>
  <si>
    <t xml:space="preserve">12.1 g</t>
  </si>
  <si>
    <t xml:space="preserve">Supernatant UG UPW Water System</t>
  </si>
  <si>
    <t xml:space="preserve">For UG UPW assay completed on 2023-10-27</t>
  </si>
  <si>
    <t xml:space="preserve">&lt;3.81</t>
  </si>
  <si>
    <t xml:space="preserve">&lt;26.83</t>
  </si>
  <si>
    <t xml:space="preserve">&lt;1.32</t>
  </si>
  <si>
    <t xml:space="preserve">&lt;31.58</t>
  </si>
  <si>
    <t xml:space="preserve">&lt;7.21</t>
  </si>
  <si>
    <t xml:space="preserve">&lt;61.60</t>
  </si>
  <si>
    <t xml:space="preserve">&lt;7.38</t>
  </si>
  <si>
    <t xml:space="preserve">SNO+ CW91</t>
  </si>
  <si>
    <t xml:space="preserve">Prep on 2024-02-09 by D.C.</t>
  </si>
  <si>
    <t xml:space="preserve">7.934 g</t>
  </si>
  <si>
    <t xml:space="preserve">For Assay completed on 2024-02-09</t>
  </si>
  <si>
    <t xml:space="preserve">&lt;4.22</t>
  </si>
  <si>
    <t xml:space="preserve">&lt;59.24</t>
  </si>
  <si>
    <t xml:space="preserve">&lt;1.87</t>
  </si>
  <si>
    <t xml:space="preserve">&lt;13.46</t>
  </si>
  <si>
    <t xml:space="preserve">&lt;45.96</t>
  </si>
  <si>
    <t xml:space="preserve">&lt;20.75</t>
  </si>
  <si>
    <t xml:space="preserve">&lt;48.09</t>
  </si>
  <si>
    <t xml:space="preserve">&lt;14.81</t>
  </si>
  <si>
    <t xml:space="preserve">SNO+ CW92</t>
  </si>
  <si>
    <t xml:space="preserve">Prep on 2024-02-09 by Sahima and Sharayah</t>
  </si>
  <si>
    <t xml:space="preserve">13.6 g</t>
  </si>
  <si>
    <t xml:space="preserve">For UG UPW assay completed on 2024-02-09</t>
  </si>
  <si>
    <t xml:space="preserve">&lt;7.96</t>
  </si>
  <si>
    <t xml:space="preserve">&lt;59.09</t>
  </si>
  <si>
    <t xml:space="preserve">&lt;8.70</t>
  </si>
  <si>
    <t xml:space="preserve">&lt;41.76</t>
  </si>
  <si>
    <t xml:space="preserve">&lt;11.91</t>
  </si>
  <si>
    <t xml:space="preserve">&lt;57.47</t>
  </si>
  <si>
    <t xml:space="preserve">&lt;3.57</t>
  </si>
  <si>
    <t xml:space="preserve">&lt;21.49</t>
  </si>
  <si>
    <t xml:space="preserve">PICO Measurements:</t>
  </si>
  <si>
    <t xml:space="preserve">PICO CW01</t>
  </si>
  <si>
    <t xml:space="preserve">Small Diameter Piezos from December Production</t>
  </si>
  <si>
    <t xml:space="preserve">10.6 g</t>
  </si>
  <si>
    <t xml:space="preserve">140107
14010701
14010703
14010801
14010802
14010804
140115</t>
  </si>
  <si>
    <t xml:space="preserve">&lt;63.85</t>
  </si>
  <si>
    <t xml:space="preserve">Piezo Acoustic Sensors</t>
  </si>
  <si>
    <t xml:space="preserve">Also PICO 3</t>
  </si>
  <si>
    <t xml:space="preserve">110.17 ppb</t>
  </si>
  <si>
    <t xml:space="preserve">5.53 ppb</t>
  </si>
  <si>
    <t xml:space="preserve">3.68 ppb</t>
  </si>
  <si>
    <t xml:space="preserve">37.94 ppb</t>
  </si>
  <si>
    <t xml:space="preserve">6.62 ppb</t>
  </si>
  <si>
    <t xml:space="preserve">59.75 ppb</t>
  </si>
  <si>
    <t xml:space="preserve">6.89 ppb</t>
  </si>
  <si>
    <t xml:space="preserve">34.89 ppb</t>
  </si>
  <si>
    <t xml:space="preserve">20.19 ppb</t>
  </si>
  <si>
    <t xml:space="preserve">PICO CW02</t>
  </si>
  <si>
    <t xml:space="preserve">&lt;15.05</t>
  </si>
  <si>
    <t xml:space="preserve">&lt;118.15</t>
  </si>
  <si>
    <t xml:space="preserve">Small Diameter Piezo Acoustic Sensors (11)</t>
  </si>
  <si>
    <t xml:space="preserve">May/June 2014 Production (6/16/2014)</t>
  </si>
  <si>
    <t xml:space="preserve">Also PICO 10</t>
  </si>
  <si>
    <t xml:space="preserve">2.50 ppb</t>
  </si>
  <si>
    <t xml:space="preserve">1.22 ppb</t>
  </si>
  <si>
    <t xml:space="preserve">7.82 ppb</t>
  </si>
  <si>
    <t xml:space="preserve">10.39 ppb</t>
  </si>
  <si>
    <t xml:space="preserve">31.26 ppb</t>
  </si>
  <si>
    <t xml:space="preserve">4.92 ppb</t>
  </si>
  <si>
    <t xml:space="preserve">4.38 ppb</t>
  </si>
  <si>
    <t xml:space="preserve">11.02 ppb</t>
  </si>
  <si>
    <t xml:space="preserve">PICO CW03</t>
  </si>
  <si>
    <t xml:space="preserve">These piezos are unelectroded</t>
  </si>
  <si>
    <t xml:space="preserve">&lt;49.93</t>
  </si>
  <si>
    <t xml:space="preserve">&lt;331.87</t>
  </si>
  <si>
    <t xml:space="preserve">Small Diameter Piezo Acoustic Sensors (8)</t>
  </si>
  <si>
    <t xml:space="preserve">&lt;3.48 ppb</t>
  </si>
  <si>
    <t xml:space="preserve">1.45 ppb</t>
  </si>
  <si>
    <t xml:space="preserve">10.79 ppb</t>
  </si>
  <si>
    <t xml:space="preserve">14.53 ppb</t>
  </si>
  <si>
    <t xml:space="preserve">4.61 ppb</t>
  </si>
  <si>
    <t xml:space="preserve">29.34 ppb</t>
  </si>
  <si>
    <t xml:space="preserve">18.21 ppb</t>
  </si>
  <si>
    <t xml:space="preserve">PICO CW04</t>
  </si>
  <si>
    <t xml:space="preserve">4.0 g</t>
  </si>
  <si>
    <t xml:space="preserve">&lt;632.00</t>
  </si>
  <si>
    <t xml:space="preserve">Distilled LAB</t>
  </si>
  <si>
    <t xml:space="preserve">9.02 ppb</t>
  </si>
  <si>
    <t xml:space="preserve">6.36 ppb</t>
  </si>
  <si>
    <t xml:space="preserve">2.65 ppb</t>
  </si>
  <si>
    <t xml:space="preserve">3.37 ppb</t>
  </si>
  <si>
    <t xml:space="preserve">44.89 ppb</t>
  </si>
  <si>
    <t xml:space="preserve">21.34 ppb</t>
  </si>
  <si>
    <t xml:space="preserve">11.26 ppb</t>
  </si>
  <si>
    <t xml:space="preserve">12.21 ppb</t>
  </si>
  <si>
    <t xml:space="preserve">6.39 ppb</t>
  </si>
  <si>
    <t xml:space="preserve">38.22 ppb</t>
  </si>
  <si>
    <t xml:space="preserve">PICO CW05</t>
  </si>
  <si>
    <t xml:space="preserve">Blue</t>
  </si>
  <si>
    <t xml:space="preserve">19.2 g</t>
  </si>
  <si>
    <t xml:space="preserve">&lt;453.85</t>
  </si>
  <si>
    <t xml:space="preserve">PVC-Clad Wire (Hook up wire)</t>
  </si>
  <si>
    <t xml:space="preserve">Alpha Wire</t>
  </si>
  <si>
    <t xml:space="preserve">63.34 ppb</t>
  </si>
  <si>
    <t xml:space="preserve">8.35 ppb</t>
  </si>
  <si>
    <t xml:space="preserve">70.24 ppb</t>
  </si>
  <si>
    <t xml:space="preserve">7.72 ppb</t>
  </si>
  <si>
    <t xml:space="preserve">140.93 ppb</t>
  </si>
  <si>
    <t xml:space="preserve">29.04 ppb</t>
  </si>
  <si>
    <t xml:space="preserve">706.04 ppb</t>
  </si>
  <si>
    <t xml:space="preserve">42.59 ppb</t>
  </si>
  <si>
    <t xml:space="preserve">326.01 ppb</t>
  </si>
  <si>
    <t xml:space="preserve">40.96 ppb</t>
  </si>
  <si>
    <t xml:space="preserve">56.97 ppb</t>
  </si>
  <si>
    <t xml:space="preserve">14.62 ppb</t>
  </si>
  <si>
    <t xml:space="preserve">PICO CW06</t>
  </si>
  <si>
    <t xml:space="preserve">White</t>
  </si>
  <si>
    <t xml:space="preserve">19.3 g</t>
  </si>
  <si>
    <t xml:space="preserve">&lt;599.22</t>
  </si>
  <si>
    <t xml:space="preserve">56.41 ppb</t>
  </si>
  <si>
    <t xml:space="preserve">7.69 ppb</t>
  </si>
  <si>
    <t xml:space="preserve">70.42 ppb</t>
  </si>
  <si>
    <t xml:space="preserve">7.95 ppb</t>
  </si>
  <si>
    <t xml:space="preserve">168.01 ppb</t>
  </si>
  <si>
    <t xml:space="preserve">29.17 ppb</t>
  </si>
  <si>
    <t xml:space="preserve">712.59 ppb</t>
  </si>
  <si>
    <t xml:space="preserve">43.85 ppb</t>
  </si>
  <si>
    <t xml:space="preserve">371.95 ppb</t>
  </si>
  <si>
    <t xml:space="preserve">42.15 ppb</t>
  </si>
  <si>
    <t xml:space="preserve">61.49 ppb</t>
  </si>
  <si>
    <t xml:space="preserve">14.39 ppb</t>
  </si>
  <si>
    <t xml:space="preserve">PICO CW07</t>
  </si>
  <si>
    <t xml:space="preserve">Orange</t>
  </si>
  <si>
    <t xml:space="preserve">&lt;725.80</t>
  </si>
  <si>
    <t xml:space="preserve">73.76 ppb</t>
  </si>
  <si>
    <t xml:space="preserve">8.80 ppb</t>
  </si>
  <si>
    <t xml:space="preserve">52.23 ppb</t>
  </si>
  <si>
    <t xml:space="preserve">8.58 ppb</t>
  </si>
  <si>
    <t xml:space="preserve">132.27 ppb</t>
  </si>
  <si>
    <t xml:space="preserve">33.12 ppb</t>
  </si>
  <si>
    <t xml:space="preserve">705.82 ppb</t>
  </si>
  <si>
    <t xml:space="preserve">45.73 ppb</t>
  </si>
  <si>
    <t xml:space="preserve">395.87 ppb</t>
  </si>
  <si>
    <t xml:space="preserve">49.77 ppb</t>
  </si>
  <si>
    <t xml:space="preserve">100.18 ppb</t>
  </si>
  <si>
    <t xml:space="preserve">17.39 ppb</t>
  </si>
  <si>
    <t xml:space="preserve">PICO CW08</t>
  </si>
  <si>
    <t xml:space="preserve">Red</t>
  </si>
  <si>
    <t xml:space="preserve">&lt;645.29</t>
  </si>
  <si>
    <t xml:space="preserve">52.69 ppb</t>
  </si>
  <si>
    <t xml:space="preserve">49.28 ppb</t>
  </si>
  <si>
    <t xml:space="preserve">5.66 ppb</t>
  </si>
  <si>
    <t xml:space="preserve">115.61 ppb</t>
  </si>
  <si>
    <t xml:space="preserve">23.82 ppb</t>
  </si>
  <si>
    <t xml:space="preserve">316.99 ppb</t>
  </si>
  <si>
    <t xml:space="preserve">24.20 ppb</t>
  </si>
  <si>
    <t xml:space="preserve">146.85 ppb</t>
  </si>
  <si>
    <t xml:space="preserve">123.24 ppb</t>
  </si>
  <si>
    <t xml:space="preserve">14.79 ppb</t>
  </si>
  <si>
    <t xml:space="preserve">PICO CW09</t>
  </si>
  <si>
    <t xml:space="preserve">Green</t>
  </si>
  <si>
    <t xml:space="preserve">19.1 g</t>
  </si>
  <si>
    <t xml:space="preserve">150525
150527</t>
  </si>
  <si>
    <t xml:space="preserve">&lt;778.59</t>
  </si>
  <si>
    <t xml:space="preserve">90.63 ppb</t>
  </si>
  <si>
    <t xml:space="preserve">10.92 ppb</t>
  </si>
  <si>
    <t xml:space="preserve">80.22 ppb</t>
  </si>
  <si>
    <t xml:space="preserve">9.57 ppb</t>
  </si>
  <si>
    <t xml:space="preserve">310.99 ppb</t>
  </si>
  <si>
    <t xml:space="preserve">41.23 ppb</t>
  </si>
  <si>
    <t xml:space="preserve">624.88 ppb</t>
  </si>
  <si>
    <t xml:space="preserve">43.82 ppb</t>
  </si>
  <si>
    <t xml:space="preserve">189.67 ppb</t>
  </si>
  <si>
    <t xml:space="preserve">45.72 ppb</t>
  </si>
  <si>
    <t xml:space="preserve">170.22 ppb</t>
  </si>
  <si>
    <t xml:space="preserve">22.27 ppb</t>
  </si>
  <si>
    <t xml:space="preserve">PICO CW10</t>
  </si>
  <si>
    <t xml:space="preserve">Black</t>
  </si>
  <si>
    <t xml:space="preserve">19.0 g</t>
  </si>
  <si>
    <t xml:space="preserve">&lt;790.95</t>
  </si>
  <si>
    <t xml:space="preserve">71.70 ppb</t>
  </si>
  <si>
    <t xml:space="preserve">9.82 ppb</t>
  </si>
  <si>
    <t xml:space="preserve">77.51 ppb</t>
  </si>
  <si>
    <t xml:space="preserve">9.03 ppb</t>
  </si>
  <si>
    <t xml:space="preserve">166.21 ppb</t>
  </si>
  <si>
    <t xml:space="preserve">34.82 ppb</t>
  </si>
  <si>
    <t xml:space="preserve">658.12 ppb</t>
  </si>
  <si>
    <t xml:space="preserve">44.36 ppb</t>
  </si>
  <si>
    <t xml:space="preserve">313.22 ppb</t>
  </si>
  <si>
    <t xml:space="preserve">47.93 ppb</t>
  </si>
  <si>
    <t xml:space="preserve">126.44 ppb</t>
  </si>
  <si>
    <t xml:space="preserve">18.86 ppb</t>
  </si>
  <si>
    <t xml:space="preserve">PICO CW11</t>
  </si>
  <si>
    <t xml:space="preserve">Brown</t>
  </si>
  <si>
    <t xml:space="preserve">150529
150530</t>
  </si>
  <si>
    <t xml:space="preserve">&lt;229.05</t>
  </si>
  <si>
    <t xml:space="preserve">54.14 ppb</t>
  </si>
  <si>
    <t xml:space="preserve">62.85 ppb</t>
  </si>
  <si>
    <t xml:space="preserve">5.47 ppb</t>
  </si>
  <si>
    <t xml:space="preserve">145.44 ppb</t>
  </si>
  <si>
    <t xml:space="preserve">16.88 ppb</t>
  </si>
  <si>
    <t xml:space="preserve">603.875 ppb</t>
  </si>
  <si>
    <t xml:space="preserve">33.19 ppb</t>
  </si>
  <si>
    <t xml:space="preserve">322.71 ppb</t>
  </si>
  <si>
    <t xml:space="preserve">74.94 ppb</t>
  </si>
  <si>
    <t xml:space="preserve">8.69 ppb</t>
  </si>
  <si>
    <t xml:space="preserve">PICO CW12</t>
  </si>
  <si>
    <t xml:space="preserve">3.3 g</t>
  </si>
  <si>
    <t xml:space="preserve">&lt;77.89</t>
  </si>
  <si>
    <t xml:space="preserve">&lt;30.00</t>
  </si>
  <si>
    <t xml:space="preserve">&lt;386.36</t>
  </si>
  <si>
    <t xml:space="preserve">&lt;2556.67</t>
  </si>
  <si>
    <t xml:space="preserve">Cable Inner Wires</t>
  </si>
  <si>
    <t xml:space="preserve">ECOGen Cables by Alpha Wire</t>
  </si>
  <si>
    <t xml:space="preserve">7.35 ppb</t>
  </si>
  <si>
    <t xml:space="preserve">9.26 ppb</t>
  </si>
  <si>
    <t xml:space="preserve">&lt;6.31 ppb</t>
  </si>
  <si>
    <t xml:space="preserve">&lt;52.80 ppb</t>
  </si>
  <si>
    <t xml:space="preserve">23.63 ppb</t>
  </si>
  <si>
    <t xml:space="preserve">16.11 ppb</t>
  </si>
  <si>
    <t xml:space="preserve">&lt;95.05 ppb</t>
  </si>
  <si>
    <t xml:space="preserve">196.71 ppb</t>
  </si>
  <si>
    <t xml:space="preserve">29.33 ppb</t>
  </si>
  <si>
    <t xml:space="preserve">PICO CW13</t>
  </si>
  <si>
    <t xml:space="preserve">Grey plastic-type outer shell</t>
  </si>
  <si>
    <t xml:space="preserve">3.6 g</t>
  </si>
  <si>
    <t xml:space="preserve">Cable Outer Shield</t>
  </si>
  <si>
    <t xml:space="preserve">131.57 ppb</t>
  </si>
  <si>
    <t xml:space="preserve">19.14 ppb</t>
  </si>
  <si>
    <t xml:space="preserve">80.60 ppb</t>
  </si>
  <si>
    <t xml:space="preserve">13.91 ppb</t>
  </si>
  <si>
    <t xml:space="preserve">205.60 ppb</t>
  </si>
  <si>
    <t xml:space="preserve">56.45 ppb</t>
  </si>
  <si>
    <t xml:space="preserve">648.10 ppb</t>
  </si>
  <si>
    <t xml:space="preserve">57.43 ppb</t>
  </si>
  <si>
    <t xml:space="preserve">387.95 ppb</t>
  </si>
  <si>
    <t xml:space="preserve">76.18 ppb</t>
  </si>
  <si>
    <t xml:space="preserve">149.49 ppb</t>
  </si>
  <si>
    <t xml:space="preserve">31.91 ppb</t>
  </si>
  <si>
    <t xml:space="preserve">PICO CW14</t>
  </si>
  <si>
    <t xml:space="preserve">Metal Insulator / Grounding Jacket</t>
  </si>
  <si>
    <t xml:space="preserve">5.4 g</t>
  </si>
  <si>
    <t xml:space="preserve">150617
150618
15061801
150619</t>
  </si>
  <si>
    <t xml:space="preserve">&lt;1142..04</t>
  </si>
  <si>
    <t xml:space="preserve">Cable Outer insulator</t>
  </si>
  <si>
    <t xml:space="preserve">5.59 ppb</t>
  </si>
  <si>
    <t xml:space="preserve">39.51 ppb</t>
  </si>
  <si>
    <t xml:space="preserve">96.50 ppb</t>
  </si>
  <si>
    <t xml:space="preserve">23.73 ppb</t>
  </si>
  <si>
    <t xml:space="preserve">24.49 ppb</t>
  </si>
  <si>
    <t xml:space="preserve">9.69 ppb</t>
  </si>
  <si>
    <t xml:space="preserve">27.82 ppb</t>
  </si>
  <si>
    <t xml:space="preserve">22.33 ppb</t>
  </si>
  <si>
    <t xml:space="preserve">76.05 ppb</t>
  </si>
  <si>
    <t xml:space="preserve">14.51 ppb</t>
  </si>
  <si>
    <t xml:space="preserve">PICO CW15</t>
  </si>
  <si>
    <t xml:space="preserve">4.6 g</t>
  </si>
  <si>
    <t xml:space="preserve">&lt;1531.52</t>
  </si>
  <si>
    <t xml:space="preserve">Thick Diameter Cable Inner Wire</t>
  </si>
  <si>
    <t xml:space="preserve">20.44 ppb</t>
  </si>
  <si>
    <t xml:space="preserve">6.98 ppb</t>
  </si>
  <si>
    <t xml:space="preserve">4.01 ppb</t>
  </si>
  <si>
    <t xml:space="preserve">54.90 ppb</t>
  </si>
  <si>
    <t xml:space="preserve">25.12 ppb</t>
  </si>
  <si>
    <t xml:space="preserve">45.37 ppb</t>
  </si>
  <si>
    <t xml:space="preserve">14.44 ppb</t>
  </si>
  <si>
    <t xml:space="preserve">6.17 ppb</t>
  </si>
  <si>
    <t xml:space="preserve">28.92 ppb</t>
  </si>
  <si>
    <t xml:space="preserve">41.80 ppb</t>
  </si>
  <si>
    <t xml:space="preserve">13.89 ppb</t>
  </si>
  <si>
    <t xml:space="preserve">PICO CW16</t>
  </si>
  <si>
    <t xml:space="preserve">6.1 g</t>
  </si>
  <si>
    <t xml:space="preserve">&lt;48.69 </t>
  </si>
  <si>
    <t xml:space="preserve">&lt;116.72</t>
  </si>
  <si>
    <t xml:space="preserve">&lt;932.46</t>
  </si>
  <si>
    <t xml:space="preserve">Thick Diameter Cable Outer insulator</t>
  </si>
  <si>
    <t xml:space="preserve">1.96 ppb</t>
  </si>
  <si>
    <t xml:space="preserve">3.66 ppb</t>
  </si>
  <si>
    <t xml:space="preserve">55.73 ppb</t>
  </si>
  <si>
    <t xml:space="preserve">18.45 ppb</t>
  </si>
  <si>
    <t xml:space="preserve">&lt;11.98 ppb</t>
  </si>
  <si>
    <t xml:space="preserve">&lt;28.71 ppb</t>
  </si>
  <si>
    <t xml:space="preserve">639.58 ppb</t>
  </si>
  <si>
    <t xml:space="preserve">43.38 ppb</t>
  </si>
  <si>
    <t xml:space="preserve">PICO CW17</t>
  </si>
  <si>
    <t xml:space="preserve">&lt;258.92</t>
  </si>
  <si>
    <t xml:space="preserve">&lt;561.14 </t>
  </si>
  <si>
    <t xml:space="preserve">Thick Diameter Cable Outer Shield</t>
  </si>
  <si>
    <t xml:space="preserve">12.29 ppb</t>
  </si>
  <si>
    <t xml:space="preserve">3.10 ppb</t>
  </si>
  <si>
    <t xml:space="preserve">5.54 ppb</t>
  </si>
  <si>
    <t xml:space="preserve">2.04 ppb</t>
  </si>
  <si>
    <t xml:space="preserve">35.69 ppb</t>
  </si>
  <si>
    <t xml:space="preserve">7.76 ppb</t>
  </si>
  <si>
    <t xml:space="preserve">23.17 ppb</t>
  </si>
  <si>
    <t xml:space="preserve">5.35 ppb</t>
  </si>
  <si>
    <t xml:space="preserve">&lt;63.70 ppb</t>
  </si>
  <si>
    <t xml:space="preserve">51.77 ppb</t>
  </si>
  <si>
    <t xml:space="preserve">8.23 ppb</t>
  </si>
  <si>
    <t xml:space="preserve">PICO CW18</t>
  </si>
  <si>
    <t xml:space="preserve">Part No. A06000320625S</t>
  </si>
  <si>
    <t xml:space="preserve">160317
16031701</t>
  </si>
  <si>
    <t xml:space="preserve">&lt;47.17</t>
  </si>
  <si>
    <t xml:space="preserve">&lt;929.62</t>
  </si>
  <si>
    <t xml:space="preserve">Springs
</t>
  </si>
  <si>
    <t xml:space="preserve">Lot No. 1076186
  Associated Spring Raymond
</t>
  </si>
  <si>
    <t xml:space="preserve">2.71 ppb</t>
  </si>
  <si>
    <t xml:space="preserve">0.68 ppb</t>
  </si>
  <si>
    <t xml:space="preserve">2.31 ppb</t>
  </si>
  <si>
    <t xml:space="preserve">28.93 ppb</t>
  </si>
  <si>
    <t xml:space="preserve">15.75 ppb</t>
  </si>
  <si>
    <t xml:space="preserve">&lt;11.60 ppb</t>
  </si>
  <si>
    <t xml:space="preserve">19.97 ppb</t>
  </si>
  <si>
    <t xml:space="preserve">3.33 ppb</t>
  </si>
  <si>
    <t xml:space="preserve">8.24 ppb</t>
  </si>
  <si>
    <t xml:space="preserve">PICO CW19</t>
  </si>
  <si>
    <t xml:space="preserve">Lot No.: 286245-6
8-32 x ½ washer face thumb screw</t>
  </si>
  <si>
    <t xml:space="preserve">17.10 g</t>
  </si>
  <si>
    <t xml:space="preserve">&lt;13.18</t>
  </si>
  <si>
    <t xml:space="preserve">&lt;9.94</t>
  </si>
  <si>
    <t xml:space="preserve">&lt;244.74</t>
  </si>
  <si>
    <t xml:space="preserve">Thumb Screws</t>
  </si>
  <si>
    <t xml:space="preserve">Richard Manno Company</t>
  </si>
  <si>
    <t xml:space="preserve">&lt;1.07 ppb</t>
  </si>
  <si>
    <t xml:space="preserve">4.41 ppb</t>
  </si>
  <si>
    <t xml:space="preserve">&lt;2.45 ppb</t>
  </si>
  <si>
    <t xml:space="preserve">13.03 ppb</t>
  </si>
  <si>
    <t xml:space="preserve">6.42 ppb</t>
  </si>
  <si>
    <t xml:space="preserve">5.43 ppb</t>
  </si>
  <si>
    <t xml:space="preserve">2.42 ppb</t>
  </si>
  <si>
    <t xml:space="preserve">PICO CW20</t>
  </si>
  <si>
    <t xml:space="preserve">0.5 g</t>
  </si>
  <si>
    <t xml:space="preserve">160923
160930</t>
  </si>
  <si>
    <t xml:space="preserve">&lt;380.00</t>
  </si>
  <si>
    <t xml:space="preserve">&lt;5240.00</t>
  </si>
  <si>
    <t xml:space="preserve">Kapton</t>
  </si>
  <si>
    <t xml:space="preserve">35.66 ppb</t>
  </si>
  <si>
    <t xml:space="preserve">32.86 ppb</t>
  </si>
  <si>
    <t xml:space="preserve">16.30 ppb</t>
  </si>
  <si>
    <t xml:space="preserve">76.02 ppb</t>
  </si>
  <si>
    <t xml:space="preserve">109.70 ppb</t>
  </si>
  <si>
    <t xml:space="preserve">&lt;93.48 ppb</t>
  </si>
  <si>
    <t xml:space="preserve">73.33 ppb</t>
  </si>
  <si>
    <t xml:space="preserve">139.59 ppb</t>
  </si>
  <si>
    <t xml:space="preserve">155.44 ppb</t>
  </si>
  <si>
    <t xml:space="preserve">58.00 ppb</t>
  </si>
  <si>
    <t xml:space="preserve">PICO CW21</t>
  </si>
  <si>
    <t xml:space="preserve">0.4 g</t>
  </si>
  <si>
    <t xml:space="preserve">161006
161010</t>
  </si>
  <si>
    <t xml:space="preserve">&lt;525.00</t>
  </si>
  <si>
    <t xml:space="preserve">&lt;289.41</t>
  </si>
  <si>
    <t xml:space="preserve">&lt;4210.00</t>
  </si>
  <si>
    <t xml:space="preserve">&lt;7052.50</t>
  </si>
  <si>
    <t xml:space="preserve">Liquid Crystal Polymer</t>
  </si>
  <si>
    <t xml:space="preserve">&lt;42.53 ppb</t>
  </si>
  <si>
    <t xml:space="preserve">&lt;23.44 ppb</t>
  </si>
  <si>
    <t xml:space="preserve">41.37 ppb</t>
  </si>
  <si>
    <t xml:space="preserve">148.69 ppb</t>
  </si>
  <si>
    <t xml:space="preserve">28.55 ppb</t>
  </si>
  <si>
    <t xml:space="preserve">82.96 ppb</t>
  </si>
  <si>
    <t xml:space="preserve">&lt;1.04 ppm</t>
  </si>
  <si>
    <t xml:space="preserve">138.11 ppb</t>
  </si>
  <si>
    <t xml:space="preserve">77.96 ppb</t>
  </si>
  <si>
    <t xml:space="preserve">PICO CW22</t>
  </si>
  <si>
    <t xml:space="preserve">Jar to Flange Seal</t>
  </si>
  <si>
    <t xml:space="preserve">&lt;29.15</t>
  </si>
  <si>
    <t xml:space="preserve">&lt;12.19</t>
  </si>
  <si>
    <t xml:space="preserve">&lt;820.31</t>
  </si>
  <si>
    <t xml:space="preserve">PTFE Gasket</t>
  </si>
  <si>
    <t xml:space="preserve">Hennig Gaskets and Seals</t>
  </si>
  <si>
    <t xml:space="preserve">4.27 ppb</t>
  </si>
  <si>
    <t xml:space="preserve">&lt;2.36 ppb</t>
  </si>
  <si>
    <t xml:space="preserve">&lt;21.45 ppb</t>
  </si>
  <si>
    <t xml:space="preserve">2.62 ppb</t>
  </si>
  <si>
    <t xml:space="preserve">10.44 ppb</t>
  </si>
  <si>
    <t xml:space="preserve">24.83 ppb</t>
  </si>
  <si>
    <t xml:space="preserve">22.67 ppb</t>
  </si>
  <si>
    <t xml:space="preserve">16.91 ppb</t>
  </si>
  <si>
    <t xml:space="preserve">8.89 ppb</t>
  </si>
  <si>
    <t xml:space="preserve">PICO CW23</t>
  </si>
  <si>
    <t xml:space="preserve">PN: 1416-1701-1-ND</t>
  </si>
  <si>
    <t xml:space="preserve">170315
170316</t>
  </si>
  <si>
    <t xml:space="preserve">&lt;510.00</t>
  </si>
  <si>
    <t xml:space="preserve">&lt;3325.00</t>
  </si>
  <si>
    <t xml:space="preserve">LED Luxeon Rebel Deep Red SMD</t>
  </si>
  <si>
    <t xml:space="preserve">Digi-Key</t>
  </si>
  <si>
    <t xml:space="preserve">10 LEDs</t>
  </si>
  <si>
    <t xml:space="preserve">251.90 ppb</t>
  </si>
  <si>
    <t xml:space="preserve">54.50 ppb</t>
  </si>
  <si>
    <t xml:space="preserve">87.17 ppb</t>
  </si>
  <si>
    <t xml:space="preserve">28.26 ppb</t>
  </si>
  <si>
    <t xml:space="preserve">173.81 ppb</t>
  </si>
  <si>
    <t xml:space="preserve">147.66 ppb</t>
  </si>
  <si>
    <t xml:space="preserve">&lt;125.46 ppb</t>
  </si>
  <si>
    <t xml:space="preserve">382.83 ppb</t>
  </si>
  <si>
    <t xml:space="preserve">180.14 ppb</t>
  </si>
  <si>
    <t xml:space="preserve">227.41 ppb</t>
  </si>
  <si>
    <t xml:space="preserve">74.52 ppb</t>
  </si>
  <si>
    <t xml:space="preserve">PICO CW24</t>
  </si>
  <si>
    <t xml:space="preserve">PN: XPEPHR-L1-0000-00801CT-ND</t>
  </si>
  <si>
    <t xml:space="preserve">170406
170413</t>
  </si>
  <si>
    <t xml:space="preserve">&lt;442.50</t>
  </si>
  <si>
    <t xml:space="preserve">&lt;3962.50</t>
  </si>
  <si>
    <t xml:space="preserve">LED Photo Red 650NM 700MA</t>
  </si>
  <si>
    <t xml:space="preserve">32.74 ppb</t>
  </si>
  <si>
    <t xml:space="preserve">35.85 ppb</t>
  </si>
  <si>
    <t xml:space="preserve">55.44 ppb</t>
  </si>
  <si>
    <t xml:space="preserve">25.11 ppb</t>
  </si>
  <si>
    <t xml:space="preserve">352.62 ppb</t>
  </si>
  <si>
    <t xml:space="preserve">141.83 ppb</t>
  </si>
  <si>
    <t xml:space="preserve">&lt;108.86 ppb</t>
  </si>
  <si>
    <t xml:space="preserve">31.08 ppb</t>
  </si>
  <si>
    <t xml:space="preserve">153.91 ppb</t>
  </si>
  <si>
    <t xml:space="preserve">214.65 ppb</t>
  </si>
  <si>
    <t xml:space="preserve">66.42 ppb</t>
  </si>
  <si>
    <t xml:space="preserve">PICO CW25</t>
  </si>
  <si>
    <t xml:space="preserve">NB PZT Piezeos 5mm diameter and  1 mm thick</t>
  </si>
  <si>
    <t xml:space="preserve">1.8 g</t>
  </si>
  <si>
    <t xml:space="preserve">170427
170429
170502
170506</t>
  </si>
  <si>
    <t xml:space="preserve">&lt;74.44</t>
  </si>
  <si>
    <t xml:space="preserve">&lt;422.22</t>
  </si>
  <si>
    <t xml:space="preserve">&lt;1383.89</t>
  </si>
  <si>
    <t xml:space="preserve">April 2017 Batch, 
12 piezos</t>
  </si>
  <si>
    <t xml:space="preserve">37.74 ppb</t>
  </si>
  <si>
    <t xml:space="preserve">12.94 ppb</t>
  </si>
  <si>
    <t xml:space="preserve">&lt;6.03 ppb</t>
  </si>
  <si>
    <t xml:space="preserve">41.90 ppb</t>
  </si>
  <si>
    <t xml:space="preserve">37.10 ppb</t>
  </si>
  <si>
    <t xml:space="preserve">19.90 ppb</t>
  </si>
  <si>
    <t xml:space="preserve">20.88 ppb</t>
  </si>
  <si>
    <t xml:space="preserve">&lt;103.87 ppb</t>
  </si>
  <si>
    <t xml:space="preserve">104.18 ppb</t>
  </si>
  <si>
    <t xml:space="preserve">26.15 ppb</t>
  </si>
  <si>
    <t xml:space="preserve">PICO CW26</t>
  </si>
  <si>
    <t xml:space="preserve">NB PZT Piezeos
3 mm diameter and  8.7 mm tall</t>
  </si>
  <si>
    <t xml:space="preserve">170525
170601</t>
  </si>
  <si>
    <t xml:space="preserve">&lt;18.68</t>
  </si>
  <si>
    <t xml:space="preserve">&lt;15.66</t>
  </si>
  <si>
    <t xml:space="preserve">April 2017 Batch,  17 piezos</t>
  </si>
  <si>
    <t xml:space="preserve">1.83 ppb</t>
  </si>
  <si>
    <t xml:space="preserve">&lt;1.51 ppb</t>
  </si>
  <si>
    <t xml:space="preserve">6.74 ppb</t>
  </si>
  <si>
    <t xml:space="preserve">&lt;3.85 ppb</t>
  </si>
  <si>
    <t xml:space="preserve">7.94 ppb</t>
  </si>
  <si>
    <t xml:space="preserve">9.85 ppb</t>
  </si>
  <si>
    <t xml:space="preserve">22.52 ppb</t>
  </si>
  <si>
    <t xml:space="preserve">PICO CW27</t>
  </si>
  <si>
    <t xml:space="preserve">NB PZT Piezeos 5mm diameter and 1 mm thick</t>
  </si>
  <si>
    <t xml:space="preserve">4.1 g</t>
  </si>
  <si>
    <t xml:space="preserve">&lt;31.46</t>
  </si>
  <si>
    <t xml:space="preserve">&lt;596.83</t>
  </si>
  <si>
    <t xml:space="preserve">June 2017 Batch 
25 piezos</t>
  </si>
  <si>
    <t xml:space="preserve">2.72 ppb</t>
  </si>
  <si>
    <t xml:space="preserve">&lt;2.55 ppb</t>
  </si>
  <si>
    <t xml:space="preserve">14.52 ppb</t>
  </si>
  <si>
    <t xml:space="preserve">15.06 ppb</t>
  </si>
  <si>
    <t xml:space="preserve">16.54 ppb</t>
  </si>
  <si>
    <t xml:space="preserve">8.75 ppb</t>
  </si>
  <si>
    <t xml:space="preserve">24.28 ppb</t>
  </si>
  <si>
    <t xml:space="preserve">20.14 ppb</t>
  </si>
  <si>
    <t xml:space="preserve">42.77 ppb</t>
  </si>
  <si>
    <t xml:space="preserve">9.29 ppb</t>
  </si>
  <si>
    <t xml:space="preserve">PICO CW28</t>
  </si>
  <si>
    <t xml:space="preserve">3M Scotchlite 8725</t>
  </si>
  <si>
    <t xml:space="preserve">24.5 g</t>
  </si>
  <si>
    <t xml:space="preserve">170809
170814</t>
  </si>
  <si>
    <t xml:space="preserve">&lt;221.02</t>
  </si>
  <si>
    <t xml:space="preserve">Reflector Material</t>
  </si>
  <si>
    <t xml:space="preserve">1” wide</t>
  </si>
  <si>
    <t xml:space="preserve">114.17 ppb</t>
  </si>
  <si>
    <t xml:space="preserve">7.60 ppb</t>
  </si>
  <si>
    <t xml:space="preserve">4.19 ppb</t>
  </si>
  <si>
    <t xml:space="preserve">170.80 ppb</t>
  </si>
  <si>
    <t xml:space="preserve">23.61 ppb</t>
  </si>
  <si>
    <t xml:space="preserve">147.49 ppb</t>
  </si>
  <si>
    <t xml:space="preserve">12.68 ppb</t>
  </si>
  <si>
    <t xml:space="preserve">138.06 ppb</t>
  </si>
  <si>
    <t xml:space="preserve">27.59 ppb</t>
  </si>
  <si>
    <t xml:space="preserve">11.81 ppb</t>
  </si>
  <si>
    <t xml:space="preserve">Additional Activities:</t>
  </si>
  <si>
    <t xml:space="preserve">40K:</t>
  </si>
  <si>
    <t xml:space="preserve">4.25 ppm</t>
  </si>
  <si>
    <t xml:space="preserve">1.22 ppm</t>
  </si>
  <si>
    <t xml:space="preserve">PICO CW29</t>
  </si>
  <si>
    <t xml:space="preserve">3M Scotchlite 8830</t>
  </si>
  <si>
    <t xml:space="preserve">14.7 g</t>
  </si>
  <si>
    <t xml:space="preserve">170824
17082401
170826
17082601
17062602
170901
170904</t>
  </si>
  <si>
    <t xml:space="preserve">Also Counted as PICO 70</t>
  </si>
  <si>
    <t xml:space="preserve">66.06 ppb</t>
  </si>
  <si>
    <t xml:space="preserve">4.00 ppb</t>
  </si>
  <si>
    <t xml:space="preserve">5.61 ppb</t>
  </si>
  <si>
    <t xml:space="preserve">2.12 ppb</t>
  </si>
  <si>
    <t xml:space="preserve">96.11 ppb</t>
  </si>
  <si>
    <t xml:space="preserve">11.53 ppb</t>
  </si>
  <si>
    <t xml:space="preserve">73.99 ppb</t>
  </si>
  <si>
    <t xml:space="preserve">6.46 ppb</t>
  </si>
  <si>
    <t xml:space="preserve">61.18 ppb</t>
  </si>
  <si>
    <t xml:space="preserve">13.00 ppb</t>
  </si>
  <si>
    <t xml:space="preserve">26.50 ppb</t>
  </si>
  <si>
    <t xml:space="preserve">11.08 ppm</t>
  </si>
  <si>
    <t xml:space="preserve">2.75 ppm</t>
  </si>
  <si>
    <t xml:space="preserve">PICO CW30</t>
  </si>
  <si>
    <t xml:space="preserve">NB PZT Piezeos 5mm diameter and 8.7 mm high</t>
  </si>
  <si>
    <t xml:space="preserve">&lt;140.73</t>
  </si>
  <si>
    <t xml:space="preserve">Sept 2017 Batch 
11 piezos</t>
  </si>
  <si>
    <t xml:space="preserve">5.50 ppb</t>
  </si>
  <si>
    <t xml:space="preserve">1.42 ppb</t>
  </si>
  <si>
    <t xml:space="preserve">0.90 ppb</t>
  </si>
  <si>
    <t xml:space="preserve">14.16 ppb</t>
  </si>
  <si>
    <t xml:space="preserve">5.14 ppb</t>
  </si>
  <si>
    <t xml:space="preserve">2.60 ppb</t>
  </si>
  <si>
    <t xml:space="preserve">6.06 ppb</t>
  </si>
  <si>
    <t xml:space="preserve">47.35 ppb</t>
  </si>
  <si>
    <t xml:space="preserve">PICO CW31</t>
  </si>
  <si>
    <t xml:space="preserve">Solder No-Clean 18 AWG 63/37 1 LB
Part No: KE1402-ND
Mfg PN: 24-6337-8814</t>
  </si>
  <si>
    <t xml:space="preserve">15.0 g</t>
  </si>
  <si>
    <t xml:space="preserve">&lt;38.93</t>
  </si>
  <si>
    <t xml:space="preserve">&lt;67.93</t>
  </si>
  <si>
    <t xml:space="preserve">,22.13</t>
  </si>
  <si>
    <t xml:space="preserve">&lt;31.07</t>
  </si>
  <si>
    <t xml:space="preserve">&lt;101.60</t>
  </si>
  <si>
    <t xml:space="preserve">&lt;461.00</t>
  </si>
  <si>
    <t xml:space="preserve">Solder Wire</t>
  </si>
  <si>
    <t xml:space="preserve">Kester Solder (vendor Digi-Key)</t>
  </si>
  <si>
    <t xml:space="preserve">&lt;3.15 ppb</t>
  </si>
  <si>
    <t xml:space="preserve">&lt;5.50 ppb</t>
  </si>
  <si>
    <t xml:space="preserve">&lt;38.96 ppb</t>
  </si>
  <si>
    <t xml:space="preserve">&lt;7.64 ppb</t>
  </si>
  <si>
    <t xml:space="preserve">&lt;24.99 ppb</t>
  </si>
  <si>
    <t xml:space="preserve">1.80 ppm</t>
  </si>
  <si>
    <t xml:space="preserve">0.10 ppm</t>
  </si>
  <si>
    <t xml:space="preserve">PICO CW32</t>
  </si>
  <si>
    <t xml:space="preserve">Wire Bus Bar 16AWG
Part No.: 295 SV005-ND</t>
  </si>
  <si>
    <t xml:space="preserve">180227
080305</t>
  </si>
  <si>
    <t xml:space="preserve">&lt;4.05</t>
  </si>
  <si>
    <t xml:space="preserve">&lt;101.62</t>
  </si>
  <si>
    <t xml:space="preserve">&lt;252.91</t>
  </si>
  <si>
    <t xml:space="preserve">Tin coated copper wire</t>
  </si>
  <si>
    <t xml:space="preserve">Alpha Wire (vendor Digi-Key)</t>
  </si>
  <si>
    <t xml:space="preserve">1.15 ppb</t>
  </si>
  <si>
    <t xml:space="preserve">1.30 ppb</t>
  </si>
  <si>
    <t xml:space="preserve">1.12 ppb</t>
  </si>
  <si>
    <t xml:space="preserve">&lt;7.14 ppb</t>
  </si>
  <si>
    <t xml:space="preserve">2.79 ppb</t>
  </si>
  <si>
    <t xml:space="preserve">&lt;25.00 ppb</t>
  </si>
  <si>
    <t xml:space="preserve">242.89 ppb</t>
  </si>
  <si>
    <t xml:space="preserve">15.76 ppb</t>
  </si>
  <si>
    <t xml:space="preserve">PICO CW33</t>
  </si>
  <si>
    <t xml:space="preserve">304 Pieces of Fiducial Marks for PICO 40L</t>
  </si>
  <si>
    <t xml:space="preserve">0.122 g</t>
  </si>
  <si>
    <t xml:space="preserve">180628
180629
180710</t>
  </si>
  <si>
    <t xml:space="preserve">&lt;1270.49</t>
  </si>
  <si>
    <t xml:space="preserve">&lt;7344.26</t>
  </si>
  <si>
    <t xml:space="preserve">&lt;13122.95</t>
  </si>
  <si>
    <t xml:space="preserve">Fiducial Marks</t>
  </si>
  <si>
    <t xml:space="preserve">401 ug per mark</t>
  </si>
  <si>
    <t xml:space="preserve">65.17 ppb</t>
  </si>
  <si>
    <t xml:space="preserve">153.45 ppb</t>
  </si>
  <si>
    <t xml:space="preserve">&lt;102.91 ppb</t>
  </si>
  <si>
    <t xml:space="preserve">336.77 ppb</t>
  </si>
  <si>
    <t xml:space="preserve">473.15 ppb</t>
  </si>
  <si>
    <t xml:space="preserve">720.34 ppb</t>
  </si>
  <si>
    <t xml:space="preserve">300.31 ppb</t>
  </si>
  <si>
    <t xml:space="preserve">&lt;1806.69 ppb</t>
  </si>
  <si>
    <t xml:space="preserve">136.11 ppb</t>
  </si>
  <si>
    <t xml:space="preserve">219.76 ppb</t>
  </si>
  <si>
    <t xml:space="preserve">PICO CW34</t>
  </si>
  <si>
    <t xml:space="preserve">To be used to suspend the copper coils and retro-reflector</t>
  </si>
  <si>
    <t xml:space="preserve">14.1 g</t>
  </si>
  <si>
    <t xml:space="preserve">180713
180717
180730
18073001</t>
  </si>
  <si>
    <t xml:space="preserve">&lt;34.89</t>
  </si>
  <si>
    <t xml:space="preserve">&lt;236.70</t>
  </si>
  <si>
    <t xml:space="preserve">316 Stainless Steel Bar</t>
  </si>
  <si>
    <t xml:space="preserve">McMaster Carr</t>
  </si>
  <si>
    <t xml:space="preserve">PICO CW35</t>
  </si>
  <si>
    <t xml:space="preserve">52.3 g</t>
  </si>
  <si>
    <t xml:space="preserve">18082801
180829
180830
180904
18090401
180905
180920</t>
  </si>
  <si>
    <t xml:space="preserve">&lt;7.08</t>
  </si>
  <si>
    <t xml:space="preserve">&lt;18.05</t>
  </si>
  <si>
    <t xml:space="preserve">Batch: 2018-07-15
40 piezos</t>
  </si>
  <si>
    <t xml:space="preserve">1.3075 g / Piezo</t>
  </si>
  <si>
    <t xml:space="preserve">PICO CW36</t>
  </si>
  <si>
    <t xml:space="preserve">181113
181124</t>
  </si>
  <si>
    <t xml:space="preserve">&lt;8.80</t>
  </si>
  <si>
    <t xml:space="preserve">Batch: 2018-11-04
14 piezos</t>
  </si>
  <si>
    <t xml:space="preserve">1.293 g / Piezo</t>
  </si>
  <si>
    <t xml:space="preserve">PICO CW37</t>
  </si>
  <si>
    <t xml:space="preserve">6.7g</t>
  </si>
  <si>
    <t xml:space="preserve">190402
190413</t>
  </si>
  <si>
    <t xml:space="preserve">&lt;50.00</t>
  </si>
  <si>
    <t xml:space="preserve">&lt;16.79</t>
  </si>
  <si>
    <t xml:space="preserve">&lt;7.16</t>
  </si>
  <si>
    <t xml:space="preserve">&lt;59.61</t>
  </si>
  <si>
    <t xml:space="preserve">&lt;53.12</t>
  </si>
  <si>
    <t xml:space="preserve">&lt;264.80</t>
  </si>
  <si>
    <t xml:space="preserve">Acetal Plastic Rod</t>
  </si>
  <si>
    <t xml:space="preserve">PICO CW38</t>
  </si>
  <si>
    <t xml:space="preserve">50 Piezos</t>
  </si>
  <si>
    <t xml:space="preserve">69.3 g</t>
  </si>
  <si>
    <t xml:space="preserve">&lt;10.97</t>
  </si>
  <si>
    <t xml:space="preserve">June 2019 Batch</t>
  </si>
  <si>
    <t xml:space="preserve">1.386 g / piezo</t>
  </si>
  <si>
    <t xml:space="preserve">PICO CW39</t>
  </si>
  <si>
    <t xml:space="preserve">Loctite/Henkel</t>
  </si>
  <si>
    <t xml:space="preserve">3.0 g</t>
  </si>
  <si>
    <t xml:space="preserve">Lead-free Solder Wire</t>
  </si>
  <si>
    <t xml:space="preserve">ID: C511 97SC 3C</t>
  </si>
  <si>
    <t xml:space="preserve">&lt;19.57</t>
  </si>
  <si>
    <t xml:space="preserve">&lt;25.84</t>
  </si>
  <si>
    <t xml:space="preserve">&lt;138.60</t>
  </si>
  <si>
    <t xml:space="preserve">&lt;108.30</t>
  </si>
  <si>
    <t xml:space="preserve">Diameter: 0.56 mm</t>
  </si>
  <si>
    <t xml:space="preserve">&lt;63.81</t>
  </si>
  <si>
    <t xml:space="preserve">PICO CW40</t>
  </si>
  <si>
    <t xml:space="preserve">5.8 g</t>
  </si>
  <si>
    <t xml:space="preserve">220928
22100601
221012</t>
  </si>
  <si>
    <t xml:space="preserve">Sn: 95.5,  Ag: 3.0, Cu: 0.4</t>
  </si>
  <si>
    <t xml:space="preserve">&lt;9.37</t>
  </si>
  <si>
    <t xml:space="preserve">&lt;23.78</t>
  </si>
  <si>
    <t xml:space="preserve">&lt;45.48</t>
  </si>
  <si>
    <t xml:space="preserve">&lt;10.81</t>
  </si>
  <si>
    <t xml:space="preserve">24-7068-6403
Lot No: 02136567L</t>
  </si>
  <si>
    <t xml:space="preserve">&lt;82.19</t>
  </si>
  <si>
    <t xml:space="preserve">&lt;5.16</t>
  </si>
  <si>
    <t xml:space="preserve">PICO CW41</t>
  </si>
  <si>
    <t xml:space="preserve">Exocor</t>
  </si>
  <si>
    <t xml:space="preserve">65.7 g</t>
  </si>
  <si>
    <t xml:space="preserve">221109
221121</t>
  </si>
  <si>
    <t xml:space="preserve">TIG Filler Rod</t>
  </si>
  <si>
    <t xml:space="preserve">Executive 316L</t>
  </si>
  <si>
    <t xml:space="preserve">&lt;21.11</t>
  </si>
  <si>
    <t xml:space="preserve">&lt;5.64</t>
  </si>
  <si>
    <t xml:space="preserve">&lt;1.26</t>
  </si>
  <si>
    <t xml:space="preserve">2-36” Welding electrodes cut into 8 cm sections</t>
  </si>
  <si>
    <t xml:space="preserve">57Co</t>
  </si>
  <si>
    <t xml:space="preserve">58Co</t>
  </si>
  <si>
    <t xml:space="preserve">&lt;356.90</t>
  </si>
  <si>
    <t xml:space="preserve">PICO CW42</t>
  </si>
  <si>
    <t xml:space="preserve">Lincoln</t>
  </si>
  <si>
    <t xml:space="preserve">71.3 g</t>
  </si>
  <si>
    <t xml:space="preserve">221123
221128</t>
  </si>
  <si>
    <t xml:space="preserve">316L</t>
  </si>
  <si>
    <t xml:space="preserve">&lt;1.78</t>
  </si>
  <si>
    <t xml:space="preserve">&lt;25.37</t>
  </si>
  <si>
    <t xml:space="preserve">&lt;7.68</t>
  </si>
  <si>
    <t xml:space="preserve">&lt;4.60</t>
  </si>
  <si>
    <t xml:space="preserve">&lt;951.70</t>
  </si>
  <si>
    <t xml:space="preserve">&lt;9.71</t>
  </si>
  <si>
    <t xml:space="preserve">PICO CW43</t>
  </si>
  <si>
    <t xml:space="preserve">Flux Coated</t>
  </si>
  <si>
    <t xml:space="preserve">96.3 g</t>
  </si>
  <si>
    <t xml:space="preserve">221130
221201</t>
  </si>
  <si>
    <t xml:space="preserve">&lt;12.70</t>
  </si>
  <si>
    <t xml:space="preserve">&lt;38.73</t>
  </si>
  <si>
    <t xml:space="preserve">&lt;123.50</t>
  </si>
  <si>
    <t xml:space="preserve">&lt;25.81</t>
  </si>
  <si>
    <t xml:space="preserve">&lt;15.37</t>
  </si>
  <si>
    <t xml:space="preserve">PICO CW44</t>
  </si>
  <si>
    <t xml:space="preserve">97.1 g</t>
  </si>
  <si>
    <t xml:space="preserve">Executive 316/316L</t>
  </si>
  <si>
    <t xml:space="preserve">&lt;27.13</t>
  </si>
  <si>
    <t xml:space="preserve">&lt;44.24</t>
  </si>
  <si>
    <t xml:space="preserve">&lt;6.56</t>
  </si>
  <si>
    <t xml:space="preserve">3-36” Welding filler rod cut into 8 cm sections</t>
  </si>
  <si>
    <t xml:space="preserve">&lt;4.40</t>
  </si>
  <si>
    <t xml:space="preserve">PICO CW45</t>
  </si>
  <si>
    <t xml:space="preserve">PICO Heating Element Circuit Boards</t>
  </si>
  <si>
    <t xml:space="preserve">2.2 g</t>
  </si>
  <si>
    <t xml:space="preserve">Polyimide Circuit Boards</t>
  </si>
  <si>
    <t xml:space="preserve">&lt;16.91</t>
  </si>
  <si>
    <t xml:space="preserve">&lt;258.90</t>
  </si>
  <si>
    <t xml:space="preserve">&lt;193.80</t>
  </si>
  <si>
    <t xml:space="preserve">&lt;40.27</t>
  </si>
  <si>
    <t xml:space="preserve">&lt;1587.00</t>
  </si>
  <si>
    <t xml:space="preserve">&lt;124.00</t>
  </si>
  <si>
    <t xml:space="preserve">&lt;24.31</t>
  </si>
  <si>
    <t xml:space="preserve">&lt;95.26</t>
  </si>
  <si>
    <t xml:space="preserve">PICO CW46</t>
  </si>
  <si>
    <t xml:space="preserve">SAC305 No-Clean T3 Solder Paste</t>
  </si>
  <si>
    <t xml:space="preserve">35.721 g</t>
  </si>
  <si>
    <t xml:space="preserve">Chip Quick Solder Paste</t>
  </si>
  <si>
    <t xml:space="preserve">Type: SMD291SNL50T3</t>
  </si>
  <si>
    <t xml:space="preserve">&lt;7.47</t>
  </si>
  <si>
    <t xml:space="preserve">&lt;220.60</t>
  </si>
  <si>
    <t xml:space="preserve">&lt;13.26</t>
  </si>
  <si>
    <t xml:space="preserve">Lot No.: 520005-19986</t>
  </si>
  <si>
    <t xml:space="preserve">&lt;25.21</t>
  </si>
  <si>
    <t xml:space="preserve">&lt;4.50</t>
  </si>
  <si>
    <t xml:space="preserve">PICO CW47</t>
  </si>
  <si>
    <t xml:space="preserve">T4 – Halogen &amp; Pb Free</t>
  </si>
  <si>
    <t xml:space="preserve">22.90 g</t>
  </si>
  <si>
    <t xml:space="preserve">231228
240105
240117</t>
  </si>
  <si>
    <t xml:space="preserve">Loctite Solder Paste</t>
  </si>
  <si>
    <t xml:space="preserve">PN: GC 10 SAC305T4 885V 52K</t>
  </si>
  <si>
    <t xml:space="preserve">&lt;2.99</t>
  </si>
  <si>
    <t xml:space="preserve">&lt;140.70</t>
  </si>
  <si>
    <t xml:space="preserve">&lt;5.70</t>
  </si>
  <si>
    <t xml:space="preserve">&lt;177.30</t>
  </si>
  <si>
    <t xml:space="preserve">&lt;18.55</t>
  </si>
  <si>
    <t xml:space="preserve">&lt;5.80</t>
  </si>
  <si>
    <t xml:space="preserve">Batch No: A733040271</t>
  </si>
  <si>
    <t xml:space="preserve">&lt;29.52</t>
  </si>
  <si>
    <t xml:space="preserve">&lt;2.24</t>
  </si>
  <si>
    <t xml:space="preserve">PICO CW48</t>
  </si>
  <si>
    <t xml:space="preserve">Type: EP21TDCS-LO Part A</t>
  </si>
  <si>
    <t xml:space="preserve">5.971 g</t>
  </si>
  <si>
    <t xml:space="preserve">240226
240313</t>
  </si>
  <si>
    <t xml:space="preserve">MasterBond Epxoy Part A</t>
  </si>
  <si>
    <t xml:space="preserve">Lot: 225967</t>
  </si>
  <si>
    <t xml:space="preserve">&lt;8.96</t>
  </si>
  <si>
    <t xml:space="preserve">&lt;266.70</t>
  </si>
  <si>
    <t xml:space="preserve">&lt;64.07</t>
  </si>
  <si>
    <t xml:space="preserve">&lt;24.95</t>
  </si>
  <si>
    <t xml:space="preserve">&lt;9206.00</t>
  </si>
  <si>
    <t xml:space="preserve">&lt;112.80</t>
  </si>
  <si>
    <t xml:space="preserve">&lt;10.88</t>
  </si>
  <si>
    <t xml:space="preserve">PICO CW49</t>
  </si>
  <si>
    <t xml:space="preserve">Type: EP21TDCS-LO Part B</t>
  </si>
  <si>
    <t xml:space="preserve">6.900 g</t>
  </si>
  <si>
    <t xml:space="preserve">230315
23031801</t>
  </si>
  <si>
    <t xml:space="preserve">MasterBond Epxoy Part B</t>
  </si>
  <si>
    <t xml:space="preserve">&lt;13.84</t>
  </si>
  <si>
    <t xml:space="preserve">&lt;138.70</t>
  </si>
  <si>
    <t xml:space="preserve">&lt;2.97</t>
  </si>
  <si>
    <t xml:space="preserve">&lt;23.88</t>
  </si>
  <si>
    <t xml:space="preserve">&lt;62.81</t>
  </si>
  <si>
    <t xml:space="preserve">&lt;18.71</t>
  </si>
  <si>
    <t xml:space="preserve">&lt;19.84</t>
  </si>
  <si>
    <t xml:space="preserve">&lt;36.37</t>
  </si>
  <si>
    <t xml:space="preserve">PICO CW50</t>
  </si>
  <si>
    <t xml:space="preserve">Type: TMP1826DGKR</t>
  </si>
  <si>
    <t xml:space="preserve">0.253 g</t>
  </si>
  <si>
    <t xml:space="preserve">240411
240419
240422</t>
  </si>
  <si>
    <t xml:space="preserve">Texas Instruments Temperature Sensors</t>
  </si>
  <si>
    <t xml:space="preserve">One-Wire temperature sensors</t>
  </si>
  <si>
    <t xml:space="preserve">&lt;129.40</t>
  </si>
  <si>
    <t xml:space="preserve">&lt;1935.00</t>
  </si>
  <si>
    <t xml:space="preserve">&lt;251.00</t>
  </si>
  <si>
    <t xml:space="preserve">&lt;1703.00</t>
  </si>
  <si>
    <t xml:space="preserve">10 units</t>
  </si>
  <si>
    <t xml:space="preserve">&lt;11930.00</t>
  </si>
  <si>
    <t xml:space="preserve">&lt;2127.00</t>
  </si>
  <si>
    <t xml:space="preserve">&lt;485.50</t>
  </si>
  <si>
    <t xml:space="preserve">DAMIC Measurements:</t>
  </si>
  <si>
    <t xml:space="preserve">DAMIC CW01</t>
  </si>
  <si>
    <t xml:space="preserve">Epotek 301-2FL two-part epoxy</t>
  </si>
  <si>
    <t xml:space="preserve">&lt;63.49</t>
  </si>
  <si>
    <t xml:space="preserve">&lt;496.84</t>
  </si>
  <si>
    <t xml:space="preserve">&lt;269.47</t>
  </si>
  <si>
    <t xml:space="preserve">Epoxy</t>
  </si>
  <si>
    <t xml:space="preserve">Epoxy Technology, Billerica, Mass, USA</t>
  </si>
  <si>
    <t xml:space="preserve">Also DAMIC 7</t>
  </si>
  <si>
    <t xml:space="preserve">4.07 ppb</t>
  </si>
  <si>
    <t xml:space="preserve">2.45 ppb</t>
  </si>
  <si>
    <t xml:space="preserve">23.39 ppb</t>
  </si>
  <si>
    <t xml:space="preserve">16.28 ppb</t>
  </si>
  <si>
    <t xml:space="preserve">6.02 ppb</t>
  </si>
  <si>
    <t xml:space="preserve">10.82 ppb</t>
  </si>
  <si>
    <t xml:space="preserve">&lt;15.62 ppb</t>
  </si>
  <si>
    <t xml:space="preserve">DAMIC CW02</t>
  </si>
  <si>
    <t xml:space="preserve">Ametek Engineered Materials SDN BHD</t>
  </si>
  <si>
    <t xml:space="preserve">11.6 g</t>
  </si>
  <si>
    <t xml:space="preserve">190513
180523
19052301
190527</t>
  </si>
  <si>
    <t xml:space="preserve">&lt;161.40</t>
  </si>
  <si>
    <t xml:space="preserve">&lt;9865.00</t>
  </si>
  <si>
    <t xml:space="preserve">Aluminum Rod (with 1% Silicon)</t>
  </si>
  <si>
    <t xml:space="preserve">DEAP Measurements:</t>
  </si>
  <si>
    <t xml:space="preserve">DEAP CW01</t>
  </si>
  <si>
    <t xml:space="preserve">Prepared On: 140904</t>
  </si>
  <si>
    <t xml:space="preserve">3.1 g</t>
  </si>
  <si>
    <t xml:space="preserve">&lt;55.47</t>
  </si>
  <si>
    <t xml:space="preserve">&lt;969.36</t>
  </si>
  <si>
    <t xml:space="preserve">Acrylic Vaporization Sample</t>
  </si>
  <si>
    <t xml:space="preserve">3.16 ppb</t>
  </si>
  <si>
    <t xml:space="preserve">&lt;4.49 ppb</t>
  </si>
  <si>
    <t xml:space="preserve">101.98 ppb</t>
  </si>
  <si>
    <t xml:space="preserve">49.18 ppb</t>
  </si>
  <si>
    <t xml:space="preserve">87.16 ppb</t>
  </si>
  <si>
    <t xml:space="preserve">15.78 ppb</t>
  </si>
  <si>
    <t xml:space="preserve">12.07 ppb</t>
  </si>
  <si>
    <t xml:space="preserve">34.20 ppb</t>
  </si>
  <si>
    <t xml:space="preserve">DEAP CW02</t>
  </si>
  <si>
    <t xml:space="preserve">Prepared On: 140826</t>
  </si>
  <si>
    <t xml:space="preserve">0.3 g</t>
  </si>
  <si>
    <t xml:space="preserve">150708
150729
17072905</t>
  </si>
  <si>
    <t xml:space="preserve">&lt;616.67</t>
  </si>
  <si>
    <t xml:space="preserve">&lt;93.33</t>
  </si>
  <si>
    <t xml:space="preserve">&lt;5106.67</t>
  </si>
  <si>
    <t xml:space="preserve">&lt;49.85 ppb</t>
  </si>
  <si>
    <t xml:space="preserve">37.76 ppb</t>
  </si>
  <si>
    <t xml:space="preserve">23.34 ppb</t>
  </si>
  <si>
    <t xml:space="preserve">&lt;164.27 ppb</t>
  </si>
  <si>
    <t xml:space="preserve">48.44 ppb</t>
  </si>
  <si>
    <t xml:space="preserve">96.02 ppb</t>
  </si>
  <si>
    <t xml:space="preserve">368.26 ppb</t>
  </si>
  <si>
    <t xml:space="preserve">196.22 ppb</t>
  </si>
  <si>
    <t xml:space="preserve">1.85 ppm</t>
  </si>
  <si>
    <t xml:space="preserve">0.16 ppm</t>
  </si>
  <si>
    <t xml:space="preserve">DEAP CW03</t>
  </si>
  <si>
    <t xml:space="preserve">Solder used for 22Na source encapsulation</t>
  </si>
  <si>
    <t xml:space="preserve">1.4 g</t>
  </si>
  <si>
    <t xml:space="preserve">&lt;366.43</t>
  </si>
  <si>
    <t xml:space="preserve">&lt;69.29</t>
  </si>
  <si>
    <t xml:space="preserve">&lt;174.29</t>
  </si>
  <si>
    <t xml:space="preserve">&lt;2582.14</t>
  </si>
  <si>
    <t xml:space="preserve">Solder</t>
  </si>
  <si>
    <t xml:space="preserve">&lt;29.68 ppb</t>
  </si>
  <si>
    <t xml:space="preserve">31.86 ppb</t>
  </si>
  <si>
    <t xml:space="preserve">33.89 ppb</t>
  </si>
  <si>
    <t xml:space="preserve">&lt;121.94 ppb</t>
  </si>
  <si>
    <t xml:space="preserve">&lt;42.87 ppb</t>
  </si>
  <si>
    <t xml:space="preserve">134.79 ppb</t>
  </si>
  <si>
    <t xml:space="preserve">147.48 ppb</t>
  </si>
  <si>
    <t xml:space="preserve">12.36 ppm</t>
  </si>
  <si>
    <t xml:space="preserve">0.67 ppm</t>
  </si>
  <si>
    <t xml:space="preserve">DEAP CW04</t>
  </si>
  <si>
    <t xml:space="preserve">Foil is 0.0015” thick</t>
  </si>
  <si>
    <t xml:space="preserve">151115
151125
151209
151212
15121201
151217</t>
  </si>
  <si>
    <t xml:space="preserve">&lt;50.89</t>
  </si>
  <si>
    <t xml:space="preserve">&lt;117.86</t>
  </si>
  <si>
    <t xml:space="preserve">&lt;708.86</t>
  </si>
  <si>
    <t xml:space="preserve">&lt;539.29</t>
  </si>
  <si>
    <t xml:space="preserve">Copper Foil for 22Na Inner Encapsulation</t>
  </si>
  <si>
    <t xml:space="preserve">13.30 ppb</t>
  </si>
  <si>
    <t xml:space="preserve">7.52 ppb</t>
  </si>
  <si>
    <t xml:space="preserve">&lt;4.14 ppb</t>
  </si>
  <si>
    <t xml:space="preserve">12.47 ppb</t>
  </si>
  <si>
    <t xml:space="preserve">23.93 ppb</t>
  </si>
  <si>
    <t xml:space="preserve">&lt;28.99 ppb</t>
  </si>
  <si>
    <t xml:space="preserve">&lt;174.13 ppb</t>
  </si>
  <si>
    <t xml:space="preserve">41.60 ppb</t>
  </si>
  <si>
    <t xml:space="preserve">13.65 ppb</t>
  </si>
  <si>
    <t xml:space="preserve">DEAP CW05</t>
  </si>
  <si>
    <t xml:space="preserve">Prepared by Joshua Bonatt on 23 Aug 2016</t>
  </si>
  <si>
    <t xml:space="preserve">160915
160916
160919
190920</t>
  </si>
  <si>
    <t xml:space="preserve">&lt;0.80</t>
  </si>
  <si>
    <t xml:space="preserve">Labelled “Efficiency 4”</t>
  </si>
  <si>
    <t xml:space="preserve">DEAP CW06</t>
  </si>
  <si>
    <t xml:space="preserve">Prepared by Joshua Bonatt on 02 Nov 2016</t>
  </si>
  <si>
    <t xml:space="preserve">161103 161104 161111 16111101</t>
  </si>
  <si>
    <t xml:space="preserve">&lt;0.098</t>
  </si>
  <si>
    <t xml:space="preserve">&lt;2.33</t>
  </si>
  <si>
    <t xml:space="preserve">Labelled “Efficiency 5”</t>
  </si>
  <si>
    <t xml:space="preserve">DEAP CW07</t>
  </si>
  <si>
    <t xml:space="preserve">Prepared by Joshua Bonatt on 03 Nov 2016</t>
  </si>
  <si>
    <t xml:space="preserve">&lt;0.124</t>
  </si>
  <si>
    <t xml:space="preserve">Labelled ”Blank”</t>
  </si>
  <si>
    <t xml:space="preserve">DEAP CW08</t>
  </si>
  <si>
    <t xml:space="preserve">Silver Zeolite: Ionex Type AG400</t>
  </si>
  <si>
    <t xml:space="preserve">6.8 g</t>
  </si>
  <si>
    <t xml:space="preserve">&lt;508.60</t>
  </si>
  <si>
    <t xml:space="preserve">Silver Zeolite</t>
  </si>
  <si>
    <t xml:space="preserve">Lot #: 1911002-0062
Molecular Products Inc.</t>
  </si>
  <si>
    <t xml:space="preserve">The sample is also counted on the PGT detector as DEAP 138</t>
  </si>
  <si>
    <t xml:space="preserve">EXO and nEXO Measurements:</t>
  </si>
  <si>
    <t xml:space="preserve">3 samples have been counted for nEXO, results are only available to EXO and nEXO collaboration members.</t>
  </si>
  <si>
    <t xml:space="preserve">NEWS-G Measurements:</t>
  </si>
  <si>
    <t xml:space="preserve">NEWS-G CW01</t>
  </si>
  <si>
    <t xml:space="preserve">400 micron UV/Vis Item No: 6-103288</t>
  </si>
  <si>
    <t xml:space="preserve">0.8 g</t>
  </si>
  <si>
    <t xml:space="preserve">170207
170214
170216</t>
  </si>
  <si>
    <t xml:space="preserve">&lt;140.78</t>
  </si>
  <si>
    <t xml:space="preserve">&lt;165.00</t>
  </si>
  <si>
    <t xml:space="preserve">In-Vacuum multimode fibre optic cable, Polymide Buffer</t>
  </si>
  <si>
    <t xml:space="preserve">Accu-Glass Products Inc., Valenca</t>
  </si>
  <si>
    <t xml:space="preserve">79 pieces</t>
  </si>
  <si>
    <t xml:space="preserve">6.43 ppb</t>
  </si>
  <si>
    <t xml:space="preserve">16.94 ppb</t>
  </si>
  <si>
    <t xml:space="preserve">&lt;11.40 ppb</t>
  </si>
  <si>
    <t xml:space="preserve">70.31 ppb</t>
  </si>
  <si>
    <t xml:space="preserve">61.74 ppb</t>
  </si>
  <si>
    <t xml:space="preserve">&lt;40.59 ppb</t>
  </si>
  <si>
    <t xml:space="preserve">15.43 ppb</t>
  </si>
  <si>
    <t xml:space="preserve">73.24 ppb</t>
  </si>
  <si>
    <t xml:space="preserve">110.57 ppb</t>
  </si>
  <si>
    <t xml:space="preserve">33.51 ppb</t>
  </si>
  <si>
    <t xml:space="preserve">NEWS-G CW02</t>
  </si>
  <si>
    <t xml:space="preserve">400 micron UV/Vis Item No: 6-103289</t>
  </si>
  <si>
    <t xml:space="preserve">&lt;134.29</t>
  </si>
  <si>
    <t xml:space="preserve">&lt;94.42</t>
  </si>
  <si>
    <t xml:space="preserve">&lt;103.57</t>
  </si>
  <si>
    <t xml:space="preserve">&lt;1510.71</t>
  </si>
  <si>
    <t xml:space="preserve">In-Vacuum multimode fibre optic cable, Aluminum Buffer</t>
  </si>
  <si>
    <t xml:space="preserve">&lt;10.88 ppb</t>
  </si>
  <si>
    <t xml:space="preserve">&lt;7.65 ppb</t>
  </si>
  <si>
    <t xml:space="preserve">56.15 ppb</t>
  </si>
  <si>
    <t xml:space="preserve">35.76 ppb</t>
  </si>
  <si>
    <t xml:space="preserve">&lt;25.28 ppb</t>
  </si>
  <si>
    <t xml:space="preserve">55.49 ppb</t>
  </si>
  <si>
    <t xml:space="preserve">48.15 ppb</t>
  </si>
  <si>
    <t xml:space="preserve">60.81 ppb</t>
  </si>
  <si>
    <t xml:space="preserve">20.83 ppb</t>
  </si>
  <si>
    <t xml:space="preserve">NEWS-G CW03</t>
  </si>
  <si>
    <t xml:space="preserve">Arubis 
C10100 – 
Cu-OFE (OF-Cu)</t>
  </si>
  <si>
    <t xml:space="preserve">23.634 g</t>
  </si>
  <si>
    <t xml:space="preserve">171005
171009</t>
  </si>
  <si>
    <t xml:space="preserve">&lt;0.67</t>
  </si>
  <si>
    <t xml:space="preserve">&lt;1.06</t>
  </si>
  <si>
    <t xml:space="preserve">57Co:</t>
  </si>
  <si>
    <t xml:space="preserve">Copper Rod</t>
  </si>
  <si>
    <t xml:space="preserve">Cleaned with 1% citric acid</t>
  </si>
  <si>
    <t xml:space="preserve">&lt;28.39</t>
  </si>
  <si>
    <t xml:space="preserve">&lt;44.82</t>
  </si>
  <si>
    <t xml:space="preserve">0.041 mBq</t>
  </si>
  <si>
    <t xml:space="preserve">0.027 mBq</t>
  </si>
  <si>
    <t xml:space="preserve">Efficiencies are corrected for self-absorption by the copper using ANGLE4</t>
  </si>
  <si>
    <t xml:space="preserve">0.67 ppb</t>
  </si>
  <si>
    <t xml:space="preserve">1.00 ppb</t>
  </si>
  <si>
    <t xml:space="preserve">2.00 ppb</t>
  </si>
  <si>
    <t xml:space="preserve">5.37 ppb</t>
  </si>
  <si>
    <t xml:space="preserve">5.03 ppb</t>
  </si>
  <si>
    <t xml:space="preserve">&lt;6.98 ppb</t>
  </si>
  <si>
    <t xml:space="preserve">40.09 ppb</t>
  </si>
  <si>
    <t xml:space="preserve">19.56 ppb</t>
  </si>
  <si>
    <t xml:space="preserve">1.74 mBq/kg</t>
  </si>
  <si>
    <t xml:space="preserve">1.16 mBq/kg</t>
  </si>
  <si>
    <t xml:space="preserve">NEWS-G CW04</t>
  </si>
  <si>
    <t xml:space="preserve">23.724 g</t>
  </si>
  <si>
    <t xml:space="preserve">171101
171106
17110601
17110602
171114
171115</t>
  </si>
  <si>
    <t xml:space="preserve">&lt;0.038</t>
  </si>
  <si>
    <t xml:space="preserve">&lt;0.63</t>
  </si>
  <si>
    <t xml:space="preserve">Etched with 5% nitric acid</t>
  </si>
  <si>
    <t xml:space="preserve">&lt;1.62</t>
  </si>
  <si>
    <t xml:space="preserve">&lt;26.42</t>
  </si>
  <si>
    <t xml:space="preserve">0.033 mBq</t>
  </si>
  <si>
    <t xml:space="preserve">&lt;0.13 ppb</t>
  </si>
  <si>
    <t xml:space="preserve">0.48 ppb</t>
  </si>
  <si>
    <t xml:space="preserve">1.23 ppb</t>
  </si>
  <si>
    <t xml:space="preserve">4.66 ppb</t>
  </si>
  <si>
    <t xml:space="preserve">5.22 ppb</t>
  </si>
  <si>
    <t xml:space="preserve">2.86 ppb</t>
  </si>
  <si>
    <t xml:space="preserve">29.10 ppb</t>
  </si>
  <si>
    <t xml:space="preserve">20.30 ppb</t>
  </si>
  <si>
    <t xml:space="preserve">1.37 mBq/kg</t>
  </si>
  <si>
    <t xml:space="preserve">1.12 mBq/kg</t>
  </si>
  <si>
    <t xml:space="preserve">NEWS-G 005</t>
  </si>
  <si>
    <t xml:space="preserve">This sample is also being counted for CUTE</t>
  </si>
  <si>
    <t xml:space="preserve">119.1 g</t>
  </si>
  <si>
    <t xml:space="preserve">&lt;3.72</t>
  </si>
  <si>
    <t xml:space="preserve">&lt;4.58</t>
  </si>
  <si>
    <t xml:space="preserve">&lt;5.32</t>
  </si>
  <si>
    <t xml:space="preserve">&lt;5.85</t>
  </si>
  <si>
    <t xml:space="preserve">Lead Rod from Marshield</t>
  </si>
  <si>
    <t xml:space="preserve">Manufactured by Marshield Ltd</t>
  </si>
  <si>
    <t xml:space="preserve">&lt;31.19</t>
  </si>
  <si>
    <t xml:space="preserve">&lt;38.46</t>
  </si>
  <si>
    <t xml:space="preserve">&lt;44.65</t>
  </si>
  <si>
    <t xml:space="preserve">&lt;49.08</t>
  </si>
  <si>
    <t xml:space="preserve">Cylinder is 34 mm x 10 mm</t>
  </si>
  <si>
    <t xml:space="preserve">&lt;2.53 ppb</t>
  </si>
  <si>
    <t xml:space="preserve">48.62 ppb</t>
  </si>
  <si>
    <t xml:space="preserve">28.46 ppb</t>
  </si>
  <si>
    <t xml:space="preserve">&lt;67.69 ppb</t>
  </si>
  <si>
    <t xml:space="preserve">5.75 ppb</t>
  </si>
  <si>
    <t xml:space="preserve">11.65 ppb</t>
  </si>
  <si>
    <t xml:space="preserve">&lt;10.98 ppb</t>
  </si>
  <si>
    <t xml:space="preserve">26.43 ppm</t>
  </si>
  <si>
    <t xml:space="preserve">NEWS-G CW06</t>
  </si>
  <si>
    <t xml:space="preserve">Extraordinary Adsorbants</t>
  </si>
  <si>
    <t xml:space="preserve">8.9 g</t>
  </si>
  <si>
    <t xml:space="preserve">210426
210429</t>
  </si>
  <si>
    <t xml:space="preserve">Ag-ETS-10</t>
  </si>
  <si>
    <t xml:space="preserve">&lt;127.20</t>
  </si>
  <si>
    <t xml:space="preserve">&lt;147.20</t>
  </si>
  <si>
    <t xml:space="preserve">(15 g 16-30 mesh)</t>
  </si>
  <si>
    <t xml:space="preserve">&lt;174.70</t>
  </si>
  <si>
    <t xml:space="preserve">&lt;62.09</t>
  </si>
  <si>
    <t xml:space="preserve">NEWS-G CW07</t>
  </si>
  <si>
    <t xml:space="preserve">Extraordinary Adsorbents</t>
  </si>
  <si>
    <t xml:space="preserve">7.2 g</t>
  </si>
  <si>
    <t xml:space="preserve">Sodium Zeolite Absorbent</t>
  </si>
  <si>
    <t xml:space="preserve">Na-ETS-10</t>
  </si>
  <si>
    <t xml:space="preserve">+</t>
  </si>
  <si>
    <t xml:space="preserve">(16-30 Mesh)</t>
  </si>
  <si>
    <t xml:space="preserve">&lt;162.60</t>
  </si>
  <si>
    <t xml:space="preserve">&lt;89.79</t>
  </si>
  <si>
    <t xml:space="preserve">&lt;74.57</t>
  </si>
  <si>
    <t xml:space="preserve">CUTE Measurements:</t>
  </si>
  <si>
    <t xml:space="preserve">CUTE CW01</t>
  </si>
  <si>
    <t xml:space="preserve">FA 412 Lead 
(low activity lead)
1” x 5/8” d </t>
  </si>
  <si>
    <t xml:space="preserve">56.5 g</t>
  </si>
  <si>
    <t xml:space="preserve">19011602
19011702
19012102</t>
  </si>
  <si>
    <t xml:space="preserve">&lt;132.60</t>
  </si>
  <si>
    <t xml:space="preserve">&lt;59.10</t>
  </si>
  <si>
    <t xml:space="preserve">&lt;45.20</t>
  </si>
  <si>
    <t xml:space="preserve">Lead Cylinder</t>
  </si>
  <si>
    <t xml:space="preserve">Fonderie de Gentilly</t>
  </si>
  <si>
    <t xml:space="preserve">CUTE CW02</t>
  </si>
  <si>
    <t xml:space="preserve">TFA 393 Lead 
(very low activity lead)
1” x 5/8” d </t>
  </si>
  <si>
    <t xml:space="preserve">56.6 g</t>
  </si>
  <si>
    <t xml:space="preserve">190213
190218</t>
  </si>
  <si>
    <t xml:space="preserve">&lt;109.90</t>
  </si>
  <si>
    <t xml:space="preserve">&lt;59.77</t>
  </si>
  <si>
    <t xml:space="preserve">&lt;38.20</t>
  </si>
  <si>
    <t xml:space="preserve">SENSEI Measurements:</t>
  </si>
  <si>
    <t xml:space="preserve">SENSEI CW01</t>
  </si>
  <si>
    <t xml:space="preserve">TFA Lead 
1” x 5/8” d </t>
  </si>
  <si>
    <t xml:space="preserve">&lt;6.94</t>
  </si>
  <si>
    <t xml:space="preserve">&lt;47.38</t>
  </si>
  <si>
    <t xml:space="preserve">SBC Measurements:</t>
  </si>
  <si>
    <t xml:space="preserve">SBC CW01</t>
  </si>
  <si>
    <t xml:space="preserve">SiPMs labelled 96 &amp; 97</t>
  </si>
  <si>
    <t xml:space="preserve">2.6 g</t>
  </si>
  <si>
    <t xml:space="preserve">Hamamatsu VUV4 Quad SiPM (MEG-II Style)</t>
  </si>
  <si>
    <t xml:space="preserve">(2 SiPMs)</t>
  </si>
  <si>
    <t xml:space="preserve">(mBq / SiPM)</t>
  </si>
  <si>
    <t xml:space="preserve">SBC CW02</t>
  </si>
  <si>
    <t xml:space="preserve">PCB Size: 
15 mm x 15 mm x 1.5 mm</t>
  </si>
  <si>
    <t xml:space="preserve">21.2 g</t>
  </si>
  <si>
    <t xml:space="preserve">&lt;299.80</t>
  </si>
  <si>
    <t xml:space="preserve">PCBs for the SBC SiPMs</t>
  </si>
  <si>
    <t xml:space="preserve">Quantity: 30</t>
  </si>
  <si>
    <t xml:space="preserve">0.7 g/ PCB</t>
  </si>
  <si>
    <t xml:space="preserve">227Ac:</t>
  </si>
  <si>
    <t xml:space="preserve">60Co:</t>
  </si>
  <si>
    <t xml:space="preserve">SBC CW03</t>
  </si>
  <si>
    <t xml:space="preserve">Kester Lead-Free Solder</t>
  </si>
  <si>
    <t xml:space="preserve">210623
210627
210630</t>
  </si>
  <si>
    <t xml:space="preserve">Tin-Silver Solder</t>
  </si>
  <si>
    <t xml:space="preserve">Solder: Sn 96.5%
Sg: 3.0%
Cu: 05%</t>
  </si>
  <si>
    <t xml:space="preserve">&lt;7.54</t>
  </si>
  <si>
    <t xml:space="preserve">&lt;13.30</t>
  </si>
  <si>
    <t xml:space="preserve">&lt;329.40</t>
  </si>
  <si>
    <t xml:space="preserve">&lt;36.93</t>
  </si>
  <si>
    <t xml:space="preserve">Lot: W201038
Solder diameter: 0.8 mm</t>
  </si>
  <si>
    <t xml:space="preserve">Also counted as PGT SBC P09</t>
  </si>
  <si>
    <t xml:space="preserve">Kester
Itaska, IL, USA</t>
  </si>
  <si>
    <t xml:space="preserve">&lt;7.34</t>
  </si>
  <si>
    <t xml:space="preserve">&lt;11.50</t>
  </si>
  <si>
    <t xml:space="preserve">SBC CW04</t>
  </si>
  <si>
    <t xml:space="preserve">Stainless Steel</t>
  </si>
  <si>
    <t xml:space="preserve">53.5 g</t>
  </si>
  <si>
    <t xml:space="preserve">Pressure Vessel Body</t>
  </si>
  <si>
    <t xml:space="preserve">&lt;25.48</t>
  </si>
  <si>
    <t xml:space="preserve">&lt;0.31</t>
  </si>
  <si>
    <t xml:space="preserve">&lt;3.24</t>
  </si>
  <si>
    <t xml:space="preserve">&lt;11.46</t>
  </si>
  <si>
    <t xml:space="preserve">&lt;6.62</t>
  </si>
  <si>
    <t xml:space="preserve">PV Drawing Item #3</t>
  </si>
  <si>
    <t xml:space="preserve">Also counted as VDA SBC-V01</t>
  </si>
  <si>
    <t xml:space="preserve">&lt;11.73</t>
  </si>
  <si>
    <t xml:space="preserve">&lt;2.53</t>
  </si>
  <si>
    <t xml:space="preserve">SBC CW05</t>
  </si>
  <si>
    <t xml:space="preserve">Units: 10</t>
  </si>
  <si>
    <t xml:space="preserve">2.85 g</t>
  </si>
  <si>
    <t xml:space="preserve">211029
211101
211102</t>
  </si>
  <si>
    <t xml:space="preserve">Four-Pin RTD Connectors</t>
  </si>
  <si>
    <t xml:space="preserve">&lt;180.70</t>
  </si>
  <si>
    <t xml:space="preserve">&lt;135.20</t>
  </si>
  <si>
    <t xml:space="preserve">&lt;603.20</t>
  </si>
  <si>
    <t xml:space="preserve">&lt;174.10</t>
  </si>
  <si>
    <t xml:space="preserve">SBC CW06</t>
  </si>
  <si>
    <t xml:space="preserve">Epoxy colour is blue</t>
  </si>
  <si>
    <t xml:space="preserve">6.25 g</t>
  </si>
  <si>
    <t xml:space="preserve">Stycast Epoxy</t>
  </si>
  <si>
    <t xml:space="preserve">&lt;59.64</t>
  </si>
  <si>
    <t xml:space="preserve">&lt;14.21</t>
  </si>
  <si>
    <t xml:space="preserve">&lt;545.10</t>
  </si>
  <si>
    <t xml:space="preserve">&lt;65.98</t>
  </si>
  <si>
    <t xml:space="preserve">&lt;16.26</t>
  </si>
  <si>
    <t xml:space="preserve">SBC CW07</t>
  </si>
  <si>
    <t xml:space="preserve">Kapton Insulated single conductor wire</t>
  </si>
  <si>
    <t xml:space="preserve">8.45 g</t>
  </si>
  <si>
    <t xml:space="preserve">211203
211207
211213</t>
  </si>
  <si>
    <t xml:space="preserve">RTD Wire</t>
  </si>
  <si>
    <t xml:space="preserve">Kapton, Silver plated copper</t>
  </si>
  <si>
    <t xml:space="preserve">&lt;5.92</t>
  </si>
  <si>
    <t xml:space="preserve">&lt;527.90</t>
  </si>
  <si>
    <t xml:space="preserve">&lt;12.42</t>
  </si>
  <si>
    <t xml:space="preserve">&lt;660.40</t>
  </si>
  <si>
    <t xml:space="preserve">SBC CW08</t>
  </si>
  <si>
    <t xml:space="preserve">Circuit Board Material: Arlon 85N</t>
  </si>
  <si>
    <t xml:space="preserve">1.85 g</t>
  </si>
  <si>
    <t xml:space="preserve">211217
220103</t>
  </si>
  <si>
    <t xml:space="preserve">PCB Materials</t>
  </si>
  <si>
    <t xml:space="preserve">OnBoardCircuits Inc.</t>
  </si>
  <si>
    <t xml:space="preserve">&lt;164.10</t>
  </si>
  <si>
    <t xml:space="preserve">&lt;118.60</t>
  </si>
  <si>
    <t xml:space="preserve">&lt;454.80</t>
  </si>
  <si>
    <t xml:space="preserve">SBC CW09</t>
  </si>
  <si>
    <t xml:space="preserve">FBK VUV HD4 1x1cm </t>
  </si>
  <si>
    <t xml:space="preserve">SiPMs
</t>
  </si>
  <si>
    <t xml:space="preserve">Foundazione Bruno Kessler, Italy</t>
  </si>
  <si>
    <t xml:space="preserve">&lt;15.80</t>
  </si>
  <si>
    <t xml:space="preserve">&lt;4.35</t>
  </si>
  <si>
    <t xml:space="preserve">&lt;31.10</t>
  </si>
  <si>
    <t xml:space="preserve">&lt;7.92</t>
  </si>
  <si>
    <t xml:space="preserve">&lt;263.40</t>
  </si>
  <si>
    <t xml:space="preserve">&lt;21.85</t>
  </si>
  <si>
    <t xml:space="preserve">&lt;8.89</t>
  </si>
  <si>
    <t xml:space="preserve">&lt;6.48</t>
  </si>
  <si>
    <t xml:space="preserve">QBITS-CUTE Measurements:</t>
  </si>
  <si>
    <t xml:space="preserve">QBITS-CUTE 01</t>
  </si>
  <si>
    <t xml:space="preserve">Homemade IR filters (CNTs)</t>
  </si>
  <si>
    <t xml:space="preserve">68.8 g</t>
  </si>
  <si>
    <t xml:space="preserve">220712
220720
220721
22072101</t>
  </si>
  <si>
    <t xml:space="preserve">IR Filter</t>
  </si>
  <si>
    <t xml:space="preserve">3 Pieces</t>
  </si>
  <si>
    <t xml:space="preserve">&lt;0.89</t>
  </si>
  <si>
    <t xml:space="preserve">&lt;3.62</t>
  </si>
  <si>
    <t xml:space="preserve">&lt;0.063</t>
  </si>
  <si>
    <t xml:space="preserve">QBITS-CUTE 02</t>
  </si>
  <si>
    <t xml:space="preserve">6.2 g</t>
  </si>
  <si>
    <t xml:space="preserve">220726
220728
220729
22072901</t>
  </si>
  <si>
    <t xml:space="preserve">NbTI Coaxial Cable with Connectors</t>
  </si>
  <si>
    <t xml:space="preserve">220731
220803</t>
  </si>
  <si>
    <t xml:space="preserve">&lt;58.40</t>
  </si>
  <si>
    <t xml:space="preserve">&lt;9.25</t>
  </si>
  <si>
    <t xml:space="preserve">&lt;150.20</t>
  </si>
  <si>
    <t xml:space="preserve">&lt;16.52</t>
  </si>
  <si>
    <t xml:space="preserve">QBITS-CUTE CW03</t>
  </si>
  <si>
    <t xml:space="preserve">Used Sample Holder Circuit Boards</t>
  </si>
  <si>
    <t xml:space="preserve">5 Units</t>
  </si>
  <si>
    <t xml:space="preserve">&lt;39.71</t>
  </si>
  <si>
    <t xml:space="preserve">&lt;42.98</t>
  </si>
  <si>
    <t xml:space="preserve">&lt;15.71</t>
  </si>
  <si>
    <t xml:space="preserve">QBITS-CUTE CW04</t>
  </si>
  <si>
    <t xml:space="preserve">New Sample Holder Circuit Boards</t>
  </si>
  <si>
    <t xml:space="preserve">&lt;40.46</t>
  </si>
  <si>
    <t xml:space="preserve">&lt;25.22</t>
  </si>
  <si>
    <t xml:space="preserve">&lt;984.90</t>
  </si>
  <si>
    <t xml:space="preserve">&lt;13.69</t>
  </si>
  <si>
    <t xml:space="preserve">QBITS-CUTE CW05</t>
  </si>
  <si>
    <t xml:space="preserve">Kurt-J Lesker (99.999% Pure)</t>
  </si>
  <si>
    <t xml:space="preserve">4.246 g</t>
  </si>
  <si>
    <t xml:space="preserve">230224
230228</t>
  </si>
  <si>
    <t xml:space="preserve">Aluminum Pellets (New)</t>
  </si>
  <si>
    <t xml:space="preserve">&lt;13.58</t>
  </si>
  <si>
    <t xml:space="preserve">&lt;133.00</t>
  </si>
  <si>
    <t xml:space="preserve">&lt;6.66</t>
  </si>
  <si>
    <t xml:space="preserve">&lt;754.90</t>
  </si>
  <si>
    <t xml:space="preserve">&lt;90.26</t>
  </si>
  <si>
    <t xml:space="preserve">&lt;12.60</t>
  </si>
  <si>
    <t xml:space="preserve">24Na</t>
  </si>
  <si>
    <t xml:space="preserve">&lt;967.10</t>
  </si>
  <si>
    <t xml:space="preserve">&lt;128.60</t>
  </si>
  <si>
    <t xml:space="preserve">&lt;15.93</t>
  </si>
  <si>
    <t xml:space="preserve">&lt;16.20</t>
  </si>
  <si>
    <t xml:space="preserve">&lt;38.64</t>
  </si>
  <si>
    <t xml:space="preserve">QBITS-CUTE CW06</t>
  </si>
  <si>
    <t xml:space="preserve">Alfa Aeser Puratonics (99.999% Pure)</t>
  </si>
  <si>
    <t xml:space="preserve">1.97 g</t>
  </si>
  <si>
    <t xml:space="preserve">230303
230314</t>
  </si>
  <si>
    <t xml:space="preserve">Aluminum Slugs (New)</t>
  </si>
  <si>
    <t xml:space="preserve">&lt;17.31</t>
  </si>
  <si>
    <t xml:space="preserve">&lt;131.90</t>
  </si>
  <si>
    <t xml:space="preserve">&lt;7.83</t>
  </si>
  <si>
    <t xml:space="preserve">&lt;18.91</t>
  </si>
  <si>
    <t xml:space="preserve">&lt;209.00</t>
  </si>
  <si>
    <t xml:space="preserve">&lt;38.08</t>
  </si>
  <si>
    <t xml:space="preserve">&lt;1762.00</t>
  </si>
  <si>
    <t xml:space="preserve">&lt;160.60</t>
  </si>
  <si>
    <t xml:space="preserve">&lt;37.99</t>
  </si>
  <si>
    <t xml:space="preserve">&lt;15.02</t>
  </si>
  <si>
    <t xml:space="preserve">&lt;27.79</t>
  </si>
  <si>
    <t xml:space="preserve">&lt;47.76</t>
  </si>
  <si>
    <t xml:space="preserve">QBITS-CUTE CW07</t>
  </si>
  <si>
    <t xml:space="preserve">Kurt-J Lesker (99.995% Pure)</t>
  </si>
  <si>
    <t xml:space="preserve">2.66 g</t>
  </si>
  <si>
    <t xml:space="preserve">Titanium Pellets (New)</t>
  </si>
  <si>
    <t xml:space="preserve">&lt;154.40</t>
  </si>
  <si>
    <t xml:space="preserve">&lt;23.08</t>
  </si>
  <si>
    <t xml:space="preserve">&lt;1538.00</t>
  </si>
  <si>
    <t xml:space="preserve">&lt;129.80</t>
  </si>
  <si>
    <t xml:space="preserve">&lt;72.47</t>
  </si>
  <si>
    <t xml:space="preserve">&lt;2802.00</t>
  </si>
  <si>
    <t xml:space="preserve">&lt;137.70</t>
  </si>
  <si>
    <t xml:space="preserve">&lt;45.93</t>
  </si>
  <si>
    <t xml:space="preserve">&lt;47.48</t>
  </si>
  <si>
    <t xml:space="preserve">QBITS-CUTE CW08</t>
  </si>
  <si>
    <t xml:space="preserve">Chalmers University of Technology</t>
  </si>
  <si>
    <t xml:space="preserve">4.806 g</t>
  </si>
  <si>
    <t xml:space="preserve">Tin Plated Printed Circuit Boards</t>
  </si>
  <si>
    <t xml:space="preserve">&lt;70.62</t>
  </si>
  <si>
    <t xml:space="preserve">&lt;69.07</t>
  </si>
  <si>
    <t xml:space="preserve">13 units</t>
  </si>
  <si>
    <t xml:space="preserve">&lt;376.80</t>
  </si>
  <si>
    <t xml:space="preserve">QBITS-CUTE CW09</t>
  </si>
  <si>
    <t xml:space="preserve">12.9568 g</t>
  </si>
  <si>
    <t xml:space="preserve">IR Filter from Bluefors</t>
  </si>
  <si>
    <t xml:space="preserve">&lt;8.66</t>
  </si>
  <si>
    <t xml:space="preserve">&lt;40.70</t>
  </si>
  <si>
    <t xml:space="preserve">&lt;20.96</t>
  </si>
  <si>
    <t xml:space="preserve">Sample #2</t>
  </si>
  <si>
    <t xml:space="preserve">&lt;55.55</t>
  </si>
  <si>
    <t xml:space="preserve">QBITS-CUTE CW10</t>
  </si>
  <si>
    <t xml:space="preserve">5.092 g</t>
  </si>
  <si>
    <t xml:space="preserve">231206
231209</t>
  </si>
  <si>
    <t xml:space="preserve">Screws M2</t>
  </si>
  <si>
    <t xml:space="preserve">Brass screws small 16 units Skruvcenter</t>
  </si>
  <si>
    <t xml:space="preserve">&lt;14.96</t>
  </si>
  <si>
    <t xml:space="preserve">&lt;62.19</t>
  </si>
  <si>
    <t xml:space="preserve">&lt;6.64</t>
  </si>
  <si>
    <t xml:space="preserve">&lt;11.83</t>
  </si>
  <si>
    <t xml:space="preserve">&lt;79.64</t>
  </si>
  <si>
    <t xml:space="preserve">Sample #5
16 units</t>
  </si>
  <si>
    <t xml:space="preserve">&lt;603.70</t>
  </si>
  <si>
    <t xml:space="preserve">&lt;146.40</t>
  </si>
  <si>
    <t xml:space="preserve">&lt;15.44</t>
  </si>
  <si>
    <t xml:space="preserve">QBITS-CUTE CW11</t>
  </si>
  <si>
    <t xml:space="preserve">0.584 g</t>
  </si>
  <si>
    <t xml:space="preserve">PCB Circuits</t>
  </si>
  <si>
    <t xml:space="preserve">AlOx Tin plated PCB from CERcuits</t>
  </si>
  <si>
    <t xml:space="preserve">&lt;679.10</t>
  </si>
  <si>
    <t xml:space="preserve">&lt;469.20</t>
  </si>
  <si>
    <t xml:space="preserve">Sample #6</t>
  </si>
  <si>
    <t xml:space="preserve">2 Units</t>
  </si>
  <si>
    <t xml:space="preserve">&lt;4672.00</t>
  </si>
  <si>
    <t xml:space="preserve">&lt;228.90</t>
  </si>
  <si>
    <t xml:space="preserve">QBITS-CUTE CW12</t>
  </si>
  <si>
    <t xml:space="preserve">1.506 g</t>
  </si>
  <si>
    <t xml:space="preserve">Circuit Boards</t>
  </si>
  <si>
    <t xml:space="preserve">PCB from CIRcuits</t>
  </si>
  <si>
    <t xml:space="preserve">&lt;323.40</t>
  </si>
  <si>
    <t xml:space="preserve">&lt;153.20</t>
  </si>
  <si>
    <t xml:space="preserve">Sample #8-1</t>
  </si>
  <si>
    <t xml:space="preserve">&lt;335.30</t>
  </si>
  <si>
    <t xml:space="preserve">HALO Measurements:</t>
  </si>
  <si>
    <t xml:space="preserve">HALO CW01</t>
  </si>
  <si>
    <t xml:space="preserve">HALO Cf-252 Source</t>
  </si>
  <si>
    <t xml:space="preserve">34.012 g</t>
  </si>
  <si>
    <t xml:space="preserve">SRS-10-003 Cf-252 Source</t>
  </si>
  <si>
    <t xml:space="preserve">Special measurement to determine strength of the HALO source</t>
  </si>
  <si>
    <t xml:space="preserve">HALO CW02</t>
  </si>
  <si>
    <t xml:space="preserve">HALO Cf-252 “Dummy” Source</t>
  </si>
  <si>
    <t xml:space="preserve">51.03 g</t>
  </si>
  <si>
    <t xml:space="preserve">221107
22110701</t>
  </si>
  <si>
    <t xml:space="preserve">SRS-10-003 Cf-252 “Dummy”  Source</t>
  </si>
  <si>
    <t xml:space="preserve">&lt;42.61</t>
  </si>
  <si>
    <t xml:space="preserve">&lt;0.61</t>
  </si>
  <si>
    <t xml:space="preserve">&lt;40.49</t>
  </si>
  <si>
    <t xml:space="preserve">&lt;8.46</t>
  </si>
  <si>
    <t xml:space="preserve">&lt;537.50</t>
  </si>
  <si>
    <t xml:space="preserve">&lt;9.77</t>
  </si>
  <si>
    <t xml:space="preserve">&lt;1.82</t>
  </si>
  <si>
    <t xml:space="preserve">&lt;2.86</t>
  </si>
  <si>
    <t xml:space="preserve">CNL Measurements:</t>
  </si>
  <si>
    <t xml:space="preserve">CNL CW01</t>
  </si>
  <si>
    <t xml:space="preserve">Place Holder</t>
  </si>
  <si>
    <t xml:space="preserve">Super CDMS Measurements:</t>
  </si>
  <si>
    <t xml:space="preserve">11 samples have been counted for SuperCDMS, results are only available to SuperCDMS collaboration members.</t>
  </si>
  <si>
    <t xml:space="preserve">DARKSIDE Measurements:</t>
  </si>
  <si>
    <t xml:space="preserve">6 samples have been counted for DarkSide, results are only available to DarkSide collaboration members.</t>
  </si>
  <si>
    <t xml:space="preserve">In Progress and To Be Measured:</t>
  </si>
  <si>
    <t xml:space="preserve">Background CW20</t>
  </si>
  <si>
    <t xml:space="preserve">230916
23091801
230927
230929
23092901</t>
  </si>
  <si>
    <t xml:space="preserve">230930
23093001
231001
231003
23100401</t>
  </si>
  <si>
    <t xml:space="preserve">231008
231012
231014
231018
23101801</t>
  </si>
  <si>
    <t xml:space="preserve">231023
231024
23102401
231025</t>
  </si>
  <si>
    <t xml:space="preserve">PICO CW51</t>
  </si>
  <si>
    <t xml:space="preserve">Part Number: C0805X105K8RAC7210</t>
  </si>
  <si>
    <t xml:space="preserve">0.140 g</t>
  </si>
  <si>
    <t xml:space="preserve">KEMET Capacitors</t>
  </si>
  <si>
    <t xml:space="preserve">Type: 1uF 10V X7R 0805</t>
  </si>
  <si>
    <t xml:space="preserve">LEGEND CW01</t>
  </si>
  <si>
    <t xml:space="preserve"> Taiwan Semiconductor Manufacturing Company Limited</t>
  </si>
  <si>
    <t xml:space="preserve">0.57 g</t>
  </si>
  <si>
    <t xml:space="preserve">ASIC Chips</t>
  </si>
  <si>
    <t xml:space="preserve">J/N A16-07-374-4</t>
  </si>
  <si>
    <t xml:space="preserve">&lt;132.50</t>
  </si>
  <si>
    <t xml:space="preserve">&lt;359.80</t>
  </si>
  <si>
    <t xml:space="preserve">&lt;163.00</t>
  </si>
  <si>
    <t xml:space="preserve">&lt;643.10</t>
  </si>
  <si>
    <t xml:space="preserve">&lt;263.30</t>
  </si>
  <si>
    <t xml:space="preserve">Cold ATA V1</t>
  </si>
  <si>
    <t xml:space="preserve">Die Size: 7.85 mm x 7.85 mm x 0.3 mm</t>
  </si>
  <si>
    <t xml:space="preserve">Number of Units: 13</t>
  </si>
  <si>
    <t xml:space="preserve">&lt;5312.00</t>
  </si>
  <si>
    <t xml:space="preserve">&lt;623.50</t>
  </si>
  <si>
    <t xml:space="preserve">&lt;210.40</t>
  </si>
  <si>
    <t xml:space="preserve">&lt;424.30</t>
  </si>
  <si>
    <t xml:space="preserve">NEXO 5</t>
  </si>
  <si>
    <t xml:space="preserve">Part Name: MMC-S5B8
S/N: 935131424610-T3N</t>
  </si>
  <si>
    <t xml:space="preserve">0.08 g</t>
  </si>
  <si>
    <t xml:space="preserve">MuRata Silicon Capacitors</t>
  </si>
  <si>
    <t xml:space="preserve">Type: 3.3 uF</t>
  </si>
  <si>
    <t xml:space="preserve">www.murata.com
100 units</t>
  </si>
  <si>
    <t xml:space="preserve">Next Sample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</si>
</sst>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m\ d&quot;, &quot;yyyy"/>
    <numFmt numFmtId="166" formatCode="0.000"/>
    <numFmt numFmtId="167" formatCode="0"/>
    <numFmt numFmtId="168" formatCode="0.00"/>
    <numFmt numFmtId="169" formatCode="0.0"/>
    <numFmt numFmtId="170" formatCode="@"/>
    <numFmt numFmtId="171" formatCode="0.0000"/>
    <numFmt numFmtId="172" formatCode="0.00%"/>
    <numFmt numFmtId="173" formatCode="yyyy/mm/dd"/>
    <numFmt numFmtId="174" formatCode="[hh]:mm:ss"/>
  </numFmts>
  <fonts count="34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b val="true"/>
      <sz val="10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b val="true"/>
      <sz val="8"/>
      <name val="Bitstream Vera Serif"/>
      <family val="1"/>
      <charset val="1"/>
    </font>
    <font>
      <sz val="1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A933"/>
      <name val="Bitstream Vera Serif"/>
      <family val="1"/>
      <charset val="1"/>
    </font>
    <font>
      <sz val="8"/>
      <color rgb="FFFF0000"/>
      <name val="Bitstream Vera Serif"/>
      <family val="1"/>
      <charset val="1"/>
    </font>
    <font>
      <sz val="8"/>
      <color rgb="FF0000FF"/>
      <name val="Bitstream Vera Serif"/>
      <family val="1"/>
      <charset val="1"/>
    </font>
    <font>
      <sz val="9"/>
      <name val="Bitstream Vera Serif"/>
      <family val="1"/>
      <charset val="1"/>
    </font>
    <font>
      <sz val="8"/>
      <name val="Bitstream Vera Sans"/>
      <family val="2"/>
      <charset val="1"/>
    </font>
    <font>
      <sz val="9"/>
      <color rgb="FF000000"/>
      <name val="Bitstream Vera Serif"/>
      <family val="1"/>
      <charset val="1"/>
    </font>
    <font>
      <sz val="10"/>
      <color rgb="FF000000"/>
      <name val="Bitstream Vera Sans"/>
      <family val="2"/>
      <charset val="1"/>
    </font>
    <font>
      <sz val="8"/>
      <color rgb="FF800000"/>
      <name val="Bitstream Vera Serif"/>
      <family val="1"/>
      <charset val="1"/>
    </font>
    <font>
      <sz val="7"/>
      <color rgb="FF000000"/>
      <name val="Bitstream Vera Serif"/>
      <family val="1"/>
      <charset val="1"/>
    </font>
    <font>
      <sz val="9"/>
      <name val="Bitstream Vera Sans"/>
      <family val="2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EEEEE"/>
      </patternFill>
    </fill>
    <fill>
      <patternFill patternType="solid">
        <fgColor rgb="FFFFCCCC"/>
        <bgColor rgb="FFF7D1D5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C0C0C0"/>
        <bgColor rgb="FFCCCCCC"/>
      </patternFill>
    </fill>
    <fill>
      <patternFill patternType="solid">
        <fgColor rgb="FFFFDBB6"/>
        <bgColor rgb="FFF7D1D5"/>
      </patternFill>
    </fill>
    <fill>
      <patternFill patternType="solid">
        <fgColor rgb="FFFFFBCC"/>
        <bgColor rgb="FFFFFFCC"/>
      </patternFill>
    </fill>
    <fill>
      <patternFill patternType="solid">
        <fgColor rgb="FFFFFF99"/>
        <bgColor rgb="FFFFFF66"/>
      </patternFill>
    </fill>
    <fill>
      <patternFill patternType="solid">
        <fgColor rgb="FFEEEEEE"/>
        <bgColor rgb="FFFFFFFF"/>
      </patternFill>
    </fill>
    <fill>
      <patternFill patternType="solid">
        <fgColor rgb="FFFFFF66"/>
        <bgColor rgb="FFFFFF99"/>
      </patternFill>
    </fill>
    <fill>
      <patternFill patternType="solid">
        <fgColor rgb="FFB4C7DC"/>
        <bgColor rgb="FFC0C0C0"/>
      </patternFill>
    </fill>
    <fill>
      <patternFill patternType="solid">
        <fgColor rgb="FFF7D1D5"/>
        <bgColor rgb="FFFFCC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 diagonalUp="false" diagonalDown="false">
      <left style="thin">
        <color rgb="FF000080"/>
      </left>
      <right/>
      <top style="thin">
        <color rgb="FF000080"/>
      </top>
      <bottom style="thin">
        <color rgb="FF000080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1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1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1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1" fillId="12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13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1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1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21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21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5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6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6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6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1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15" fillId="1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5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6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6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6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8" fillId="15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8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5" fillId="1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5" fillId="15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15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15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22" fillId="15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23" fillId="15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5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5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1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7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8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8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8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8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8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8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8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8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8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8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8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18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8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8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8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8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8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5" fillId="18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8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18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18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8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8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18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8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1" fillId="18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8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18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1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1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2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2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2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2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2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2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2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1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9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13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11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1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1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15" fillId="11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15" fillId="11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1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7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27" fillId="9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8" fillId="1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8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13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8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8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9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8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13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8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8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13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5" fillId="0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1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9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5" fillId="1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9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1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6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13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15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13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6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6" fillId="13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1" fillId="13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9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5" fillId="13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3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5" fillId="9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1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15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1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9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15" fillId="1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1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21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21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21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21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21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9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31" fillId="9" borderId="0" xfId="0" applyFont="true" applyBorder="false" applyAlignment="true" applyProtection="true">
      <alignment horizontal="center" vertical="center" textRotation="0" wrapText="true" indent="0" shrinkToFit="true"/>
      <protection locked="true" hidden="false"/>
    </xf>
    <xf numFmtId="164" fontId="3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13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33" fillId="13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DDDDDD"/>
      <rgbColor rgb="FF993366"/>
      <rgbColor rgb="FFFFFFCC"/>
      <rgbColor rgb="FFCCFFFF"/>
      <rgbColor rgb="FF660066"/>
      <rgbColor rgb="FFF7D1D5"/>
      <rgbColor rgb="FF0066CC"/>
      <rgbColor rgb="FFCCCCFF"/>
      <rgbColor rgb="FF000080"/>
      <rgbColor rgb="FFFF00FF"/>
      <rgbColor rgb="FFFFFBCC"/>
      <rgbColor rgb="FF00FFFF"/>
      <rgbColor rgb="FF800080"/>
      <rgbColor rgb="FFCC0000"/>
      <rgbColor rgb="FF008080"/>
      <rgbColor rgb="FF0000FF"/>
      <rgbColor rgb="FF00CCFF"/>
      <rgbColor rgb="FFEEEEEE"/>
      <rgbColor rgb="FFCCFFCC"/>
      <rgbColor rgb="FFFFFF99"/>
      <rgbColor rgb="FFB4C7DC"/>
      <rgbColor rgb="FFFFCCCC"/>
      <rgbColor rgb="FFCCCCCC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well/SNOLAB/cw03/cw03.html" TargetMode="External"/><Relationship Id="rId2" Type="http://schemas.openxmlformats.org/officeDocument/2006/relationships/hyperlink" Target="https://www.snolab.ca/users/services/gamma-assay/well/SNOLAB/cw04/cw04.html" TargetMode="External"/><Relationship Id="rId3" Type="http://schemas.openxmlformats.org/officeDocument/2006/relationships/hyperlink" Target="https://www.snolab.ca/users/services/gamma-assay/well/SNOLAB/cw05/cw05.html" TargetMode="External"/><Relationship Id="rId4" Type="http://schemas.openxmlformats.org/officeDocument/2006/relationships/hyperlink" Target="https://www.snolab.ca/users/services/gamma-assay/well/SNOLAB/cw06/cw06.html" TargetMode="External"/><Relationship Id="rId5" Type="http://schemas.openxmlformats.org/officeDocument/2006/relationships/hyperlink" Target="https://www.snolab.ca/users/services/gamma-assay/well/SNOLAB/cw07/cw07.html" TargetMode="External"/><Relationship Id="rId6" Type="http://schemas.openxmlformats.org/officeDocument/2006/relationships/hyperlink" Target="https://www.snolab.ca/users/services/gamma-assay/well/SNOLAB/cw08/cw08.html" TargetMode="External"/><Relationship Id="rId7" Type="http://schemas.openxmlformats.org/officeDocument/2006/relationships/hyperlink" Target="https://www.snolab.ca/users/services/gamma-assay/well/SNOLAB/cw09/cw09.html" TargetMode="External"/><Relationship Id="rId8" Type="http://schemas.openxmlformats.org/officeDocument/2006/relationships/hyperlink" Target="https://www.snolab.ca/users/services/gamma-assay/well/SNOLAB/cw10/cw10.html" TargetMode="External"/><Relationship Id="rId9" Type="http://schemas.openxmlformats.org/officeDocument/2006/relationships/hyperlink" Target="https://www.snolab.ca/users/services/gamma-assay/well/SNOLAB/cw11/cw11.html" TargetMode="External"/><Relationship Id="rId10" Type="http://schemas.openxmlformats.org/officeDocument/2006/relationships/hyperlink" Target="https://www.snolab.ca/users/services/gamma-assay/well/SNOLAB/cw12/cw12.html" TargetMode="External"/><Relationship Id="rId11" Type="http://schemas.openxmlformats.org/officeDocument/2006/relationships/hyperlink" Target="https://www.snolab.ca/users/services/gamma-assay/well/SNOLAB/cw13/cw13.html" TargetMode="External"/><Relationship Id="rId12" Type="http://schemas.openxmlformats.org/officeDocument/2006/relationships/hyperlink" Target="https://www.snolab.ca/users/services/gamma-assay/well/SNOLAB/cw14/cw14.html" TargetMode="External"/><Relationship Id="rId13" Type="http://schemas.openxmlformats.org/officeDocument/2006/relationships/hyperlink" Target="https://www.snolab.ca/users/services/gamma-assay/well/SNOLAB/cw15/cw15.html" TargetMode="External"/><Relationship Id="rId14" Type="http://schemas.openxmlformats.org/officeDocument/2006/relationships/hyperlink" Target="https://www.snolab.ca/users/services/gamma-assay/well/SNOLAB/cw16/cw16.html" TargetMode="External"/><Relationship Id="rId15" Type="http://schemas.openxmlformats.org/officeDocument/2006/relationships/hyperlink" Target="https://www.snolab.ca/users/services/gamma-assay/well/SNO+/cw60/cw60.html" TargetMode="External"/><Relationship Id="rId16" Type="http://schemas.openxmlformats.org/officeDocument/2006/relationships/hyperlink" Target="https://www.snolab.ca/users/services/gamma-assay/well/SNO+/cw61/cw61.html" TargetMode="External"/><Relationship Id="rId17" Type="http://schemas.openxmlformats.org/officeDocument/2006/relationships/hyperlink" Target="https://www.snolab.ca/users/services/gamma-assay/well/SNO+/cw62/cw62.html" TargetMode="External"/><Relationship Id="rId18" Type="http://schemas.openxmlformats.org/officeDocument/2006/relationships/hyperlink" Target="https://www.snolab.ca/users/services/gamma-assay/well/SNO+/cw63/cw63.html" TargetMode="External"/><Relationship Id="rId19" Type="http://schemas.openxmlformats.org/officeDocument/2006/relationships/hyperlink" Target="https://www.snolab.ca/users/services/gamma-assay/well/SNO+/cw64/cw64.html" TargetMode="External"/><Relationship Id="rId20" Type="http://schemas.openxmlformats.org/officeDocument/2006/relationships/hyperlink" Target="https://www.snolab.ca/users/services/gamma-assay/well/SNO+/cw65/cw65.html" TargetMode="External"/><Relationship Id="rId21" Type="http://schemas.openxmlformats.org/officeDocument/2006/relationships/hyperlink" Target="https://www.snolab.ca/users/services/gamma-assay/well/SNO+/cw66/cw66.html" TargetMode="External"/><Relationship Id="rId22" Type="http://schemas.openxmlformats.org/officeDocument/2006/relationships/hyperlink" Target="https://www.snolab.ca/users/services/gamma-assay/well/SNO+/cw67/cw67.html" TargetMode="External"/><Relationship Id="rId23" Type="http://schemas.openxmlformats.org/officeDocument/2006/relationships/hyperlink" Target="https://www.snolab.ca/users/services/gamma-assay/well/SNO+/cw68/cw68.html" TargetMode="External"/><Relationship Id="rId24" Type="http://schemas.openxmlformats.org/officeDocument/2006/relationships/hyperlink" Target="https://www.snolab.ca/users/services/gamma-assay/well/SNO+/cw69/cw69.html" TargetMode="External"/><Relationship Id="rId25" Type="http://schemas.openxmlformats.org/officeDocument/2006/relationships/hyperlink" Target="https://www.snolab.ca/users/services/gamma-assay/well/SNO+/cw70/cw70.html" TargetMode="External"/><Relationship Id="rId26" Type="http://schemas.openxmlformats.org/officeDocument/2006/relationships/hyperlink" Target="https://www.snolab.ca/users/services/gamma-assay/well/SNO+/cw71/cw71.html" TargetMode="External"/><Relationship Id="rId27" Type="http://schemas.openxmlformats.org/officeDocument/2006/relationships/hyperlink" Target="https://www.snolab.ca/users/services/gamma-assay/well/SNO+/cw72/cw72.html" TargetMode="External"/><Relationship Id="rId28" Type="http://schemas.openxmlformats.org/officeDocument/2006/relationships/hyperlink" Target="https://www.snolab.ca/users/services/gamma-assay/well/SNO+/cw73/cw73.html" TargetMode="External"/><Relationship Id="rId29" Type="http://schemas.openxmlformats.org/officeDocument/2006/relationships/hyperlink" Target="https://www.snolab.ca/users/services/gamma-assay/well/SNO+/cw74/cw74.html" TargetMode="External"/><Relationship Id="rId30" Type="http://schemas.openxmlformats.org/officeDocument/2006/relationships/hyperlink" Target="https://www.snolab.ca/users/services/gamma-assay/well/SNO+/cw75/cw75.html" TargetMode="External"/><Relationship Id="rId31" Type="http://schemas.openxmlformats.org/officeDocument/2006/relationships/hyperlink" Target="https://www.snolab.ca/users/services/gamma-assay/well/SNO+/cw76/cw76.html" TargetMode="External"/><Relationship Id="rId32" Type="http://schemas.openxmlformats.org/officeDocument/2006/relationships/hyperlink" Target="https://www.snolab.ca/users/services/gamma-assay/well/SNO+/cw77/cw77.html" TargetMode="External"/><Relationship Id="rId33" Type="http://schemas.openxmlformats.org/officeDocument/2006/relationships/hyperlink" Target="https://www.snolab.ca/users/services/gamma-assay/well/SNO+/cw78/cw78.html" TargetMode="External"/><Relationship Id="rId34" Type="http://schemas.openxmlformats.org/officeDocument/2006/relationships/hyperlink" Target="https://www.snolab.ca/users/services/gamma-assay/well/SNO+/cw79/cw79.html" TargetMode="External"/><Relationship Id="rId35" Type="http://schemas.openxmlformats.org/officeDocument/2006/relationships/hyperlink" Target="https://www.snolab.ca/users/services/gamma-assay/well/SNO+/cw80/cw80.html" TargetMode="External"/><Relationship Id="rId36" Type="http://schemas.openxmlformats.org/officeDocument/2006/relationships/hyperlink" Target="https://www.snolab.ca/users/services/gamma-assay/well/SNO+/cw81/cw81.html" TargetMode="External"/><Relationship Id="rId37" Type="http://schemas.openxmlformats.org/officeDocument/2006/relationships/hyperlink" Target="https://www.snolab.ca/users/services/gamma-assay/well/SNO+/cw82/cw82.html" TargetMode="External"/><Relationship Id="rId38" Type="http://schemas.openxmlformats.org/officeDocument/2006/relationships/hyperlink" Target="https://www.snolab.ca/users/services/gamma-assay/well/SNO+/cw83/cw83.html" TargetMode="External"/><Relationship Id="rId39" Type="http://schemas.openxmlformats.org/officeDocument/2006/relationships/hyperlink" Target="https://www.snolab.ca/users/services/gamma-assay/well/SNO+/cw84/cw84.html" TargetMode="External"/><Relationship Id="rId40" Type="http://schemas.openxmlformats.org/officeDocument/2006/relationships/hyperlink" Target="https://www.snolab.ca/users/services/gamma-assay/well/SNO+/cw85/cw85.html" TargetMode="External"/><Relationship Id="rId41" Type="http://schemas.openxmlformats.org/officeDocument/2006/relationships/hyperlink" Target="https://www.snolab.ca/users/services/gamma-assay/well/SNO+/cw86/cw86.html" TargetMode="External"/><Relationship Id="rId42" Type="http://schemas.openxmlformats.org/officeDocument/2006/relationships/hyperlink" Target="https://www.snolab.ca/users/services/gamma-assay/well/SNO+/cw87/cw87.html" TargetMode="External"/><Relationship Id="rId43" Type="http://schemas.openxmlformats.org/officeDocument/2006/relationships/hyperlink" Target="https://www.snolab.ca/users/services/gamma-assay/well/SNO+/cw88/cw88.html" TargetMode="External"/><Relationship Id="rId44" Type="http://schemas.openxmlformats.org/officeDocument/2006/relationships/hyperlink" Target="https://www.snolab.ca/users/services/gamma-assay/well/SNO+/cw89/cw89.html" TargetMode="External"/><Relationship Id="rId45" Type="http://schemas.openxmlformats.org/officeDocument/2006/relationships/hyperlink" Target="https://www.snolab.ca/users/services/gamma-assay/well/SNO+/cw90/cw90.html" TargetMode="External"/><Relationship Id="rId46" Type="http://schemas.openxmlformats.org/officeDocument/2006/relationships/hyperlink" Target="https://www.snolab.ca/users/services/gamma-assay/well/SNO+/cw91/cw91.html" TargetMode="External"/><Relationship Id="rId47" Type="http://schemas.openxmlformats.org/officeDocument/2006/relationships/hyperlink" Target="https://www.snolab.ca/users/services/gamma-assay/well/SNO+/cw92/cw92.html" TargetMode="External"/><Relationship Id="rId48" Type="http://schemas.openxmlformats.org/officeDocument/2006/relationships/hyperlink" Target="https://www.snolab.ca/users/services/gamma-assay/well/PICO/cw37/cw37.html" TargetMode="External"/><Relationship Id="rId49" Type="http://schemas.openxmlformats.org/officeDocument/2006/relationships/hyperlink" Target="https://www.snolab.ca/users/services/gamma-assay/well/PICO/cw38/cw38.html" TargetMode="External"/><Relationship Id="rId50" Type="http://schemas.openxmlformats.org/officeDocument/2006/relationships/hyperlink" Target="https://www.snolab.ca/users/services/gamma-assay/well/PICO/cw39/cw39.html" TargetMode="External"/><Relationship Id="rId51" Type="http://schemas.openxmlformats.org/officeDocument/2006/relationships/hyperlink" Target="https://www.snolab.ca/users/services/gamma-assay/well/PICO/cw40/cw40.html" TargetMode="External"/><Relationship Id="rId52" Type="http://schemas.openxmlformats.org/officeDocument/2006/relationships/hyperlink" Target="https://www.snolab.ca/users/services/gamma-assay/well/PICO/cw41/cw41.html" TargetMode="External"/><Relationship Id="rId53" Type="http://schemas.openxmlformats.org/officeDocument/2006/relationships/hyperlink" Target="https://www.snolab.ca/users/services/gamma-assay/well/PICO/cw42/cw42.html" TargetMode="External"/><Relationship Id="rId54" Type="http://schemas.openxmlformats.org/officeDocument/2006/relationships/hyperlink" Target="https://www.snolab.ca/users/services/gamma-assay/well/PICO/cw43/cw43.html" TargetMode="External"/><Relationship Id="rId55" Type="http://schemas.openxmlformats.org/officeDocument/2006/relationships/hyperlink" Target="https://www.snolab.ca/users/services/gamma-assay/well/PICO/cw44/cw44.html" TargetMode="External"/><Relationship Id="rId56" Type="http://schemas.openxmlformats.org/officeDocument/2006/relationships/hyperlink" Target="https://www.snolab.ca/users/services/gamma-assay/well/PICO/cw45/cw45.html" TargetMode="External"/><Relationship Id="rId57" Type="http://schemas.openxmlformats.org/officeDocument/2006/relationships/hyperlink" Target="https://www.snolab.ca/users/services/gamma-assay/well/PICO/cw46/cw46.html" TargetMode="External"/><Relationship Id="rId58" Type="http://schemas.openxmlformats.org/officeDocument/2006/relationships/hyperlink" Target="https://www.snolab.ca/users/services/gamma-assay/well/PICO/cw47/cw47.html" TargetMode="External"/><Relationship Id="rId59" Type="http://schemas.openxmlformats.org/officeDocument/2006/relationships/hyperlink" Target="https://www.snolab.ca/users/services/gamma-assay/well/PICO/cw48/cw48.html" TargetMode="External"/><Relationship Id="rId60" Type="http://schemas.openxmlformats.org/officeDocument/2006/relationships/hyperlink" Target="https://www.snolab.ca/users/services/gamma-assay/well/PICO/cw49/cw49.html" TargetMode="External"/><Relationship Id="rId61" Type="http://schemas.openxmlformats.org/officeDocument/2006/relationships/hyperlink" Target="https://www.snolab.ca/users/services/gamma-assay/well/PICO/cw50/cw50.html" TargetMode="External"/><Relationship Id="rId62" Type="http://schemas.openxmlformats.org/officeDocument/2006/relationships/hyperlink" Target="https://www.snolab.ca/users/services/gamma-assay/well/DAMIC/cw02/cw02.html" TargetMode="External"/><Relationship Id="rId63" Type="http://schemas.openxmlformats.org/officeDocument/2006/relationships/hyperlink" Target="https://www.snolab.ca/users/services/gamma-assay/well/DEAP/cw08/cw08.html" TargetMode="External"/><Relationship Id="rId64" Type="http://schemas.openxmlformats.org/officeDocument/2006/relationships/hyperlink" Target="https://www.snolab.ca/users/services/gamma-assay/well/NEWS-G/CW06/CW06.html" TargetMode="External"/><Relationship Id="rId65" Type="http://schemas.openxmlformats.org/officeDocument/2006/relationships/hyperlink" Target="https://www.snolab.ca/users/services/gamma-assay/well/NEWS-G/CW07/CW07.html" TargetMode="External"/><Relationship Id="rId66" Type="http://schemas.openxmlformats.org/officeDocument/2006/relationships/hyperlink" Target="https://www.snolab.ca/users/services/gamma-assay/well/CUTE/cw01/cw01.html" TargetMode="External"/><Relationship Id="rId67" Type="http://schemas.openxmlformats.org/officeDocument/2006/relationships/hyperlink" Target="https://www.snolab.ca/users/services/gamma-assay/well/CUTE/cw02/cw02.html" TargetMode="External"/><Relationship Id="rId68" Type="http://schemas.openxmlformats.org/officeDocument/2006/relationships/hyperlink" Target="https://www.snolab.ca/users/services/gamma-assay/well/SENSEI/cw01/cw01.html" TargetMode="External"/><Relationship Id="rId69" Type="http://schemas.openxmlformats.org/officeDocument/2006/relationships/hyperlink" Target="https://www.snolab.ca/users/services/gamma-assay/well/SBC/cw01/cw01.html" TargetMode="External"/><Relationship Id="rId70" Type="http://schemas.openxmlformats.org/officeDocument/2006/relationships/hyperlink" Target="https://www.snolab.ca/users/services/gamma-assay/well/SBC/cw02/cw02.html" TargetMode="External"/><Relationship Id="rId71" Type="http://schemas.openxmlformats.org/officeDocument/2006/relationships/hyperlink" Target="https://www.snolab.ca/users/services/gamma-assay/well/SBC/cw03/cw03.html" TargetMode="External"/><Relationship Id="rId72" Type="http://schemas.openxmlformats.org/officeDocument/2006/relationships/hyperlink" Target="https://www.snolab.ca/users/services/gamma-assay/well/SBC/cw04/cw04.html" TargetMode="External"/><Relationship Id="rId73" Type="http://schemas.openxmlformats.org/officeDocument/2006/relationships/hyperlink" Target="https://www.snolab.ca/users/services/gamma-assay/well/SBC/cw05/cw05.html" TargetMode="External"/><Relationship Id="rId74" Type="http://schemas.openxmlformats.org/officeDocument/2006/relationships/hyperlink" Target="https://www.snolab.ca/users/services/gamma-assay/well/SBC/cw06/cw06.html" TargetMode="External"/><Relationship Id="rId75" Type="http://schemas.openxmlformats.org/officeDocument/2006/relationships/hyperlink" Target="https://www.snolab.ca/users/services/gamma-assay/well/SBC/cw07/cw07.html" TargetMode="External"/><Relationship Id="rId76" Type="http://schemas.openxmlformats.org/officeDocument/2006/relationships/hyperlink" Target="https://www.snolab.ca/users/services/gamma-assay/well/SBC/cw08/cw08.html" TargetMode="External"/><Relationship Id="rId77" Type="http://schemas.openxmlformats.org/officeDocument/2006/relationships/hyperlink" Target="https://www.snolab.ca/users/services/gamma-assay/well/SBC/cw09/cw09.html" TargetMode="External"/><Relationship Id="rId78" Type="http://schemas.openxmlformats.org/officeDocument/2006/relationships/hyperlink" Target="https://www.snolab.ca/users/services/gamma-assay/well/QBITS/cw01/cw01.html" TargetMode="External"/><Relationship Id="rId79" Type="http://schemas.openxmlformats.org/officeDocument/2006/relationships/hyperlink" Target="https://www.snolab.ca/users/services/gamma-assay/well/QBITS/cw02/cw02.html" TargetMode="External"/><Relationship Id="rId80" Type="http://schemas.openxmlformats.org/officeDocument/2006/relationships/hyperlink" Target="https://www.snolab.ca/users/services/gamma-assay/well/QBITS/cw03/cw03.html" TargetMode="External"/><Relationship Id="rId81" Type="http://schemas.openxmlformats.org/officeDocument/2006/relationships/hyperlink" Target="https://www.snolab.ca/users/services/gamma-assay/well/QBITS/cw04/cw04.html" TargetMode="External"/><Relationship Id="rId82" Type="http://schemas.openxmlformats.org/officeDocument/2006/relationships/hyperlink" Target="https://www.snolab.ca/users/services/gamma-assay/well/QBITS/cw05/cw05.html" TargetMode="External"/><Relationship Id="rId83" Type="http://schemas.openxmlformats.org/officeDocument/2006/relationships/hyperlink" Target="https://www.snolab.ca/users/services/gamma-assay/well/QBITS/cw06/cw06.html" TargetMode="External"/><Relationship Id="rId84" Type="http://schemas.openxmlformats.org/officeDocument/2006/relationships/hyperlink" Target="https://www.snolab.ca/users/services/gamma-assay/well/QBITS/cw07/cw07.html" TargetMode="External"/><Relationship Id="rId85" Type="http://schemas.openxmlformats.org/officeDocument/2006/relationships/hyperlink" Target="https://www.snolab.ca/users/services/gamma-assay/well/QBITS/cw08/cw08.html" TargetMode="External"/><Relationship Id="rId86" Type="http://schemas.openxmlformats.org/officeDocument/2006/relationships/hyperlink" Target="https://www.snolab.ca/users/services/gamma-assay/well/QBITS/cw09/cw09.html" TargetMode="External"/><Relationship Id="rId87" Type="http://schemas.openxmlformats.org/officeDocument/2006/relationships/hyperlink" Target="https://www.snolab.ca/users/services/gamma-assay/well/QBITS/cw10/cw10.html" TargetMode="External"/><Relationship Id="rId88" Type="http://schemas.openxmlformats.org/officeDocument/2006/relationships/hyperlink" Target="https://www.snolab.ca/users/services/gamma-assay/well/QBITS/cw11/cw11.html" TargetMode="External"/><Relationship Id="rId89" Type="http://schemas.openxmlformats.org/officeDocument/2006/relationships/hyperlink" Target="https://www.snolab.ca/users/services/gamma-assay/well/QBITS/cw12/cw12.html" TargetMode="External"/><Relationship Id="rId90" Type="http://schemas.openxmlformats.org/officeDocument/2006/relationships/hyperlink" Target="https://www.snolab.ca/users/services/gamma-assay/well/HALO/halo01/halo01.html" TargetMode="External"/><Relationship Id="rId91" Type="http://schemas.openxmlformats.org/officeDocument/2006/relationships/hyperlink" Target="https://www.snolab.ca/users/services/gamma-assay/well/HALO/halo02/halo02.html" TargetMode="External"/><Relationship Id="rId92" Type="http://schemas.openxmlformats.org/officeDocument/2006/relationships/hyperlink" Target="https://www.snolab.ca/users/services/gamma-assay/well/PICO/cw51/cw51.html" TargetMode="External"/><Relationship Id="rId93" Type="http://schemas.openxmlformats.org/officeDocument/2006/relationships/hyperlink" Target="https://www.snolab.ca/users/services/gamma-assay/well/LEGEND/legend01/cw01.html" TargetMode="External"/><Relationship Id="rId94" Type="http://schemas.openxmlformats.org/officeDocument/2006/relationships/hyperlink" Target="https://www.snolab.ca/users/services/gamma-assay/well/NEXO/nexo05/nexo05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W810"/>
  <sheetViews>
    <sheetView showFormulas="false" showGridLines="true" showRowColHeaders="true" showZeros="true" rightToLeft="false" tabSelected="true" showOutlineSymbols="true" defaultGridColor="true" view="normal" topLeftCell="A792" colorId="64" zoomScale="90" zoomScaleNormal="90" zoomScalePageLayoutView="100" workbookViewId="0">
      <selection pane="topLeft" activeCell="F794" activeCellId="0" sqref="F794"/>
    </sheetView>
  </sheetViews>
  <sheetFormatPr defaultColWidth="9.359375" defaultRowHeight="12.8" zeroHeight="false" outlineLevelRow="0" outlineLevelCol="0"/>
  <cols>
    <col collapsed="false" customWidth="true" hidden="false" outlineLevel="0" max="1" min="1" style="1" width="15.15"/>
    <col collapsed="false" customWidth="true" hidden="false" outlineLevel="0" max="2" min="2" style="1" width="13.34"/>
    <col collapsed="false" customWidth="true" hidden="false" outlineLevel="0" max="3" min="3" style="1" width="7.34"/>
    <col collapsed="false" customWidth="true" hidden="false" outlineLevel="0" max="4" min="4" style="1" width="8.34"/>
    <col collapsed="false" customWidth="true" hidden="false" outlineLevel="0" max="5" min="5" style="1" width="10.34"/>
    <col collapsed="false" customWidth="true" hidden="false" outlineLevel="0" max="6" min="6" style="2" width="10.34"/>
    <col collapsed="false" customWidth="true" hidden="false" outlineLevel="0" max="7" min="7" style="1" width="10.34"/>
    <col collapsed="false" customWidth="false" hidden="false" outlineLevel="0" max="8" min="8" style="1" width="9.34"/>
    <col collapsed="false" customWidth="true" hidden="false" outlineLevel="0" max="10" min="9" style="1" width="8.34"/>
    <col collapsed="false" customWidth="false" hidden="false" outlineLevel="0" max="12" min="11" style="1" width="9.34"/>
    <col collapsed="false" customWidth="true" hidden="false" outlineLevel="0" max="13" min="13" style="1" width="8.34"/>
    <col collapsed="false" customWidth="false" hidden="false" outlineLevel="0" max="14" min="14" style="1" width="9.34"/>
    <col collapsed="false" customWidth="true" hidden="false" outlineLevel="0" max="15" min="15" style="1" width="5.34"/>
    <col collapsed="false" customWidth="true" hidden="false" outlineLevel="0" max="16" min="16" style="1" width="8.34"/>
    <col collapsed="false" customWidth="true" hidden="false" outlineLevel="0" max="17" min="17" style="1" width="10.34"/>
    <col collapsed="false" customWidth="true" hidden="false" outlineLevel="0" max="18" min="18" style="1" width="6.34"/>
    <col collapsed="false" customWidth="true" hidden="false" outlineLevel="0" max="19" min="19" style="1" width="8.34"/>
    <col collapsed="false" customWidth="true" hidden="false" outlineLevel="0" max="20" min="20" style="1" width="10.34"/>
    <col collapsed="false" customWidth="true" hidden="false" outlineLevel="0" max="21" min="21" style="1" width="5.34"/>
    <col collapsed="false" customWidth="false" hidden="false" outlineLevel="0" max="23" min="22" style="1" width="9.34"/>
    <col collapsed="false" customWidth="true" hidden="false" outlineLevel="0" max="24" min="24" style="1" width="5.34"/>
    <col collapsed="false" customWidth="true" hidden="false" outlineLevel="0" max="25" min="25" style="1" width="8.34"/>
    <col collapsed="false" customWidth="false" hidden="false" outlineLevel="0" max="26" min="26" style="1" width="9.34"/>
    <col collapsed="false" customWidth="true" hidden="false" outlineLevel="0" max="27" min="27" style="1" width="5.34"/>
    <col collapsed="false" customWidth="true" hidden="false" outlineLevel="0" max="28" min="28" style="1" width="8.34"/>
    <col collapsed="false" customWidth="false" hidden="false" outlineLevel="0" max="29" min="29" style="1" width="9.34"/>
    <col collapsed="false" customWidth="true" hidden="false" outlineLevel="0" max="30" min="30" style="1" width="3.34"/>
    <col collapsed="false" customWidth="true" hidden="false" outlineLevel="0" max="31" min="31" style="1" width="8.34"/>
    <col collapsed="false" customWidth="true" hidden="false" outlineLevel="0" max="32" min="32" style="3" width="8.34"/>
    <col collapsed="false" customWidth="false" hidden="false" outlineLevel="0" max="257" min="33" style="3" width="9.34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12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12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12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12.8" hidden="false" customHeight="true" outlineLevel="0" collapsed="false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12.8" hidden="false" customHeight="true" outlineLevel="0" collapsed="false">
      <c r="A11" s="13" t="s">
        <v>19</v>
      </c>
      <c r="B11" s="13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/>
    </row>
    <row r="12" customFormat="false" ht="12.8" hidden="false" customHeight="true" outlineLevel="0" collapsed="false">
      <c r="A12" s="17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customFormat="false" ht="26.5" hidden="false" customHeight="true" outlineLevel="0" collapsed="false">
      <c r="A13" s="18" t="s">
        <v>21</v>
      </c>
      <c r="B13" s="18" t="s">
        <v>22</v>
      </c>
      <c r="C13" s="18" t="s">
        <v>23</v>
      </c>
      <c r="D13" s="18" t="s">
        <v>24</v>
      </c>
      <c r="E13" s="18" t="s">
        <v>25</v>
      </c>
      <c r="F13" s="19" t="s">
        <v>26</v>
      </c>
      <c r="G13" s="18"/>
      <c r="H13" s="20"/>
      <c r="I13" s="21" t="s">
        <v>27</v>
      </c>
      <c r="J13" s="22"/>
      <c r="K13" s="20"/>
      <c r="L13" s="21" t="s">
        <v>28</v>
      </c>
      <c r="M13" s="22"/>
      <c r="N13" s="20"/>
      <c r="O13" s="21" t="s">
        <v>29</v>
      </c>
      <c r="P13" s="22"/>
      <c r="Q13" s="20"/>
      <c r="R13" s="21" t="s">
        <v>30</v>
      </c>
      <c r="S13" s="22"/>
      <c r="T13" s="23"/>
      <c r="U13" s="21" t="s">
        <v>31</v>
      </c>
      <c r="V13" s="22"/>
      <c r="W13" s="20"/>
      <c r="X13" s="21" t="s">
        <v>32</v>
      </c>
      <c r="Y13" s="22"/>
      <c r="Z13" s="20"/>
      <c r="AA13" s="21" t="s">
        <v>33</v>
      </c>
      <c r="AB13" s="22"/>
      <c r="AC13" s="18" t="s">
        <v>34</v>
      </c>
      <c r="AD13" s="18"/>
      <c r="AE13" s="18"/>
    </row>
    <row r="14" customFormat="false" ht="26.5" hidden="false" customHeight="true" outlineLevel="0" collapsed="false">
      <c r="A14" s="24" t="s">
        <v>35</v>
      </c>
      <c r="B14" s="24"/>
      <c r="C14" s="24"/>
      <c r="D14" s="25" t="n">
        <v>38.281</v>
      </c>
      <c r="E14" s="26" t="s">
        <v>36</v>
      </c>
      <c r="F14" s="27" t="n">
        <v>41234</v>
      </c>
      <c r="G14" s="28" t="s">
        <v>37</v>
      </c>
      <c r="H14" s="29" t="n">
        <v>0.153</v>
      </c>
      <c r="I14" s="30" t="s">
        <v>38</v>
      </c>
      <c r="J14" s="31" t="n">
        <v>0.053</v>
      </c>
      <c r="K14" s="32" t="n">
        <v>0.1</v>
      </c>
      <c r="L14" s="33" t="s">
        <v>39</v>
      </c>
      <c r="M14" s="31" t="n">
        <v>0.071</v>
      </c>
      <c r="N14" s="32" t="n">
        <v>0.345</v>
      </c>
      <c r="O14" s="33" t="s">
        <v>39</v>
      </c>
      <c r="P14" s="34" t="n">
        <v>0.065</v>
      </c>
      <c r="Q14" s="32" t="n">
        <v>0.216</v>
      </c>
      <c r="R14" s="30" t="s">
        <v>38</v>
      </c>
      <c r="S14" s="34" t="n">
        <v>0.097</v>
      </c>
      <c r="T14" s="32" t="n">
        <v>0.073</v>
      </c>
      <c r="U14" s="30" t="s">
        <v>38</v>
      </c>
      <c r="V14" s="34" t="n">
        <v>0.278</v>
      </c>
      <c r="W14" s="35" t="s">
        <v>40</v>
      </c>
      <c r="X14" s="30"/>
      <c r="Y14" s="36"/>
      <c r="Z14" s="29" t="n">
        <v>0.151</v>
      </c>
      <c r="AA14" s="30" t="s">
        <v>38</v>
      </c>
      <c r="AB14" s="31" t="n">
        <v>0.276</v>
      </c>
      <c r="AC14" s="37"/>
      <c r="AD14" s="33"/>
      <c r="AE14" s="38"/>
    </row>
    <row r="15" customFormat="false" ht="43.85" hidden="false" customHeight="true" outlineLevel="0" collapsed="false">
      <c r="A15" s="39" t="s">
        <v>41</v>
      </c>
      <c r="B15" s="39"/>
      <c r="C15" s="39"/>
      <c r="D15" s="39"/>
      <c r="E15" s="26"/>
      <c r="F15" s="40" t="n">
        <v>41274</v>
      </c>
      <c r="G15" s="28"/>
      <c r="H15" s="32"/>
      <c r="I15" s="30"/>
      <c r="J15" s="34"/>
      <c r="K15" s="29"/>
      <c r="L15" s="33"/>
      <c r="M15" s="31"/>
      <c r="N15" s="32"/>
      <c r="O15" s="33"/>
      <c r="P15" s="34"/>
      <c r="Q15" s="32"/>
      <c r="R15" s="30"/>
      <c r="S15" s="34"/>
      <c r="T15" s="29"/>
      <c r="U15" s="30"/>
      <c r="V15" s="31"/>
      <c r="W15" s="29"/>
      <c r="X15" s="33"/>
      <c r="Y15" s="31"/>
      <c r="Z15" s="35" t="n">
        <f aca="false">Z14/AB14/AB14</f>
        <v>1.98225162780928</v>
      </c>
      <c r="AA15" s="30"/>
      <c r="AB15" s="36" t="n">
        <f aca="false">1/AB14/AB14</f>
        <v>13.1274942239025</v>
      </c>
      <c r="AC15" s="37"/>
      <c r="AD15" s="33"/>
      <c r="AE15" s="38"/>
    </row>
    <row r="16" customFormat="false" ht="43.85" hidden="false" customHeight="true" outlineLevel="0" collapsed="false">
      <c r="A16" s="41" t="s">
        <v>42</v>
      </c>
      <c r="B16" s="41"/>
      <c r="C16" s="41"/>
      <c r="D16" s="41" t="n">
        <v>23.184</v>
      </c>
      <c r="E16" s="42" t="s">
        <v>43</v>
      </c>
      <c r="F16" s="43" t="n">
        <v>41361</v>
      </c>
      <c r="G16" s="44" t="s">
        <v>37</v>
      </c>
      <c r="H16" s="45" t="n">
        <v>0.225</v>
      </c>
      <c r="I16" s="46" t="s">
        <v>38</v>
      </c>
      <c r="J16" s="47" t="n">
        <v>0.063</v>
      </c>
      <c r="K16" s="45" t="n">
        <v>0.02</v>
      </c>
      <c r="L16" s="46" t="s">
        <v>39</v>
      </c>
      <c r="M16" s="47" t="n">
        <v>0.089</v>
      </c>
      <c r="N16" s="45" t="n">
        <v>0.227</v>
      </c>
      <c r="O16" s="46" t="s">
        <v>39</v>
      </c>
      <c r="P16" s="47" t="n">
        <v>0.066</v>
      </c>
      <c r="Q16" s="45" t="n">
        <v>0.308</v>
      </c>
      <c r="R16" s="46" t="s">
        <v>38</v>
      </c>
      <c r="S16" s="47" t="n">
        <v>0.098</v>
      </c>
      <c r="T16" s="45" t="n">
        <v>0.759</v>
      </c>
      <c r="U16" s="46" t="s">
        <v>38</v>
      </c>
      <c r="V16" s="47" t="n">
        <v>0.378</v>
      </c>
      <c r="W16" s="45" t="n">
        <v>0.7</v>
      </c>
      <c r="X16" s="46" t="s">
        <v>38</v>
      </c>
      <c r="Y16" s="47" t="n">
        <v>0.7</v>
      </c>
      <c r="Z16" s="45" t="n">
        <v>0.195</v>
      </c>
      <c r="AA16" s="46" t="s">
        <v>38</v>
      </c>
      <c r="AB16" s="47" t="n">
        <v>0.332</v>
      </c>
      <c r="AC16" s="48"/>
      <c r="AD16" s="49"/>
      <c r="AE16" s="50"/>
    </row>
    <row r="17" customFormat="false" ht="43.85" hidden="false" customHeight="true" outlineLevel="0" collapsed="false">
      <c r="A17" s="51" t="s">
        <v>41</v>
      </c>
      <c r="B17" s="51"/>
      <c r="C17" s="51"/>
      <c r="D17" s="51"/>
      <c r="E17" s="52"/>
      <c r="F17" s="53" t="n">
        <v>41386</v>
      </c>
      <c r="G17" s="44"/>
      <c r="H17" s="54"/>
      <c r="I17" s="49"/>
      <c r="J17" s="55"/>
      <c r="K17" s="54"/>
      <c r="L17" s="49"/>
      <c r="M17" s="55"/>
      <c r="N17" s="45"/>
      <c r="O17" s="49"/>
      <c r="P17" s="47"/>
      <c r="Q17" s="54"/>
      <c r="R17" s="49"/>
      <c r="S17" s="55"/>
      <c r="T17" s="54"/>
      <c r="U17" s="49"/>
      <c r="V17" s="55"/>
      <c r="W17" s="54"/>
      <c r="X17" s="49"/>
      <c r="Y17" s="55"/>
      <c r="Z17" s="56" t="n">
        <f aca="false">Z16/AB16/AB16</f>
        <v>1.76912469153723</v>
      </c>
      <c r="AA17" s="57"/>
      <c r="AB17" s="58" t="n">
        <f aca="false">1/AB16/AB16</f>
        <v>9.07243431557555</v>
      </c>
      <c r="AC17" s="48"/>
      <c r="AD17" s="49"/>
      <c r="AE17" s="50"/>
    </row>
    <row r="18" customFormat="false" ht="43.85" hidden="false" customHeight="true" outlineLevel="0" collapsed="false">
      <c r="A18" s="24" t="s">
        <v>44</v>
      </c>
      <c r="B18" s="24"/>
      <c r="C18" s="24"/>
      <c r="D18" s="24" t="n">
        <v>10.681</v>
      </c>
      <c r="E18" s="26" t="s">
        <v>45</v>
      </c>
      <c r="F18" s="27" t="n">
        <v>41477</v>
      </c>
      <c r="G18" s="28" t="s">
        <v>37</v>
      </c>
      <c r="H18" s="32" t="n">
        <v>0.187</v>
      </c>
      <c r="I18" s="59" t="s">
        <v>38</v>
      </c>
      <c r="J18" s="34" t="n">
        <v>0.078</v>
      </c>
      <c r="K18" s="32" t="n">
        <v>0.058</v>
      </c>
      <c r="L18" s="59" t="s">
        <v>39</v>
      </c>
      <c r="M18" s="34" t="n">
        <v>0.196</v>
      </c>
      <c r="N18" s="32" t="n">
        <v>0.116</v>
      </c>
      <c r="O18" s="59" t="s">
        <v>39</v>
      </c>
      <c r="P18" s="34" t="n">
        <v>0.038</v>
      </c>
      <c r="Q18" s="32" t="n">
        <v>0.218</v>
      </c>
      <c r="R18" s="59" t="s">
        <v>38</v>
      </c>
      <c r="S18" s="34" t="n">
        <v>0.099</v>
      </c>
      <c r="T18" s="60" t="s">
        <v>46</v>
      </c>
      <c r="U18" s="59"/>
      <c r="V18" s="34"/>
      <c r="W18" s="60" t="s">
        <v>47</v>
      </c>
      <c r="X18" s="59"/>
      <c r="Y18" s="34"/>
      <c r="Z18" s="60" t="s">
        <v>48</v>
      </c>
      <c r="AA18" s="59"/>
      <c r="AB18" s="34"/>
      <c r="AC18" s="12"/>
      <c r="AD18" s="12"/>
      <c r="AE18" s="12"/>
    </row>
    <row r="19" customFormat="false" ht="12.8" hidden="false" customHeight="true" outlineLevel="0" collapsed="false">
      <c r="A19" s="39" t="s">
        <v>41</v>
      </c>
      <c r="B19" s="39"/>
      <c r="C19" s="39"/>
      <c r="D19" s="39"/>
      <c r="E19" s="61"/>
      <c r="F19" s="40" t="n">
        <v>41499</v>
      </c>
      <c r="G19" s="28"/>
      <c r="H19" s="29"/>
      <c r="I19" s="33"/>
      <c r="J19" s="36"/>
      <c r="K19" s="35"/>
      <c r="L19" s="33"/>
      <c r="M19" s="36"/>
      <c r="N19" s="32"/>
      <c r="O19" s="33"/>
      <c r="P19" s="34"/>
      <c r="Q19" s="29"/>
      <c r="R19" s="33"/>
      <c r="S19" s="36"/>
      <c r="T19" s="35"/>
      <c r="U19" s="33"/>
      <c r="V19" s="36"/>
      <c r="W19" s="35"/>
      <c r="X19" s="33"/>
      <c r="Y19" s="36"/>
      <c r="Z19" s="35" t="n">
        <v>0</v>
      </c>
      <c r="AA19" s="33"/>
      <c r="AB19" s="36" t="n">
        <f aca="false">1/0.172/0.172</f>
        <v>33.802055164954</v>
      </c>
      <c r="AC19" s="29"/>
      <c r="AD19" s="33"/>
      <c r="AE19" s="31"/>
    </row>
    <row r="20" customFormat="false" ht="12.8" hidden="false" customHeight="true" outlineLevel="0" collapsed="false">
      <c r="A20" s="41" t="s">
        <v>49</v>
      </c>
      <c r="B20" s="41"/>
      <c r="C20" s="41"/>
      <c r="D20" s="41" t="n">
        <v>14.158</v>
      </c>
      <c r="E20" s="42" t="s">
        <v>50</v>
      </c>
      <c r="F20" s="62" t="n">
        <v>41576</v>
      </c>
      <c r="G20" s="63" t="s">
        <v>37</v>
      </c>
      <c r="H20" s="64" t="n">
        <v>0.08</v>
      </c>
      <c r="I20" s="65" t="s">
        <v>39</v>
      </c>
      <c r="J20" s="66" t="n">
        <v>0.078</v>
      </c>
      <c r="K20" s="64" t="n">
        <v>0.1</v>
      </c>
      <c r="L20" s="65" t="s">
        <v>39</v>
      </c>
      <c r="M20" s="66" t="n">
        <v>0.089</v>
      </c>
      <c r="N20" s="64" t="n">
        <v>0.065</v>
      </c>
      <c r="O20" s="65" t="s">
        <v>39</v>
      </c>
      <c r="P20" s="67" t="n">
        <v>0.032</v>
      </c>
      <c r="Q20" s="64" t="n">
        <v>0.028</v>
      </c>
      <c r="R20" s="65" t="s">
        <v>39</v>
      </c>
      <c r="S20" s="66" t="n">
        <v>0.099</v>
      </c>
      <c r="T20" s="68" t="s">
        <v>51</v>
      </c>
      <c r="U20" s="65"/>
      <c r="V20" s="66"/>
      <c r="W20" s="68" t="s">
        <v>52</v>
      </c>
      <c r="X20" s="65"/>
      <c r="Y20" s="66"/>
      <c r="Z20" s="68" t="s">
        <v>53</v>
      </c>
      <c r="AA20" s="65"/>
      <c r="AB20" s="66"/>
      <c r="AC20" s="69"/>
      <c r="AD20" s="69"/>
      <c r="AE20" s="69"/>
    </row>
    <row r="21" customFormat="false" ht="12.8" hidden="false" customHeight="true" outlineLevel="0" collapsed="false">
      <c r="A21" s="51" t="s">
        <v>41</v>
      </c>
      <c r="B21" s="51"/>
      <c r="C21" s="51"/>
      <c r="D21" s="51"/>
      <c r="E21" s="52"/>
      <c r="F21" s="53" t="n">
        <v>41591</v>
      </c>
      <c r="G21" s="63"/>
      <c r="H21" s="64"/>
      <c r="I21" s="70"/>
      <c r="J21" s="66"/>
      <c r="K21" s="71"/>
      <c r="L21" s="70"/>
      <c r="M21" s="72"/>
      <c r="N21" s="64"/>
      <c r="O21" s="70"/>
      <c r="P21" s="67"/>
      <c r="Q21" s="64"/>
      <c r="R21" s="70"/>
      <c r="S21" s="66"/>
      <c r="T21" s="71"/>
      <c r="U21" s="70"/>
      <c r="V21" s="72"/>
      <c r="W21" s="71"/>
      <c r="X21" s="70"/>
      <c r="Y21" s="72"/>
      <c r="Z21" s="71" t="n">
        <v>0</v>
      </c>
      <c r="AA21" s="70"/>
      <c r="AB21" s="58" t="n">
        <f aca="false">1/0.391/0.391</f>
        <v>6.54103518422826</v>
      </c>
      <c r="AC21" s="73"/>
      <c r="AD21" s="70"/>
      <c r="AE21" s="74"/>
    </row>
    <row r="22" customFormat="false" ht="12.8" hidden="false" customHeight="true" outlineLevel="0" collapsed="false">
      <c r="A22" s="24" t="s">
        <v>54</v>
      </c>
      <c r="B22" s="24"/>
      <c r="C22" s="24"/>
      <c r="D22" s="24" t="n">
        <v>6.721</v>
      </c>
      <c r="E22" s="26" t="s">
        <v>55</v>
      </c>
      <c r="F22" s="27" t="n">
        <v>41869</v>
      </c>
      <c r="G22" s="28" t="s">
        <v>37</v>
      </c>
      <c r="H22" s="32" t="n">
        <v>0.08</v>
      </c>
      <c r="I22" s="59" t="s">
        <v>38</v>
      </c>
      <c r="J22" s="34" t="n">
        <v>0.083</v>
      </c>
      <c r="K22" s="60" t="s">
        <v>56</v>
      </c>
      <c r="L22" s="59"/>
      <c r="M22" s="34"/>
      <c r="N22" s="32" t="n">
        <v>0.012</v>
      </c>
      <c r="O22" s="59" t="s">
        <v>39</v>
      </c>
      <c r="P22" s="34" t="n">
        <v>0.086</v>
      </c>
      <c r="Q22" s="60" t="s">
        <v>57</v>
      </c>
      <c r="R22" s="59"/>
      <c r="S22" s="34"/>
      <c r="T22" s="32" t="n">
        <v>0.186</v>
      </c>
      <c r="U22" s="59" t="s">
        <v>39</v>
      </c>
      <c r="V22" s="34" t="n">
        <v>0.759</v>
      </c>
      <c r="W22" s="60" t="s">
        <v>58</v>
      </c>
      <c r="X22" s="59"/>
      <c r="Y22" s="34"/>
      <c r="Z22" s="32" t="n">
        <v>1.5</v>
      </c>
      <c r="AA22" s="59" t="s">
        <v>39</v>
      </c>
      <c r="AB22" s="34" t="n">
        <v>0.7</v>
      </c>
      <c r="AC22" s="12"/>
      <c r="AD22" s="12"/>
      <c r="AE22" s="12"/>
    </row>
    <row r="23" customFormat="false" ht="12.8" hidden="false" customHeight="true" outlineLevel="0" collapsed="false">
      <c r="A23" s="39" t="s">
        <v>41</v>
      </c>
      <c r="B23" s="39"/>
      <c r="C23" s="39"/>
      <c r="D23" s="39"/>
      <c r="E23" s="61"/>
      <c r="F23" s="40" t="n">
        <v>41876</v>
      </c>
      <c r="G23" s="28"/>
      <c r="H23" s="29"/>
      <c r="I23" s="33"/>
      <c r="J23" s="36"/>
      <c r="K23" s="35"/>
      <c r="L23" s="33"/>
      <c r="M23" s="36"/>
      <c r="N23" s="32"/>
      <c r="O23" s="33"/>
      <c r="P23" s="34"/>
      <c r="Q23" s="29"/>
      <c r="R23" s="33"/>
      <c r="S23" s="36"/>
      <c r="T23" s="35"/>
      <c r="U23" s="33"/>
      <c r="V23" s="36"/>
      <c r="W23" s="35"/>
      <c r="X23" s="33"/>
      <c r="Y23" s="36"/>
      <c r="Z23" s="35" t="n">
        <f aca="false">Z22/AB22/AB22</f>
        <v>3.06122448979592</v>
      </c>
      <c r="AA23" s="30"/>
      <c r="AB23" s="36" t="n">
        <f aca="false">1/AB22/AB22</f>
        <v>2.04081632653061</v>
      </c>
      <c r="AC23" s="29"/>
      <c r="AD23" s="33"/>
      <c r="AE23" s="31"/>
    </row>
    <row r="24" customFormat="false" ht="12.8" hidden="false" customHeight="true" outlineLevel="0" collapsed="false">
      <c r="A24" s="41" t="s">
        <v>59</v>
      </c>
      <c r="B24" s="41"/>
      <c r="C24" s="75"/>
      <c r="D24" s="76" t="n">
        <v>44.129</v>
      </c>
      <c r="E24" s="42" t="s">
        <v>60</v>
      </c>
      <c r="F24" s="62" t="n">
        <v>41988</v>
      </c>
      <c r="G24" s="63" t="s">
        <v>37</v>
      </c>
      <c r="H24" s="64" t="n">
        <v>0.178</v>
      </c>
      <c r="I24" s="65" t="s">
        <v>39</v>
      </c>
      <c r="J24" s="66" t="n">
        <v>0.039</v>
      </c>
      <c r="K24" s="64" t="n">
        <v>0.1</v>
      </c>
      <c r="L24" s="65" t="s">
        <v>39</v>
      </c>
      <c r="M24" s="66" t="n">
        <v>0.059</v>
      </c>
      <c r="N24" s="64" t="n">
        <v>0.051</v>
      </c>
      <c r="O24" s="65" t="s">
        <v>39</v>
      </c>
      <c r="P24" s="66" t="n">
        <v>0.018</v>
      </c>
      <c r="Q24" s="64" t="n">
        <v>0.164</v>
      </c>
      <c r="R24" s="65" t="s">
        <v>39</v>
      </c>
      <c r="S24" s="66" t="n">
        <v>0.054</v>
      </c>
      <c r="T24" s="64" t="n">
        <v>0.23</v>
      </c>
      <c r="U24" s="65" t="s">
        <v>39</v>
      </c>
      <c r="V24" s="66" t="n">
        <v>0.245</v>
      </c>
      <c r="W24" s="77" t="s">
        <v>61</v>
      </c>
      <c r="X24" s="65"/>
      <c r="Y24" s="58"/>
      <c r="Z24" s="64" t="n">
        <v>0.921</v>
      </c>
      <c r="AA24" s="65" t="s">
        <v>39</v>
      </c>
      <c r="AB24" s="66" t="n">
        <v>0.21</v>
      </c>
      <c r="AC24" s="78"/>
      <c r="AD24" s="78"/>
      <c r="AE24" s="78"/>
    </row>
    <row r="25" customFormat="false" ht="34.3" hidden="false" customHeight="true" outlineLevel="0" collapsed="false">
      <c r="A25" s="51" t="s">
        <v>41</v>
      </c>
      <c r="B25" s="51"/>
      <c r="C25" s="79"/>
      <c r="D25" s="80"/>
      <c r="E25" s="81"/>
      <c r="F25" s="53" t="n">
        <v>42033</v>
      </c>
      <c r="G25" s="63"/>
      <c r="H25" s="71"/>
      <c r="I25" s="70"/>
      <c r="J25" s="58"/>
      <c r="K25" s="56"/>
      <c r="L25" s="70"/>
      <c r="M25" s="58"/>
      <c r="N25" s="64"/>
      <c r="O25" s="70"/>
      <c r="P25" s="66"/>
      <c r="Q25" s="71"/>
      <c r="R25" s="70"/>
      <c r="S25" s="58"/>
      <c r="T25" s="56"/>
      <c r="U25" s="70"/>
      <c r="V25" s="58"/>
      <c r="W25" s="56"/>
      <c r="X25" s="70"/>
      <c r="Y25" s="58"/>
      <c r="Z25" s="56" t="n">
        <f aca="false">Z24/AB24/AB24</f>
        <v>20.8843537414966</v>
      </c>
      <c r="AA25" s="57"/>
      <c r="AB25" s="58" t="n">
        <f aca="false">1/AB24/AB24</f>
        <v>22.6757369614512</v>
      </c>
      <c r="AC25" s="71"/>
      <c r="AD25" s="70"/>
      <c r="AE25" s="72"/>
    </row>
    <row r="26" customFormat="false" ht="12.8" hidden="false" customHeight="true" outlineLevel="0" collapsed="false">
      <c r="A26" s="24" t="s">
        <v>62</v>
      </c>
      <c r="B26" s="24"/>
      <c r="C26" s="82"/>
      <c r="D26" s="25" t="n">
        <v>12.386</v>
      </c>
      <c r="E26" s="26" t="s">
        <v>63</v>
      </c>
      <c r="F26" s="27" t="n">
        <v>42059</v>
      </c>
      <c r="G26" s="28" t="s">
        <v>37</v>
      </c>
      <c r="H26" s="32" t="n">
        <v>0.132</v>
      </c>
      <c r="I26" s="59" t="s">
        <v>39</v>
      </c>
      <c r="J26" s="34" t="n">
        <v>0.07</v>
      </c>
      <c r="K26" s="60" t="s">
        <v>64</v>
      </c>
      <c r="L26" s="59"/>
      <c r="M26" s="34"/>
      <c r="N26" s="32" t="n">
        <v>0.012</v>
      </c>
      <c r="O26" s="59" t="s">
        <v>39</v>
      </c>
      <c r="P26" s="34" t="n">
        <v>0.033</v>
      </c>
      <c r="Q26" s="32" t="n">
        <v>0.379</v>
      </c>
      <c r="R26" s="59" t="s">
        <v>39</v>
      </c>
      <c r="S26" s="34" t="n">
        <v>0.099</v>
      </c>
      <c r="T26" s="60" t="s">
        <v>65</v>
      </c>
      <c r="U26" s="59"/>
      <c r="V26" s="34"/>
      <c r="W26" s="35" t="s">
        <v>66</v>
      </c>
      <c r="X26" s="59"/>
      <c r="Y26" s="36"/>
      <c r="Z26" s="35" t="n">
        <v>0.65</v>
      </c>
      <c r="AA26" s="59" t="s">
        <v>39</v>
      </c>
      <c r="AB26" s="36" t="n">
        <v>0.37</v>
      </c>
      <c r="AC26" s="12"/>
      <c r="AD26" s="12"/>
      <c r="AE26" s="12"/>
    </row>
    <row r="27" customFormat="false" ht="12.8" hidden="false" customHeight="true" outlineLevel="0" collapsed="false">
      <c r="A27" s="39" t="s">
        <v>41</v>
      </c>
      <c r="B27" s="39"/>
      <c r="C27" s="83"/>
      <c r="D27" s="84"/>
      <c r="E27" s="26"/>
      <c r="F27" s="40" t="n">
        <v>42073</v>
      </c>
      <c r="G27" s="28"/>
      <c r="H27" s="29"/>
      <c r="I27" s="33"/>
      <c r="J27" s="36"/>
      <c r="K27" s="35"/>
      <c r="L27" s="33"/>
      <c r="M27" s="36"/>
      <c r="N27" s="32"/>
      <c r="O27" s="33"/>
      <c r="P27" s="34"/>
      <c r="Q27" s="29"/>
      <c r="R27" s="33"/>
      <c r="S27" s="36"/>
      <c r="T27" s="35"/>
      <c r="U27" s="33"/>
      <c r="V27" s="36"/>
      <c r="W27" s="35"/>
      <c r="X27" s="33"/>
      <c r="Y27" s="36"/>
      <c r="Z27" s="35" t="n">
        <f aca="false">Z26/AB26/AB26</f>
        <v>4.74799123447772</v>
      </c>
      <c r="AA27" s="30"/>
      <c r="AB27" s="36" t="n">
        <f aca="false">1/AB26/AB26</f>
        <v>7.30460189919649</v>
      </c>
      <c r="AC27" s="29"/>
      <c r="AD27" s="33"/>
      <c r="AE27" s="31"/>
    </row>
    <row r="28" customFormat="false" ht="12.8" hidden="false" customHeight="true" outlineLevel="0" collapsed="false">
      <c r="A28" s="41" t="s">
        <v>67</v>
      </c>
      <c r="B28" s="41"/>
      <c r="C28" s="75"/>
      <c r="D28" s="76" t="n">
        <v>25.147</v>
      </c>
      <c r="E28" s="42" t="s">
        <v>68</v>
      </c>
      <c r="F28" s="62" t="n">
        <v>42356</v>
      </c>
      <c r="G28" s="63" t="s">
        <v>37</v>
      </c>
      <c r="H28" s="64" t="n">
        <v>0.209</v>
      </c>
      <c r="I28" s="65" t="s">
        <v>39</v>
      </c>
      <c r="J28" s="66" t="n">
        <v>0.055</v>
      </c>
      <c r="K28" s="68" t="s">
        <v>69</v>
      </c>
      <c r="L28" s="65"/>
      <c r="M28" s="66"/>
      <c r="N28" s="68" t="s">
        <v>70</v>
      </c>
      <c r="O28" s="65"/>
      <c r="P28" s="66"/>
      <c r="Q28" s="64" t="n">
        <v>0.294</v>
      </c>
      <c r="R28" s="65" t="s">
        <v>39</v>
      </c>
      <c r="S28" s="66" t="n">
        <v>0.078</v>
      </c>
      <c r="T28" s="64" t="n">
        <v>0.838</v>
      </c>
      <c r="U28" s="65" t="s">
        <v>39</v>
      </c>
      <c r="V28" s="66" t="n">
        <v>0.361</v>
      </c>
      <c r="W28" s="77" t="s">
        <v>71</v>
      </c>
      <c r="X28" s="65"/>
      <c r="Y28" s="58"/>
      <c r="Z28" s="56" t="n">
        <v>0.62</v>
      </c>
      <c r="AA28" s="65" t="s">
        <v>39</v>
      </c>
      <c r="AB28" s="58" t="n">
        <v>0.29</v>
      </c>
      <c r="AC28" s="78"/>
      <c r="AD28" s="78"/>
      <c r="AE28" s="78"/>
    </row>
    <row r="29" customFormat="false" ht="12.8" hidden="false" customHeight="true" outlineLevel="0" collapsed="false">
      <c r="A29" s="51" t="s">
        <v>41</v>
      </c>
      <c r="B29" s="51"/>
      <c r="C29" s="79"/>
      <c r="D29" s="80"/>
      <c r="E29" s="81"/>
      <c r="F29" s="53" t="n">
        <v>42382</v>
      </c>
      <c r="G29" s="63"/>
      <c r="H29" s="71"/>
      <c r="I29" s="70"/>
      <c r="J29" s="58"/>
      <c r="K29" s="56"/>
      <c r="L29" s="70"/>
      <c r="M29" s="58"/>
      <c r="N29" s="64"/>
      <c r="O29" s="70"/>
      <c r="P29" s="66"/>
      <c r="Q29" s="71"/>
      <c r="R29" s="70"/>
      <c r="S29" s="58"/>
      <c r="T29" s="56"/>
      <c r="U29" s="70"/>
      <c r="V29" s="58"/>
      <c r="W29" s="56"/>
      <c r="X29" s="70"/>
      <c r="Y29" s="58"/>
      <c r="Z29" s="56" t="n">
        <f aca="false">Z28/AB28/AB28</f>
        <v>7.37217598097503</v>
      </c>
      <c r="AA29" s="57"/>
      <c r="AB29" s="58" t="n">
        <f aca="false">1/AB28/AB28</f>
        <v>11.8906064209275</v>
      </c>
      <c r="AC29" s="71"/>
      <c r="AD29" s="70"/>
      <c r="AE29" s="72"/>
    </row>
    <row r="30" customFormat="false" ht="12.8" hidden="false" customHeight="true" outlineLevel="0" collapsed="false">
      <c r="A30" s="24" t="s">
        <v>72</v>
      </c>
      <c r="B30" s="24"/>
      <c r="C30" s="82"/>
      <c r="D30" s="25" t="n">
        <v>25.098</v>
      </c>
      <c r="E30" s="26" t="s">
        <v>73</v>
      </c>
      <c r="F30" s="27" t="n">
        <v>42529</v>
      </c>
      <c r="G30" s="28" t="s">
        <v>37</v>
      </c>
      <c r="H30" s="32" t="n">
        <v>0.162</v>
      </c>
      <c r="I30" s="59" t="s">
        <v>39</v>
      </c>
      <c r="J30" s="34" t="n">
        <v>0.051</v>
      </c>
      <c r="K30" s="32" t="n">
        <v>0.011</v>
      </c>
      <c r="L30" s="59" t="s">
        <v>39</v>
      </c>
      <c r="M30" s="34" t="n">
        <v>0.073</v>
      </c>
      <c r="N30" s="60" t="s">
        <v>74</v>
      </c>
      <c r="O30" s="59"/>
      <c r="P30" s="34"/>
      <c r="Q30" s="32" t="n">
        <v>0.314</v>
      </c>
      <c r="R30" s="59" t="s">
        <v>39</v>
      </c>
      <c r="S30" s="34" t="n">
        <v>0.082</v>
      </c>
      <c r="T30" s="60" t="s">
        <v>75</v>
      </c>
      <c r="U30" s="59"/>
      <c r="V30" s="34"/>
      <c r="W30" s="35" t="n">
        <v>0.688</v>
      </c>
      <c r="X30" s="59" t="s">
        <v>39</v>
      </c>
      <c r="Y30" s="36" t="n">
        <v>0.844</v>
      </c>
      <c r="Z30" s="35" t="n">
        <v>0.74</v>
      </c>
      <c r="AA30" s="59" t="s">
        <v>39</v>
      </c>
      <c r="AB30" s="36" t="n">
        <v>0.25</v>
      </c>
      <c r="AC30" s="12"/>
      <c r="AD30" s="12"/>
      <c r="AE30" s="12"/>
    </row>
    <row r="31" customFormat="false" ht="38.65" hidden="false" customHeight="true" outlineLevel="0" collapsed="false">
      <c r="A31" s="39" t="s">
        <v>41</v>
      </c>
      <c r="B31" s="39"/>
      <c r="C31" s="83"/>
      <c r="D31" s="84"/>
      <c r="E31" s="85"/>
      <c r="F31" s="40" t="n">
        <v>42558</v>
      </c>
      <c r="G31" s="28"/>
      <c r="H31" s="29"/>
      <c r="I31" s="33"/>
      <c r="J31" s="36"/>
      <c r="K31" s="35"/>
      <c r="L31" s="33"/>
      <c r="M31" s="36"/>
      <c r="N31" s="32"/>
      <c r="O31" s="33"/>
      <c r="P31" s="34"/>
      <c r="Q31" s="29"/>
      <c r="R31" s="33"/>
      <c r="S31" s="36"/>
      <c r="T31" s="35"/>
      <c r="U31" s="33"/>
      <c r="V31" s="36"/>
      <c r="W31" s="35"/>
      <c r="X31" s="33"/>
      <c r="Y31" s="36"/>
      <c r="Z31" s="29" t="n">
        <f aca="false">Z30/AB30/AB30</f>
        <v>11.84</v>
      </c>
      <c r="AA31" s="33"/>
      <c r="AB31" s="36" t="n">
        <f aca="false">1/AB30/AB30</f>
        <v>16</v>
      </c>
      <c r="AC31" s="29"/>
      <c r="AD31" s="33"/>
      <c r="AE31" s="31"/>
    </row>
    <row r="32" customFormat="false" ht="43.85" hidden="false" customHeight="true" outlineLevel="0" collapsed="false">
      <c r="A32" s="41" t="s">
        <v>76</v>
      </c>
      <c r="B32" s="41"/>
      <c r="C32" s="75"/>
      <c r="D32" s="76" t="n">
        <v>52.569</v>
      </c>
      <c r="E32" s="42" t="s">
        <v>77</v>
      </c>
      <c r="F32" s="62" t="n">
        <v>42706</v>
      </c>
      <c r="G32" s="63" t="s">
        <v>37</v>
      </c>
      <c r="H32" s="64" t="n">
        <v>0.123</v>
      </c>
      <c r="I32" s="65" t="s">
        <v>39</v>
      </c>
      <c r="J32" s="66" t="n">
        <v>0.035</v>
      </c>
      <c r="K32" s="64" t="n">
        <v>0.03</v>
      </c>
      <c r="L32" s="65" t="s">
        <v>39</v>
      </c>
      <c r="M32" s="66" t="n">
        <v>0.051</v>
      </c>
      <c r="N32" s="64" t="n">
        <v>0.044</v>
      </c>
      <c r="O32" s="65" t="s">
        <v>39</v>
      </c>
      <c r="P32" s="66" t="n">
        <v>0.015</v>
      </c>
      <c r="Q32" s="64" t="n">
        <v>0.211</v>
      </c>
      <c r="R32" s="65" t="s">
        <v>39</v>
      </c>
      <c r="S32" s="66" t="n">
        <v>0.054</v>
      </c>
      <c r="T32" s="64" t="n">
        <v>0.092</v>
      </c>
      <c r="U32" s="65" t="s">
        <v>39</v>
      </c>
      <c r="V32" s="66" t="n">
        <v>0.22</v>
      </c>
      <c r="W32" s="77" t="s">
        <v>78</v>
      </c>
      <c r="X32" s="65"/>
      <c r="Y32" s="58"/>
      <c r="Z32" s="56" t="n">
        <v>0.47</v>
      </c>
      <c r="AA32" s="65" t="s">
        <v>39</v>
      </c>
      <c r="AB32" s="58" t="n">
        <v>0.18</v>
      </c>
      <c r="AC32" s="78"/>
      <c r="AD32" s="78"/>
      <c r="AE32" s="78"/>
    </row>
    <row r="33" customFormat="false" ht="38.65" hidden="false" customHeight="true" outlineLevel="0" collapsed="false">
      <c r="A33" s="86" t="s">
        <v>41</v>
      </c>
      <c r="B33" s="86"/>
      <c r="C33" s="87"/>
      <c r="D33" s="88"/>
      <c r="E33" s="42"/>
      <c r="F33" s="89" t="n">
        <v>42760</v>
      </c>
      <c r="G33" s="63"/>
      <c r="H33" s="71"/>
      <c r="I33" s="70"/>
      <c r="J33" s="58"/>
      <c r="K33" s="56"/>
      <c r="L33" s="70"/>
      <c r="M33" s="58"/>
      <c r="N33" s="64"/>
      <c r="O33" s="70"/>
      <c r="P33" s="66"/>
      <c r="Q33" s="71"/>
      <c r="R33" s="70"/>
      <c r="S33" s="58"/>
      <c r="T33" s="56"/>
      <c r="U33" s="70"/>
      <c r="V33" s="58"/>
      <c r="W33" s="56"/>
      <c r="X33" s="70"/>
      <c r="Y33" s="58"/>
      <c r="Z33" s="56" t="n">
        <f aca="false">Z32/AB32/AB32</f>
        <v>14.5061728395062</v>
      </c>
      <c r="AA33" s="70"/>
      <c r="AB33" s="58" t="n">
        <f aca="false">1/AB32/AB32</f>
        <v>30.8641975308642</v>
      </c>
      <c r="AC33" s="71"/>
      <c r="AD33" s="70"/>
      <c r="AE33" s="72"/>
    </row>
    <row r="34" customFormat="false" ht="34.3" hidden="false" customHeight="true" outlineLevel="0" collapsed="false">
      <c r="A34" s="86"/>
      <c r="B34" s="86"/>
      <c r="C34" s="87"/>
      <c r="D34" s="88"/>
      <c r="E34" s="90"/>
      <c r="F34" s="89"/>
      <c r="G34" s="63" t="s">
        <v>79</v>
      </c>
      <c r="H34" s="71"/>
      <c r="I34" s="91" t="s">
        <v>80</v>
      </c>
      <c r="J34" s="58"/>
      <c r="K34" s="56"/>
      <c r="L34" s="91" t="s">
        <v>81</v>
      </c>
      <c r="M34" s="58"/>
      <c r="N34" s="64"/>
      <c r="O34" s="70"/>
      <c r="P34" s="66"/>
      <c r="Q34" s="71"/>
      <c r="R34" s="70"/>
      <c r="S34" s="58"/>
      <c r="T34" s="56"/>
      <c r="U34" s="70"/>
      <c r="V34" s="58"/>
      <c r="W34" s="56"/>
      <c r="X34" s="70"/>
      <c r="Y34" s="58"/>
      <c r="Z34" s="56"/>
      <c r="AA34" s="70"/>
      <c r="AB34" s="72"/>
      <c r="AC34" s="71"/>
      <c r="AD34" s="70"/>
      <c r="AE34" s="72"/>
    </row>
    <row r="35" customFormat="false" ht="34.3" hidden="false" customHeight="true" outlineLevel="0" collapsed="false">
      <c r="A35" s="51"/>
      <c r="B35" s="51"/>
      <c r="C35" s="79"/>
      <c r="D35" s="80"/>
      <c r="E35" s="81"/>
      <c r="F35" s="53"/>
      <c r="G35" s="63" t="s">
        <v>37</v>
      </c>
      <c r="H35" s="92" t="s">
        <v>82</v>
      </c>
      <c r="I35" s="70"/>
      <c r="J35" s="58"/>
      <c r="K35" s="56" t="n">
        <v>2.5</v>
      </c>
      <c r="L35" s="91" t="s">
        <v>39</v>
      </c>
      <c r="M35" s="58" t="n">
        <v>2.64</v>
      </c>
      <c r="N35" s="64"/>
      <c r="O35" s="70"/>
      <c r="P35" s="66"/>
      <c r="Q35" s="71"/>
      <c r="R35" s="70"/>
      <c r="S35" s="58"/>
      <c r="T35" s="56"/>
      <c r="U35" s="70"/>
      <c r="V35" s="58"/>
      <c r="W35" s="56"/>
      <c r="X35" s="70"/>
      <c r="Y35" s="58"/>
      <c r="Z35" s="56"/>
      <c r="AA35" s="70"/>
      <c r="AB35" s="72"/>
      <c r="AC35" s="71"/>
      <c r="AD35" s="70"/>
      <c r="AE35" s="72"/>
    </row>
    <row r="36" customFormat="false" ht="43.85" hidden="false" customHeight="true" outlineLevel="0" collapsed="false">
      <c r="A36" s="24" t="s">
        <v>83</v>
      </c>
      <c r="B36" s="24"/>
      <c r="C36" s="82"/>
      <c r="D36" s="25" t="n">
        <v>20.398</v>
      </c>
      <c r="E36" s="26" t="s">
        <v>84</v>
      </c>
      <c r="F36" s="27" t="n">
        <v>43368</v>
      </c>
      <c r="G36" s="28" t="s">
        <v>37</v>
      </c>
      <c r="H36" s="32" t="n">
        <v>0.172</v>
      </c>
      <c r="I36" s="59" t="s">
        <v>39</v>
      </c>
      <c r="J36" s="34" t="n">
        <v>0.058</v>
      </c>
      <c r="K36" s="32" t="n">
        <v>0.097</v>
      </c>
      <c r="L36" s="59" t="s">
        <v>39</v>
      </c>
      <c r="M36" s="34" t="n">
        <v>0.092</v>
      </c>
      <c r="N36" s="32" t="n">
        <v>0.035</v>
      </c>
      <c r="O36" s="59" t="s">
        <v>39</v>
      </c>
      <c r="P36" s="34" t="n">
        <v>0.025</v>
      </c>
      <c r="Q36" s="32" t="n">
        <v>0.188</v>
      </c>
      <c r="R36" s="59" t="s">
        <v>39</v>
      </c>
      <c r="S36" s="34" t="n">
        <v>0.082</v>
      </c>
      <c r="T36" s="32" t="n">
        <v>0.189</v>
      </c>
      <c r="U36" s="59" t="s">
        <v>39</v>
      </c>
      <c r="V36" s="34" t="n">
        <v>0.331</v>
      </c>
      <c r="W36" s="35" t="s">
        <v>85</v>
      </c>
      <c r="X36" s="59"/>
      <c r="Y36" s="36"/>
      <c r="Z36" s="35" t="n">
        <v>1.38</v>
      </c>
      <c r="AA36" s="59" t="s">
        <v>39</v>
      </c>
      <c r="AB36" s="36" t="n">
        <v>0.43</v>
      </c>
      <c r="AC36" s="12"/>
      <c r="AD36" s="12"/>
      <c r="AE36" s="12"/>
    </row>
    <row r="37" customFormat="false" ht="38.65" hidden="false" customHeight="true" outlineLevel="0" collapsed="false">
      <c r="A37" s="93" t="s">
        <v>41</v>
      </c>
      <c r="B37" s="93"/>
      <c r="C37" s="94"/>
      <c r="D37" s="95"/>
      <c r="E37" s="26"/>
      <c r="F37" s="96" t="n">
        <v>43390</v>
      </c>
      <c r="G37" s="28"/>
      <c r="H37" s="29"/>
      <c r="I37" s="33"/>
      <c r="J37" s="36"/>
      <c r="K37" s="35"/>
      <c r="L37" s="33"/>
      <c r="M37" s="36"/>
      <c r="N37" s="32"/>
      <c r="O37" s="33"/>
      <c r="P37" s="34"/>
      <c r="Q37" s="29"/>
      <c r="R37" s="33"/>
      <c r="S37" s="36"/>
      <c r="T37" s="35"/>
      <c r="U37" s="33"/>
      <c r="V37" s="36"/>
      <c r="W37" s="35"/>
      <c r="X37" s="33"/>
      <c r="Y37" s="36"/>
      <c r="Z37" s="35"/>
      <c r="AA37" s="33"/>
      <c r="AB37" s="36"/>
      <c r="AC37" s="29"/>
      <c r="AD37" s="33"/>
      <c r="AE37" s="31"/>
    </row>
    <row r="38" customFormat="false" ht="34.3" hidden="false" customHeight="true" outlineLevel="0" collapsed="false">
      <c r="A38" s="93"/>
      <c r="B38" s="93"/>
      <c r="C38" s="94"/>
      <c r="D38" s="95"/>
      <c r="E38" s="97"/>
      <c r="F38" s="96"/>
      <c r="G38" s="28" t="s">
        <v>79</v>
      </c>
      <c r="H38" s="29"/>
      <c r="I38" s="33" t="s">
        <v>80</v>
      </c>
      <c r="J38" s="36"/>
      <c r="K38" s="35"/>
      <c r="L38" s="33" t="s">
        <v>81</v>
      </c>
      <c r="M38" s="36"/>
      <c r="N38" s="32"/>
      <c r="O38" s="33"/>
      <c r="P38" s="34"/>
      <c r="Q38" s="29"/>
      <c r="R38" s="33"/>
      <c r="S38" s="36"/>
      <c r="T38" s="35"/>
      <c r="U38" s="33"/>
      <c r="V38" s="36"/>
      <c r="W38" s="35"/>
      <c r="X38" s="33"/>
      <c r="Y38" s="36"/>
      <c r="Z38" s="35"/>
      <c r="AA38" s="33"/>
      <c r="AB38" s="31"/>
      <c r="AC38" s="29"/>
      <c r="AD38" s="33"/>
      <c r="AE38" s="31"/>
    </row>
    <row r="39" customFormat="false" ht="34.3" hidden="false" customHeight="true" outlineLevel="0" collapsed="false">
      <c r="A39" s="39"/>
      <c r="B39" s="39"/>
      <c r="C39" s="83"/>
      <c r="D39" s="84"/>
      <c r="E39" s="85"/>
      <c r="F39" s="40"/>
      <c r="G39" s="28" t="s">
        <v>37</v>
      </c>
      <c r="H39" s="35" t="n">
        <v>1.34</v>
      </c>
      <c r="I39" s="33" t="s">
        <v>39</v>
      </c>
      <c r="J39" s="36" t="n">
        <v>1.73</v>
      </c>
      <c r="K39" s="35" t="s">
        <v>86</v>
      </c>
      <c r="L39" s="33"/>
      <c r="M39" s="36"/>
      <c r="N39" s="32"/>
      <c r="O39" s="33"/>
      <c r="P39" s="34"/>
      <c r="Q39" s="29"/>
      <c r="R39" s="33"/>
      <c r="S39" s="36"/>
      <c r="T39" s="35"/>
      <c r="U39" s="33"/>
      <c r="V39" s="36"/>
      <c r="W39" s="35"/>
      <c r="X39" s="33"/>
      <c r="Y39" s="36"/>
      <c r="Z39" s="35"/>
      <c r="AA39" s="33"/>
      <c r="AB39" s="31"/>
      <c r="AC39" s="29"/>
      <c r="AD39" s="33"/>
      <c r="AE39" s="31"/>
    </row>
    <row r="40" customFormat="false" ht="43.85" hidden="false" customHeight="true" outlineLevel="0" collapsed="false">
      <c r="A40" s="41" t="s">
        <v>87</v>
      </c>
      <c r="B40" s="41"/>
      <c r="C40" s="75"/>
      <c r="D40" s="76" t="n">
        <v>10.726</v>
      </c>
      <c r="E40" s="42" t="n">
        <v>181102</v>
      </c>
      <c r="F40" s="62" t="n">
        <v>43406</v>
      </c>
      <c r="G40" s="63" t="s">
        <v>37</v>
      </c>
      <c r="H40" s="64" t="n">
        <v>0.077</v>
      </c>
      <c r="I40" s="65" t="s">
        <v>39</v>
      </c>
      <c r="J40" s="66" t="n">
        <v>0.08</v>
      </c>
      <c r="K40" s="64" t="n">
        <v>0.241</v>
      </c>
      <c r="L40" s="65" t="s">
        <v>39</v>
      </c>
      <c r="M40" s="66" t="n">
        <v>0.126</v>
      </c>
      <c r="N40" s="68" t="s">
        <v>88</v>
      </c>
      <c r="O40" s="65"/>
      <c r="P40" s="66"/>
      <c r="Q40" s="56" t="n">
        <v>0.124</v>
      </c>
      <c r="R40" s="98" t="s">
        <v>39</v>
      </c>
      <c r="S40" s="58" t="n">
        <v>0.11</v>
      </c>
      <c r="T40" s="56" t="n">
        <v>0.712</v>
      </c>
      <c r="U40" s="98" t="s">
        <v>39</v>
      </c>
      <c r="V40" s="58" t="n">
        <v>0.559</v>
      </c>
      <c r="W40" s="77" t="s">
        <v>89</v>
      </c>
      <c r="X40" s="65"/>
      <c r="Y40" s="58"/>
      <c r="Z40" s="56" t="n">
        <v>0.84</v>
      </c>
      <c r="AA40" s="65" t="s">
        <v>39</v>
      </c>
      <c r="AB40" s="58" t="n">
        <v>0.56</v>
      </c>
      <c r="AC40" s="78"/>
      <c r="AD40" s="78"/>
      <c r="AE40" s="78"/>
    </row>
    <row r="41" customFormat="false" ht="38.65" hidden="false" customHeight="true" outlineLevel="0" collapsed="false">
      <c r="A41" s="86" t="s">
        <v>41</v>
      </c>
      <c r="B41" s="86"/>
      <c r="C41" s="87"/>
      <c r="D41" s="88"/>
      <c r="E41" s="90"/>
      <c r="F41" s="89" t="n">
        <v>43417</v>
      </c>
      <c r="G41" s="63"/>
      <c r="H41" s="71"/>
      <c r="I41" s="70"/>
      <c r="J41" s="58"/>
      <c r="K41" s="56"/>
      <c r="L41" s="70"/>
      <c r="M41" s="58"/>
      <c r="N41" s="64"/>
      <c r="O41" s="70"/>
      <c r="P41" s="66"/>
      <c r="Q41" s="71"/>
      <c r="R41" s="70"/>
      <c r="S41" s="58"/>
      <c r="T41" s="56"/>
      <c r="U41" s="70"/>
      <c r="V41" s="58"/>
      <c r="W41" s="56"/>
      <c r="X41" s="70"/>
      <c r="Y41" s="58"/>
      <c r="Z41" s="56"/>
      <c r="AA41" s="70"/>
      <c r="AB41" s="58"/>
      <c r="AC41" s="71"/>
      <c r="AD41" s="70"/>
      <c r="AE41" s="72"/>
    </row>
    <row r="42" customFormat="false" ht="34.3" hidden="false" customHeight="true" outlineLevel="0" collapsed="false">
      <c r="A42" s="86"/>
      <c r="B42" s="86"/>
      <c r="C42" s="87"/>
      <c r="D42" s="88"/>
      <c r="E42" s="90"/>
      <c r="F42" s="89"/>
      <c r="G42" s="63" t="s">
        <v>79</v>
      </c>
      <c r="H42" s="71"/>
      <c r="I42" s="91" t="s">
        <v>80</v>
      </c>
      <c r="J42" s="58"/>
      <c r="K42" s="56"/>
      <c r="L42" s="91" t="s">
        <v>81</v>
      </c>
      <c r="M42" s="58"/>
      <c r="N42" s="64"/>
      <c r="O42" s="70"/>
      <c r="P42" s="66"/>
      <c r="Q42" s="71"/>
      <c r="R42" s="70"/>
      <c r="S42" s="58"/>
      <c r="T42" s="56"/>
      <c r="U42" s="70"/>
      <c r="V42" s="58"/>
      <c r="W42" s="56"/>
      <c r="X42" s="70"/>
      <c r="Y42" s="58"/>
      <c r="Z42" s="56"/>
      <c r="AA42" s="70"/>
      <c r="AB42" s="72"/>
      <c r="AC42" s="71"/>
      <c r="AD42" s="70"/>
      <c r="AE42" s="72"/>
    </row>
    <row r="43" customFormat="false" ht="34.3" hidden="false" customHeight="true" outlineLevel="0" collapsed="false">
      <c r="A43" s="51"/>
      <c r="B43" s="51"/>
      <c r="C43" s="79"/>
      <c r="D43" s="80"/>
      <c r="E43" s="81"/>
      <c r="F43" s="53"/>
      <c r="G43" s="63" t="s">
        <v>37</v>
      </c>
      <c r="H43" s="77" t="s">
        <v>90</v>
      </c>
      <c r="I43" s="70"/>
      <c r="J43" s="58"/>
      <c r="K43" s="77" t="s">
        <v>91</v>
      </c>
      <c r="L43" s="70"/>
      <c r="M43" s="58"/>
      <c r="N43" s="64"/>
      <c r="O43" s="70"/>
      <c r="P43" s="66"/>
      <c r="Q43" s="71"/>
      <c r="R43" s="70"/>
      <c r="S43" s="58"/>
      <c r="T43" s="56"/>
      <c r="U43" s="70"/>
      <c r="V43" s="58"/>
      <c r="W43" s="56"/>
      <c r="X43" s="70"/>
      <c r="Y43" s="58"/>
      <c r="Z43" s="56"/>
      <c r="AA43" s="70"/>
      <c r="AB43" s="72"/>
      <c r="AC43" s="71"/>
      <c r="AD43" s="70"/>
      <c r="AE43" s="72"/>
    </row>
    <row r="44" customFormat="false" ht="43.85" hidden="false" customHeight="true" outlineLevel="0" collapsed="false">
      <c r="A44" s="24" t="s">
        <v>92</v>
      </c>
      <c r="B44" s="24"/>
      <c r="C44" s="82"/>
      <c r="D44" s="25" t="n">
        <v>53.002</v>
      </c>
      <c r="E44" s="26" t="s">
        <v>93</v>
      </c>
      <c r="F44" s="27" t="n">
        <v>43914</v>
      </c>
      <c r="G44" s="28" t="s">
        <v>37</v>
      </c>
      <c r="H44" s="32" t="n">
        <v>1.105</v>
      </c>
      <c r="I44" s="59" t="s">
        <v>39</v>
      </c>
      <c r="J44" s="34" t="n">
        <v>0.145</v>
      </c>
      <c r="K44" s="32" t="n">
        <v>0.1276</v>
      </c>
      <c r="L44" s="59" t="s">
        <v>39</v>
      </c>
      <c r="M44" s="34" t="n">
        <v>0.07508</v>
      </c>
      <c r="N44" s="32" t="n">
        <v>0.02407</v>
      </c>
      <c r="O44" s="59" t="s">
        <v>39</v>
      </c>
      <c r="P44" s="34" t="n">
        <v>0.0093</v>
      </c>
      <c r="Q44" s="32" t="n">
        <v>0.3456</v>
      </c>
      <c r="R44" s="59" t="s">
        <v>39</v>
      </c>
      <c r="S44" s="34" t="n">
        <v>0.06701</v>
      </c>
      <c r="T44" s="35" t="n">
        <v>0.4596</v>
      </c>
      <c r="U44" s="30" t="s">
        <v>39</v>
      </c>
      <c r="V44" s="36" t="n">
        <v>0.1895</v>
      </c>
      <c r="W44" s="35" t="s">
        <v>94</v>
      </c>
      <c r="X44" s="59"/>
      <c r="Y44" s="36"/>
      <c r="Z44" s="35" t="n">
        <v>0.424</v>
      </c>
      <c r="AA44" s="59" t="s">
        <v>39</v>
      </c>
      <c r="AB44" s="36" t="n">
        <v>0.203</v>
      </c>
      <c r="AC44" s="12"/>
      <c r="AD44" s="12"/>
      <c r="AE44" s="12"/>
    </row>
    <row r="45" customFormat="false" ht="38.65" hidden="false" customHeight="true" outlineLevel="0" collapsed="false">
      <c r="A45" s="93" t="s">
        <v>41</v>
      </c>
      <c r="B45" s="93"/>
      <c r="C45" s="94"/>
      <c r="D45" s="95"/>
      <c r="E45" s="97"/>
      <c r="F45" s="96" t="n">
        <v>43970</v>
      </c>
      <c r="G45" s="28"/>
      <c r="H45" s="29"/>
      <c r="I45" s="33"/>
      <c r="J45" s="36"/>
      <c r="K45" s="35"/>
      <c r="L45" s="33"/>
      <c r="M45" s="36"/>
      <c r="N45" s="32"/>
      <c r="O45" s="33"/>
      <c r="P45" s="34"/>
      <c r="Q45" s="29"/>
      <c r="R45" s="33"/>
      <c r="S45" s="36"/>
      <c r="T45" s="35"/>
      <c r="U45" s="33"/>
      <c r="V45" s="36"/>
      <c r="W45" s="35"/>
      <c r="X45" s="33"/>
      <c r="Y45" s="36"/>
      <c r="Z45" s="35"/>
      <c r="AA45" s="33"/>
      <c r="AB45" s="36"/>
      <c r="AC45" s="29"/>
      <c r="AD45" s="33"/>
      <c r="AE45" s="31"/>
    </row>
    <row r="46" customFormat="false" ht="34.3" hidden="false" customHeight="true" outlineLevel="0" collapsed="false">
      <c r="A46" s="93"/>
      <c r="B46" s="93"/>
      <c r="C46" s="94"/>
      <c r="D46" s="95"/>
      <c r="E46" s="97"/>
      <c r="F46" s="96"/>
      <c r="G46" s="28" t="s">
        <v>79</v>
      </c>
      <c r="H46" s="29"/>
      <c r="I46" s="33" t="s">
        <v>80</v>
      </c>
      <c r="J46" s="36"/>
      <c r="K46" s="35"/>
      <c r="L46" s="33" t="s">
        <v>81</v>
      </c>
      <c r="M46" s="36"/>
      <c r="N46" s="32"/>
      <c r="O46" s="33"/>
      <c r="P46" s="34"/>
      <c r="Q46" s="29"/>
      <c r="R46" s="33"/>
      <c r="S46" s="36"/>
      <c r="T46" s="35"/>
      <c r="U46" s="33"/>
      <c r="V46" s="36"/>
      <c r="W46" s="35"/>
      <c r="X46" s="33"/>
      <c r="Y46" s="36"/>
      <c r="Z46" s="35"/>
      <c r="AA46" s="33"/>
      <c r="AB46" s="31"/>
      <c r="AC46" s="29"/>
      <c r="AD46" s="33"/>
      <c r="AE46" s="31"/>
    </row>
    <row r="47" customFormat="false" ht="34.3" hidden="false" customHeight="true" outlineLevel="0" collapsed="false">
      <c r="A47" s="39"/>
      <c r="B47" s="39"/>
      <c r="C47" s="83"/>
      <c r="D47" s="84"/>
      <c r="E47" s="85"/>
      <c r="F47" s="40"/>
      <c r="G47" s="28" t="s">
        <v>37</v>
      </c>
      <c r="H47" s="35" t="n">
        <v>1.6297</v>
      </c>
      <c r="I47" s="33" t="s">
        <v>39</v>
      </c>
      <c r="J47" s="36" t="n">
        <v>1.081</v>
      </c>
      <c r="K47" s="35" t="n">
        <v>0</v>
      </c>
      <c r="L47" s="33" t="s">
        <v>39</v>
      </c>
      <c r="M47" s="36" t="n">
        <v>0.6657</v>
      </c>
      <c r="N47" s="32"/>
      <c r="O47" s="33"/>
      <c r="P47" s="34"/>
      <c r="Q47" s="29"/>
      <c r="R47" s="33"/>
      <c r="S47" s="36"/>
      <c r="T47" s="35"/>
      <c r="U47" s="33"/>
      <c r="V47" s="36"/>
      <c r="W47" s="35"/>
      <c r="X47" s="33"/>
      <c r="Y47" s="36"/>
      <c r="Z47" s="35"/>
      <c r="AA47" s="33"/>
      <c r="AB47" s="31"/>
      <c r="AC47" s="29"/>
      <c r="AD47" s="33"/>
      <c r="AE47" s="31"/>
    </row>
    <row r="48" customFormat="false" ht="43.85" hidden="false" customHeight="true" outlineLevel="0" collapsed="false">
      <c r="A48" s="41" t="s">
        <v>95</v>
      </c>
      <c r="B48" s="41"/>
      <c r="C48" s="75"/>
      <c r="D48" s="76" t="n">
        <v>40.956</v>
      </c>
      <c r="E48" s="42" t="s">
        <v>96</v>
      </c>
      <c r="F48" s="62" t="n">
        <v>44054</v>
      </c>
      <c r="G48" s="63" t="s">
        <v>37</v>
      </c>
      <c r="H48" s="64" t="n">
        <v>0.1683</v>
      </c>
      <c r="I48" s="65" t="s">
        <v>39</v>
      </c>
      <c r="J48" s="66" t="n">
        <v>0.1044</v>
      </c>
      <c r="K48" s="64" t="n">
        <v>0.1355</v>
      </c>
      <c r="L48" s="65" t="s">
        <v>39</v>
      </c>
      <c r="M48" s="66" t="n">
        <v>0.7493</v>
      </c>
      <c r="N48" s="68" t="s">
        <v>69</v>
      </c>
      <c r="O48" s="65"/>
      <c r="P48" s="66"/>
      <c r="Q48" s="64" t="n">
        <v>0.2076</v>
      </c>
      <c r="R48" s="65" t="s">
        <v>39</v>
      </c>
      <c r="S48" s="66" t="n">
        <v>0.06712</v>
      </c>
      <c r="T48" s="56" t="n">
        <v>0.1891</v>
      </c>
      <c r="U48" s="98" t="s">
        <v>39</v>
      </c>
      <c r="V48" s="58" t="n">
        <v>0.1831</v>
      </c>
      <c r="W48" s="77" t="s">
        <v>97</v>
      </c>
      <c r="X48" s="65"/>
      <c r="Y48" s="58"/>
      <c r="Z48" s="56" t="n">
        <v>0.43679</v>
      </c>
      <c r="AA48" s="65" t="s">
        <v>39</v>
      </c>
      <c r="AB48" s="58" t="n">
        <v>0.2013</v>
      </c>
      <c r="AC48" s="78"/>
      <c r="AD48" s="78"/>
      <c r="AE48" s="78"/>
    </row>
    <row r="49" customFormat="false" ht="38.65" hidden="false" customHeight="true" outlineLevel="0" collapsed="false">
      <c r="A49" s="86" t="s">
        <v>41</v>
      </c>
      <c r="B49" s="86"/>
      <c r="C49" s="87"/>
      <c r="D49" s="88"/>
      <c r="E49" s="90"/>
      <c r="F49" s="89" t="n">
        <v>44076</v>
      </c>
      <c r="G49" s="63"/>
      <c r="H49" s="71"/>
      <c r="I49" s="70"/>
      <c r="J49" s="58"/>
      <c r="K49" s="56"/>
      <c r="L49" s="70"/>
      <c r="M49" s="58"/>
      <c r="N49" s="64"/>
      <c r="O49" s="70"/>
      <c r="P49" s="66"/>
      <c r="Q49" s="71"/>
      <c r="R49" s="70"/>
      <c r="S49" s="58"/>
      <c r="T49" s="56"/>
      <c r="U49" s="70"/>
      <c r="V49" s="58"/>
      <c r="W49" s="56"/>
      <c r="X49" s="70"/>
      <c r="Y49" s="58"/>
      <c r="Z49" s="56"/>
      <c r="AA49" s="70"/>
      <c r="AB49" s="58"/>
      <c r="AC49" s="71"/>
      <c r="AD49" s="70"/>
      <c r="AE49" s="72"/>
    </row>
    <row r="50" customFormat="false" ht="34.3" hidden="false" customHeight="true" outlineLevel="0" collapsed="false">
      <c r="A50" s="86"/>
      <c r="B50" s="86"/>
      <c r="C50" s="87"/>
      <c r="D50" s="88"/>
      <c r="E50" s="90"/>
      <c r="F50" s="89"/>
      <c r="G50" s="63" t="s">
        <v>79</v>
      </c>
      <c r="H50" s="71"/>
      <c r="I50" s="91" t="s">
        <v>80</v>
      </c>
      <c r="J50" s="58"/>
      <c r="K50" s="56"/>
      <c r="L50" s="91" t="s">
        <v>81</v>
      </c>
      <c r="M50" s="58"/>
      <c r="N50" s="64"/>
      <c r="O50" s="91" t="s">
        <v>98</v>
      </c>
      <c r="P50" s="66"/>
      <c r="Q50" s="71"/>
      <c r="R50" s="70"/>
      <c r="S50" s="58"/>
      <c r="T50" s="56"/>
      <c r="U50" s="70"/>
      <c r="V50" s="58"/>
      <c r="W50" s="56"/>
      <c r="X50" s="70"/>
      <c r="Y50" s="58"/>
      <c r="Z50" s="56"/>
      <c r="AA50" s="70"/>
      <c r="AB50" s="72"/>
      <c r="AC50" s="71"/>
      <c r="AD50" s="70"/>
      <c r="AE50" s="72"/>
    </row>
    <row r="51" customFormat="false" ht="34.3" hidden="false" customHeight="true" outlineLevel="0" collapsed="false">
      <c r="A51" s="51" t="s">
        <v>99</v>
      </c>
      <c r="B51" s="51"/>
      <c r="C51" s="79"/>
      <c r="D51" s="80"/>
      <c r="E51" s="81"/>
      <c r="F51" s="53"/>
      <c r="G51" s="63" t="s">
        <v>37</v>
      </c>
      <c r="H51" s="77" t="s">
        <v>100</v>
      </c>
      <c r="I51" s="70"/>
      <c r="J51" s="58"/>
      <c r="K51" s="77" t="s">
        <v>101</v>
      </c>
      <c r="L51" s="70"/>
      <c r="M51" s="58"/>
      <c r="N51" s="56" t="n">
        <v>1.068</v>
      </c>
      <c r="O51" s="98" t="s">
        <v>39</v>
      </c>
      <c r="P51" s="58" t="n">
        <v>2.145</v>
      </c>
      <c r="Q51" s="71"/>
      <c r="R51" s="70"/>
      <c r="S51" s="58"/>
      <c r="T51" s="56"/>
      <c r="U51" s="70"/>
      <c r="V51" s="58"/>
      <c r="W51" s="56"/>
      <c r="X51" s="70"/>
      <c r="Y51" s="58"/>
      <c r="Z51" s="56"/>
      <c r="AA51" s="70"/>
      <c r="AB51" s="72"/>
      <c r="AC51" s="71"/>
      <c r="AD51" s="70"/>
      <c r="AE51" s="72"/>
    </row>
    <row r="52" customFormat="false" ht="65.8" hidden="false" customHeight="true" outlineLevel="0" collapsed="false">
      <c r="A52" s="24" t="s">
        <v>102</v>
      </c>
      <c r="B52" s="24" t="s">
        <v>103</v>
      </c>
      <c r="C52" s="99"/>
      <c r="D52" s="24" t="n">
        <v>283.566</v>
      </c>
      <c r="E52" s="24"/>
      <c r="F52" s="27"/>
      <c r="G52" s="28" t="s">
        <v>37</v>
      </c>
      <c r="H52" s="32" t="n">
        <v>0.23</v>
      </c>
      <c r="I52" s="33" t="s">
        <v>39</v>
      </c>
      <c r="J52" s="34" t="n">
        <v>0.04</v>
      </c>
      <c r="K52" s="32" t="n">
        <v>0.044</v>
      </c>
      <c r="L52" s="33" t="s">
        <v>39</v>
      </c>
      <c r="M52" s="34" t="n">
        <v>0.027</v>
      </c>
      <c r="N52" s="32" t="n">
        <v>0.023</v>
      </c>
      <c r="O52" s="33" t="s">
        <v>39</v>
      </c>
      <c r="P52" s="34" t="n">
        <v>0.008</v>
      </c>
      <c r="Q52" s="35" t="n">
        <v>0.752</v>
      </c>
      <c r="R52" s="33" t="s">
        <v>39</v>
      </c>
      <c r="S52" s="36" t="n">
        <v>0.216</v>
      </c>
      <c r="T52" s="35" t="n">
        <v>0.249</v>
      </c>
      <c r="U52" s="33" t="s">
        <v>39</v>
      </c>
      <c r="V52" s="36" t="n">
        <v>0.108</v>
      </c>
      <c r="W52" s="35" t="s">
        <v>104</v>
      </c>
      <c r="X52" s="33"/>
      <c r="Y52" s="36"/>
      <c r="Z52" s="32" t="n">
        <v>0.221</v>
      </c>
      <c r="AA52" s="33" t="s">
        <v>39</v>
      </c>
      <c r="AB52" s="34" t="n">
        <v>0.072</v>
      </c>
      <c r="AC52" s="29"/>
      <c r="AD52" s="33"/>
      <c r="AE52" s="31"/>
    </row>
    <row r="53" customFormat="false" ht="34.3" hidden="false" customHeight="true" outlineLevel="0" collapsed="false">
      <c r="A53" s="93" t="s">
        <v>41</v>
      </c>
      <c r="B53" s="93"/>
      <c r="C53" s="94"/>
      <c r="D53" s="95"/>
      <c r="E53" s="95"/>
      <c r="F53" s="96"/>
      <c r="G53" s="28"/>
      <c r="H53" s="29"/>
      <c r="I53" s="33"/>
      <c r="J53" s="36"/>
      <c r="K53" s="35"/>
      <c r="L53" s="33"/>
      <c r="M53" s="36"/>
      <c r="N53" s="32"/>
      <c r="O53" s="33"/>
      <c r="P53" s="34"/>
      <c r="Q53" s="29"/>
      <c r="R53" s="33"/>
      <c r="S53" s="36"/>
      <c r="T53" s="35"/>
      <c r="U53" s="33"/>
      <c r="V53" s="36"/>
      <c r="W53" s="35"/>
      <c r="X53" s="33"/>
      <c r="Y53" s="36"/>
      <c r="Z53" s="35"/>
      <c r="AA53" s="33"/>
      <c r="AB53" s="36"/>
      <c r="AC53" s="12"/>
      <c r="AD53" s="12"/>
      <c r="AE53" s="12"/>
    </row>
    <row r="54" customFormat="false" ht="34.3" hidden="false" customHeight="true" outlineLevel="0" collapsed="false">
      <c r="A54" s="93"/>
      <c r="B54" s="93"/>
      <c r="C54" s="94"/>
      <c r="D54" s="95"/>
      <c r="E54" s="95"/>
      <c r="F54" s="96"/>
      <c r="G54" s="28" t="s">
        <v>79</v>
      </c>
      <c r="H54" s="29"/>
      <c r="I54" s="33" t="s">
        <v>80</v>
      </c>
      <c r="J54" s="36"/>
      <c r="K54" s="35"/>
      <c r="L54" s="33" t="s">
        <v>81</v>
      </c>
      <c r="M54" s="36"/>
      <c r="N54" s="32"/>
      <c r="O54" s="33"/>
      <c r="P54" s="34"/>
      <c r="Q54" s="29"/>
      <c r="R54" s="33"/>
      <c r="S54" s="36"/>
      <c r="T54" s="35"/>
      <c r="U54" s="33"/>
      <c r="V54" s="36"/>
      <c r="W54" s="35"/>
      <c r="X54" s="33"/>
      <c r="Y54" s="36"/>
      <c r="Z54" s="35"/>
      <c r="AA54" s="33"/>
      <c r="AB54" s="31"/>
      <c r="AC54" s="29"/>
      <c r="AD54" s="33"/>
      <c r="AE54" s="31"/>
    </row>
    <row r="55" customFormat="false" ht="34.3" hidden="false" customHeight="true" outlineLevel="0" collapsed="false">
      <c r="A55" s="39"/>
      <c r="B55" s="39"/>
      <c r="C55" s="83"/>
      <c r="D55" s="84"/>
      <c r="E55" s="84"/>
      <c r="F55" s="40"/>
      <c r="G55" s="28" t="s">
        <v>37</v>
      </c>
      <c r="H55" s="100" t="s">
        <v>105</v>
      </c>
      <c r="I55" s="33" t="s">
        <v>106</v>
      </c>
      <c r="J55" s="36"/>
      <c r="K55" s="35" t="n">
        <v>0.785</v>
      </c>
      <c r="L55" s="33" t="s">
        <v>39</v>
      </c>
      <c r="M55" s="36" t="n">
        <v>0.97</v>
      </c>
      <c r="N55" s="32"/>
      <c r="O55" s="33"/>
      <c r="P55" s="34"/>
      <c r="Q55" s="29"/>
      <c r="R55" s="33"/>
      <c r="S55" s="36"/>
      <c r="T55" s="35"/>
      <c r="U55" s="33"/>
      <c r="V55" s="36"/>
      <c r="W55" s="35"/>
      <c r="X55" s="33"/>
      <c r="Y55" s="36"/>
      <c r="Z55" s="35"/>
      <c r="AA55" s="33"/>
      <c r="AB55" s="31"/>
      <c r="AC55" s="29"/>
      <c r="AD55" s="33"/>
      <c r="AE55" s="31"/>
    </row>
    <row r="56" customFormat="false" ht="42.4" hidden="false" customHeight="true" outlineLevel="0" collapsed="false">
      <c r="A56" s="101" t="s">
        <v>107</v>
      </c>
      <c r="B56" s="102" t="s">
        <v>108</v>
      </c>
      <c r="C56" s="103" t="s">
        <v>109</v>
      </c>
      <c r="D56" s="104" t="n">
        <v>33.032</v>
      </c>
      <c r="E56" s="105" t="s">
        <v>110</v>
      </c>
      <c r="F56" s="106" t="n">
        <v>44277</v>
      </c>
      <c r="G56" s="107" t="s">
        <v>111</v>
      </c>
      <c r="H56" s="108"/>
      <c r="I56" s="109" t="s">
        <v>27</v>
      </c>
      <c r="J56" s="110"/>
      <c r="K56" s="108"/>
      <c r="L56" s="109" t="s">
        <v>28</v>
      </c>
      <c r="M56" s="110"/>
      <c r="N56" s="108"/>
      <c r="O56" s="109" t="s">
        <v>29</v>
      </c>
      <c r="P56" s="110"/>
      <c r="Q56" s="108"/>
      <c r="R56" s="109" t="s">
        <v>30</v>
      </c>
      <c r="S56" s="110"/>
      <c r="T56" s="111"/>
      <c r="U56" s="109" t="s">
        <v>112</v>
      </c>
      <c r="V56" s="110"/>
      <c r="W56" s="108"/>
      <c r="X56" s="109" t="s">
        <v>32</v>
      </c>
      <c r="Y56" s="110"/>
      <c r="Z56" s="108"/>
      <c r="AA56" s="109" t="s">
        <v>98</v>
      </c>
      <c r="AB56" s="110"/>
      <c r="AC56" s="112" t="s">
        <v>34</v>
      </c>
      <c r="AD56" s="112"/>
      <c r="AE56" s="112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</row>
    <row r="57" customFormat="false" ht="28.25" hidden="false" customHeight="true" outlineLevel="0" collapsed="false">
      <c r="A57" s="114" t="s">
        <v>41</v>
      </c>
      <c r="B57" s="102"/>
      <c r="C57" s="115"/>
      <c r="D57" s="116"/>
      <c r="E57" s="116"/>
      <c r="F57" s="117" t="n">
        <v>44312</v>
      </c>
      <c r="G57" s="107" t="s">
        <v>37</v>
      </c>
      <c r="H57" s="118" t="n">
        <v>0.2586</v>
      </c>
      <c r="I57" s="119" t="s">
        <v>39</v>
      </c>
      <c r="J57" s="120" t="n">
        <v>0.03125</v>
      </c>
      <c r="K57" s="118" t="n">
        <v>0.5146</v>
      </c>
      <c r="L57" s="119" t="s">
        <v>39</v>
      </c>
      <c r="M57" s="120" t="n">
        <v>0.1591</v>
      </c>
      <c r="N57" s="121" t="n">
        <v>0.007358</v>
      </c>
      <c r="O57" s="122" t="s">
        <v>39</v>
      </c>
      <c r="P57" s="123" t="n">
        <v>0.005664</v>
      </c>
      <c r="Q57" s="118" t="n">
        <v>0.2039</v>
      </c>
      <c r="R57" s="119" t="s">
        <v>39</v>
      </c>
      <c r="S57" s="120" t="n">
        <v>0.02909</v>
      </c>
      <c r="T57" s="124" t="n">
        <v>4.161</v>
      </c>
      <c r="U57" s="125" t="s">
        <v>39</v>
      </c>
      <c r="V57" s="126" t="n">
        <v>1.116</v>
      </c>
      <c r="W57" s="118" t="n">
        <v>0.043215</v>
      </c>
      <c r="X57" s="119" t="s">
        <v>39</v>
      </c>
      <c r="Y57" s="120" t="n">
        <v>0.02767</v>
      </c>
      <c r="Z57" s="118" t="n">
        <v>0.2246</v>
      </c>
      <c r="AA57" s="119" t="s">
        <v>39</v>
      </c>
      <c r="AB57" s="120" t="n">
        <v>0.06323</v>
      </c>
      <c r="AC57" s="127"/>
      <c r="AD57" s="127"/>
      <c r="AE57" s="127"/>
    </row>
    <row r="58" customFormat="false" ht="33.15" hidden="false" customHeight="true" outlineLevel="0" collapsed="false">
      <c r="A58" s="114"/>
      <c r="B58" s="114" t="s">
        <v>113</v>
      </c>
      <c r="C58" s="114"/>
      <c r="D58" s="114"/>
      <c r="E58" s="114"/>
      <c r="F58" s="117"/>
      <c r="G58" s="107"/>
      <c r="H58" s="128"/>
      <c r="I58" s="125"/>
      <c r="J58" s="129"/>
      <c r="K58" s="128"/>
      <c r="L58" s="125"/>
      <c r="M58" s="129"/>
      <c r="N58" s="128"/>
      <c r="O58" s="125"/>
      <c r="P58" s="129"/>
      <c r="Q58" s="128"/>
      <c r="R58" s="125"/>
      <c r="S58" s="130"/>
      <c r="T58" s="128"/>
      <c r="U58" s="125"/>
      <c r="V58" s="129"/>
      <c r="W58" s="131"/>
      <c r="X58" s="125"/>
      <c r="Y58" s="130"/>
      <c r="Z58" s="131"/>
      <c r="AA58" s="125"/>
      <c r="AB58" s="130"/>
      <c r="AC58" s="132"/>
      <c r="AD58" s="125"/>
      <c r="AE58" s="133"/>
    </row>
    <row r="59" customFormat="false" ht="34.3" hidden="false" customHeight="true" outlineLevel="0" collapsed="false">
      <c r="A59" s="114"/>
      <c r="B59" s="114" t="s">
        <v>114</v>
      </c>
      <c r="C59" s="103"/>
      <c r="D59" s="114"/>
      <c r="E59" s="114"/>
      <c r="F59" s="117"/>
      <c r="G59" s="107" t="s">
        <v>111</v>
      </c>
      <c r="H59" s="134" t="s">
        <v>115</v>
      </c>
      <c r="I59" s="134"/>
      <c r="J59" s="134"/>
      <c r="K59" s="108"/>
      <c r="L59" s="109" t="s">
        <v>80</v>
      </c>
      <c r="M59" s="110"/>
      <c r="N59" s="135"/>
      <c r="O59" s="109" t="s">
        <v>116</v>
      </c>
      <c r="P59" s="136"/>
      <c r="Q59" s="135"/>
      <c r="R59" s="109" t="s">
        <v>117</v>
      </c>
      <c r="S59" s="136"/>
      <c r="T59" s="134"/>
      <c r="U59" s="134"/>
      <c r="V59" s="134"/>
      <c r="W59" s="111"/>
      <c r="X59" s="109"/>
      <c r="Y59" s="137"/>
      <c r="Z59" s="111"/>
      <c r="AA59" s="109"/>
      <c r="AB59" s="137"/>
      <c r="AC59" s="108"/>
      <c r="AD59" s="109"/>
      <c r="AE59" s="110"/>
    </row>
    <row r="60" customFormat="false" ht="34.3" hidden="false" customHeight="true" outlineLevel="0" collapsed="false">
      <c r="A60" s="114"/>
      <c r="B60" s="114"/>
      <c r="C60" s="103"/>
      <c r="D60" s="114"/>
      <c r="E60" s="114"/>
      <c r="F60" s="117"/>
      <c r="G60" s="107" t="s">
        <v>118</v>
      </c>
      <c r="H60" s="138" t="s">
        <v>119</v>
      </c>
      <c r="I60" s="139"/>
      <c r="J60" s="140"/>
      <c r="K60" s="141" t="s">
        <v>120</v>
      </c>
      <c r="L60" s="142"/>
      <c r="M60" s="143"/>
      <c r="N60" s="118" t="n">
        <v>0.0314</v>
      </c>
      <c r="O60" s="119" t="s">
        <v>39</v>
      </c>
      <c r="P60" s="120" t="n">
        <v>0.03578</v>
      </c>
      <c r="Q60" s="118" t="n">
        <v>0.2947</v>
      </c>
      <c r="R60" s="119" t="s">
        <v>39</v>
      </c>
      <c r="S60" s="120" t="n">
        <v>0.07995</v>
      </c>
      <c r="T60" s="144"/>
      <c r="U60" s="145"/>
      <c r="V60" s="146"/>
      <c r="W60" s="131"/>
      <c r="X60" s="125"/>
      <c r="Y60" s="130"/>
      <c r="Z60" s="131"/>
      <c r="AA60" s="125"/>
      <c r="AB60" s="130"/>
      <c r="AC60" s="132"/>
      <c r="AD60" s="125"/>
      <c r="AE60" s="133"/>
    </row>
    <row r="61" customFormat="false" ht="34.3" hidden="false" customHeight="true" outlineLevel="0" collapsed="false">
      <c r="A61" s="147"/>
      <c r="B61" s="147"/>
      <c r="C61" s="148"/>
      <c r="D61" s="147"/>
      <c r="E61" s="147"/>
      <c r="F61" s="149"/>
      <c r="G61" s="107"/>
      <c r="H61" s="128"/>
      <c r="I61" s="125"/>
      <c r="J61" s="129"/>
      <c r="K61" s="141"/>
      <c r="L61" s="142"/>
      <c r="M61" s="143"/>
      <c r="N61" s="118"/>
      <c r="O61" s="125"/>
      <c r="P61" s="120"/>
      <c r="Q61" s="128"/>
      <c r="R61" s="125"/>
      <c r="S61" s="130"/>
      <c r="T61" s="124"/>
      <c r="U61" s="142"/>
      <c r="V61" s="126"/>
      <c r="W61" s="131"/>
      <c r="X61" s="125"/>
      <c r="Y61" s="130"/>
      <c r="Z61" s="131"/>
      <c r="AA61" s="125"/>
      <c r="AB61" s="130"/>
      <c r="AC61" s="132"/>
      <c r="AD61" s="125"/>
      <c r="AE61" s="133"/>
    </row>
    <row r="62" customFormat="false" ht="42.4" hidden="false" customHeight="true" outlineLevel="0" collapsed="false">
      <c r="A62" s="101" t="s">
        <v>121</v>
      </c>
      <c r="B62" s="102" t="s">
        <v>122</v>
      </c>
      <c r="C62" s="103" t="s">
        <v>109</v>
      </c>
      <c r="D62" s="104" t="n">
        <v>40.479</v>
      </c>
      <c r="E62" s="105" t="s">
        <v>123</v>
      </c>
      <c r="F62" s="106" t="n">
        <v>44406</v>
      </c>
      <c r="G62" s="107" t="s">
        <v>111</v>
      </c>
      <c r="H62" s="108"/>
      <c r="I62" s="109" t="s">
        <v>27</v>
      </c>
      <c r="J62" s="110"/>
      <c r="K62" s="108"/>
      <c r="L62" s="109" t="s">
        <v>28</v>
      </c>
      <c r="M62" s="110"/>
      <c r="N62" s="108"/>
      <c r="O62" s="109" t="s">
        <v>29</v>
      </c>
      <c r="P62" s="110"/>
      <c r="Q62" s="108"/>
      <c r="R62" s="109" t="s">
        <v>30</v>
      </c>
      <c r="S62" s="110"/>
      <c r="T62" s="111"/>
      <c r="U62" s="109" t="s">
        <v>112</v>
      </c>
      <c r="V62" s="110"/>
      <c r="W62" s="108"/>
      <c r="X62" s="109" t="s">
        <v>32</v>
      </c>
      <c r="Y62" s="110"/>
      <c r="Z62" s="108"/>
      <c r="AA62" s="109" t="s">
        <v>98</v>
      </c>
      <c r="AB62" s="110"/>
      <c r="AC62" s="112" t="s">
        <v>34</v>
      </c>
      <c r="AD62" s="112"/>
      <c r="AE62" s="112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</row>
    <row r="63" customFormat="false" ht="28.25" hidden="false" customHeight="true" outlineLevel="0" collapsed="false">
      <c r="A63" s="114" t="s">
        <v>41</v>
      </c>
      <c r="B63" s="102"/>
      <c r="C63" s="115"/>
      <c r="D63" s="116"/>
      <c r="E63" s="150" t="s">
        <v>124</v>
      </c>
      <c r="F63" s="117" t="n">
        <v>44449</v>
      </c>
      <c r="G63" s="107" t="s">
        <v>37</v>
      </c>
      <c r="H63" s="118" t="n">
        <v>0.02235</v>
      </c>
      <c r="I63" s="119" t="s">
        <v>39</v>
      </c>
      <c r="J63" s="120" t="n">
        <v>0.02191</v>
      </c>
      <c r="K63" s="118" t="n">
        <v>1.634</v>
      </c>
      <c r="L63" s="119" t="s">
        <v>39</v>
      </c>
      <c r="M63" s="120" t="n">
        <v>0.2491</v>
      </c>
      <c r="N63" s="151" t="s">
        <v>125</v>
      </c>
      <c r="O63" s="122"/>
      <c r="P63" s="123"/>
      <c r="Q63" s="118" t="n">
        <v>0.0504</v>
      </c>
      <c r="R63" s="119" t="s">
        <v>39</v>
      </c>
      <c r="S63" s="120" t="n">
        <v>0.0218</v>
      </c>
      <c r="T63" s="124" t="n">
        <v>0.79954</v>
      </c>
      <c r="U63" s="125" t="s">
        <v>39</v>
      </c>
      <c r="V63" s="126" t="n">
        <v>1.442</v>
      </c>
      <c r="W63" s="118" t="n">
        <v>0.033305</v>
      </c>
      <c r="X63" s="119" t="s">
        <v>39</v>
      </c>
      <c r="Y63" s="120" t="n">
        <v>0.02507</v>
      </c>
      <c r="Z63" s="118" t="n">
        <v>0.09359</v>
      </c>
      <c r="AA63" s="119" t="s">
        <v>39</v>
      </c>
      <c r="AB63" s="120" t="n">
        <v>0.0582</v>
      </c>
      <c r="AC63" s="127"/>
      <c r="AD63" s="127"/>
      <c r="AE63" s="127"/>
    </row>
    <row r="64" customFormat="false" ht="33.15" hidden="false" customHeight="true" outlineLevel="0" collapsed="false">
      <c r="A64" s="114"/>
      <c r="B64" s="114" t="s">
        <v>113</v>
      </c>
      <c r="C64" s="114"/>
      <c r="D64" s="114"/>
      <c r="E64" s="114"/>
      <c r="F64" s="117"/>
      <c r="G64" s="107"/>
      <c r="H64" s="128"/>
      <c r="I64" s="125"/>
      <c r="J64" s="129"/>
      <c r="K64" s="128"/>
      <c r="L64" s="125"/>
      <c r="M64" s="129"/>
      <c r="N64" s="128"/>
      <c r="O64" s="125"/>
      <c r="P64" s="129"/>
      <c r="Q64" s="128"/>
      <c r="R64" s="125"/>
      <c r="S64" s="130"/>
      <c r="T64" s="128"/>
      <c r="U64" s="125"/>
      <c r="V64" s="129"/>
      <c r="W64" s="131"/>
      <c r="X64" s="125"/>
      <c r="Y64" s="130"/>
      <c r="Z64" s="131"/>
      <c r="AA64" s="125"/>
      <c r="AB64" s="130"/>
      <c r="AC64" s="132"/>
      <c r="AD64" s="125"/>
      <c r="AE64" s="133"/>
    </row>
    <row r="65" customFormat="false" ht="34.3" hidden="false" customHeight="true" outlineLevel="0" collapsed="false">
      <c r="A65" s="114"/>
      <c r="B65" s="114" t="s">
        <v>114</v>
      </c>
      <c r="C65" s="103"/>
      <c r="D65" s="114"/>
      <c r="E65" s="114"/>
      <c r="F65" s="117"/>
      <c r="G65" s="107" t="s">
        <v>111</v>
      </c>
      <c r="H65" s="134" t="s">
        <v>115</v>
      </c>
      <c r="I65" s="134"/>
      <c r="J65" s="134"/>
      <c r="K65" s="108"/>
      <c r="L65" s="109" t="s">
        <v>80</v>
      </c>
      <c r="M65" s="110"/>
      <c r="N65" s="135"/>
      <c r="O65" s="109" t="s">
        <v>116</v>
      </c>
      <c r="P65" s="136"/>
      <c r="Q65" s="135"/>
      <c r="R65" s="109" t="s">
        <v>117</v>
      </c>
      <c r="S65" s="136"/>
      <c r="T65" s="134"/>
      <c r="U65" s="134"/>
      <c r="V65" s="134"/>
      <c r="W65" s="111"/>
      <c r="X65" s="109"/>
      <c r="Y65" s="137"/>
      <c r="Z65" s="111"/>
      <c r="AA65" s="109"/>
      <c r="AB65" s="137"/>
      <c r="AC65" s="108"/>
      <c r="AD65" s="109"/>
      <c r="AE65" s="110"/>
    </row>
    <row r="66" customFormat="false" ht="34.3" hidden="false" customHeight="true" outlineLevel="0" collapsed="false">
      <c r="A66" s="114"/>
      <c r="B66" s="114"/>
      <c r="C66" s="103"/>
      <c r="D66" s="114"/>
      <c r="E66" s="114"/>
      <c r="F66" s="117"/>
      <c r="G66" s="107" t="s">
        <v>118</v>
      </c>
      <c r="H66" s="138" t="s">
        <v>126</v>
      </c>
      <c r="I66" s="139"/>
      <c r="J66" s="140"/>
      <c r="K66" s="141" t="s">
        <v>127</v>
      </c>
      <c r="L66" s="142"/>
      <c r="M66" s="143"/>
      <c r="N66" s="152" t="s">
        <v>128</v>
      </c>
      <c r="O66" s="119"/>
      <c r="P66" s="120"/>
      <c r="Q66" s="118" t="n">
        <v>0.0972</v>
      </c>
      <c r="R66" s="119" t="s">
        <v>39</v>
      </c>
      <c r="S66" s="120" t="n">
        <v>0.06547</v>
      </c>
      <c r="T66" s="144"/>
      <c r="U66" s="145"/>
      <c r="V66" s="146"/>
      <c r="W66" s="131"/>
      <c r="X66" s="125"/>
      <c r="Y66" s="130"/>
      <c r="Z66" s="131"/>
      <c r="AA66" s="125"/>
      <c r="AB66" s="130"/>
      <c r="AC66" s="132"/>
      <c r="AD66" s="125"/>
      <c r="AE66" s="133"/>
    </row>
    <row r="67" customFormat="false" ht="34.3" hidden="false" customHeight="true" outlineLevel="0" collapsed="false">
      <c r="A67" s="147"/>
      <c r="B67" s="147"/>
      <c r="C67" s="148"/>
      <c r="D67" s="147"/>
      <c r="E67" s="147"/>
      <c r="F67" s="149"/>
      <c r="G67" s="107"/>
      <c r="H67" s="128"/>
      <c r="I67" s="125"/>
      <c r="J67" s="129"/>
      <c r="K67" s="141"/>
      <c r="L67" s="142"/>
      <c r="M67" s="143"/>
      <c r="N67" s="118"/>
      <c r="O67" s="125"/>
      <c r="P67" s="120"/>
      <c r="Q67" s="128"/>
      <c r="R67" s="125"/>
      <c r="S67" s="130"/>
      <c r="T67" s="124"/>
      <c r="U67" s="142"/>
      <c r="V67" s="126"/>
      <c r="W67" s="131"/>
      <c r="X67" s="125"/>
      <c r="Y67" s="130"/>
      <c r="Z67" s="131"/>
      <c r="AA67" s="125"/>
      <c r="AB67" s="130"/>
      <c r="AC67" s="132"/>
      <c r="AD67" s="125"/>
      <c r="AE67" s="133"/>
    </row>
    <row r="68" customFormat="false" ht="42.4" hidden="false" customHeight="true" outlineLevel="0" collapsed="false">
      <c r="A68" s="101" t="s">
        <v>129</v>
      </c>
      <c r="B68" s="102" t="s">
        <v>130</v>
      </c>
      <c r="C68" s="103" t="s">
        <v>109</v>
      </c>
      <c r="D68" s="153" t="n">
        <v>20.798</v>
      </c>
      <c r="E68" s="105" t="n">
        <v>220114</v>
      </c>
      <c r="F68" s="106" t="n">
        <v>44575</v>
      </c>
      <c r="G68" s="107" t="s">
        <v>111</v>
      </c>
      <c r="H68" s="108"/>
      <c r="I68" s="109" t="s">
        <v>27</v>
      </c>
      <c r="J68" s="110"/>
      <c r="K68" s="108"/>
      <c r="L68" s="109" t="s">
        <v>28</v>
      </c>
      <c r="M68" s="110"/>
      <c r="N68" s="108"/>
      <c r="O68" s="109" t="s">
        <v>29</v>
      </c>
      <c r="P68" s="110"/>
      <c r="Q68" s="108"/>
      <c r="R68" s="109" t="s">
        <v>30</v>
      </c>
      <c r="S68" s="110"/>
      <c r="T68" s="111"/>
      <c r="U68" s="109" t="s">
        <v>112</v>
      </c>
      <c r="V68" s="110"/>
      <c r="W68" s="108"/>
      <c r="X68" s="109" t="s">
        <v>32</v>
      </c>
      <c r="Y68" s="110"/>
      <c r="Z68" s="108"/>
      <c r="AA68" s="109" t="s">
        <v>98</v>
      </c>
      <c r="AB68" s="110"/>
      <c r="AC68" s="112" t="s">
        <v>34</v>
      </c>
      <c r="AD68" s="112"/>
      <c r="AE68" s="112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  <c r="IT68" s="113"/>
      <c r="IU68" s="113"/>
      <c r="IV68" s="113"/>
    </row>
    <row r="69" customFormat="false" ht="28.25" hidden="false" customHeight="true" outlineLevel="0" collapsed="false">
      <c r="A69" s="114" t="s">
        <v>41</v>
      </c>
      <c r="B69" s="102"/>
      <c r="C69" s="115"/>
      <c r="D69" s="116"/>
      <c r="E69" s="116"/>
      <c r="F69" s="117" t="n">
        <v>44596</v>
      </c>
      <c r="G69" s="107" t="s">
        <v>37</v>
      </c>
      <c r="H69" s="118" t="n">
        <v>0.1141</v>
      </c>
      <c r="I69" s="119" t="s">
        <v>39</v>
      </c>
      <c r="J69" s="120" t="n">
        <v>0.03294</v>
      </c>
      <c r="K69" s="152" t="s">
        <v>131</v>
      </c>
      <c r="L69" s="119"/>
      <c r="M69" s="120"/>
      <c r="N69" s="121" t="n">
        <v>0.01238</v>
      </c>
      <c r="O69" s="122" t="s">
        <v>39</v>
      </c>
      <c r="P69" s="123" t="n">
        <v>0.00752</v>
      </c>
      <c r="Q69" s="118" t="n">
        <v>0.1188</v>
      </c>
      <c r="R69" s="119" t="s">
        <v>39</v>
      </c>
      <c r="S69" s="120" t="n">
        <v>0.03279</v>
      </c>
      <c r="T69" s="124" t="n">
        <v>3.8904</v>
      </c>
      <c r="U69" s="125" t="s">
        <v>39</v>
      </c>
      <c r="V69" s="126" t="n">
        <v>1.495</v>
      </c>
      <c r="W69" s="152" t="s">
        <v>132</v>
      </c>
      <c r="X69" s="119"/>
      <c r="Y69" s="120"/>
      <c r="Z69" s="118" t="n">
        <v>0.2056</v>
      </c>
      <c r="AA69" s="119" t="s">
        <v>39</v>
      </c>
      <c r="AB69" s="120" t="n">
        <v>0.07735</v>
      </c>
      <c r="AC69" s="127"/>
      <c r="AD69" s="127"/>
      <c r="AE69" s="127"/>
    </row>
    <row r="70" customFormat="false" ht="33.15" hidden="false" customHeight="true" outlineLevel="0" collapsed="false">
      <c r="A70" s="114"/>
      <c r="B70" s="114" t="s">
        <v>113</v>
      </c>
      <c r="C70" s="114"/>
      <c r="D70" s="114"/>
      <c r="E70" s="114"/>
      <c r="F70" s="117"/>
      <c r="G70" s="107"/>
      <c r="H70" s="128"/>
      <c r="I70" s="125"/>
      <c r="J70" s="129"/>
      <c r="K70" s="128"/>
      <c r="L70" s="125"/>
      <c r="M70" s="129"/>
      <c r="N70" s="128"/>
      <c r="O70" s="125"/>
      <c r="P70" s="129"/>
      <c r="Q70" s="128"/>
      <c r="R70" s="125"/>
      <c r="S70" s="130"/>
      <c r="T70" s="128"/>
      <c r="U70" s="125"/>
      <c r="V70" s="129"/>
      <c r="W70" s="131"/>
      <c r="X70" s="125"/>
      <c r="Y70" s="130"/>
      <c r="Z70" s="131"/>
      <c r="AA70" s="125"/>
      <c r="AB70" s="130"/>
      <c r="AC70" s="132"/>
      <c r="AD70" s="125"/>
      <c r="AE70" s="133"/>
    </row>
    <row r="71" customFormat="false" ht="34.3" hidden="false" customHeight="true" outlineLevel="0" collapsed="false">
      <c r="A71" s="114"/>
      <c r="B71" s="114" t="s">
        <v>114</v>
      </c>
      <c r="C71" s="103"/>
      <c r="D71" s="114"/>
      <c r="E71" s="114"/>
      <c r="F71" s="117"/>
      <c r="G71" s="107" t="s">
        <v>111</v>
      </c>
      <c r="H71" s="134" t="s">
        <v>115</v>
      </c>
      <c r="I71" s="134"/>
      <c r="J71" s="134"/>
      <c r="K71" s="108"/>
      <c r="L71" s="109" t="s">
        <v>80</v>
      </c>
      <c r="M71" s="110"/>
      <c r="N71" s="135"/>
      <c r="O71" s="109" t="s">
        <v>116</v>
      </c>
      <c r="P71" s="136"/>
      <c r="Q71" s="135"/>
      <c r="R71" s="109" t="s">
        <v>117</v>
      </c>
      <c r="S71" s="136"/>
      <c r="T71" s="134"/>
      <c r="U71" s="134"/>
      <c r="V71" s="134"/>
      <c r="W71" s="111"/>
      <c r="X71" s="109"/>
      <c r="Y71" s="137"/>
      <c r="Z71" s="111"/>
      <c r="AA71" s="109"/>
      <c r="AB71" s="137"/>
      <c r="AC71" s="108"/>
      <c r="AD71" s="109"/>
      <c r="AE71" s="110"/>
    </row>
    <row r="72" customFormat="false" ht="34.3" hidden="false" customHeight="true" outlineLevel="0" collapsed="false">
      <c r="A72" s="114"/>
      <c r="B72" s="114"/>
      <c r="C72" s="103"/>
      <c r="D72" s="114"/>
      <c r="E72" s="114"/>
      <c r="F72" s="117"/>
      <c r="G72" s="107" t="s">
        <v>118</v>
      </c>
      <c r="H72" s="138" t="s">
        <v>133</v>
      </c>
      <c r="I72" s="139"/>
      <c r="J72" s="140"/>
      <c r="K72" s="124" t="n">
        <v>0.063238</v>
      </c>
      <c r="L72" s="154" t="s">
        <v>39</v>
      </c>
      <c r="M72" s="126" t="n">
        <v>0.1747</v>
      </c>
      <c r="N72" s="118" t="n">
        <v>0.066494</v>
      </c>
      <c r="O72" s="119" t="s">
        <v>39</v>
      </c>
      <c r="P72" s="120" t="n">
        <v>0.04714</v>
      </c>
      <c r="Q72" s="118" t="n">
        <v>0.4168</v>
      </c>
      <c r="R72" s="119" t="s">
        <v>39</v>
      </c>
      <c r="S72" s="120" t="n">
        <v>0.09282</v>
      </c>
      <c r="T72" s="144"/>
      <c r="U72" s="145"/>
      <c r="V72" s="146"/>
      <c r="W72" s="131"/>
      <c r="X72" s="125"/>
      <c r="Y72" s="130"/>
      <c r="Z72" s="131"/>
      <c r="AA72" s="125"/>
      <c r="AB72" s="130"/>
      <c r="AC72" s="132"/>
      <c r="AD72" s="125"/>
      <c r="AE72" s="133"/>
    </row>
    <row r="73" customFormat="false" ht="34.3" hidden="false" customHeight="true" outlineLevel="0" collapsed="false">
      <c r="A73" s="147"/>
      <c r="B73" s="147"/>
      <c r="C73" s="148"/>
      <c r="D73" s="147"/>
      <c r="E73" s="147"/>
      <c r="F73" s="149"/>
      <c r="G73" s="107"/>
      <c r="H73" s="128"/>
      <c r="I73" s="125"/>
      <c r="J73" s="129"/>
      <c r="K73" s="141"/>
      <c r="L73" s="142"/>
      <c r="M73" s="143"/>
      <c r="N73" s="118"/>
      <c r="O73" s="125"/>
      <c r="P73" s="120"/>
      <c r="Q73" s="128"/>
      <c r="R73" s="125"/>
      <c r="S73" s="130"/>
      <c r="T73" s="124"/>
      <c r="U73" s="142"/>
      <c r="V73" s="126"/>
      <c r="W73" s="131"/>
      <c r="X73" s="125"/>
      <c r="Y73" s="130"/>
      <c r="Z73" s="131"/>
      <c r="AA73" s="125"/>
      <c r="AB73" s="130"/>
      <c r="AC73" s="132"/>
      <c r="AD73" s="125"/>
      <c r="AE73" s="133"/>
    </row>
    <row r="74" customFormat="false" ht="42.4" hidden="false" customHeight="true" outlineLevel="0" collapsed="false">
      <c r="A74" s="101" t="s">
        <v>134</v>
      </c>
      <c r="B74" s="102" t="s">
        <v>135</v>
      </c>
      <c r="C74" s="103" t="s">
        <v>109</v>
      </c>
      <c r="D74" s="153" t="n">
        <v>103.809</v>
      </c>
      <c r="E74" s="105" t="s">
        <v>136</v>
      </c>
      <c r="F74" s="155"/>
      <c r="G74" s="107" t="s">
        <v>111</v>
      </c>
      <c r="H74" s="108"/>
      <c r="I74" s="109" t="s">
        <v>27</v>
      </c>
      <c r="J74" s="110"/>
      <c r="K74" s="108"/>
      <c r="L74" s="109" t="s">
        <v>28</v>
      </c>
      <c r="M74" s="110"/>
      <c r="N74" s="108"/>
      <c r="O74" s="109" t="s">
        <v>29</v>
      </c>
      <c r="P74" s="110"/>
      <c r="Q74" s="108"/>
      <c r="R74" s="109" t="s">
        <v>30</v>
      </c>
      <c r="S74" s="110"/>
      <c r="T74" s="111"/>
      <c r="U74" s="109" t="s">
        <v>112</v>
      </c>
      <c r="V74" s="110"/>
      <c r="W74" s="108"/>
      <c r="X74" s="109" t="s">
        <v>32</v>
      </c>
      <c r="Y74" s="110"/>
      <c r="Z74" s="108"/>
      <c r="AA74" s="109" t="s">
        <v>98</v>
      </c>
      <c r="AB74" s="110"/>
      <c r="AC74" s="112" t="s">
        <v>34</v>
      </c>
      <c r="AD74" s="112"/>
      <c r="AE74" s="112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  <c r="IT74" s="113"/>
      <c r="IU74" s="113"/>
      <c r="IV74" s="113"/>
    </row>
    <row r="75" customFormat="false" ht="28.25" hidden="false" customHeight="true" outlineLevel="0" collapsed="false">
      <c r="A75" s="114" t="s">
        <v>41</v>
      </c>
      <c r="B75" s="102"/>
      <c r="C75" s="115"/>
      <c r="D75" s="116"/>
      <c r="E75" s="150" t="s">
        <v>137</v>
      </c>
      <c r="F75" s="156"/>
      <c r="G75" s="107" t="s">
        <v>37</v>
      </c>
      <c r="H75" s="118" t="n">
        <v>0.1225</v>
      </c>
      <c r="I75" s="119" t="s">
        <v>39</v>
      </c>
      <c r="J75" s="120" t="n">
        <v>0.0156</v>
      </c>
      <c r="K75" s="118" t="n">
        <v>0.2433</v>
      </c>
      <c r="L75" s="119" t="s">
        <v>39</v>
      </c>
      <c r="M75" s="120" t="n">
        <v>0.07917</v>
      </c>
      <c r="N75" s="121" t="n">
        <v>0.004414</v>
      </c>
      <c r="O75" s="122" t="s">
        <v>39</v>
      </c>
      <c r="P75" s="123" t="n">
        <v>0.003372</v>
      </c>
      <c r="Q75" s="118" t="n">
        <v>0.1945</v>
      </c>
      <c r="R75" s="119" t="s">
        <v>39</v>
      </c>
      <c r="S75" s="120" t="n">
        <v>0.01689</v>
      </c>
      <c r="T75" s="124" t="n">
        <v>7.5605</v>
      </c>
      <c r="U75" s="125" t="s">
        <v>39</v>
      </c>
      <c r="V75" s="126" t="n">
        <v>0.9157</v>
      </c>
      <c r="W75" s="152" t="s">
        <v>138</v>
      </c>
      <c r="X75" s="119"/>
      <c r="Y75" s="120"/>
      <c r="Z75" s="118" t="n">
        <v>0.1334</v>
      </c>
      <c r="AA75" s="119" t="s">
        <v>39</v>
      </c>
      <c r="AB75" s="120" t="n">
        <v>0.02997</v>
      </c>
      <c r="AC75" s="127"/>
      <c r="AD75" s="127"/>
      <c r="AE75" s="127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  <c r="IT75" s="113"/>
      <c r="IU75" s="113"/>
      <c r="IV75" s="113"/>
    </row>
    <row r="76" customFormat="false" ht="37.3" hidden="false" customHeight="true" outlineLevel="0" collapsed="false">
      <c r="A76" s="114"/>
      <c r="B76" s="114" t="s">
        <v>113</v>
      </c>
      <c r="C76" s="114"/>
      <c r="D76" s="114"/>
      <c r="E76" s="114" t="s">
        <v>139</v>
      </c>
      <c r="F76" s="157"/>
      <c r="G76" s="107"/>
      <c r="H76" s="128"/>
      <c r="I76" s="125"/>
      <c r="J76" s="129"/>
      <c r="K76" s="128"/>
      <c r="L76" s="125"/>
      <c r="M76" s="129"/>
      <c r="N76" s="128"/>
      <c r="O76" s="125"/>
      <c r="P76" s="129"/>
      <c r="Q76" s="128"/>
      <c r="R76" s="125"/>
      <c r="S76" s="130"/>
      <c r="T76" s="128"/>
      <c r="U76" s="125"/>
      <c r="V76" s="129"/>
      <c r="W76" s="131"/>
      <c r="X76" s="125"/>
      <c r="Y76" s="130"/>
      <c r="Z76" s="131"/>
      <c r="AA76" s="125"/>
      <c r="AB76" s="130"/>
      <c r="AC76" s="132"/>
      <c r="AD76" s="125"/>
      <c r="AE76" s="13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  <c r="IR76" s="113"/>
      <c r="IS76" s="113"/>
      <c r="IT76" s="113"/>
      <c r="IU76" s="113"/>
      <c r="IV76" s="113"/>
    </row>
    <row r="77" customFormat="false" ht="34.3" hidden="false" customHeight="true" outlineLevel="0" collapsed="false">
      <c r="A77" s="114"/>
      <c r="B77" s="114" t="s">
        <v>114</v>
      </c>
      <c r="C77" s="103"/>
      <c r="D77" s="114"/>
      <c r="E77" s="114" t="s">
        <v>140</v>
      </c>
      <c r="F77" s="157"/>
      <c r="G77" s="107" t="s">
        <v>111</v>
      </c>
      <c r="H77" s="134" t="s">
        <v>115</v>
      </c>
      <c r="I77" s="134"/>
      <c r="J77" s="134"/>
      <c r="K77" s="108"/>
      <c r="L77" s="109" t="s">
        <v>80</v>
      </c>
      <c r="M77" s="110"/>
      <c r="N77" s="135"/>
      <c r="O77" s="109" t="s">
        <v>116</v>
      </c>
      <c r="P77" s="136"/>
      <c r="Q77" s="135"/>
      <c r="R77" s="109" t="s">
        <v>117</v>
      </c>
      <c r="S77" s="136"/>
      <c r="T77" s="134"/>
      <c r="U77" s="134"/>
      <c r="V77" s="134"/>
      <c r="W77" s="111"/>
      <c r="X77" s="109"/>
      <c r="Y77" s="137"/>
      <c r="Z77" s="111"/>
      <c r="AA77" s="109"/>
      <c r="AB77" s="137"/>
      <c r="AC77" s="108"/>
      <c r="AD77" s="109"/>
      <c r="AE77" s="110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  <c r="IT77" s="113"/>
      <c r="IU77" s="113"/>
      <c r="IV77" s="113"/>
    </row>
    <row r="78" customFormat="false" ht="46.4" hidden="false" customHeight="true" outlineLevel="0" collapsed="false">
      <c r="A78" s="114"/>
      <c r="B78" s="114"/>
      <c r="C78" s="103"/>
      <c r="D78" s="114"/>
      <c r="E78" s="114" t="s">
        <v>141</v>
      </c>
      <c r="F78" s="117"/>
      <c r="G78" s="107" t="s">
        <v>118</v>
      </c>
      <c r="H78" s="138" t="s">
        <v>142</v>
      </c>
      <c r="I78" s="139"/>
      <c r="J78" s="140"/>
      <c r="K78" s="158" t="s">
        <v>143</v>
      </c>
      <c r="L78" s="142"/>
      <c r="M78" s="126"/>
      <c r="N78" s="152" t="s">
        <v>144</v>
      </c>
      <c r="O78" s="119"/>
      <c r="P78" s="120"/>
      <c r="Q78" s="118" t="n">
        <v>0.2293</v>
      </c>
      <c r="R78" s="119" t="s">
        <v>39</v>
      </c>
      <c r="S78" s="120" t="n">
        <v>0.04286</v>
      </c>
      <c r="T78" s="144"/>
      <c r="U78" s="145"/>
      <c r="V78" s="146"/>
      <c r="W78" s="131"/>
      <c r="X78" s="125"/>
      <c r="Y78" s="130"/>
      <c r="Z78" s="131"/>
      <c r="AA78" s="125"/>
      <c r="AB78" s="130"/>
      <c r="AC78" s="132"/>
      <c r="AD78" s="125"/>
      <c r="AE78" s="13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  <c r="IN78" s="113"/>
      <c r="IO78" s="113"/>
      <c r="IP78" s="113"/>
      <c r="IQ78" s="113"/>
      <c r="IR78" s="113"/>
      <c r="IS78" s="113"/>
      <c r="IT78" s="113"/>
      <c r="IU78" s="113"/>
      <c r="IV78" s="113"/>
    </row>
    <row r="79" customFormat="false" ht="34.3" hidden="false" customHeight="true" outlineLevel="0" collapsed="false">
      <c r="A79" s="147"/>
      <c r="B79" s="147"/>
      <c r="C79" s="148"/>
      <c r="D79" s="147"/>
      <c r="E79" s="159" t="s">
        <v>145</v>
      </c>
      <c r="F79" s="149"/>
      <c r="G79" s="107"/>
      <c r="H79" s="128"/>
      <c r="I79" s="125"/>
      <c r="J79" s="129"/>
      <c r="K79" s="141"/>
      <c r="L79" s="142"/>
      <c r="M79" s="143"/>
      <c r="N79" s="118"/>
      <c r="O79" s="125"/>
      <c r="P79" s="120"/>
      <c r="Q79" s="128"/>
      <c r="R79" s="125"/>
      <c r="S79" s="130"/>
      <c r="T79" s="124"/>
      <c r="U79" s="142"/>
      <c r="V79" s="126"/>
      <c r="W79" s="131"/>
      <c r="X79" s="125"/>
      <c r="Y79" s="130"/>
      <c r="Z79" s="131"/>
      <c r="AA79" s="125"/>
      <c r="AB79" s="130"/>
      <c r="AC79" s="132"/>
      <c r="AD79" s="125"/>
      <c r="AE79" s="13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  <c r="IR79" s="113"/>
      <c r="IS79" s="113"/>
      <c r="IT79" s="113"/>
      <c r="IU79" s="113"/>
      <c r="IV79" s="113"/>
    </row>
    <row r="80" customFormat="false" ht="42.4" hidden="false" customHeight="true" outlineLevel="0" collapsed="false">
      <c r="A80" s="101" t="s">
        <v>146</v>
      </c>
      <c r="B80" s="102"/>
      <c r="C80" s="103" t="s">
        <v>109</v>
      </c>
      <c r="D80" s="153" t="n">
        <v>63.332</v>
      </c>
      <c r="E80" s="105" t="s">
        <v>147</v>
      </c>
      <c r="F80" s="155"/>
      <c r="G80" s="107" t="s">
        <v>111</v>
      </c>
      <c r="H80" s="108"/>
      <c r="I80" s="109" t="s">
        <v>27</v>
      </c>
      <c r="J80" s="110"/>
      <c r="K80" s="108"/>
      <c r="L80" s="109" t="s">
        <v>28</v>
      </c>
      <c r="M80" s="110"/>
      <c r="N80" s="108"/>
      <c r="O80" s="109" t="s">
        <v>29</v>
      </c>
      <c r="P80" s="110"/>
      <c r="Q80" s="108"/>
      <c r="R80" s="109" t="s">
        <v>30</v>
      </c>
      <c r="S80" s="110"/>
      <c r="T80" s="111"/>
      <c r="U80" s="109" t="s">
        <v>112</v>
      </c>
      <c r="V80" s="110"/>
      <c r="W80" s="108"/>
      <c r="X80" s="109" t="s">
        <v>32</v>
      </c>
      <c r="Y80" s="110"/>
      <c r="Z80" s="108"/>
      <c r="AA80" s="109" t="s">
        <v>98</v>
      </c>
      <c r="AB80" s="110"/>
      <c r="AC80" s="112" t="s">
        <v>34</v>
      </c>
      <c r="AD80" s="112"/>
      <c r="AE80" s="112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  <c r="IN80" s="113"/>
      <c r="IO80" s="113"/>
      <c r="IP80" s="113"/>
      <c r="IQ80" s="113"/>
      <c r="IR80" s="113"/>
      <c r="IS80" s="113"/>
      <c r="IT80" s="113"/>
      <c r="IU80" s="113"/>
      <c r="IV80" s="113"/>
    </row>
    <row r="81" customFormat="false" ht="38.1" hidden="false" customHeight="true" outlineLevel="0" collapsed="false">
      <c r="A81" s="114" t="s">
        <v>41</v>
      </c>
      <c r="B81" s="102"/>
      <c r="C81" s="115"/>
      <c r="D81" s="116"/>
      <c r="E81" s="116"/>
      <c r="F81" s="156"/>
      <c r="G81" s="107" t="s">
        <v>37</v>
      </c>
      <c r="H81" s="118" t="n">
        <v>0.1527</v>
      </c>
      <c r="I81" s="119" t="s">
        <v>39</v>
      </c>
      <c r="J81" s="120" t="n">
        <v>0.02125</v>
      </c>
      <c r="K81" s="118" t="n">
        <v>0.1536</v>
      </c>
      <c r="L81" s="119" t="s">
        <v>39</v>
      </c>
      <c r="M81" s="120" t="n">
        <v>0.1044</v>
      </c>
      <c r="N81" s="121" t="n">
        <v>0.007561</v>
      </c>
      <c r="O81" s="122" t="s">
        <v>39</v>
      </c>
      <c r="P81" s="123" t="n">
        <v>0.00476</v>
      </c>
      <c r="Q81" s="118" t="n">
        <v>0.2039</v>
      </c>
      <c r="R81" s="119" t="s">
        <v>39</v>
      </c>
      <c r="S81" s="120" t="n">
        <v>0.0227</v>
      </c>
      <c r="T81" s="124" t="n">
        <v>6.8798</v>
      </c>
      <c r="U81" s="125" t="s">
        <v>39</v>
      </c>
      <c r="V81" s="126" t="n">
        <v>1.127</v>
      </c>
      <c r="W81" s="118" t="n">
        <v>0.030535</v>
      </c>
      <c r="X81" s="119" t="s">
        <v>39</v>
      </c>
      <c r="Y81" s="120" t="n">
        <v>0.02649</v>
      </c>
      <c r="Z81" s="118" t="n">
        <v>0.1709</v>
      </c>
      <c r="AA81" s="119" t="s">
        <v>39</v>
      </c>
      <c r="AB81" s="120" t="n">
        <v>0.04222</v>
      </c>
      <c r="AC81" s="127"/>
      <c r="AD81" s="127"/>
      <c r="AE81" s="127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  <c r="IT81" s="113"/>
      <c r="IU81" s="113"/>
      <c r="IV81" s="113"/>
    </row>
    <row r="82" customFormat="false" ht="37.3" hidden="false" customHeight="true" outlineLevel="0" collapsed="false">
      <c r="A82" s="114"/>
      <c r="B82" s="114"/>
      <c r="C82" s="114"/>
      <c r="D82" s="114"/>
      <c r="E82" s="114"/>
      <c r="F82" s="157"/>
      <c r="G82" s="107"/>
      <c r="H82" s="128"/>
      <c r="I82" s="125"/>
      <c r="J82" s="129"/>
      <c r="K82" s="128"/>
      <c r="L82" s="125"/>
      <c r="M82" s="129"/>
      <c r="N82" s="128"/>
      <c r="O82" s="125"/>
      <c r="P82" s="129"/>
      <c r="Q82" s="128"/>
      <c r="R82" s="125"/>
      <c r="S82" s="130"/>
      <c r="T82" s="128"/>
      <c r="U82" s="125"/>
      <c r="V82" s="129"/>
      <c r="W82" s="131"/>
      <c r="X82" s="125"/>
      <c r="Y82" s="130"/>
      <c r="Z82" s="131"/>
      <c r="AA82" s="125"/>
      <c r="AB82" s="130"/>
      <c r="AC82" s="132"/>
      <c r="AD82" s="125"/>
      <c r="AE82" s="13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  <c r="IL82" s="113"/>
      <c r="IM82" s="113"/>
      <c r="IN82" s="113"/>
      <c r="IO82" s="113"/>
      <c r="IP82" s="113"/>
      <c r="IQ82" s="113"/>
      <c r="IR82" s="113"/>
      <c r="IS82" s="113"/>
      <c r="IT82" s="113"/>
      <c r="IU82" s="113"/>
      <c r="IV82" s="113"/>
    </row>
    <row r="83" customFormat="false" ht="34.3" hidden="false" customHeight="true" outlineLevel="0" collapsed="false">
      <c r="A83" s="114"/>
      <c r="B83" s="114"/>
      <c r="C83" s="103"/>
      <c r="D83" s="114"/>
      <c r="E83" s="114"/>
      <c r="F83" s="157"/>
      <c r="G83" s="107" t="s">
        <v>111</v>
      </c>
      <c r="H83" s="134" t="s">
        <v>115</v>
      </c>
      <c r="I83" s="134"/>
      <c r="J83" s="134"/>
      <c r="K83" s="108"/>
      <c r="L83" s="109" t="s">
        <v>80</v>
      </c>
      <c r="M83" s="110"/>
      <c r="N83" s="135"/>
      <c r="O83" s="109" t="s">
        <v>116</v>
      </c>
      <c r="P83" s="136"/>
      <c r="Q83" s="135"/>
      <c r="R83" s="109" t="s">
        <v>117</v>
      </c>
      <c r="S83" s="136"/>
      <c r="T83" s="134"/>
      <c r="U83" s="134"/>
      <c r="V83" s="134"/>
      <c r="W83" s="111"/>
      <c r="X83" s="109"/>
      <c r="Y83" s="137"/>
      <c r="Z83" s="111"/>
      <c r="AA83" s="109"/>
      <c r="AB83" s="137"/>
      <c r="AC83" s="108"/>
      <c r="AD83" s="109"/>
      <c r="AE83" s="110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  <c r="GV83" s="113"/>
      <c r="GW83" s="113"/>
      <c r="GX83" s="113"/>
      <c r="GY83" s="113"/>
      <c r="GZ83" s="113"/>
      <c r="HA83" s="113"/>
      <c r="HB83" s="113"/>
      <c r="HC83" s="113"/>
      <c r="HD83" s="113"/>
      <c r="HE83" s="113"/>
      <c r="HF83" s="113"/>
      <c r="HG83" s="113"/>
      <c r="HH83" s="113"/>
      <c r="HI83" s="113"/>
      <c r="HJ83" s="113"/>
      <c r="HK83" s="113"/>
      <c r="HL83" s="113"/>
      <c r="HM83" s="113"/>
      <c r="HN83" s="113"/>
      <c r="HO83" s="113"/>
      <c r="HP83" s="113"/>
      <c r="HQ83" s="113"/>
      <c r="HR83" s="113"/>
      <c r="HS83" s="113"/>
      <c r="HT83" s="113"/>
      <c r="HU83" s="113"/>
      <c r="HV83" s="113"/>
      <c r="HW83" s="113"/>
      <c r="HX83" s="113"/>
      <c r="HY83" s="113"/>
      <c r="HZ83" s="113"/>
      <c r="IA83" s="113"/>
      <c r="IB83" s="113"/>
      <c r="IC83" s="113"/>
      <c r="ID83" s="113"/>
      <c r="IE83" s="113"/>
      <c r="IF83" s="113"/>
      <c r="IG83" s="113"/>
      <c r="IH83" s="113"/>
      <c r="II83" s="113"/>
      <c r="IJ83" s="113"/>
      <c r="IK83" s="113"/>
      <c r="IL83" s="113"/>
      <c r="IM83" s="113"/>
      <c r="IN83" s="113"/>
      <c r="IO83" s="113"/>
      <c r="IP83" s="113"/>
      <c r="IQ83" s="113"/>
      <c r="IR83" s="113"/>
      <c r="IS83" s="113"/>
      <c r="IT83" s="113"/>
      <c r="IU83" s="113"/>
      <c r="IV83" s="113"/>
    </row>
    <row r="84" customFormat="false" ht="46.4" hidden="false" customHeight="true" outlineLevel="0" collapsed="false">
      <c r="A84" s="114"/>
      <c r="B84" s="114"/>
      <c r="C84" s="103"/>
      <c r="D84" s="114"/>
      <c r="E84" s="114"/>
      <c r="F84" s="117"/>
      <c r="G84" s="107" t="s">
        <v>118</v>
      </c>
      <c r="H84" s="138" t="s">
        <v>148</v>
      </c>
      <c r="I84" s="139"/>
      <c r="J84" s="140"/>
      <c r="K84" s="124" t="n">
        <v>0.22683</v>
      </c>
      <c r="L84" s="154" t="s">
        <v>39</v>
      </c>
      <c r="M84" s="126" t="n">
        <v>0.1124</v>
      </c>
      <c r="N84" s="152" t="s">
        <v>149</v>
      </c>
      <c r="O84" s="119"/>
      <c r="P84" s="120"/>
      <c r="Q84" s="118" t="n">
        <v>0.2281</v>
      </c>
      <c r="R84" s="119" t="s">
        <v>39</v>
      </c>
      <c r="S84" s="120" t="n">
        <v>0.05763</v>
      </c>
      <c r="T84" s="144"/>
      <c r="U84" s="145"/>
      <c r="V84" s="146"/>
      <c r="W84" s="131"/>
      <c r="X84" s="125"/>
      <c r="Y84" s="130"/>
      <c r="Z84" s="131"/>
      <c r="AA84" s="125"/>
      <c r="AB84" s="130"/>
      <c r="AC84" s="132"/>
      <c r="AD84" s="125"/>
      <c r="AE84" s="13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  <c r="IT84" s="113"/>
      <c r="IU84" s="113"/>
      <c r="IV84" s="113"/>
    </row>
    <row r="85" customFormat="false" ht="34.3" hidden="false" customHeight="true" outlineLevel="0" collapsed="false">
      <c r="A85" s="147"/>
      <c r="B85" s="147"/>
      <c r="C85" s="148"/>
      <c r="D85" s="147"/>
      <c r="E85" s="147"/>
      <c r="F85" s="149"/>
      <c r="G85" s="107"/>
      <c r="H85" s="128"/>
      <c r="I85" s="125"/>
      <c r="J85" s="129"/>
      <c r="K85" s="141"/>
      <c r="L85" s="142"/>
      <c r="M85" s="143"/>
      <c r="N85" s="118"/>
      <c r="O85" s="125"/>
      <c r="P85" s="120"/>
      <c r="Q85" s="128"/>
      <c r="R85" s="125"/>
      <c r="S85" s="130"/>
      <c r="T85" s="124"/>
      <c r="U85" s="142"/>
      <c r="V85" s="126"/>
      <c r="W85" s="131"/>
      <c r="X85" s="125"/>
      <c r="Y85" s="130"/>
      <c r="Z85" s="131"/>
      <c r="AA85" s="125"/>
      <c r="AB85" s="130"/>
      <c r="AC85" s="132"/>
      <c r="AD85" s="125"/>
      <c r="AE85" s="13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  <c r="IM85" s="113"/>
      <c r="IN85" s="113"/>
      <c r="IO85" s="113"/>
      <c r="IP85" s="113"/>
      <c r="IQ85" s="113"/>
      <c r="IR85" s="113"/>
      <c r="IS85" s="113"/>
      <c r="IT85" s="113"/>
      <c r="IU85" s="113"/>
      <c r="IV85" s="113"/>
    </row>
    <row r="86" customFormat="false" ht="13.4" hidden="false" customHeight="true" outlineLevel="0" collapsed="false">
      <c r="A86" s="160" t="s">
        <v>150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1"/>
      <c r="AD86" s="161"/>
      <c r="AE86" s="161"/>
    </row>
    <row r="87" customFormat="false" ht="14.9" hidden="false" customHeight="true" outlineLevel="0" collapsed="false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1"/>
      <c r="AD87" s="161"/>
      <c r="AE87" s="161"/>
    </row>
    <row r="88" customFormat="false" ht="12.65" hidden="false" customHeight="true" outlineLevel="0" collapsed="false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1"/>
      <c r="AD88" s="161"/>
      <c r="AE88" s="161"/>
    </row>
    <row r="89" customFormat="false" ht="8.2" hidden="false" customHeight="true" outlineLevel="0" collapsed="false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1"/>
      <c r="AD89" s="161"/>
      <c r="AE89" s="161"/>
    </row>
    <row r="90" customFormat="false" ht="26.95" hidden="false" customHeight="true" outlineLevel="0" collapsed="false">
      <c r="A90" s="13" t="s">
        <v>151</v>
      </c>
      <c r="B90" s="13"/>
      <c r="C90" s="14"/>
      <c r="D90" s="14"/>
      <c r="E90" s="14"/>
      <c r="F90" s="15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6"/>
    </row>
    <row r="91" customFormat="false" ht="38.05" hidden="false" customHeight="true" outlineLevel="0" collapsed="false">
      <c r="A91" s="18" t="s">
        <v>21</v>
      </c>
      <c r="B91" s="18" t="s">
        <v>22</v>
      </c>
      <c r="C91" s="18" t="s">
        <v>23</v>
      </c>
      <c r="D91" s="18" t="s">
        <v>24</v>
      </c>
      <c r="E91" s="18" t="s">
        <v>25</v>
      </c>
      <c r="F91" s="19" t="s">
        <v>26</v>
      </c>
      <c r="G91" s="18"/>
      <c r="H91" s="20"/>
      <c r="I91" s="21" t="s">
        <v>27</v>
      </c>
      <c r="J91" s="22"/>
      <c r="K91" s="20"/>
      <c r="L91" s="21" t="s">
        <v>28</v>
      </c>
      <c r="M91" s="22"/>
      <c r="N91" s="20"/>
      <c r="O91" s="21" t="s">
        <v>29</v>
      </c>
      <c r="P91" s="22"/>
      <c r="Q91" s="20"/>
      <c r="R91" s="21" t="s">
        <v>30</v>
      </c>
      <c r="S91" s="22"/>
      <c r="T91" s="23"/>
      <c r="U91" s="21" t="s">
        <v>31</v>
      </c>
      <c r="V91" s="22"/>
      <c r="W91" s="20"/>
      <c r="X91" s="21" t="s">
        <v>32</v>
      </c>
      <c r="Y91" s="22"/>
      <c r="Z91" s="20"/>
      <c r="AA91" s="21" t="s">
        <v>33</v>
      </c>
      <c r="AB91" s="22"/>
      <c r="AC91" s="18" t="s">
        <v>34</v>
      </c>
      <c r="AD91" s="18"/>
      <c r="AE91" s="18"/>
    </row>
    <row r="92" customFormat="false" ht="38.8" hidden="false" customHeight="true" outlineLevel="0" collapsed="false">
      <c r="A92" s="24" t="s">
        <v>152</v>
      </c>
      <c r="B92" s="24"/>
      <c r="C92" s="82"/>
      <c r="D92" s="25" t="n">
        <v>17.199</v>
      </c>
      <c r="E92" s="26" t="s">
        <v>153</v>
      </c>
      <c r="F92" s="162" t="s">
        <v>154</v>
      </c>
      <c r="G92" s="28" t="s">
        <v>37</v>
      </c>
      <c r="H92" s="32" t="n">
        <v>0.281</v>
      </c>
      <c r="I92" s="59" t="s">
        <v>39</v>
      </c>
      <c r="J92" s="34" t="n">
        <v>0.168</v>
      </c>
      <c r="K92" s="32" t="n">
        <v>0.047</v>
      </c>
      <c r="L92" s="33" t="s">
        <v>39</v>
      </c>
      <c r="M92" s="34" t="n">
        <v>0.133</v>
      </c>
      <c r="N92" s="32" t="n">
        <v>0.039</v>
      </c>
      <c r="O92" s="59" t="s">
        <v>39</v>
      </c>
      <c r="P92" s="34" t="n">
        <v>0.036</v>
      </c>
      <c r="Q92" s="32" t="n">
        <v>1.833</v>
      </c>
      <c r="R92" s="59" t="s">
        <v>39</v>
      </c>
      <c r="S92" s="34" t="n">
        <v>0.974</v>
      </c>
      <c r="T92" s="35" t="s">
        <v>155</v>
      </c>
      <c r="U92" s="33"/>
      <c r="V92" s="36"/>
      <c r="W92" s="60" t="s">
        <v>156</v>
      </c>
      <c r="X92" s="33"/>
      <c r="Y92" s="34"/>
      <c r="Z92" s="32" t="n">
        <v>0.598</v>
      </c>
      <c r="AA92" s="59" t="s">
        <v>39</v>
      </c>
      <c r="AB92" s="34" t="n">
        <v>0.76</v>
      </c>
      <c r="AC92" s="163"/>
      <c r="AD92" s="163"/>
      <c r="AE92" s="163"/>
    </row>
    <row r="93" customFormat="false" ht="42.5" hidden="false" customHeight="true" outlineLevel="0" collapsed="false">
      <c r="A93" s="39" t="s">
        <v>157</v>
      </c>
      <c r="B93" s="39"/>
      <c r="C93" s="39"/>
      <c r="D93" s="39"/>
      <c r="E93" s="61"/>
      <c r="F93" s="164" t="s">
        <v>158</v>
      </c>
      <c r="G93" s="28"/>
      <c r="H93" s="29"/>
      <c r="I93" s="33"/>
      <c r="J93" s="31"/>
      <c r="K93" s="29"/>
      <c r="L93" s="33"/>
      <c r="M93" s="31"/>
      <c r="N93" s="29"/>
      <c r="O93" s="33"/>
      <c r="P93" s="31"/>
      <c r="Q93" s="29"/>
      <c r="R93" s="33"/>
      <c r="S93" s="31"/>
      <c r="T93" s="29"/>
      <c r="U93" s="33"/>
      <c r="V93" s="31"/>
      <c r="W93" s="29"/>
      <c r="X93" s="33"/>
      <c r="Y93" s="31"/>
      <c r="Z93" s="29"/>
      <c r="AA93" s="33"/>
      <c r="AB93" s="31"/>
      <c r="AC93" s="37"/>
      <c r="AD93" s="33"/>
      <c r="AE93" s="38"/>
    </row>
    <row r="94" customFormat="false" ht="41.75" hidden="false" customHeight="true" outlineLevel="0" collapsed="false">
      <c r="A94" s="165" t="s">
        <v>159</v>
      </c>
      <c r="B94" s="165" t="s">
        <v>160</v>
      </c>
      <c r="C94" s="166" t="s">
        <v>161</v>
      </c>
      <c r="D94" s="167" t="n">
        <v>7.741</v>
      </c>
      <c r="E94" s="168" t="n">
        <v>180131</v>
      </c>
      <c r="F94" s="169" t="n">
        <v>43131</v>
      </c>
      <c r="G94" s="170" t="s">
        <v>162</v>
      </c>
      <c r="H94" s="171" t="n">
        <v>81.231</v>
      </c>
      <c r="I94" s="172" t="s">
        <v>39</v>
      </c>
      <c r="J94" s="173" t="n">
        <v>2.55</v>
      </c>
      <c r="K94" s="171" t="n">
        <v>17.802</v>
      </c>
      <c r="L94" s="172" t="s">
        <v>39</v>
      </c>
      <c r="M94" s="173" t="n">
        <v>1.738</v>
      </c>
      <c r="N94" s="171" t="n">
        <v>2.66474</v>
      </c>
      <c r="O94" s="172" t="s">
        <v>39</v>
      </c>
      <c r="P94" s="173" t="n">
        <v>2.7887</v>
      </c>
      <c r="Q94" s="171" t="n">
        <v>61.013</v>
      </c>
      <c r="R94" s="172" t="s">
        <v>39</v>
      </c>
      <c r="S94" s="173" t="n">
        <v>2.75</v>
      </c>
      <c r="T94" s="171" t="n">
        <v>142.25</v>
      </c>
      <c r="U94" s="172" t="s">
        <v>39</v>
      </c>
      <c r="V94" s="173" t="n">
        <v>4.57</v>
      </c>
      <c r="W94" s="171" t="n">
        <v>3.25</v>
      </c>
      <c r="X94" s="174" t="s">
        <v>39</v>
      </c>
      <c r="Y94" s="173" t="n">
        <v>2.72</v>
      </c>
      <c r="Z94" s="175" t="s">
        <v>148</v>
      </c>
      <c r="AA94" s="172"/>
      <c r="AB94" s="173"/>
      <c r="AC94" s="176"/>
      <c r="AD94" s="176"/>
      <c r="AE94" s="176"/>
    </row>
    <row r="95" customFormat="false" ht="50" hidden="false" customHeight="true" outlineLevel="0" collapsed="false">
      <c r="A95" s="177" t="s">
        <v>163</v>
      </c>
      <c r="B95" s="177" t="s">
        <v>164</v>
      </c>
      <c r="C95" s="177" t="s">
        <v>165</v>
      </c>
      <c r="D95" s="177"/>
      <c r="E95" s="178"/>
      <c r="F95" s="179" t="n">
        <v>43139</v>
      </c>
      <c r="G95" s="180" t="s">
        <v>166</v>
      </c>
      <c r="H95" s="181" t="s">
        <v>167</v>
      </c>
      <c r="I95" s="172" t="s">
        <v>39</v>
      </c>
      <c r="J95" s="182" t="s">
        <v>168</v>
      </c>
      <c r="K95" s="181" t="s">
        <v>169</v>
      </c>
      <c r="L95" s="172" t="s">
        <v>39</v>
      </c>
      <c r="M95" s="182" t="s">
        <v>170</v>
      </c>
      <c r="N95" s="181" t="s">
        <v>171</v>
      </c>
      <c r="O95" s="172" t="s">
        <v>39</v>
      </c>
      <c r="P95" s="182" t="s">
        <v>172</v>
      </c>
      <c r="Q95" s="181" t="s">
        <v>173</v>
      </c>
      <c r="R95" s="172" t="s">
        <v>39</v>
      </c>
      <c r="S95" s="182" t="s">
        <v>174</v>
      </c>
      <c r="T95" s="181" t="s">
        <v>175</v>
      </c>
      <c r="U95" s="172" t="s">
        <v>39</v>
      </c>
      <c r="V95" s="182" t="s">
        <v>176</v>
      </c>
      <c r="W95" s="181"/>
      <c r="X95" s="172"/>
      <c r="Y95" s="182"/>
      <c r="Z95" s="181" t="s">
        <v>177</v>
      </c>
      <c r="AA95" s="172"/>
      <c r="AB95" s="182"/>
      <c r="AC95" s="183"/>
      <c r="AD95" s="172"/>
      <c r="AE95" s="184"/>
    </row>
    <row r="96" customFormat="false" ht="41.75" hidden="false" customHeight="true" outlineLevel="0" collapsed="false">
      <c r="A96" s="41" t="s">
        <v>178</v>
      </c>
      <c r="B96" s="41" t="s">
        <v>179</v>
      </c>
      <c r="C96" s="185" t="s">
        <v>180</v>
      </c>
      <c r="D96" s="76" t="n">
        <v>6.935</v>
      </c>
      <c r="E96" s="42" t="s">
        <v>181</v>
      </c>
      <c r="F96" s="62" t="n">
        <v>43146</v>
      </c>
      <c r="G96" s="170" t="s">
        <v>162</v>
      </c>
      <c r="H96" s="56" t="n">
        <v>111.85</v>
      </c>
      <c r="I96" s="91" t="s">
        <v>39</v>
      </c>
      <c r="J96" s="58" t="n">
        <v>3.35</v>
      </c>
      <c r="K96" s="56" t="n">
        <v>31.13</v>
      </c>
      <c r="L96" s="91" t="s">
        <v>39</v>
      </c>
      <c r="M96" s="58" t="n">
        <v>2.83</v>
      </c>
      <c r="N96" s="56" t="n">
        <v>2.41</v>
      </c>
      <c r="O96" s="91" t="s">
        <v>39</v>
      </c>
      <c r="P96" s="58" t="n">
        <v>0.28</v>
      </c>
      <c r="Q96" s="56" t="n">
        <v>10.19</v>
      </c>
      <c r="R96" s="91" t="s">
        <v>39</v>
      </c>
      <c r="S96" s="58" t="n">
        <v>0.61</v>
      </c>
      <c r="T96" s="56" t="n">
        <v>137.92</v>
      </c>
      <c r="U96" s="91" t="s">
        <v>39</v>
      </c>
      <c r="V96" s="58" t="n">
        <v>4.51</v>
      </c>
      <c r="W96" s="77" t="s">
        <v>182</v>
      </c>
      <c r="X96" s="57"/>
      <c r="Y96" s="58"/>
      <c r="Z96" s="77" t="s">
        <v>183</v>
      </c>
      <c r="AA96" s="70"/>
      <c r="AB96" s="58"/>
      <c r="AC96" s="69"/>
      <c r="AD96" s="69"/>
      <c r="AE96" s="69"/>
    </row>
    <row r="97" customFormat="false" ht="50" hidden="false" customHeight="true" outlineLevel="0" collapsed="false">
      <c r="A97" s="51" t="s">
        <v>163</v>
      </c>
      <c r="B97" s="51" t="s">
        <v>164</v>
      </c>
      <c r="C97" s="51" t="s">
        <v>165</v>
      </c>
      <c r="D97" s="51"/>
      <c r="E97" s="52"/>
      <c r="F97" s="53" t="n">
        <v>43153</v>
      </c>
      <c r="G97" s="63" t="s">
        <v>166</v>
      </c>
      <c r="H97" s="92" t="s">
        <v>184</v>
      </c>
      <c r="I97" s="91" t="s">
        <v>39</v>
      </c>
      <c r="J97" s="186" t="s">
        <v>185</v>
      </c>
      <c r="K97" s="92" t="s">
        <v>186</v>
      </c>
      <c r="L97" s="91" t="s">
        <v>39</v>
      </c>
      <c r="M97" s="186" t="s">
        <v>187</v>
      </c>
      <c r="N97" s="92" t="s">
        <v>188</v>
      </c>
      <c r="O97" s="91" t="s">
        <v>39</v>
      </c>
      <c r="P97" s="186" t="s">
        <v>172</v>
      </c>
      <c r="Q97" s="92" t="s">
        <v>189</v>
      </c>
      <c r="R97" s="91" t="s">
        <v>39</v>
      </c>
      <c r="S97" s="186" t="s">
        <v>190</v>
      </c>
      <c r="T97" s="92" t="s">
        <v>191</v>
      </c>
      <c r="U97" s="91" t="s">
        <v>39</v>
      </c>
      <c r="V97" s="186" t="s">
        <v>192</v>
      </c>
      <c r="W97" s="71"/>
      <c r="X97" s="70"/>
      <c r="Y97" s="72"/>
      <c r="Z97" s="92" t="s">
        <v>193</v>
      </c>
      <c r="AA97" s="70"/>
      <c r="AB97" s="72"/>
      <c r="AC97" s="73"/>
      <c r="AD97" s="70"/>
      <c r="AE97" s="74"/>
    </row>
    <row r="98" customFormat="false" ht="41.75" hidden="false" customHeight="true" outlineLevel="0" collapsed="false">
      <c r="A98" s="165" t="s">
        <v>194</v>
      </c>
      <c r="B98" s="165" t="s">
        <v>195</v>
      </c>
      <c r="C98" s="166" t="s">
        <v>196</v>
      </c>
      <c r="D98" s="167" t="n">
        <v>6.889</v>
      </c>
      <c r="E98" s="187" t="s">
        <v>197</v>
      </c>
      <c r="F98" s="169" t="n">
        <v>43139</v>
      </c>
      <c r="G98" s="180" t="s">
        <v>198</v>
      </c>
      <c r="H98" s="171" t="n">
        <v>43.618</v>
      </c>
      <c r="I98" s="172" t="s">
        <v>39</v>
      </c>
      <c r="J98" s="173" t="n">
        <v>35.11</v>
      </c>
      <c r="K98" s="175" t="s">
        <v>199</v>
      </c>
      <c r="L98" s="172"/>
      <c r="M98" s="173"/>
      <c r="N98" s="171" t="n">
        <v>7.427</v>
      </c>
      <c r="O98" s="172" t="s">
        <v>39</v>
      </c>
      <c r="P98" s="173" t="n">
        <v>6.497</v>
      </c>
      <c r="Q98" s="171" t="n">
        <v>26.22</v>
      </c>
      <c r="R98" s="172" t="s">
        <v>39</v>
      </c>
      <c r="S98" s="173" t="n">
        <v>23.433</v>
      </c>
      <c r="T98" s="171" t="n">
        <v>120.409</v>
      </c>
      <c r="U98" s="172" t="s">
        <v>39</v>
      </c>
      <c r="V98" s="173" t="n">
        <v>56.981</v>
      </c>
      <c r="W98" s="188" t="s">
        <v>200</v>
      </c>
      <c r="X98" s="172"/>
      <c r="Y98" s="189"/>
      <c r="Z98" s="171" t="n">
        <v>97.067</v>
      </c>
      <c r="AA98" s="172" t="s">
        <v>39</v>
      </c>
      <c r="AB98" s="173" t="n">
        <v>82.533</v>
      </c>
      <c r="AC98" s="176"/>
      <c r="AD98" s="176"/>
      <c r="AE98" s="176"/>
    </row>
    <row r="99" customFormat="false" ht="50" hidden="false" customHeight="true" outlineLevel="0" collapsed="false">
      <c r="A99" s="177" t="s">
        <v>201</v>
      </c>
      <c r="B99" s="177" t="s">
        <v>202</v>
      </c>
      <c r="C99" s="177" t="s">
        <v>165</v>
      </c>
      <c r="D99" s="177"/>
      <c r="E99" s="178"/>
      <c r="F99" s="179" t="n">
        <v>43146</v>
      </c>
      <c r="G99" s="180" t="s">
        <v>166</v>
      </c>
      <c r="H99" s="181" t="s">
        <v>203</v>
      </c>
      <c r="I99" s="172" t="s">
        <v>39</v>
      </c>
      <c r="J99" s="182" t="s">
        <v>204</v>
      </c>
      <c r="K99" s="181" t="s">
        <v>205</v>
      </c>
      <c r="L99" s="172"/>
      <c r="M99" s="182"/>
      <c r="N99" s="181" t="s">
        <v>206</v>
      </c>
      <c r="O99" s="172" t="s">
        <v>39</v>
      </c>
      <c r="P99" s="182" t="s">
        <v>207</v>
      </c>
      <c r="Q99" s="181" t="s">
        <v>208</v>
      </c>
      <c r="R99" s="172" t="s">
        <v>39</v>
      </c>
      <c r="S99" s="182" t="s">
        <v>209</v>
      </c>
      <c r="T99" s="181" t="s">
        <v>210</v>
      </c>
      <c r="U99" s="172" t="s">
        <v>39</v>
      </c>
      <c r="V99" s="182" t="s">
        <v>211</v>
      </c>
      <c r="W99" s="181"/>
      <c r="X99" s="172"/>
      <c r="Y99" s="182"/>
      <c r="Z99" s="181" t="s">
        <v>212</v>
      </c>
      <c r="AA99" s="172" t="s">
        <v>39</v>
      </c>
      <c r="AB99" s="182" t="s">
        <v>213</v>
      </c>
      <c r="AC99" s="183"/>
      <c r="AD99" s="172"/>
      <c r="AE99" s="184"/>
    </row>
    <row r="100" customFormat="false" ht="41.75" hidden="false" customHeight="true" outlineLevel="0" collapsed="false">
      <c r="A100" s="41" t="s">
        <v>214</v>
      </c>
      <c r="B100" s="41" t="s">
        <v>215</v>
      </c>
      <c r="C100" s="185" t="s">
        <v>216</v>
      </c>
      <c r="D100" s="76" t="n">
        <v>11.872</v>
      </c>
      <c r="E100" s="42" t="s">
        <v>217</v>
      </c>
      <c r="F100" s="62" t="n">
        <v>43166</v>
      </c>
      <c r="G100" s="63" t="s">
        <v>198</v>
      </c>
      <c r="H100" s="56" t="n">
        <v>6.269</v>
      </c>
      <c r="I100" s="91" t="s">
        <v>39</v>
      </c>
      <c r="J100" s="58" t="n">
        <v>25.482</v>
      </c>
      <c r="K100" s="56" t="n">
        <v>38</v>
      </c>
      <c r="L100" s="91" t="s">
        <v>39</v>
      </c>
      <c r="M100" s="58" t="n">
        <v>21.733</v>
      </c>
      <c r="N100" s="77" t="s">
        <v>218</v>
      </c>
      <c r="O100" s="70"/>
      <c r="P100" s="58"/>
      <c r="Q100" s="56" t="n">
        <v>24.097</v>
      </c>
      <c r="R100" s="91" t="s">
        <v>39</v>
      </c>
      <c r="S100" s="58" t="n">
        <v>18.663</v>
      </c>
      <c r="T100" s="56" t="n">
        <v>59.126</v>
      </c>
      <c r="U100" s="91" t="s">
        <v>39</v>
      </c>
      <c r="V100" s="58" t="n">
        <v>42.817</v>
      </c>
      <c r="W100" s="68" t="s">
        <v>219</v>
      </c>
      <c r="X100" s="70"/>
      <c r="Y100" s="66"/>
      <c r="Z100" s="56" t="n">
        <v>163.33</v>
      </c>
      <c r="AA100" s="91" t="s">
        <v>39</v>
      </c>
      <c r="AB100" s="58" t="n">
        <v>60</v>
      </c>
      <c r="AC100" s="69"/>
      <c r="AD100" s="69"/>
      <c r="AE100" s="69"/>
    </row>
    <row r="101" customFormat="false" ht="50" hidden="false" customHeight="true" outlineLevel="0" collapsed="false">
      <c r="A101" s="51" t="s">
        <v>201</v>
      </c>
      <c r="B101" s="51" t="s">
        <v>202</v>
      </c>
      <c r="C101" s="51" t="s">
        <v>165</v>
      </c>
      <c r="D101" s="51"/>
      <c r="E101" s="52"/>
      <c r="F101" s="53" t="n">
        <v>43178</v>
      </c>
      <c r="G101" s="63" t="s">
        <v>166</v>
      </c>
      <c r="H101" s="92" t="s">
        <v>220</v>
      </c>
      <c r="I101" s="91" t="s">
        <v>39</v>
      </c>
      <c r="J101" s="186" t="s">
        <v>221</v>
      </c>
      <c r="K101" s="92" t="s">
        <v>222</v>
      </c>
      <c r="L101" s="91" t="s">
        <v>39</v>
      </c>
      <c r="M101" s="186" t="s">
        <v>223</v>
      </c>
      <c r="N101" s="92" t="s">
        <v>224</v>
      </c>
      <c r="O101" s="70"/>
      <c r="P101" s="72"/>
      <c r="Q101" s="92" t="s">
        <v>225</v>
      </c>
      <c r="R101" s="91" t="s">
        <v>39</v>
      </c>
      <c r="S101" s="186" t="s">
        <v>226</v>
      </c>
      <c r="T101" s="92" t="s">
        <v>227</v>
      </c>
      <c r="U101" s="91" t="s">
        <v>39</v>
      </c>
      <c r="V101" s="186" t="s">
        <v>228</v>
      </c>
      <c r="W101" s="71"/>
      <c r="X101" s="70"/>
      <c r="Y101" s="72"/>
      <c r="Z101" s="92" t="s">
        <v>229</v>
      </c>
      <c r="AA101" s="91" t="s">
        <v>39</v>
      </c>
      <c r="AB101" s="186" t="s">
        <v>230</v>
      </c>
      <c r="AC101" s="73"/>
      <c r="AD101" s="70"/>
      <c r="AE101" s="74"/>
    </row>
    <row r="102" customFormat="false" ht="43.85" hidden="false" customHeight="true" outlineLevel="0" collapsed="false">
      <c r="A102" s="165" t="s">
        <v>231</v>
      </c>
      <c r="B102" s="165" t="s">
        <v>232</v>
      </c>
      <c r="C102" s="166" t="s">
        <v>233</v>
      </c>
      <c r="D102" s="167" t="n">
        <v>22.604</v>
      </c>
      <c r="E102" s="187" t="s">
        <v>234</v>
      </c>
      <c r="F102" s="169" t="n">
        <v>43201</v>
      </c>
      <c r="G102" s="180" t="s">
        <v>198</v>
      </c>
      <c r="H102" s="171" t="n">
        <v>88.593</v>
      </c>
      <c r="I102" s="190" t="s">
        <v>39</v>
      </c>
      <c r="J102" s="173" t="n">
        <v>39.61</v>
      </c>
      <c r="K102" s="175" t="s">
        <v>235</v>
      </c>
      <c r="L102" s="190"/>
      <c r="M102" s="173"/>
      <c r="N102" s="171" t="n">
        <v>3.16</v>
      </c>
      <c r="O102" s="190" t="s">
        <v>39</v>
      </c>
      <c r="P102" s="173" t="n">
        <v>6.059</v>
      </c>
      <c r="Q102" s="171" t="n">
        <v>15.876</v>
      </c>
      <c r="R102" s="190" t="s">
        <v>39</v>
      </c>
      <c r="S102" s="173" t="n">
        <v>25.244</v>
      </c>
      <c r="T102" s="171" t="n">
        <v>23.534</v>
      </c>
      <c r="U102" s="174" t="s">
        <v>39</v>
      </c>
      <c r="V102" s="173" t="n">
        <v>49.039</v>
      </c>
      <c r="W102" s="188" t="s">
        <v>236</v>
      </c>
      <c r="X102" s="190"/>
      <c r="Y102" s="189"/>
      <c r="Z102" s="171" t="n">
        <v>44.444</v>
      </c>
      <c r="AA102" s="190" t="s">
        <v>39</v>
      </c>
      <c r="AB102" s="191" t="n">
        <v>58.222</v>
      </c>
      <c r="AC102" s="192"/>
      <c r="AD102" s="192"/>
      <c r="AE102" s="192"/>
    </row>
    <row r="103" customFormat="false" ht="37.5" hidden="false" customHeight="true" outlineLevel="0" collapsed="false">
      <c r="A103" s="177" t="s">
        <v>237</v>
      </c>
      <c r="B103" s="177" t="s">
        <v>238</v>
      </c>
      <c r="C103" s="193"/>
      <c r="D103" s="194"/>
      <c r="E103" s="195"/>
      <c r="F103" s="179" t="n">
        <v>43224</v>
      </c>
      <c r="G103" s="180" t="s">
        <v>166</v>
      </c>
      <c r="H103" s="181" t="s">
        <v>239</v>
      </c>
      <c r="I103" s="172" t="s">
        <v>39</v>
      </c>
      <c r="J103" s="196" t="s">
        <v>240</v>
      </c>
      <c r="K103" s="175" t="s">
        <v>241</v>
      </c>
      <c r="L103" s="172"/>
      <c r="M103" s="173"/>
      <c r="N103" s="188" t="s">
        <v>242</v>
      </c>
      <c r="O103" s="172" t="s">
        <v>39</v>
      </c>
      <c r="P103" s="197" t="s">
        <v>243</v>
      </c>
      <c r="Q103" s="181" t="s">
        <v>244</v>
      </c>
      <c r="R103" s="172" t="s">
        <v>39</v>
      </c>
      <c r="S103" s="196" t="s">
        <v>245</v>
      </c>
      <c r="T103" s="175" t="s">
        <v>246</v>
      </c>
      <c r="U103" s="172" t="s">
        <v>39</v>
      </c>
      <c r="V103" s="196" t="s">
        <v>247</v>
      </c>
      <c r="W103" s="171"/>
      <c r="X103" s="172"/>
      <c r="Y103" s="173"/>
      <c r="Z103" s="175" t="s">
        <v>248</v>
      </c>
      <c r="AA103" s="172" t="s">
        <v>39</v>
      </c>
      <c r="AB103" s="182" t="s">
        <v>249</v>
      </c>
      <c r="AC103" s="181"/>
      <c r="AD103" s="172"/>
      <c r="AE103" s="182"/>
    </row>
    <row r="104" customFormat="false" ht="43.85" hidden="false" customHeight="true" outlineLevel="0" collapsed="false">
      <c r="A104" s="198" t="s">
        <v>250</v>
      </c>
      <c r="B104" s="24" t="s">
        <v>251</v>
      </c>
      <c r="C104" s="199" t="s">
        <v>252</v>
      </c>
      <c r="D104" s="25" t="n">
        <v>17.492</v>
      </c>
      <c r="E104" s="26" t="s">
        <v>253</v>
      </c>
      <c r="F104" s="27" t="n">
        <v>43453</v>
      </c>
      <c r="G104" s="28" t="s">
        <v>198</v>
      </c>
      <c r="H104" s="35" t="n">
        <v>23.89</v>
      </c>
      <c r="I104" s="59" t="s">
        <v>39</v>
      </c>
      <c r="J104" s="36" t="n">
        <v>21.86</v>
      </c>
      <c r="K104" s="35" t="s">
        <v>254</v>
      </c>
      <c r="L104" s="59"/>
      <c r="M104" s="36"/>
      <c r="N104" s="35" t="n">
        <v>29.85</v>
      </c>
      <c r="O104" s="30" t="s">
        <v>39</v>
      </c>
      <c r="P104" s="36" t="n">
        <v>21.41</v>
      </c>
      <c r="Q104" s="35" t="n">
        <v>27.89</v>
      </c>
      <c r="R104" s="59"/>
      <c r="S104" s="36" t="n">
        <v>25.91</v>
      </c>
      <c r="T104" s="60" t="s">
        <v>255</v>
      </c>
      <c r="U104" s="59"/>
      <c r="V104" s="34"/>
      <c r="W104" s="60" t="s">
        <v>256</v>
      </c>
      <c r="X104" s="59"/>
      <c r="Y104" s="34"/>
      <c r="Z104" s="35" t="n">
        <v>116020</v>
      </c>
      <c r="AA104" s="59" t="s">
        <v>39</v>
      </c>
      <c r="AB104" s="36" t="n">
        <v>6650</v>
      </c>
      <c r="AC104" s="12"/>
      <c r="AD104" s="12"/>
      <c r="AE104" s="12"/>
    </row>
    <row r="105" customFormat="false" ht="43.1" hidden="false" customHeight="true" outlineLevel="0" collapsed="false">
      <c r="A105" s="39" t="s">
        <v>257</v>
      </c>
      <c r="B105" s="39" t="s">
        <v>258</v>
      </c>
      <c r="C105" s="200" t="s">
        <v>259</v>
      </c>
      <c r="D105" s="200"/>
      <c r="E105" s="61"/>
      <c r="F105" s="96" t="n">
        <v>43472</v>
      </c>
      <c r="G105" s="28" t="s">
        <v>166</v>
      </c>
      <c r="H105" s="201" t="str">
        <f aca="false">ROUND(H104*81/1000,2)&amp;" ppb"</f>
        <v>1.94 ppb</v>
      </c>
      <c r="I105" s="33" t="s">
        <v>39</v>
      </c>
      <c r="J105" s="202" t="str">
        <f aca="false">ROUND(J104*81/1000,2)&amp;" ppb"</f>
        <v>1.77 ppb</v>
      </c>
      <c r="K105" s="201" t="str">
        <f aca="false">"&lt;"&amp;ROUND(RIGHT(K104,LEN(K104)-1)*81/1000,2)&amp;" ppb"</f>
        <v>&lt;9.87 ppb</v>
      </c>
      <c r="L105" s="33"/>
      <c r="M105" s="36"/>
      <c r="N105" s="201" t="str">
        <f aca="false">ROUND(N104*1760/1000,2)&amp;" ppb"</f>
        <v>52.54 ppb</v>
      </c>
      <c r="O105" s="33" t="s">
        <v>39</v>
      </c>
      <c r="P105" s="202" t="str">
        <f aca="false">ROUND(P104*1760/1000,2)&amp;" ppb"</f>
        <v>37.68 ppb</v>
      </c>
      <c r="Q105" s="201" t="str">
        <f aca="false">ROUND(Q104*246/1000,2)&amp;" ppb"</f>
        <v>6.86 ppb</v>
      </c>
      <c r="R105" s="33" t="s">
        <v>39</v>
      </c>
      <c r="S105" s="202" t="str">
        <f aca="false">ROUND(S104*246/1000,2)&amp;" ppb"</f>
        <v>6.37 ppb</v>
      </c>
      <c r="T105" s="201" t="str">
        <f aca="false">"&lt;"&amp;ROUND(RIGHT(T104,LEN(T104)-1)*246/1000,2)&amp;" ppb"</f>
        <v>&lt;21.47 ppb</v>
      </c>
      <c r="U105" s="33"/>
      <c r="V105" s="36"/>
      <c r="W105" s="35"/>
      <c r="X105" s="33"/>
      <c r="Y105" s="36"/>
      <c r="Z105" s="201" t="str">
        <f aca="false">ROUND(Z104*81/1000000,2)&amp;" ppm"</f>
        <v>9.4 ppm</v>
      </c>
      <c r="AA105" s="33" t="s">
        <v>39</v>
      </c>
      <c r="AB105" s="202" t="str">
        <f aca="false">ROUND(AB104*81/1000000,2)&amp;" ppm"</f>
        <v>0.54 ppm</v>
      </c>
      <c r="AC105" s="29"/>
      <c r="AD105" s="33"/>
      <c r="AE105" s="31"/>
    </row>
    <row r="106" customFormat="false" ht="43.85" hidden="false" customHeight="true" outlineLevel="0" collapsed="false">
      <c r="A106" s="203" t="s">
        <v>260</v>
      </c>
      <c r="B106" s="41" t="s">
        <v>251</v>
      </c>
      <c r="C106" s="185" t="s">
        <v>261</v>
      </c>
      <c r="D106" s="76" t="n">
        <v>14.428</v>
      </c>
      <c r="E106" s="42" t="s">
        <v>262</v>
      </c>
      <c r="F106" s="62" t="n">
        <v>43612</v>
      </c>
      <c r="G106" s="63" t="s">
        <v>198</v>
      </c>
      <c r="H106" s="56" t="n">
        <v>9.812</v>
      </c>
      <c r="I106" s="65" t="s">
        <v>39</v>
      </c>
      <c r="J106" s="58" t="n">
        <v>18.56</v>
      </c>
      <c r="K106" s="77" t="s">
        <v>263</v>
      </c>
      <c r="L106" s="65"/>
      <c r="M106" s="58"/>
      <c r="N106" s="56" t="n">
        <v>30.48</v>
      </c>
      <c r="O106" s="98" t="s">
        <v>39</v>
      </c>
      <c r="P106" s="58" t="n">
        <v>13.82</v>
      </c>
      <c r="Q106" s="56" t="n">
        <v>21.86</v>
      </c>
      <c r="R106" s="65" t="s">
        <v>39</v>
      </c>
      <c r="S106" s="58" t="n">
        <v>21.12</v>
      </c>
      <c r="T106" s="56" t="n">
        <v>28.04</v>
      </c>
      <c r="U106" s="98" t="s">
        <v>39</v>
      </c>
      <c r="V106" s="58" t="n">
        <v>63.38</v>
      </c>
      <c r="W106" s="68" t="s">
        <v>264</v>
      </c>
      <c r="X106" s="65"/>
      <c r="Y106" s="66"/>
      <c r="Z106" s="56" t="n">
        <v>18606</v>
      </c>
      <c r="AA106" s="65" t="s">
        <v>39</v>
      </c>
      <c r="AB106" s="58" t="n">
        <v>1719</v>
      </c>
      <c r="AC106" s="78"/>
      <c r="AD106" s="78"/>
      <c r="AE106" s="78"/>
    </row>
    <row r="107" customFormat="false" ht="44.95" hidden="false" customHeight="true" outlineLevel="0" collapsed="false">
      <c r="A107" s="51" t="s">
        <v>265</v>
      </c>
      <c r="B107" s="51" t="s">
        <v>258</v>
      </c>
      <c r="C107" s="204" t="s">
        <v>259</v>
      </c>
      <c r="D107" s="204"/>
      <c r="E107" s="52"/>
      <c r="F107" s="89" t="n">
        <v>43627</v>
      </c>
      <c r="G107" s="63" t="s">
        <v>166</v>
      </c>
      <c r="H107" s="205" t="str">
        <f aca="false">ROUND(H106*81/1000,2)&amp;" ppb"</f>
        <v>0.79 ppb</v>
      </c>
      <c r="I107" s="91" t="s">
        <v>39</v>
      </c>
      <c r="J107" s="206" t="str">
        <f aca="false">ROUND(J106*81/1000,2)&amp;" ppb"</f>
        <v>1.5 ppb</v>
      </c>
      <c r="K107" s="205" t="str">
        <f aca="false">"&lt;"&amp;ROUND(RIGHT(K106,LEN(K106)-1)*81/1000,2)&amp;" ppb"</f>
        <v>&lt;9.1 ppb</v>
      </c>
      <c r="L107" s="70"/>
      <c r="M107" s="58"/>
      <c r="N107" s="205" t="str">
        <f aca="false">ROUND(N106*1760/1000,2)&amp;" ppb"</f>
        <v>53.64 ppb</v>
      </c>
      <c r="O107" s="91" t="s">
        <v>39</v>
      </c>
      <c r="P107" s="206" t="str">
        <f aca="false">ROUND(P106*1760/1000,2)&amp;" ppb"</f>
        <v>24.32 ppb</v>
      </c>
      <c r="Q107" s="205" t="str">
        <f aca="false">ROUND(Q106*246/1000,2)&amp;" ppb"</f>
        <v>5.38 ppb</v>
      </c>
      <c r="R107" s="91" t="s">
        <v>39</v>
      </c>
      <c r="S107" s="206" t="str">
        <f aca="false">ROUND(S106*246/1000,2)&amp;" ppb"</f>
        <v>5.2 ppb</v>
      </c>
      <c r="T107" s="205" t="str">
        <f aca="false">ROUND(T106*246/1000,2)&amp;" ppb"</f>
        <v>6.9 ppb</v>
      </c>
      <c r="U107" s="91" t="s">
        <v>39</v>
      </c>
      <c r="V107" s="206" t="str">
        <f aca="false">ROUND(V106*246/1000,2)&amp;" ppb"</f>
        <v>15.59 ppb</v>
      </c>
      <c r="W107" s="56"/>
      <c r="X107" s="70"/>
      <c r="Y107" s="58"/>
      <c r="Z107" s="205" t="str">
        <f aca="false">ROUND(Z106*81/1000000,2)&amp;" ppm"</f>
        <v>1.51 ppm</v>
      </c>
      <c r="AA107" s="91" t="s">
        <v>39</v>
      </c>
      <c r="AB107" s="206" t="str">
        <f aca="false">ROUND(AB106*81/1000000,2)&amp;" ppm"</f>
        <v>0.14 ppm</v>
      </c>
      <c r="AC107" s="71"/>
      <c r="AD107" s="70"/>
      <c r="AE107" s="72"/>
    </row>
    <row r="108" customFormat="false" ht="43.85" hidden="false" customHeight="true" outlineLevel="0" collapsed="false">
      <c r="A108" s="198" t="s">
        <v>266</v>
      </c>
      <c r="B108" s="24" t="s">
        <v>251</v>
      </c>
      <c r="C108" s="199" t="s">
        <v>267</v>
      </c>
      <c r="D108" s="25" t="n">
        <v>23.761</v>
      </c>
      <c r="E108" s="26" t="s">
        <v>268</v>
      </c>
      <c r="F108" s="27" t="n">
        <v>43678</v>
      </c>
      <c r="G108" s="28" t="s">
        <v>198</v>
      </c>
      <c r="H108" s="35" t="n">
        <v>12.61</v>
      </c>
      <c r="I108" s="59" t="s">
        <v>39</v>
      </c>
      <c r="J108" s="36" t="n">
        <v>16.59</v>
      </c>
      <c r="K108" s="35" t="s">
        <v>269</v>
      </c>
      <c r="L108" s="59"/>
      <c r="M108" s="36"/>
      <c r="N108" s="35" t="n">
        <v>33.66</v>
      </c>
      <c r="O108" s="30" t="s">
        <v>39</v>
      </c>
      <c r="P108" s="36" t="n">
        <v>16.39</v>
      </c>
      <c r="Q108" s="35" t="n">
        <v>33.48</v>
      </c>
      <c r="R108" s="59" t="s">
        <v>39</v>
      </c>
      <c r="S108" s="36" t="n">
        <v>23.9</v>
      </c>
      <c r="T108" s="35" t="s">
        <v>270</v>
      </c>
      <c r="U108" s="30"/>
      <c r="V108" s="36"/>
      <c r="W108" s="35" t="n">
        <v>23.107</v>
      </c>
      <c r="X108" s="30" t="s">
        <v>39</v>
      </c>
      <c r="Y108" s="36" t="n">
        <v>18.46</v>
      </c>
      <c r="Z108" s="35" t="n">
        <v>82250</v>
      </c>
      <c r="AA108" s="59" t="s">
        <v>39</v>
      </c>
      <c r="AB108" s="36" t="n">
        <v>4723</v>
      </c>
      <c r="AC108" s="12"/>
      <c r="AD108" s="12"/>
      <c r="AE108" s="12"/>
    </row>
    <row r="109" customFormat="false" ht="44.95" hidden="false" customHeight="true" outlineLevel="0" collapsed="false">
      <c r="A109" s="39" t="s">
        <v>271</v>
      </c>
      <c r="B109" s="39" t="s">
        <v>258</v>
      </c>
      <c r="C109" s="200" t="s">
        <v>259</v>
      </c>
      <c r="D109" s="200"/>
      <c r="E109" s="61"/>
      <c r="F109" s="96" t="n">
        <v>43703</v>
      </c>
      <c r="G109" s="28" t="s">
        <v>166</v>
      </c>
      <c r="H109" s="201" t="str">
        <f aca="false">ROUND(H108*81/1000,2)&amp;" ppb"</f>
        <v>1.02 ppb</v>
      </c>
      <c r="I109" s="33" t="s">
        <v>39</v>
      </c>
      <c r="J109" s="202" t="str">
        <f aca="false">ROUND(J108*81/1000,2)&amp;" ppb"</f>
        <v>1.34 ppb</v>
      </c>
      <c r="K109" s="201" t="str">
        <f aca="false">"&lt;"&amp;ROUND(RIGHT(K108,LEN(K108)-1)*81/1000,2)&amp;" ppb"</f>
        <v>&lt;5.84 ppb</v>
      </c>
      <c r="L109" s="33"/>
      <c r="M109" s="36"/>
      <c r="N109" s="201" t="str">
        <f aca="false">ROUND(N108*1760/1000,2)&amp;" ppb"</f>
        <v>59.24 ppb</v>
      </c>
      <c r="O109" s="33" t="s">
        <v>39</v>
      </c>
      <c r="P109" s="202" t="str">
        <f aca="false">ROUND(P108*1760/1000,2)&amp;" ppb"</f>
        <v>28.85 ppb</v>
      </c>
      <c r="Q109" s="201" t="str">
        <f aca="false">ROUND(Q108*246/1000,2)&amp;" ppb"</f>
        <v>8.24 ppb</v>
      </c>
      <c r="R109" s="33" t="s">
        <v>39</v>
      </c>
      <c r="S109" s="202" t="str">
        <f aca="false">ROUND(S108*246/1000,2)&amp;" ppb"</f>
        <v>5.88 ppb</v>
      </c>
      <c r="T109" s="201" t="str">
        <f aca="false">"&lt;"&amp;ROUND(RIGHT(T108,LEN(T108)-1)*246/1000,2)&amp;" ppb"</f>
        <v>&lt;19.47 ppb</v>
      </c>
      <c r="U109" s="33"/>
      <c r="V109" s="202"/>
      <c r="W109" s="35"/>
      <c r="X109" s="33"/>
      <c r="Y109" s="36"/>
      <c r="Z109" s="201" t="str">
        <f aca="false">ROUND(Z108*81/1000000,2)&amp;" ppm"</f>
        <v>6.66 ppm</v>
      </c>
      <c r="AA109" s="33" t="s">
        <v>39</v>
      </c>
      <c r="AB109" s="202" t="str">
        <f aca="false">ROUND(AB108*81/1000000,2)&amp;" ppm"</f>
        <v>0.38 ppm</v>
      </c>
      <c r="AC109" s="29"/>
      <c r="AD109" s="33"/>
      <c r="AE109" s="31"/>
    </row>
    <row r="110" customFormat="false" ht="43.85" hidden="false" customHeight="true" outlineLevel="0" collapsed="false">
      <c r="A110" s="203" t="s">
        <v>272</v>
      </c>
      <c r="B110" s="41" t="s">
        <v>251</v>
      </c>
      <c r="C110" s="185" t="s">
        <v>273</v>
      </c>
      <c r="D110" s="76" t="n">
        <v>30.424</v>
      </c>
      <c r="E110" s="42" t="s">
        <v>274</v>
      </c>
      <c r="F110" s="62" t="n">
        <v>43745</v>
      </c>
      <c r="G110" s="63" t="s">
        <v>198</v>
      </c>
      <c r="H110" s="56" t="n">
        <v>50.49</v>
      </c>
      <c r="I110" s="65" t="s">
        <v>39</v>
      </c>
      <c r="J110" s="58" t="n">
        <v>19.47</v>
      </c>
      <c r="K110" s="56" t="n">
        <v>29.2</v>
      </c>
      <c r="L110" s="65" t="s">
        <v>39</v>
      </c>
      <c r="M110" s="58" t="n">
        <v>171.9</v>
      </c>
      <c r="N110" s="77" t="s">
        <v>275</v>
      </c>
      <c r="O110" s="57"/>
      <c r="P110" s="58"/>
      <c r="Q110" s="77" t="s">
        <v>276</v>
      </c>
      <c r="R110" s="65"/>
      <c r="S110" s="58"/>
      <c r="T110" s="77" t="s">
        <v>277</v>
      </c>
      <c r="U110" s="57"/>
      <c r="V110" s="58"/>
      <c r="W110" s="68" t="s">
        <v>278</v>
      </c>
      <c r="X110" s="65"/>
      <c r="Y110" s="66"/>
      <c r="Z110" s="56" t="n">
        <v>140850</v>
      </c>
      <c r="AA110" s="65" t="s">
        <v>39</v>
      </c>
      <c r="AB110" s="58" t="n">
        <v>7580</v>
      </c>
      <c r="AC110" s="78"/>
      <c r="AD110" s="78"/>
      <c r="AE110" s="78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  <c r="GV110" s="113"/>
      <c r="GW110" s="113"/>
      <c r="GX110" s="113"/>
      <c r="GY110" s="113"/>
      <c r="GZ110" s="113"/>
      <c r="HA110" s="113"/>
      <c r="HB110" s="113"/>
      <c r="HC110" s="113"/>
      <c r="HD110" s="113"/>
      <c r="HE110" s="113"/>
      <c r="HF110" s="113"/>
      <c r="HG110" s="113"/>
      <c r="HH110" s="113"/>
      <c r="HI110" s="113"/>
      <c r="HJ110" s="113"/>
      <c r="HK110" s="113"/>
      <c r="HL110" s="113"/>
      <c r="HM110" s="113"/>
      <c r="HN110" s="113"/>
      <c r="HO110" s="113"/>
      <c r="HP110" s="113"/>
      <c r="HQ110" s="113"/>
      <c r="HR110" s="113"/>
      <c r="HS110" s="113"/>
      <c r="HT110" s="113"/>
      <c r="HU110" s="113"/>
      <c r="HV110" s="113"/>
      <c r="HW110" s="113"/>
      <c r="HX110" s="113"/>
      <c r="HY110" s="113"/>
      <c r="HZ110" s="113"/>
      <c r="IA110" s="113"/>
      <c r="IB110" s="113"/>
      <c r="IC110" s="113"/>
      <c r="ID110" s="113"/>
      <c r="IE110" s="113"/>
      <c r="IF110" s="113"/>
      <c r="IG110" s="113"/>
      <c r="IH110" s="113"/>
      <c r="II110" s="113"/>
      <c r="IJ110" s="113"/>
      <c r="IK110" s="113"/>
      <c r="IL110" s="113"/>
      <c r="IM110" s="113"/>
      <c r="IN110" s="113"/>
      <c r="IO110" s="113"/>
      <c r="IP110" s="113"/>
      <c r="IQ110" s="113"/>
      <c r="IR110" s="113"/>
      <c r="IS110" s="113"/>
      <c r="IT110" s="113"/>
      <c r="IU110" s="113"/>
      <c r="IV110" s="113"/>
    </row>
    <row r="111" customFormat="false" ht="44.95" hidden="false" customHeight="true" outlineLevel="0" collapsed="false">
      <c r="A111" s="51" t="s">
        <v>279</v>
      </c>
      <c r="B111" s="51" t="s">
        <v>258</v>
      </c>
      <c r="C111" s="204" t="s">
        <v>259</v>
      </c>
      <c r="D111" s="204"/>
      <c r="E111" s="52"/>
      <c r="F111" s="89" t="n">
        <v>43777</v>
      </c>
      <c r="G111" s="63" t="s">
        <v>166</v>
      </c>
      <c r="H111" s="205" t="str">
        <f aca="false">ROUND(H110*81/1000,2)&amp;" ppb"</f>
        <v>4.09 ppb</v>
      </c>
      <c r="I111" s="91" t="s">
        <v>39</v>
      </c>
      <c r="J111" s="206" t="str">
        <f aca="false">ROUND(J110*81/1000,2)&amp;" ppb"</f>
        <v>1.58 ppb</v>
      </c>
      <c r="K111" s="205" t="str">
        <f aca="false">ROUND(K110*81/1000,2)&amp;" ppb"</f>
        <v>2.37 ppb</v>
      </c>
      <c r="L111" s="91" t="s">
        <v>39</v>
      </c>
      <c r="M111" s="206" t="str">
        <f aca="false">ROUND(M110*81/1000,2)&amp;" ppb"</f>
        <v>13.92 ppb</v>
      </c>
      <c r="N111" s="205" t="str">
        <f aca="false">"&lt;"&amp;ROUND(RIGHT(N110,LEN(N110)-1)*246/1000,2)&amp;" ppb"</f>
        <v>&lt;2.74 ppb</v>
      </c>
      <c r="O111" s="70"/>
      <c r="P111" s="207"/>
      <c r="Q111" s="205" t="str">
        <f aca="false">"&lt;"&amp;ROUND(RIGHT(Q110,LEN(Q110)-1)*246/1000,2)&amp;" ppb"</f>
        <v>&lt;5.65 ppb</v>
      </c>
      <c r="R111" s="70"/>
      <c r="S111" s="206"/>
      <c r="T111" s="205" t="str">
        <f aca="false">"&lt;"&amp;ROUND(RIGHT(T110,LEN(T110)-1)*246/1000,2)&amp;" ppb"</f>
        <v>&lt;17.29 ppb</v>
      </c>
      <c r="U111" s="208"/>
      <c r="V111" s="207"/>
      <c r="W111" s="56"/>
      <c r="X111" s="70"/>
      <c r="Y111" s="58"/>
      <c r="Z111" s="205" t="str">
        <f aca="false">ROUND(Z110*81/1000000,2)&amp;" ppm"</f>
        <v>11.41 ppm</v>
      </c>
      <c r="AA111" s="91" t="s">
        <v>39</v>
      </c>
      <c r="AB111" s="206" t="str">
        <f aca="false">ROUND(AB110*81/1000000,2)&amp;" ppm"</f>
        <v>0.61 ppm</v>
      </c>
      <c r="AC111" s="71"/>
      <c r="AD111" s="70"/>
      <c r="AE111" s="72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  <c r="GV111" s="113"/>
      <c r="GW111" s="113"/>
      <c r="GX111" s="113"/>
      <c r="GY111" s="113"/>
      <c r="GZ111" s="113"/>
      <c r="HA111" s="113"/>
      <c r="HB111" s="113"/>
      <c r="HC111" s="113"/>
      <c r="HD111" s="113"/>
      <c r="HE111" s="113"/>
      <c r="HF111" s="113"/>
      <c r="HG111" s="113"/>
      <c r="HH111" s="113"/>
      <c r="HI111" s="113"/>
      <c r="HJ111" s="113"/>
      <c r="HK111" s="113"/>
      <c r="HL111" s="113"/>
      <c r="HM111" s="113"/>
      <c r="HN111" s="113"/>
      <c r="HO111" s="113"/>
      <c r="HP111" s="113"/>
      <c r="HQ111" s="113"/>
      <c r="HR111" s="113"/>
      <c r="HS111" s="113"/>
      <c r="HT111" s="113"/>
      <c r="HU111" s="113"/>
      <c r="HV111" s="113"/>
      <c r="HW111" s="113"/>
      <c r="HX111" s="113"/>
      <c r="HY111" s="113"/>
      <c r="HZ111" s="113"/>
      <c r="IA111" s="113"/>
      <c r="IB111" s="113"/>
      <c r="IC111" s="113"/>
      <c r="ID111" s="113"/>
      <c r="IE111" s="113"/>
      <c r="IF111" s="113"/>
      <c r="IG111" s="113"/>
      <c r="IH111" s="113"/>
      <c r="II111" s="113"/>
      <c r="IJ111" s="113"/>
      <c r="IK111" s="113"/>
      <c r="IL111" s="113"/>
      <c r="IM111" s="113"/>
      <c r="IN111" s="113"/>
      <c r="IO111" s="113"/>
      <c r="IP111" s="113"/>
      <c r="IQ111" s="113"/>
      <c r="IR111" s="113"/>
      <c r="IS111" s="113"/>
      <c r="IT111" s="113"/>
      <c r="IU111" s="113"/>
      <c r="IV111" s="113"/>
    </row>
    <row r="112" customFormat="false" ht="43.85" hidden="false" customHeight="true" outlineLevel="0" collapsed="false">
      <c r="A112" s="198" t="s">
        <v>280</v>
      </c>
      <c r="B112" s="24" t="s">
        <v>281</v>
      </c>
      <c r="C112" s="199" t="s">
        <v>282</v>
      </c>
      <c r="D112" s="25" t="n">
        <v>6.746</v>
      </c>
      <c r="E112" s="26" t="n">
        <v>190130</v>
      </c>
      <c r="F112" s="27" t="n">
        <v>43495</v>
      </c>
      <c r="G112" s="28" t="s">
        <v>37</v>
      </c>
      <c r="H112" s="35" t="n">
        <v>444.3</v>
      </c>
      <c r="I112" s="59" t="s">
        <v>39</v>
      </c>
      <c r="J112" s="36" t="n">
        <v>1481</v>
      </c>
      <c r="K112" s="35" t="s">
        <v>283</v>
      </c>
      <c r="L112" s="59"/>
      <c r="M112" s="36"/>
      <c r="N112" s="60" t="s">
        <v>284</v>
      </c>
      <c r="O112" s="59"/>
      <c r="P112" s="34"/>
      <c r="Q112" s="35" t="s">
        <v>285</v>
      </c>
      <c r="R112" s="59"/>
      <c r="S112" s="36"/>
      <c r="T112" s="35" t="n">
        <v>489.1</v>
      </c>
      <c r="U112" s="30" t="s">
        <v>39</v>
      </c>
      <c r="V112" s="36" t="n">
        <v>2258</v>
      </c>
      <c r="W112" s="60" t="s">
        <v>286</v>
      </c>
      <c r="X112" s="59"/>
      <c r="Y112" s="34"/>
      <c r="Z112" s="35" t="n">
        <v>5969</v>
      </c>
      <c r="AA112" s="59" t="s">
        <v>39</v>
      </c>
      <c r="AB112" s="36" t="n">
        <v>3907</v>
      </c>
      <c r="AC112" s="12"/>
      <c r="AD112" s="12"/>
      <c r="AE112" s="12"/>
    </row>
    <row r="113" customFormat="false" ht="41.45" hidden="false" customHeight="true" outlineLevel="0" collapsed="false">
      <c r="A113" s="39" t="s">
        <v>287</v>
      </c>
      <c r="B113" s="39" t="s">
        <v>288</v>
      </c>
      <c r="C113" s="83"/>
      <c r="D113" s="84"/>
      <c r="E113" s="85"/>
      <c r="F113" s="40" t="n">
        <v>43502</v>
      </c>
      <c r="G113" s="28" t="s">
        <v>166</v>
      </c>
      <c r="H113" s="201" t="str">
        <f aca="false">ROUND(H112*81/1000,2)&amp;" ppb"</f>
        <v>35.99 ppb</v>
      </c>
      <c r="I113" s="33" t="s">
        <v>39</v>
      </c>
      <c r="J113" s="202" t="str">
        <f aca="false">ROUND(J112*81/1000,2)&amp;" ppb"</f>
        <v>119.96 ppb</v>
      </c>
      <c r="K113" s="201" t="str">
        <f aca="false">"&lt;"&amp;ROUND(RIGHT(K112,LEN(K112)-1)*81/1000,2)&amp;" ppb"</f>
        <v>&lt;93.07 ppb</v>
      </c>
      <c r="L113" s="33"/>
      <c r="M113" s="36"/>
      <c r="N113" s="201" t="str">
        <f aca="false">"&lt;"&amp;ROUND(RIGHT(N112,LEN(N112)-1)*1760/1000,2)&amp;" ppb"</f>
        <v>&lt;285.47 ppb</v>
      </c>
      <c r="O113" s="33"/>
      <c r="P113" s="34"/>
      <c r="Q113" s="201" t="str">
        <f aca="false">"&lt;"&amp;ROUND(RIGHT(Q112,LEN(Q112)-1)*246/1000,2)&amp;" ppb"</f>
        <v>&lt;385.97 ppb</v>
      </c>
      <c r="R113" s="33"/>
      <c r="S113" s="36"/>
      <c r="T113" s="201" t="str">
        <f aca="false">ROUND(T112*246/1000,2)&amp;" ppb"</f>
        <v>120.32 ppb</v>
      </c>
      <c r="U113" s="33" t="s">
        <v>39</v>
      </c>
      <c r="V113" s="202" t="str">
        <f aca="false">ROUND(V112*246/1000,2)&amp;" ppb"</f>
        <v>555.47 ppb</v>
      </c>
      <c r="W113" s="35"/>
      <c r="X113" s="33"/>
      <c r="Y113" s="36"/>
      <c r="Z113" s="201" t="str">
        <f aca="false">ROUND(Z112*81/1000000,2)&amp;" ppm"</f>
        <v>0.48 ppm</v>
      </c>
      <c r="AA113" s="33" t="s">
        <v>39</v>
      </c>
      <c r="AB113" s="202" t="str">
        <f aca="false">ROUND(AB112*81/1000000,2)&amp;" ppm"</f>
        <v>0.32 ppm</v>
      </c>
      <c r="AC113" s="29"/>
      <c r="AD113" s="33"/>
      <c r="AE113" s="31"/>
    </row>
    <row r="114" customFormat="false" ht="43.85" hidden="false" customHeight="true" outlineLevel="0" collapsed="false">
      <c r="A114" s="203" t="s">
        <v>289</v>
      </c>
      <c r="B114" s="209" t="s">
        <v>290</v>
      </c>
      <c r="C114" s="185" t="s">
        <v>291</v>
      </c>
      <c r="D114" s="76" t="n">
        <v>7.092</v>
      </c>
      <c r="E114" s="42" t="n">
        <v>190625</v>
      </c>
      <c r="F114" s="62" t="n">
        <v>43641</v>
      </c>
      <c r="G114" s="63" t="s">
        <v>37</v>
      </c>
      <c r="H114" s="56" t="n">
        <v>17.32</v>
      </c>
      <c r="I114" s="65" t="s">
        <v>39</v>
      </c>
      <c r="J114" s="58" t="n">
        <v>25.97</v>
      </c>
      <c r="K114" s="77" t="s">
        <v>292</v>
      </c>
      <c r="L114" s="65"/>
      <c r="M114" s="58"/>
      <c r="N114" s="56" t="n">
        <v>6.484</v>
      </c>
      <c r="O114" s="98" t="s">
        <v>39</v>
      </c>
      <c r="P114" s="58" t="n">
        <v>9.399</v>
      </c>
      <c r="Q114" s="77" t="s">
        <v>293</v>
      </c>
      <c r="R114" s="65"/>
      <c r="S114" s="58"/>
      <c r="T114" s="68" t="s">
        <v>294</v>
      </c>
      <c r="U114" s="65"/>
      <c r="V114" s="66"/>
      <c r="W114" s="68" t="s">
        <v>295</v>
      </c>
      <c r="X114" s="65"/>
      <c r="Y114" s="66"/>
      <c r="Z114" s="56" t="n">
        <v>8045.1</v>
      </c>
      <c r="AA114" s="65" t="s">
        <v>39</v>
      </c>
      <c r="AB114" s="58" t="n">
        <v>444.9</v>
      </c>
      <c r="AC114" s="78"/>
      <c r="AD114" s="78"/>
      <c r="AE114" s="78"/>
    </row>
    <row r="115" customFormat="false" ht="48.55" hidden="false" customHeight="true" outlineLevel="0" collapsed="false">
      <c r="A115" s="210" t="s">
        <v>296</v>
      </c>
      <c r="B115" s="51" t="s">
        <v>297</v>
      </c>
      <c r="C115" s="79"/>
      <c r="D115" s="80"/>
      <c r="E115" s="81"/>
      <c r="F115" s="53" t="n">
        <v>43648</v>
      </c>
      <c r="G115" s="63" t="s">
        <v>166</v>
      </c>
      <c r="H115" s="205" t="str">
        <f aca="false">ROUND(H114*81/1000,2)&amp;" ppb"</f>
        <v>1.4 ppb</v>
      </c>
      <c r="I115" s="91" t="s">
        <v>39</v>
      </c>
      <c r="J115" s="206" t="str">
        <f aca="false">ROUND(J114*81/1000,2)&amp;" ppb"</f>
        <v>2.1 ppb</v>
      </c>
      <c r="K115" s="205" t="str">
        <f aca="false">"&lt;"&amp;ROUND(RIGHT(K114,LEN(K114)-1)*81/1000,2)&amp;" ppb"</f>
        <v>&lt;3.35 ppb</v>
      </c>
      <c r="L115" s="70"/>
      <c r="M115" s="206"/>
      <c r="N115" s="205" t="str">
        <f aca="false">ROUND(N114*1760/1000,2)&amp;" ppb"</f>
        <v>11.41 ppb</v>
      </c>
      <c r="O115" s="91" t="s">
        <v>39</v>
      </c>
      <c r="P115" s="207" t="str">
        <f aca="false">ROUND(P114*1760/1000,2)&amp;" ppb"</f>
        <v>16.54 ppb</v>
      </c>
      <c r="Q115" s="205" t="str">
        <f aca="false">"&lt;"&amp;ROUND(RIGHT(Q114,LEN(Q114)-1)*246/1000,2)&amp;" ppb"</f>
        <v>&lt;7.49 ppb</v>
      </c>
      <c r="R115" s="70"/>
      <c r="S115" s="206"/>
      <c r="T115" s="205" t="str">
        <f aca="false">"&lt;"&amp;ROUND(RIGHT(T114,LEN(T114)-1)*246/1000,2)&amp;" ppb"</f>
        <v>&lt;16.13 ppb</v>
      </c>
      <c r="U115" s="70"/>
      <c r="V115" s="58"/>
      <c r="W115" s="56"/>
      <c r="X115" s="70"/>
      <c r="Y115" s="58"/>
      <c r="Z115" s="205" t="str">
        <f aca="false">ROUND(Z114*81/1000,2)&amp;" ppb"</f>
        <v>651.65 ppb</v>
      </c>
      <c r="AA115" s="91" t="s">
        <v>39</v>
      </c>
      <c r="AB115" s="206" t="str">
        <f aca="false">ROUND(AB114*81/1000,2)&amp;" ppb"</f>
        <v>36.04 ppb</v>
      </c>
      <c r="AC115" s="71"/>
      <c r="AD115" s="70"/>
      <c r="AE115" s="72"/>
    </row>
    <row r="116" customFormat="false" ht="48.55" hidden="false" customHeight="true" outlineLevel="0" collapsed="false">
      <c r="A116" s="198" t="s">
        <v>298</v>
      </c>
      <c r="B116" s="24" t="s">
        <v>299</v>
      </c>
      <c r="C116" s="199" t="s">
        <v>300</v>
      </c>
      <c r="D116" s="25" t="n">
        <v>17.674</v>
      </c>
      <c r="E116" s="26" t="s">
        <v>301</v>
      </c>
      <c r="F116" s="27" t="n">
        <v>43874</v>
      </c>
      <c r="G116" s="28" t="s">
        <v>37</v>
      </c>
      <c r="H116" s="35" t="n">
        <v>14370</v>
      </c>
      <c r="I116" s="59" t="s">
        <v>39</v>
      </c>
      <c r="J116" s="36" t="n">
        <v>639.2</v>
      </c>
      <c r="K116" s="35" t="n">
        <v>13300</v>
      </c>
      <c r="L116" s="59" t="s">
        <v>39</v>
      </c>
      <c r="M116" s="36" t="n">
        <v>1456</v>
      </c>
      <c r="N116" s="35" t="n">
        <v>874.1</v>
      </c>
      <c r="O116" s="30" t="s">
        <v>39</v>
      </c>
      <c r="P116" s="36" t="n">
        <v>32.78</v>
      </c>
      <c r="Q116" s="35" t="n">
        <v>16630</v>
      </c>
      <c r="R116" s="59" t="s">
        <v>39</v>
      </c>
      <c r="S116" s="36" t="n">
        <f aca="false">843*(0.109/0.1427)</f>
        <v>643.917309039944</v>
      </c>
      <c r="T116" s="35" t="n">
        <v>6942</v>
      </c>
      <c r="U116" s="30" t="s">
        <v>39</v>
      </c>
      <c r="V116" s="36" t="n">
        <v>513</v>
      </c>
      <c r="W116" s="35" t="n">
        <f aca="false">16063*(0.109/0.1427)</f>
        <v>12269.5655220743</v>
      </c>
      <c r="X116" s="30" t="s">
        <v>39</v>
      </c>
      <c r="Y116" s="36" t="n">
        <f aca="false">2026*(0.109/0.1427)</f>
        <v>1547.54029432376</v>
      </c>
      <c r="Z116" s="35" t="n">
        <v>10937</v>
      </c>
      <c r="AA116" s="59" t="s">
        <v>39</v>
      </c>
      <c r="AB116" s="36" t="n">
        <v>920.4</v>
      </c>
      <c r="AC116" s="12"/>
      <c r="AD116" s="12"/>
      <c r="AE116" s="12"/>
    </row>
    <row r="117" customFormat="false" ht="34.3" hidden="false" customHeight="true" outlineLevel="0" collapsed="false">
      <c r="A117" s="93" t="s">
        <v>302</v>
      </c>
      <c r="B117" s="93" t="s">
        <v>303</v>
      </c>
      <c r="C117" s="94"/>
      <c r="D117" s="95"/>
      <c r="E117" s="95"/>
      <c r="F117" s="96" t="n">
        <v>43892</v>
      </c>
      <c r="G117" s="28" t="s">
        <v>166</v>
      </c>
      <c r="H117" s="201" t="str">
        <f aca="false">ROUND(H116*81/1000,2)&amp;" ppb"</f>
        <v>1163.97 ppb</v>
      </c>
      <c r="I117" s="33" t="s">
        <v>39</v>
      </c>
      <c r="J117" s="202" t="str">
        <f aca="false">ROUND(J116*81/1000,2)&amp;" ppb"</f>
        <v>51.78 ppb</v>
      </c>
      <c r="K117" s="201" t="str">
        <f aca="false">ROUND(K116*81/1000,2)&amp;" ppb"</f>
        <v>1077.3 ppb</v>
      </c>
      <c r="L117" s="33" t="s">
        <v>39</v>
      </c>
      <c r="M117" s="202" t="str">
        <f aca="false">ROUND(M116*81/1000,2)&amp;" ppb"</f>
        <v>117.94 ppb</v>
      </c>
      <c r="N117" s="201" t="str">
        <f aca="false">ROUND(N116*1760/1000,2)&amp;" ppb"</f>
        <v>1538.42 ppb</v>
      </c>
      <c r="O117" s="33" t="s">
        <v>39</v>
      </c>
      <c r="P117" s="202" t="str">
        <f aca="false">ROUND(P116*1760/1000,2)&amp;" ppb"</f>
        <v>57.69 ppb</v>
      </c>
      <c r="Q117" s="201" t="str">
        <f aca="false">ROUND(Q116*246/1000,2)&amp;" ppb"</f>
        <v>4090.98 ppb</v>
      </c>
      <c r="R117" s="33" t="s">
        <v>39</v>
      </c>
      <c r="S117" s="202" t="str">
        <f aca="false">ROUND(S116*246/1000,2)&amp;" ppb"</f>
        <v>158.4 ppb</v>
      </c>
      <c r="T117" s="201" t="str">
        <f aca="false">ROUND(T116*246/1000,2)&amp;" ppb"</f>
        <v>1707.73 ppb</v>
      </c>
      <c r="U117" s="33" t="s">
        <v>39</v>
      </c>
      <c r="V117" s="202" t="str">
        <f aca="false">ROUND(V116*246/1000,2)&amp;" ppb"</f>
        <v>126.2 ppb</v>
      </c>
      <c r="W117" s="35"/>
      <c r="X117" s="33"/>
      <c r="Y117" s="36"/>
      <c r="Z117" s="201" t="str">
        <f aca="false">ROUND(Z116*81/1000,2)&amp;" ppb"</f>
        <v>885.9 ppb</v>
      </c>
      <c r="AA117" s="33" t="s">
        <v>39</v>
      </c>
      <c r="AB117" s="202" t="str">
        <f aca="false">ROUND(AB116*81/1000,2)&amp;" ppb"</f>
        <v>74.55 ppb</v>
      </c>
      <c r="AC117" s="29"/>
      <c r="AD117" s="33"/>
      <c r="AE117" s="31"/>
    </row>
    <row r="118" customFormat="false" ht="37.3" hidden="false" customHeight="true" outlineLevel="0" collapsed="false">
      <c r="A118" s="93"/>
      <c r="B118" s="93"/>
      <c r="C118" s="211"/>
      <c r="D118" s="212"/>
      <c r="E118" s="213"/>
      <c r="F118" s="96"/>
      <c r="G118" s="214"/>
      <c r="H118" s="215"/>
      <c r="I118" s="216" t="s">
        <v>98</v>
      </c>
      <c r="J118" s="217"/>
      <c r="K118" s="215"/>
      <c r="L118" s="216" t="s">
        <v>304</v>
      </c>
      <c r="M118" s="217"/>
      <c r="N118" s="218"/>
      <c r="O118" s="216" t="s">
        <v>112</v>
      </c>
      <c r="P118" s="219"/>
      <c r="Q118" s="220"/>
      <c r="R118" s="216"/>
      <c r="S118" s="217"/>
      <c r="T118" s="218"/>
      <c r="U118" s="216"/>
      <c r="V118" s="219"/>
      <c r="W118" s="218"/>
      <c r="X118" s="216"/>
      <c r="Y118" s="219"/>
      <c r="Z118" s="215"/>
      <c r="AA118" s="216"/>
      <c r="AB118" s="221"/>
      <c r="AC118" s="214"/>
      <c r="AD118" s="214"/>
      <c r="AE118" s="214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  <c r="GN118" s="113"/>
      <c r="GO118" s="113"/>
      <c r="GP118" s="113"/>
      <c r="GQ118" s="113"/>
      <c r="GR118" s="113"/>
      <c r="GS118" s="113"/>
      <c r="GT118" s="113"/>
      <c r="GU118" s="113"/>
      <c r="GV118" s="113"/>
      <c r="GW118" s="113"/>
      <c r="GX118" s="113"/>
      <c r="GY118" s="113"/>
      <c r="GZ118" s="113"/>
      <c r="HA118" s="113"/>
      <c r="HB118" s="113"/>
      <c r="HC118" s="113"/>
      <c r="HD118" s="113"/>
      <c r="HE118" s="113"/>
      <c r="HF118" s="113"/>
      <c r="HG118" s="113"/>
      <c r="HH118" s="113"/>
      <c r="HI118" s="113"/>
      <c r="HJ118" s="113"/>
      <c r="HK118" s="113"/>
      <c r="HL118" s="113"/>
      <c r="HM118" s="113"/>
      <c r="HN118" s="113"/>
      <c r="HO118" s="113"/>
      <c r="HP118" s="113"/>
      <c r="HQ118" s="113"/>
      <c r="HR118" s="113"/>
      <c r="HS118" s="113"/>
      <c r="HT118" s="113"/>
      <c r="HU118" s="113"/>
      <c r="HV118" s="113"/>
      <c r="HW118" s="113"/>
      <c r="HX118" s="113"/>
      <c r="HY118" s="113"/>
      <c r="HZ118" s="113"/>
      <c r="IA118" s="113"/>
      <c r="IB118" s="113"/>
      <c r="IC118" s="113"/>
      <c r="ID118" s="113"/>
      <c r="IE118" s="113"/>
      <c r="IF118" s="113"/>
      <c r="IG118" s="113"/>
      <c r="IH118" s="113"/>
      <c r="II118" s="113"/>
      <c r="IJ118" s="113"/>
      <c r="IK118" s="113"/>
      <c r="IL118" s="113"/>
      <c r="IM118" s="113"/>
      <c r="IN118" s="113"/>
      <c r="IO118" s="113"/>
      <c r="IP118" s="113"/>
      <c r="IQ118" s="113"/>
      <c r="IR118" s="113"/>
      <c r="IS118" s="113"/>
      <c r="IT118" s="113"/>
      <c r="IU118" s="113"/>
      <c r="IV118" s="113"/>
    </row>
    <row r="119" customFormat="false" ht="33.15" hidden="false" customHeight="true" outlineLevel="0" collapsed="false">
      <c r="A119" s="93"/>
      <c r="B119" s="93"/>
      <c r="C119" s="94"/>
      <c r="D119" s="95"/>
      <c r="E119" s="97"/>
      <c r="F119" s="96"/>
      <c r="G119" s="28" t="s">
        <v>37</v>
      </c>
      <c r="H119" s="100" t="s">
        <v>305</v>
      </c>
      <c r="I119" s="33"/>
      <c r="J119" s="36"/>
      <c r="K119" s="35" t="n">
        <v>15468</v>
      </c>
      <c r="L119" s="33" t="s">
        <v>39</v>
      </c>
      <c r="M119" s="36" t="n">
        <v>803.2</v>
      </c>
      <c r="N119" s="35" t="n">
        <f aca="false">427980*(0.00855/0.00944588)</f>
        <v>387388.893358798</v>
      </c>
      <c r="O119" s="30" t="s">
        <v>39</v>
      </c>
      <c r="P119" s="36" t="n">
        <f aca="false">99700*(0.00855/0.00944588)</f>
        <v>90244.1064252351</v>
      </c>
      <c r="Q119" s="29"/>
      <c r="R119" s="33"/>
      <c r="S119" s="36"/>
      <c r="T119" s="35"/>
      <c r="U119" s="33"/>
      <c r="V119" s="36"/>
      <c r="W119" s="35"/>
      <c r="X119" s="33"/>
      <c r="Y119" s="36"/>
      <c r="Z119" s="35"/>
      <c r="AA119" s="33"/>
      <c r="AB119" s="31"/>
      <c r="AC119" s="29"/>
      <c r="AD119" s="33"/>
      <c r="AE119" s="31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  <c r="GN119" s="113"/>
      <c r="GO119" s="113"/>
      <c r="GP119" s="113"/>
      <c r="GQ119" s="113"/>
      <c r="GR119" s="113"/>
      <c r="GS119" s="113"/>
      <c r="GT119" s="113"/>
      <c r="GU119" s="113"/>
      <c r="GV119" s="113"/>
      <c r="GW119" s="113"/>
      <c r="GX119" s="113"/>
      <c r="GY119" s="113"/>
      <c r="GZ119" s="113"/>
      <c r="HA119" s="113"/>
      <c r="HB119" s="113"/>
      <c r="HC119" s="113"/>
      <c r="HD119" s="113"/>
      <c r="HE119" s="113"/>
      <c r="HF119" s="113"/>
      <c r="HG119" s="113"/>
      <c r="HH119" s="113"/>
      <c r="HI119" s="113"/>
      <c r="HJ119" s="113"/>
      <c r="HK119" s="113"/>
      <c r="HL119" s="113"/>
      <c r="HM119" s="113"/>
      <c r="HN119" s="113"/>
      <c r="HO119" s="113"/>
      <c r="HP119" s="113"/>
      <c r="HQ119" s="113"/>
      <c r="HR119" s="113"/>
      <c r="HS119" s="113"/>
      <c r="HT119" s="113"/>
      <c r="HU119" s="113"/>
      <c r="HV119" s="113"/>
      <c r="HW119" s="113"/>
      <c r="HX119" s="113"/>
      <c r="HY119" s="113"/>
      <c r="HZ119" s="113"/>
      <c r="IA119" s="113"/>
      <c r="IB119" s="113"/>
      <c r="IC119" s="113"/>
      <c r="ID119" s="113"/>
      <c r="IE119" s="113"/>
      <c r="IF119" s="113"/>
      <c r="IG119" s="113"/>
      <c r="IH119" s="113"/>
      <c r="II119" s="113"/>
      <c r="IJ119" s="113"/>
      <c r="IK119" s="113"/>
      <c r="IL119" s="113"/>
      <c r="IM119" s="113"/>
      <c r="IN119" s="113"/>
      <c r="IO119" s="113"/>
      <c r="IP119" s="113"/>
      <c r="IQ119" s="113"/>
      <c r="IR119" s="113"/>
      <c r="IS119" s="113"/>
      <c r="IT119" s="113"/>
      <c r="IU119" s="113"/>
      <c r="IV119" s="113"/>
    </row>
    <row r="120" customFormat="false" ht="33.15" hidden="false" customHeight="true" outlineLevel="0" collapsed="false">
      <c r="A120" s="39"/>
      <c r="B120" s="39"/>
      <c r="C120" s="83"/>
      <c r="D120" s="84"/>
      <c r="E120" s="85"/>
      <c r="F120" s="40"/>
      <c r="G120" s="28" t="s">
        <v>166</v>
      </c>
      <c r="H120" s="29"/>
      <c r="I120" s="33"/>
      <c r="J120" s="36"/>
      <c r="K120" s="35"/>
      <c r="L120" s="33"/>
      <c r="M120" s="36"/>
      <c r="N120" s="201" t="str">
        <f aca="false">ROUND(N119*32300/1000000,2)&amp;" ppm"</f>
        <v>12512.66 ppm</v>
      </c>
      <c r="O120" s="33" t="s">
        <v>39</v>
      </c>
      <c r="P120" s="202" t="str">
        <f aca="false">ROUND(P119*32300/1000000,2)&amp;" ppm"</f>
        <v>2914.88 ppm</v>
      </c>
      <c r="Q120" s="29"/>
      <c r="R120" s="33"/>
      <c r="S120" s="36"/>
      <c r="T120" s="35"/>
      <c r="U120" s="33"/>
      <c r="V120" s="36"/>
      <c r="W120" s="35"/>
      <c r="X120" s="33"/>
      <c r="Y120" s="36"/>
      <c r="Z120" s="35"/>
      <c r="AA120" s="33"/>
      <c r="AB120" s="31"/>
      <c r="AC120" s="29"/>
      <c r="AD120" s="33"/>
      <c r="AE120" s="31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  <c r="GN120" s="113"/>
      <c r="GO120" s="113"/>
      <c r="GP120" s="113"/>
      <c r="GQ120" s="113"/>
      <c r="GR120" s="113"/>
      <c r="GS120" s="113"/>
      <c r="GT120" s="113"/>
      <c r="GU120" s="113"/>
      <c r="GV120" s="113"/>
      <c r="GW120" s="113"/>
      <c r="GX120" s="113"/>
      <c r="GY120" s="113"/>
      <c r="GZ120" s="113"/>
      <c r="HA120" s="113"/>
      <c r="HB120" s="113"/>
      <c r="HC120" s="113"/>
      <c r="HD120" s="113"/>
      <c r="HE120" s="113"/>
      <c r="HF120" s="113"/>
      <c r="HG120" s="113"/>
      <c r="HH120" s="113"/>
      <c r="HI120" s="113"/>
      <c r="HJ120" s="113"/>
      <c r="HK120" s="113"/>
      <c r="HL120" s="113"/>
      <c r="HM120" s="113"/>
      <c r="HN120" s="113"/>
      <c r="HO120" s="113"/>
      <c r="HP120" s="113"/>
      <c r="HQ120" s="113"/>
      <c r="HR120" s="113"/>
      <c r="HS120" s="113"/>
      <c r="HT120" s="113"/>
      <c r="HU120" s="113"/>
      <c r="HV120" s="113"/>
      <c r="HW120" s="113"/>
      <c r="HX120" s="113"/>
      <c r="HY120" s="113"/>
      <c r="HZ120" s="113"/>
      <c r="IA120" s="113"/>
      <c r="IB120" s="113"/>
      <c r="IC120" s="113"/>
      <c r="ID120" s="113"/>
      <c r="IE120" s="113"/>
      <c r="IF120" s="113"/>
      <c r="IG120" s="113"/>
      <c r="IH120" s="113"/>
      <c r="II120" s="113"/>
      <c r="IJ120" s="113"/>
      <c r="IK120" s="113"/>
      <c r="IL120" s="113"/>
      <c r="IM120" s="113"/>
      <c r="IN120" s="113"/>
      <c r="IO120" s="113"/>
      <c r="IP120" s="113"/>
      <c r="IQ120" s="113"/>
      <c r="IR120" s="113"/>
      <c r="IS120" s="113"/>
      <c r="IT120" s="113"/>
      <c r="IU120" s="113"/>
      <c r="IV120" s="113"/>
    </row>
    <row r="121" customFormat="false" ht="50.35" hidden="false" customHeight="true" outlineLevel="0" collapsed="false">
      <c r="A121" s="203" t="s">
        <v>306</v>
      </c>
      <c r="B121" s="41" t="s">
        <v>307</v>
      </c>
      <c r="C121" s="185" t="s">
        <v>308</v>
      </c>
      <c r="D121" s="76" t="n">
        <v>23.614</v>
      </c>
      <c r="E121" s="42" t="n">
        <v>201218</v>
      </c>
      <c r="F121" s="62" t="n">
        <v>44183</v>
      </c>
      <c r="G121" s="63" t="s">
        <v>198</v>
      </c>
      <c r="H121" s="77" t="s">
        <v>309</v>
      </c>
      <c r="I121" s="65"/>
      <c r="J121" s="58"/>
      <c r="K121" s="56" t="n">
        <v>16.39</v>
      </c>
      <c r="L121" s="65" t="s">
        <v>39</v>
      </c>
      <c r="M121" s="58" t="n">
        <v>8.276</v>
      </c>
      <c r="N121" s="77" t="s">
        <v>310</v>
      </c>
      <c r="O121" s="57"/>
      <c r="P121" s="58"/>
      <c r="Q121" s="77" t="s">
        <v>311</v>
      </c>
      <c r="R121" s="65"/>
      <c r="S121" s="58"/>
      <c r="T121" s="77" t="s">
        <v>312</v>
      </c>
      <c r="U121" s="57"/>
      <c r="V121" s="58"/>
      <c r="W121" s="56" t="n">
        <v>20.307</v>
      </c>
      <c r="X121" s="98" t="s">
        <v>39</v>
      </c>
      <c r="Y121" s="58" t="n">
        <v>51.52</v>
      </c>
      <c r="Z121" s="56" t="n">
        <v>21.055</v>
      </c>
      <c r="AA121" s="65" t="s">
        <v>39</v>
      </c>
      <c r="AB121" s="58" t="n">
        <v>22.39</v>
      </c>
      <c r="AC121" s="73"/>
      <c r="AD121" s="70"/>
      <c r="AE121" s="74"/>
    </row>
    <row r="122" customFormat="false" ht="52.1" hidden="false" customHeight="true" outlineLevel="0" collapsed="false">
      <c r="A122" s="51" t="s">
        <v>313</v>
      </c>
      <c r="B122" s="51" t="s">
        <v>314</v>
      </c>
      <c r="C122" s="79"/>
      <c r="D122" s="80"/>
      <c r="E122" s="222" t="s">
        <v>315</v>
      </c>
      <c r="F122" s="53" t="n">
        <v>44207</v>
      </c>
      <c r="G122" s="63" t="s">
        <v>166</v>
      </c>
      <c r="H122" s="205" t="str">
        <f aca="false">"&lt;"&amp;ROUND(RIGHT(H121,LEN(H121)-1)*81/1000,2)&amp;" ppb"</f>
        <v>&lt;1.27 ppb</v>
      </c>
      <c r="I122" s="70"/>
      <c r="J122" s="58"/>
      <c r="K122" s="205" t="str">
        <f aca="false">ROUND(K121*81/1000,2)&amp;" ppb"</f>
        <v>1.33 ppb</v>
      </c>
      <c r="L122" s="91" t="s">
        <v>39</v>
      </c>
      <c r="M122" s="206" t="str">
        <f aca="false">ROUND(M121*81/1000,2)&amp;" ppb"</f>
        <v>0.67 ppb</v>
      </c>
      <c r="N122" s="205" t="str">
        <f aca="false">"&lt;"&amp;ROUND(RIGHT(N121,LEN(N121)-1)*246/1000,2)&amp;" ppb"</f>
        <v>&lt;0.28 ppb</v>
      </c>
      <c r="O122" s="70"/>
      <c r="P122" s="207"/>
      <c r="Q122" s="205" t="str">
        <f aca="false">"&lt;"&amp;ROUND(RIGHT(Q121,LEN(Q121)-1)*246/1000,2)&amp;" ppb"</f>
        <v>&lt;3.69 ppb</v>
      </c>
      <c r="R122" s="70"/>
      <c r="S122" s="58"/>
      <c r="T122" s="205" t="str">
        <f aca="false">"&lt;"&amp;ROUND(RIGHT(T121,LEN(T121)-1)*246/1000,2)&amp;" ppb"</f>
        <v>&lt;7.85 ppb</v>
      </c>
      <c r="U122" s="70"/>
      <c r="V122" s="58"/>
      <c r="W122" s="56"/>
      <c r="X122" s="70"/>
      <c r="Y122" s="58"/>
      <c r="Z122" s="205" t="str">
        <f aca="false">ROUND(Z121*81/1000,2)&amp;" ppb"</f>
        <v>1.71 ppb</v>
      </c>
      <c r="AA122" s="91" t="s">
        <v>39</v>
      </c>
      <c r="AB122" s="206" t="str">
        <f aca="false">ROUND(AB121*81/1000,2)&amp;" ppb"</f>
        <v>1.81 ppb</v>
      </c>
      <c r="AC122" s="71"/>
      <c r="AD122" s="70"/>
      <c r="AE122" s="72"/>
    </row>
    <row r="123" customFormat="false" ht="34.3" hidden="false" customHeight="true" outlineLevel="0" collapsed="false">
      <c r="A123" s="223" t="s">
        <v>316</v>
      </c>
      <c r="B123" s="24" t="s">
        <v>317</v>
      </c>
      <c r="C123" s="199" t="s">
        <v>318</v>
      </c>
      <c r="D123" s="25" t="n">
        <v>13.557</v>
      </c>
      <c r="E123" s="26" t="n">
        <v>220204</v>
      </c>
      <c r="F123" s="27" t="n">
        <v>44596</v>
      </c>
      <c r="G123" s="28" t="s">
        <v>111</v>
      </c>
      <c r="H123" s="108"/>
      <c r="I123" s="109" t="s">
        <v>27</v>
      </c>
      <c r="J123" s="110"/>
      <c r="K123" s="108"/>
      <c r="L123" s="109" t="s">
        <v>28</v>
      </c>
      <c r="M123" s="110"/>
      <c r="N123" s="108"/>
      <c r="O123" s="109" t="s">
        <v>29</v>
      </c>
      <c r="P123" s="110"/>
      <c r="Q123" s="108"/>
      <c r="R123" s="109" t="s">
        <v>30</v>
      </c>
      <c r="S123" s="110"/>
      <c r="T123" s="111"/>
      <c r="U123" s="109" t="s">
        <v>112</v>
      </c>
      <c r="V123" s="110"/>
      <c r="W123" s="108"/>
      <c r="X123" s="109" t="s">
        <v>32</v>
      </c>
      <c r="Y123" s="110"/>
      <c r="Z123" s="108"/>
      <c r="AA123" s="109" t="s">
        <v>98</v>
      </c>
      <c r="AB123" s="110"/>
      <c r="AC123" s="112" t="s">
        <v>34</v>
      </c>
      <c r="AD123" s="112"/>
      <c r="AE123" s="112"/>
    </row>
    <row r="124" customFormat="false" ht="29.05" hidden="false" customHeight="true" outlineLevel="0" collapsed="false">
      <c r="A124" s="93" t="s">
        <v>319</v>
      </c>
      <c r="B124" s="93"/>
      <c r="C124" s="93"/>
      <c r="D124" s="93"/>
      <c r="E124" s="93"/>
      <c r="F124" s="96" t="n">
        <v>44610</v>
      </c>
      <c r="G124" s="28" t="s">
        <v>198</v>
      </c>
      <c r="H124" s="35" t="n">
        <v>465.5</v>
      </c>
      <c r="I124" s="33" t="s">
        <v>39</v>
      </c>
      <c r="J124" s="36" t="n">
        <v>47.48</v>
      </c>
      <c r="K124" s="35" t="n">
        <v>166.9</v>
      </c>
      <c r="L124" s="33" t="s">
        <v>39</v>
      </c>
      <c r="M124" s="36" t="n">
        <v>225.4</v>
      </c>
      <c r="N124" s="35" t="n">
        <v>4.382</v>
      </c>
      <c r="O124" s="33" t="s">
        <v>39</v>
      </c>
      <c r="P124" s="36" t="n">
        <v>8.565</v>
      </c>
      <c r="Q124" s="35" t="n">
        <v>114.5</v>
      </c>
      <c r="R124" s="33" t="s">
        <v>39</v>
      </c>
      <c r="S124" s="36" t="n">
        <v>37.57</v>
      </c>
      <c r="T124" s="35" t="n">
        <v>499650</v>
      </c>
      <c r="U124" s="33" t="s">
        <v>39</v>
      </c>
      <c r="V124" s="36" t="n">
        <v>27610</v>
      </c>
      <c r="W124" s="35" t="n">
        <v>183.05</v>
      </c>
      <c r="X124" s="30" t="s">
        <v>39</v>
      </c>
      <c r="Y124" s="36" t="n">
        <v>118.9</v>
      </c>
      <c r="Z124" s="35" t="s">
        <v>320</v>
      </c>
      <c r="AA124" s="33"/>
      <c r="AB124" s="36"/>
      <c r="AC124" s="163"/>
      <c r="AD124" s="163"/>
      <c r="AE124" s="163"/>
    </row>
    <row r="125" customFormat="false" ht="28.4" hidden="false" customHeight="true" outlineLevel="0" collapsed="false">
      <c r="A125" s="93"/>
      <c r="B125" s="224"/>
      <c r="C125" s="93"/>
      <c r="D125" s="93"/>
      <c r="E125" s="224"/>
      <c r="F125" s="96"/>
      <c r="G125" s="28" t="s">
        <v>166</v>
      </c>
      <c r="H125" s="201" t="str">
        <f aca="false">ROUND(H124*81/1000,2)&amp;" ppb"</f>
        <v>37.71 ppb</v>
      </c>
      <c r="I125" s="33" t="s">
        <v>39</v>
      </c>
      <c r="J125" s="202" t="str">
        <f aca="false">ROUND(J124*81/1000,2)&amp;" ppb"</f>
        <v>3.85 ppb</v>
      </c>
      <c r="K125" s="201" t="str">
        <f aca="false">ROUND(K124*81/1000,2)&amp;" ppb"</f>
        <v>13.52 ppb</v>
      </c>
      <c r="L125" s="33" t="s">
        <v>39</v>
      </c>
      <c r="M125" s="202" t="str">
        <f aca="false">ROUND(M124*81/1000,2)&amp;" ppb"</f>
        <v>18.26 ppb</v>
      </c>
      <c r="N125" s="201" t="str">
        <f aca="false">ROUND(N124*1760/1000,2)&amp;" ppb"</f>
        <v>7.71 ppb</v>
      </c>
      <c r="O125" s="33" t="s">
        <v>39</v>
      </c>
      <c r="P125" s="202" t="str">
        <f aca="false">ROUND(P124*1760/1000,2)&amp;" ppb"</f>
        <v>15.07 ppb</v>
      </c>
      <c r="Q125" s="201" t="str">
        <f aca="false">ROUND(Q124*246/1000,2)&amp;" ppb"</f>
        <v>28.17 ppb</v>
      </c>
      <c r="R125" s="33" t="s">
        <v>39</v>
      </c>
      <c r="S125" s="202" t="str">
        <f aca="false">ROUND(S124*246/1000,2)&amp;" ppb"</f>
        <v>9.24 ppb</v>
      </c>
      <c r="T125" s="201" t="str">
        <f aca="false">ROUND(T124*32300/1000000,2)&amp;" ppm"</f>
        <v>16138.7 ppm</v>
      </c>
      <c r="U125" s="33" t="s">
        <v>39</v>
      </c>
      <c r="V125" s="202" t="str">
        <f aca="false">ROUND(V124*32300/1000000,2)&amp;" ppm"</f>
        <v>891.8 ppm</v>
      </c>
      <c r="W125" s="29"/>
      <c r="X125" s="33"/>
      <c r="Y125" s="31"/>
      <c r="Z125" s="29"/>
      <c r="AA125" s="33"/>
      <c r="AB125" s="31"/>
      <c r="AC125" s="37"/>
      <c r="AD125" s="33"/>
      <c r="AE125" s="38"/>
    </row>
    <row r="126" customFormat="false" ht="30" hidden="false" customHeight="true" outlineLevel="0" collapsed="false">
      <c r="A126" s="93"/>
      <c r="B126" s="224" t="s">
        <v>114</v>
      </c>
      <c r="C126" s="93"/>
      <c r="D126" s="93"/>
      <c r="E126" s="224"/>
      <c r="F126" s="96"/>
      <c r="G126" s="225" t="s">
        <v>111</v>
      </c>
      <c r="H126" s="134" t="s">
        <v>115</v>
      </c>
      <c r="I126" s="134"/>
      <c r="J126" s="134"/>
      <c r="K126" s="108"/>
      <c r="L126" s="109" t="s">
        <v>80</v>
      </c>
      <c r="M126" s="110"/>
      <c r="N126" s="135"/>
      <c r="O126" s="109" t="s">
        <v>81</v>
      </c>
      <c r="P126" s="136"/>
      <c r="Q126" s="135"/>
      <c r="R126" s="109" t="s">
        <v>117</v>
      </c>
      <c r="S126" s="136"/>
      <c r="T126" s="111"/>
      <c r="U126" s="109"/>
      <c r="V126" s="137"/>
      <c r="W126" s="111"/>
      <c r="X126" s="109"/>
      <c r="Y126" s="137"/>
      <c r="Z126" s="111"/>
      <c r="AA126" s="109"/>
      <c r="AB126" s="137"/>
      <c r="AC126" s="108"/>
      <c r="AD126" s="109"/>
      <c r="AE126" s="110"/>
    </row>
    <row r="127" customFormat="false" ht="27.6" hidden="false" customHeight="true" outlineLevel="0" collapsed="false">
      <c r="A127" s="226"/>
      <c r="B127" s="93"/>
      <c r="C127" s="93"/>
      <c r="D127" s="93"/>
      <c r="E127" s="93"/>
      <c r="F127" s="96"/>
      <c r="G127" s="28" t="s">
        <v>198</v>
      </c>
      <c r="H127" s="35" t="n">
        <v>642.91</v>
      </c>
      <c r="I127" s="30" t="s">
        <v>39</v>
      </c>
      <c r="J127" s="36" t="n">
        <v>981.5</v>
      </c>
      <c r="K127" s="227" t="s">
        <v>321</v>
      </c>
      <c r="L127" s="30"/>
      <c r="M127" s="36"/>
      <c r="N127" s="35" t="s">
        <v>322</v>
      </c>
      <c r="O127" s="30"/>
      <c r="P127" s="36"/>
      <c r="Q127" s="35" t="s">
        <v>323</v>
      </c>
      <c r="R127" s="30"/>
      <c r="S127" s="36"/>
      <c r="T127" s="35"/>
      <c r="U127" s="30"/>
      <c r="V127" s="36"/>
      <c r="W127" s="29"/>
      <c r="X127" s="33"/>
      <c r="Y127" s="36"/>
      <c r="Z127" s="37"/>
      <c r="AA127" s="37"/>
      <c r="AB127" s="37"/>
      <c r="AC127" s="29"/>
      <c r="AD127" s="33"/>
      <c r="AE127" s="36"/>
    </row>
    <row r="128" customFormat="false" ht="29.2" hidden="false" customHeight="true" outlineLevel="0" collapsed="false">
      <c r="A128" s="228"/>
      <c r="B128" s="228"/>
      <c r="C128" s="39"/>
      <c r="D128" s="39"/>
      <c r="E128" s="39"/>
      <c r="F128" s="40"/>
      <c r="G128" s="28" t="s">
        <v>166</v>
      </c>
      <c r="H128" s="201" t="str">
        <f aca="false">ROUND(H127*81/1000,2)&amp;" ppb"</f>
        <v>52.08 ppb</v>
      </c>
      <c r="I128" s="33" t="s">
        <v>39</v>
      </c>
      <c r="J128" s="202" t="str">
        <f aca="false">ROUND(J127*81/1000,2)&amp;" ppb"</f>
        <v>79.5 ppb</v>
      </c>
      <c r="K128" s="29"/>
      <c r="L128" s="30"/>
      <c r="M128" s="31"/>
      <c r="N128" s="35"/>
      <c r="O128" s="33"/>
      <c r="P128" s="36"/>
      <c r="Q128" s="201" t="str">
        <f aca="false">"&lt;"&amp;ROUND(RIGHT(Q127,LEN(Q127)-1)*246/1000,2)&amp;" ppb"</f>
        <v>&lt;47.85 ppb</v>
      </c>
      <c r="R128" s="33"/>
      <c r="S128" s="202"/>
      <c r="T128" s="35"/>
      <c r="U128" s="33"/>
      <c r="V128" s="31"/>
      <c r="W128" s="35"/>
      <c r="X128" s="33"/>
      <c r="Y128" s="31"/>
      <c r="Z128" s="37"/>
      <c r="AA128" s="31"/>
      <c r="AB128" s="31"/>
      <c r="AC128" s="29"/>
      <c r="AD128" s="33"/>
      <c r="AE128" s="31"/>
    </row>
    <row r="129" customFormat="false" ht="34.3" hidden="false" customHeight="true" outlineLevel="0" collapsed="false">
      <c r="A129" s="229" t="s">
        <v>324</v>
      </c>
      <c r="B129" s="41" t="s">
        <v>317</v>
      </c>
      <c r="C129" s="185" t="s">
        <v>325</v>
      </c>
      <c r="D129" s="76" t="n">
        <v>13.763</v>
      </c>
      <c r="E129" s="42" t="n">
        <v>220218</v>
      </c>
      <c r="F129" s="62" t="n">
        <v>44610</v>
      </c>
      <c r="G129" s="63" t="s">
        <v>111</v>
      </c>
      <c r="H129" s="108"/>
      <c r="I129" s="109" t="s">
        <v>27</v>
      </c>
      <c r="J129" s="110"/>
      <c r="K129" s="108"/>
      <c r="L129" s="109" t="s">
        <v>28</v>
      </c>
      <c r="M129" s="110"/>
      <c r="N129" s="108"/>
      <c r="O129" s="109" t="s">
        <v>29</v>
      </c>
      <c r="P129" s="110"/>
      <c r="Q129" s="108"/>
      <c r="R129" s="109" t="s">
        <v>30</v>
      </c>
      <c r="S129" s="110"/>
      <c r="T129" s="111"/>
      <c r="U129" s="109" t="s">
        <v>112</v>
      </c>
      <c r="V129" s="110"/>
      <c r="W129" s="108"/>
      <c r="X129" s="109" t="s">
        <v>32</v>
      </c>
      <c r="Y129" s="110"/>
      <c r="Z129" s="108"/>
      <c r="AA129" s="109" t="s">
        <v>98</v>
      </c>
      <c r="AB129" s="110"/>
      <c r="AC129" s="112" t="s">
        <v>34</v>
      </c>
      <c r="AD129" s="112"/>
      <c r="AE129" s="112"/>
    </row>
    <row r="130" customFormat="false" ht="29.05" hidden="false" customHeight="true" outlineLevel="0" collapsed="false">
      <c r="A130" s="86" t="s">
        <v>326</v>
      </c>
      <c r="B130" s="86" t="s">
        <v>327</v>
      </c>
      <c r="C130" s="86"/>
      <c r="D130" s="86"/>
      <c r="E130" s="86"/>
      <c r="F130" s="89" t="n">
        <v>44624</v>
      </c>
      <c r="G130" s="63" t="s">
        <v>198</v>
      </c>
      <c r="H130" s="77" t="s">
        <v>328</v>
      </c>
      <c r="I130" s="70"/>
      <c r="J130" s="58"/>
      <c r="K130" s="77" t="s">
        <v>329</v>
      </c>
      <c r="L130" s="70"/>
      <c r="M130" s="58"/>
      <c r="N130" s="77" t="s">
        <v>330</v>
      </c>
      <c r="O130" s="70"/>
      <c r="P130" s="58"/>
      <c r="Q130" s="56" t="n">
        <v>99.75</v>
      </c>
      <c r="R130" s="91" t="s">
        <v>39</v>
      </c>
      <c r="S130" s="58" t="n">
        <v>20.06</v>
      </c>
      <c r="T130" s="56" t="n">
        <v>26256</v>
      </c>
      <c r="U130" s="91" t="s">
        <v>39</v>
      </c>
      <c r="V130" s="58" t="n">
        <v>2653</v>
      </c>
      <c r="W130" s="77" t="s">
        <v>331</v>
      </c>
      <c r="X130" s="57"/>
      <c r="Y130" s="58"/>
      <c r="Z130" s="77" t="s">
        <v>332</v>
      </c>
      <c r="AA130" s="70"/>
      <c r="AB130" s="58"/>
      <c r="AC130" s="69"/>
      <c r="AD130" s="69"/>
      <c r="AE130" s="69"/>
    </row>
    <row r="131" customFormat="false" ht="28.4" hidden="false" customHeight="true" outlineLevel="0" collapsed="false">
      <c r="A131" s="86"/>
      <c r="B131" s="230"/>
      <c r="C131" s="86"/>
      <c r="D131" s="86"/>
      <c r="E131" s="230"/>
      <c r="F131" s="89"/>
      <c r="G131" s="63" t="s">
        <v>166</v>
      </c>
      <c r="H131" s="205" t="str">
        <f aca="false">"&lt;"&amp;ROUND(RIGHT(H130,LEN(H130)-1)*81/1000,2)&amp;" ppb"</f>
        <v>&lt;2.69 ppb</v>
      </c>
      <c r="I131" s="70"/>
      <c r="J131" s="206"/>
      <c r="K131" s="205" t="str">
        <f aca="false">"&lt;"&amp;ROUND(RIGHT(K130,LEN(K130)-1)*81/1000,2)&amp;" ppb"</f>
        <v>&lt;16.61 ppb</v>
      </c>
      <c r="L131" s="70"/>
      <c r="M131" s="206"/>
      <c r="N131" s="205" t="str">
        <f aca="false">"&lt;"&amp;ROUND(RIGHT(N130,LEN(N130)-1)*1760/1000,2)&amp;" ppb"</f>
        <v>&lt;9.47 ppb</v>
      </c>
      <c r="O131" s="70"/>
      <c r="P131" s="206"/>
      <c r="Q131" s="205" t="str">
        <f aca="false">ROUND(Q130*246/1000,2)&amp;" ppb"</f>
        <v>24.54 ppb</v>
      </c>
      <c r="R131" s="91" t="s">
        <v>39</v>
      </c>
      <c r="S131" s="206" t="str">
        <f aca="false">ROUND(S130*246/1000,2)&amp;" ppb"</f>
        <v>4.93 ppb</v>
      </c>
      <c r="T131" s="205" t="str">
        <f aca="false">ROUND(T130*32300/1000000,2)&amp;" ppm"</f>
        <v>848.07 ppm</v>
      </c>
      <c r="U131" s="91" t="s">
        <v>39</v>
      </c>
      <c r="V131" s="206" t="str">
        <f aca="false">ROUND(V130*32300/1000000,2)&amp;" ppm"</f>
        <v>85.69 ppm</v>
      </c>
      <c r="W131" s="71"/>
      <c r="X131" s="70"/>
      <c r="Y131" s="72"/>
      <c r="Z131" s="71"/>
      <c r="AA131" s="70"/>
      <c r="AB131" s="72"/>
      <c r="AC131" s="73"/>
      <c r="AD131" s="70"/>
      <c r="AE131" s="74"/>
    </row>
    <row r="132" customFormat="false" ht="30" hidden="false" customHeight="true" outlineLevel="0" collapsed="false">
      <c r="A132" s="86"/>
      <c r="B132" s="230" t="s">
        <v>114</v>
      </c>
      <c r="C132" s="86"/>
      <c r="D132" s="86"/>
      <c r="E132" s="230"/>
      <c r="F132" s="89"/>
      <c r="G132" s="231" t="s">
        <v>111</v>
      </c>
      <c r="H132" s="134" t="s">
        <v>115</v>
      </c>
      <c r="I132" s="134"/>
      <c r="J132" s="134"/>
      <c r="K132" s="108"/>
      <c r="L132" s="109" t="s">
        <v>80</v>
      </c>
      <c r="M132" s="110"/>
      <c r="N132" s="135"/>
      <c r="O132" s="109" t="s">
        <v>81</v>
      </c>
      <c r="P132" s="136"/>
      <c r="Q132" s="135"/>
      <c r="R132" s="109" t="s">
        <v>117</v>
      </c>
      <c r="S132" s="136"/>
      <c r="T132" s="111"/>
      <c r="U132" s="109"/>
      <c r="V132" s="137"/>
      <c r="W132" s="111"/>
      <c r="X132" s="109"/>
      <c r="Y132" s="137"/>
      <c r="Z132" s="111"/>
      <c r="AA132" s="109"/>
      <c r="AB132" s="137"/>
      <c r="AC132" s="108"/>
      <c r="AD132" s="109"/>
      <c r="AE132" s="110"/>
    </row>
    <row r="133" customFormat="false" ht="27.6" hidden="false" customHeight="true" outlineLevel="0" collapsed="false">
      <c r="A133" s="232"/>
      <c r="B133" s="86"/>
      <c r="C133" s="86"/>
      <c r="D133" s="86"/>
      <c r="E133" s="86"/>
      <c r="F133" s="89"/>
      <c r="G133" s="63" t="s">
        <v>198</v>
      </c>
      <c r="H133" s="77" t="s">
        <v>333</v>
      </c>
      <c r="I133" s="57"/>
      <c r="J133" s="233"/>
      <c r="K133" s="234" t="s">
        <v>334</v>
      </c>
      <c r="L133" s="57"/>
      <c r="M133" s="58"/>
      <c r="N133" s="77" t="s">
        <v>335</v>
      </c>
      <c r="O133" s="57"/>
      <c r="P133" s="58"/>
      <c r="Q133" s="56" t="n">
        <v>50.23</v>
      </c>
      <c r="R133" s="98" t="s">
        <v>39</v>
      </c>
      <c r="S133" s="58" t="n">
        <v>46.65</v>
      </c>
      <c r="T133" s="56"/>
      <c r="U133" s="57"/>
      <c r="V133" s="58"/>
      <c r="W133" s="71"/>
      <c r="X133" s="70"/>
      <c r="Y133" s="58"/>
      <c r="Z133" s="73"/>
      <c r="AA133" s="73"/>
      <c r="AB133" s="73"/>
      <c r="AC133" s="71"/>
      <c r="AD133" s="70"/>
      <c r="AE133" s="58"/>
    </row>
    <row r="134" customFormat="false" ht="29.2" hidden="false" customHeight="true" outlineLevel="0" collapsed="false">
      <c r="A134" s="235"/>
      <c r="B134" s="235"/>
      <c r="C134" s="51"/>
      <c r="D134" s="51"/>
      <c r="E134" s="51"/>
      <c r="F134" s="53"/>
      <c r="G134" s="63" t="s">
        <v>166</v>
      </c>
      <c r="H134" s="205" t="str">
        <f aca="false">"&lt;"&amp;ROUND(RIGHT(H133,LEN(H133)-1)*81/1000,2)&amp;" ppb"</f>
        <v>&lt;44.4 ppb</v>
      </c>
      <c r="I134" s="70"/>
      <c r="J134" s="206"/>
      <c r="K134" s="71"/>
      <c r="L134" s="57"/>
      <c r="M134" s="72"/>
      <c r="N134" s="56"/>
      <c r="O134" s="70"/>
      <c r="P134" s="58"/>
      <c r="Q134" s="205" t="str">
        <f aca="false">ROUND(Q133*246/1000,2)&amp;" ppb"</f>
        <v>12.36 ppb</v>
      </c>
      <c r="R134" s="91" t="s">
        <v>39</v>
      </c>
      <c r="S134" s="206" t="str">
        <f aca="false">ROUND(S133*246/1000,2)&amp;" ppb"</f>
        <v>11.48 ppb</v>
      </c>
      <c r="T134" s="56"/>
      <c r="U134" s="70"/>
      <c r="V134" s="72"/>
      <c r="W134" s="56"/>
      <c r="X134" s="70"/>
      <c r="Y134" s="72"/>
      <c r="Z134" s="73"/>
      <c r="AA134" s="72"/>
      <c r="AB134" s="72"/>
      <c r="AC134" s="71"/>
      <c r="AD134" s="70"/>
      <c r="AE134" s="72"/>
    </row>
    <row r="135" customFormat="false" ht="34.3" hidden="false" customHeight="true" outlineLevel="0" collapsed="false">
      <c r="A135" s="223" t="s">
        <v>336</v>
      </c>
      <c r="B135" s="24" t="s">
        <v>317</v>
      </c>
      <c r="C135" s="199" t="s">
        <v>337</v>
      </c>
      <c r="D135" s="25" t="n">
        <v>6.89</v>
      </c>
      <c r="E135" s="26" t="n">
        <v>220401</v>
      </c>
      <c r="F135" s="27" t="n">
        <v>44652</v>
      </c>
      <c r="G135" s="28" t="s">
        <v>111</v>
      </c>
      <c r="H135" s="108"/>
      <c r="I135" s="109" t="s">
        <v>27</v>
      </c>
      <c r="J135" s="110"/>
      <c r="K135" s="108"/>
      <c r="L135" s="109" t="s">
        <v>28</v>
      </c>
      <c r="M135" s="110"/>
      <c r="N135" s="108"/>
      <c r="O135" s="109" t="s">
        <v>29</v>
      </c>
      <c r="P135" s="110"/>
      <c r="Q135" s="108"/>
      <c r="R135" s="109" t="s">
        <v>30</v>
      </c>
      <c r="S135" s="110"/>
      <c r="T135" s="111"/>
      <c r="U135" s="109" t="s">
        <v>112</v>
      </c>
      <c r="V135" s="110"/>
      <c r="W135" s="108"/>
      <c r="X135" s="109" t="s">
        <v>32</v>
      </c>
      <c r="Y135" s="110"/>
      <c r="Z135" s="108"/>
      <c r="AA135" s="109" t="s">
        <v>98</v>
      </c>
      <c r="AB135" s="110"/>
      <c r="AC135" s="112" t="s">
        <v>34</v>
      </c>
      <c r="AD135" s="112"/>
      <c r="AE135" s="112"/>
    </row>
    <row r="136" customFormat="false" ht="29.05" hidden="false" customHeight="true" outlineLevel="0" collapsed="false">
      <c r="A136" s="93" t="s">
        <v>319</v>
      </c>
      <c r="B136" s="93"/>
      <c r="C136" s="93"/>
      <c r="D136" s="93"/>
      <c r="E136" s="93"/>
      <c r="F136" s="96" t="n">
        <v>44659</v>
      </c>
      <c r="G136" s="28" t="s">
        <v>198</v>
      </c>
      <c r="H136" s="35" t="n">
        <v>6867</v>
      </c>
      <c r="I136" s="33" t="s">
        <v>39</v>
      </c>
      <c r="J136" s="36" t="n">
        <v>232.4</v>
      </c>
      <c r="K136" s="35" t="n">
        <v>7455</v>
      </c>
      <c r="L136" s="33" t="s">
        <v>39</v>
      </c>
      <c r="M136" s="36" t="n">
        <v>543.1</v>
      </c>
      <c r="N136" s="35" t="n">
        <v>287.4</v>
      </c>
      <c r="O136" s="33" t="s">
        <v>39</v>
      </c>
      <c r="P136" s="36" t="n">
        <v>17.06</v>
      </c>
      <c r="Q136" s="35" t="n">
        <v>6201</v>
      </c>
      <c r="R136" s="33" t="s">
        <v>39</v>
      </c>
      <c r="S136" s="36" t="n">
        <v>255.6</v>
      </c>
      <c r="T136" s="35" t="n">
        <v>16764</v>
      </c>
      <c r="U136" s="33" t="s">
        <v>39</v>
      </c>
      <c r="V136" s="36" t="n">
        <v>2646</v>
      </c>
      <c r="W136" s="35" t="s">
        <v>338</v>
      </c>
      <c r="X136" s="30"/>
      <c r="Y136" s="36"/>
      <c r="Z136" s="35" t="s">
        <v>339</v>
      </c>
      <c r="AA136" s="33"/>
      <c r="AB136" s="36"/>
      <c r="AC136" s="163"/>
      <c r="AD136" s="163"/>
      <c r="AE136" s="163"/>
    </row>
    <row r="137" customFormat="false" ht="28.4" hidden="false" customHeight="true" outlineLevel="0" collapsed="false">
      <c r="A137" s="236"/>
      <c r="B137" s="224"/>
      <c r="C137" s="93"/>
      <c r="D137" s="93"/>
      <c r="E137" s="224"/>
      <c r="F137" s="96"/>
      <c r="G137" s="28" t="s">
        <v>166</v>
      </c>
      <c r="H137" s="201" t="str">
        <f aca="false">ROUND(H136*81/1000,2)&amp;" ppb"</f>
        <v>556.23 ppb</v>
      </c>
      <c r="I137" s="33" t="s">
        <v>39</v>
      </c>
      <c r="J137" s="202" t="str">
        <f aca="false">ROUND(J136*81/1000,2)&amp;" ppb"</f>
        <v>18.82 ppb</v>
      </c>
      <c r="K137" s="201" t="str">
        <f aca="false">ROUND(K136*81/1000,2)&amp;" ppb"</f>
        <v>603.86 ppb</v>
      </c>
      <c r="L137" s="33" t="s">
        <v>39</v>
      </c>
      <c r="M137" s="202" t="str">
        <f aca="false">ROUND(M136*81/1000,2)&amp;" ppb"</f>
        <v>43.99 ppb</v>
      </c>
      <c r="N137" s="201" t="str">
        <f aca="false">ROUND(N136*1760/1000,2)&amp;" ppb"</f>
        <v>505.82 ppb</v>
      </c>
      <c r="O137" s="33" t="s">
        <v>39</v>
      </c>
      <c r="P137" s="202" t="str">
        <f aca="false">ROUND(P136*1760/1000,2)&amp;" ppb"</f>
        <v>30.03 ppb</v>
      </c>
      <c r="Q137" s="201" t="str">
        <f aca="false">ROUND(Q136*246/1000,2)&amp;" ppb"</f>
        <v>1525.45 ppb</v>
      </c>
      <c r="R137" s="33" t="s">
        <v>39</v>
      </c>
      <c r="S137" s="202" t="str">
        <f aca="false">ROUND(S136*246/1000,2)&amp;" ppb"</f>
        <v>62.88 ppb</v>
      </c>
      <c r="T137" s="201" t="str">
        <f aca="false">ROUND(T136*32300/1000000,2)&amp;" ppm"</f>
        <v>541.48 ppm</v>
      </c>
      <c r="U137" s="33" t="s">
        <v>39</v>
      </c>
      <c r="V137" s="202" t="str">
        <f aca="false">ROUND(V136*32300/1000000,2)&amp;" ppm"</f>
        <v>85.47 ppm</v>
      </c>
      <c r="W137" s="29"/>
      <c r="X137" s="33"/>
      <c r="Y137" s="31"/>
      <c r="Z137" s="29"/>
      <c r="AA137" s="33"/>
      <c r="AB137" s="31"/>
      <c r="AC137" s="37"/>
      <c r="AD137" s="33"/>
      <c r="AE137" s="38"/>
    </row>
    <row r="138" customFormat="false" ht="30" hidden="false" customHeight="true" outlineLevel="0" collapsed="false">
      <c r="A138" s="237" t="s">
        <v>340</v>
      </c>
      <c r="B138" s="224" t="s">
        <v>114</v>
      </c>
      <c r="C138" s="93"/>
      <c r="D138" s="93"/>
      <c r="E138" s="224"/>
      <c r="F138" s="96"/>
      <c r="G138" s="225" t="s">
        <v>111</v>
      </c>
      <c r="H138" s="134" t="s">
        <v>115</v>
      </c>
      <c r="I138" s="134"/>
      <c r="J138" s="134"/>
      <c r="K138" s="108"/>
      <c r="L138" s="109" t="s">
        <v>80</v>
      </c>
      <c r="M138" s="110"/>
      <c r="N138" s="135"/>
      <c r="O138" s="109" t="s">
        <v>81</v>
      </c>
      <c r="P138" s="136"/>
      <c r="Q138" s="135"/>
      <c r="R138" s="109" t="s">
        <v>117</v>
      </c>
      <c r="S138" s="136"/>
      <c r="T138" s="111"/>
      <c r="U138" s="109"/>
      <c r="V138" s="137"/>
      <c r="W138" s="111"/>
      <c r="X138" s="109"/>
      <c r="Y138" s="137"/>
      <c r="Z138" s="111"/>
      <c r="AA138" s="109"/>
      <c r="AB138" s="137"/>
      <c r="AC138" s="108"/>
      <c r="AD138" s="109"/>
      <c r="AE138" s="110"/>
    </row>
    <row r="139" customFormat="false" ht="27.6" hidden="false" customHeight="true" outlineLevel="0" collapsed="false">
      <c r="A139" s="226"/>
      <c r="B139" s="93"/>
      <c r="C139" s="93"/>
      <c r="D139" s="93"/>
      <c r="E139" s="93"/>
      <c r="F139" s="96"/>
      <c r="G139" s="28" t="s">
        <v>198</v>
      </c>
      <c r="H139" s="35" t="n">
        <v>2764.2</v>
      </c>
      <c r="I139" s="30" t="s">
        <v>39</v>
      </c>
      <c r="J139" s="36" t="n">
        <v>884.5</v>
      </c>
      <c r="K139" s="227" t="n">
        <v>261.34</v>
      </c>
      <c r="L139" s="30" t="s">
        <v>39</v>
      </c>
      <c r="M139" s="36" t="n">
        <v>255.9</v>
      </c>
      <c r="N139" s="35" t="s">
        <v>341</v>
      </c>
      <c r="O139" s="30"/>
      <c r="P139" s="36"/>
      <c r="Q139" s="35" t="n">
        <v>5379</v>
      </c>
      <c r="R139" s="30" t="s">
        <v>39</v>
      </c>
      <c r="S139" s="36" t="n">
        <v>260.2</v>
      </c>
      <c r="T139" s="35"/>
      <c r="U139" s="30"/>
      <c r="V139" s="36"/>
      <c r="W139" s="29"/>
      <c r="X139" s="33"/>
      <c r="Y139" s="36"/>
      <c r="Z139" s="37"/>
      <c r="AA139" s="37"/>
      <c r="AB139" s="37"/>
      <c r="AC139" s="29"/>
      <c r="AD139" s="33"/>
      <c r="AE139" s="36"/>
    </row>
    <row r="140" customFormat="false" ht="29.2" hidden="false" customHeight="true" outlineLevel="0" collapsed="false">
      <c r="A140" s="228"/>
      <c r="B140" s="228"/>
      <c r="C140" s="39"/>
      <c r="D140" s="39"/>
      <c r="E140" s="39"/>
      <c r="F140" s="40"/>
      <c r="G140" s="28" t="s">
        <v>166</v>
      </c>
      <c r="H140" s="201" t="str">
        <f aca="false">ROUND(H139*81/1000,2)&amp;" ppb"</f>
        <v>223.9 ppb</v>
      </c>
      <c r="I140" s="33" t="s">
        <v>39</v>
      </c>
      <c r="J140" s="202" t="str">
        <f aca="false">ROUND(J139*81/1000,2)&amp;" ppb"</f>
        <v>71.64 ppb</v>
      </c>
      <c r="K140" s="29"/>
      <c r="L140" s="30"/>
      <c r="M140" s="31"/>
      <c r="N140" s="35"/>
      <c r="O140" s="33"/>
      <c r="P140" s="36"/>
      <c r="Q140" s="201" t="str">
        <f aca="false">ROUND(Q139*246/1000,2)&amp;" ppb"</f>
        <v>1323.23 ppb</v>
      </c>
      <c r="R140" s="33" t="s">
        <v>39</v>
      </c>
      <c r="S140" s="202" t="str">
        <f aca="false">ROUND(S139*246/1000,2)&amp;" ppb"</f>
        <v>64.01 ppb</v>
      </c>
      <c r="T140" s="35"/>
      <c r="U140" s="33"/>
      <c r="V140" s="31"/>
      <c r="W140" s="35"/>
      <c r="X140" s="33"/>
      <c r="Y140" s="31"/>
      <c r="Z140" s="37"/>
      <c r="AA140" s="31"/>
      <c r="AB140" s="31"/>
      <c r="AC140" s="29"/>
      <c r="AD140" s="33"/>
      <c r="AE140" s="31"/>
    </row>
    <row r="141" customFormat="false" ht="34.3" hidden="false" customHeight="true" outlineLevel="0" collapsed="false">
      <c r="A141" s="229" t="s">
        <v>342</v>
      </c>
      <c r="B141" s="41" t="s">
        <v>317</v>
      </c>
      <c r="C141" s="185" t="s">
        <v>343</v>
      </c>
      <c r="D141" s="76" t="n">
        <v>10.798</v>
      </c>
      <c r="E141" s="42" t="n">
        <v>220408</v>
      </c>
      <c r="F141" s="62" t="n">
        <v>44659</v>
      </c>
      <c r="G141" s="63" t="s">
        <v>111</v>
      </c>
      <c r="H141" s="108"/>
      <c r="I141" s="109" t="s">
        <v>27</v>
      </c>
      <c r="J141" s="110"/>
      <c r="K141" s="108"/>
      <c r="L141" s="109" t="s">
        <v>28</v>
      </c>
      <c r="M141" s="110"/>
      <c r="N141" s="108"/>
      <c r="O141" s="109" t="s">
        <v>29</v>
      </c>
      <c r="P141" s="110"/>
      <c r="Q141" s="108"/>
      <c r="R141" s="109" t="s">
        <v>30</v>
      </c>
      <c r="S141" s="110"/>
      <c r="T141" s="111"/>
      <c r="U141" s="109" t="s">
        <v>112</v>
      </c>
      <c r="V141" s="110"/>
      <c r="W141" s="108"/>
      <c r="X141" s="109" t="s">
        <v>32</v>
      </c>
      <c r="Y141" s="110"/>
      <c r="Z141" s="108"/>
      <c r="AA141" s="109" t="s">
        <v>98</v>
      </c>
      <c r="AB141" s="110"/>
      <c r="AC141" s="112" t="s">
        <v>34</v>
      </c>
      <c r="AD141" s="112"/>
      <c r="AE141" s="112"/>
    </row>
    <row r="142" customFormat="false" ht="29.05" hidden="false" customHeight="true" outlineLevel="0" collapsed="false">
      <c r="A142" s="86" t="s">
        <v>326</v>
      </c>
      <c r="B142" s="86" t="s">
        <v>327</v>
      </c>
      <c r="C142" s="86"/>
      <c r="D142" s="86"/>
      <c r="E142" s="86"/>
      <c r="F142" s="89" t="n">
        <v>44670</v>
      </c>
      <c r="G142" s="63" t="s">
        <v>198</v>
      </c>
      <c r="H142" s="56" t="n">
        <v>3005</v>
      </c>
      <c r="I142" s="91" t="s">
        <v>39</v>
      </c>
      <c r="J142" s="58" t="n">
        <v>107.9</v>
      </c>
      <c r="K142" s="56" t="n">
        <v>5538</v>
      </c>
      <c r="L142" s="91" t="s">
        <v>39</v>
      </c>
      <c r="M142" s="58" t="n">
        <v>376.3</v>
      </c>
      <c r="N142" s="56" t="n">
        <v>182.3</v>
      </c>
      <c r="O142" s="91" t="s">
        <v>39</v>
      </c>
      <c r="P142" s="58" t="n">
        <v>10.14</v>
      </c>
      <c r="Q142" s="56" t="n">
        <v>4350</v>
      </c>
      <c r="R142" s="91" t="s">
        <v>39</v>
      </c>
      <c r="S142" s="58" t="n">
        <v>169.6</v>
      </c>
      <c r="T142" s="56" t="n">
        <v>9237.8</v>
      </c>
      <c r="U142" s="91" t="s">
        <v>39</v>
      </c>
      <c r="V142" s="58" t="n">
        <v>1489</v>
      </c>
      <c r="W142" s="77" t="s">
        <v>344</v>
      </c>
      <c r="X142" s="57"/>
      <c r="Y142" s="58"/>
      <c r="Z142" s="77" t="s">
        <v>345</v>
      </c>
      <c r="AA142" s="70"/>
      <c r="AB142" s="58"/>
      <c r="AC142" s="69"/>
      <c r="AD142" s="69"/>
      <c r="AE142" s="69"/>
    </row>
    <row r="143" customFormat="false" ht="28.4" hidden="false" customHeight="true" outlineLevel="0" collapsed="false">
      <c r="A143" s="238"/>
      <c r="B143" s="230"/>
      <c r="C143" s="86"/>
      <c r="D143" s="86"/>
      <c r="E143" s="230"/>
      <c r="F143" s="89"/>
      <c r="G143" s="63" t="s">
        <v>166</v>
      </c>
      <c r="H143" s="205" t="str">
        <f aca="false">ROUND(H142*81/1000,2)&amp;" ppb"</f>
        <v>243.41 ppb</v>
      </c>
      <c r="I143" s="91" t="s">
        <v>39</v>
      </c>
      <c r="J143" s="206" t="str">
        <f aca="false">ROUND(J142*81/1000,2)&amp;" ppb"</f>
        <v>8.74 ppb</v>
      </c>
      <c r="K143" s="205" t="str">
        <f aca="false">ROUND(K142*81/1000,2)&amp;" ppb"</f>
        <v>448.58 ppb</v>
      </c>
      <c r="L143" s="91" t="s">
        <v>39</v>
      </c>
      <c r="M143" s="206" t="str">
        <f aca="false">ROUND(M142*81/1000,2)&amp;" ppb"</f>
        <v>30.48 ppb</v>
      </c>
      <c r="N143" s="205" t="str">
        <f aca="false">ROUND(N142*1760/1000,2)&amp;" ppb"</f>
        <v>320.85 ppb</v>
      </c>
      <c r="O143" s="91" t="s">
        <v>39</v>
      </c>
      <c r="P143" s="206" t="str">
        <f aca="false">ROUND(P142*1760/1000,2)&amp;" ppb"</f>
        <v>17.85 ppb</v>
      </c>
      <c r="Q143" s="205" t="str">
        <f aca="false">ROUND(Q142*246/1000,2)&amp;" ppb"</f>
        <v>1070.1 ppb</v>
      </c>
      <c r="R143" s="91" t="s">
        <v>39</v>
      </c>
      <c r="S143" s="206" t="str">
        <f aca="false">ROUND(S142*246/1000,2)&amp;" ppb"</f>
        <v>41.72 ppb</v>
      </c>
      <c r="T143" s="205" t="str">
        <f aca="false">ROUND(T142*32300/1000000,2)&amp;" ppm"</f>
        <v>298.38 ppm</v>
      </c>
      <c r="U143" s="91" t="s">
        <v>39</v>
      </c>
      <c r="V143" s="206" t="str">
        <f aca="false">ROUND(V142*32300/1000000,2)&amp;" ppm"</f>
        <v>48.09 ppm</v>
      </c>
      <c r="W143" s="71"/>
      <c r="X143" s="70"/>
      <c r="Y143" s="72"/>
      <c r="Z143" s="71"/>
      <c r="AA143" s="70"/>
      <c r="AB143" s="72"/>
      <c r="AC143" s="73"/>
      <c r="AD143" s="70"/>
      <c r="AE143" s="74"/>
    </row>
    <row r="144" customFormat="false" ht="30" hidden="false" customHeight="true" outlineLevel="0" collapsed="false">
      <c r="A144" s="239" t="s">
        <v>340</v>
      </c>
      <c r="B144" s="230" t="s">
        <v>114</v>
      </c>
      <c r="C144" s="86"/>
      <c r="D144" s="86"/>
      <c r="E144" s="230"/>
      <c r="F144" s="89"/>
      <c r="G144" s="231" t="s">
        <v>111</v>
      </c>
      <c r="H144" s="134" t="s">
        <v>115</v>
      </c>
      <c r="I144" s="134"/>
      <c r="J144" s="134"/>
      <c r="K144" s="108"/>
      <c r="L144" s="109" t="s">
        <v>80</v>
      </c>
      <c r="M144" s="110"/>
      <c r="N144" s="135"/>
      <c r="O144" s="109" t="s">
        <v>81</v>
      </c>
      <c r="P144" s="136"/>
      <c r="Q144" s="135"/>
      <c r="R144" s="109" t="s">
        <v>117</v>
      </c>
      <c r="S144" s="136"/>
      <c r="T144" s="111"/>
      <c r="U144" s="109"/>
      <c r="V144" s="137"/>
      <c r="W144" s="111"/>
      <c r="X144" s="109"/>
      <c r="Y144" s="137"/>
      <c r="Z144" s="111"/>
      <c r="AA144" s="109"/>
      <c r="AB144" s="137"/>
      <c r="AC144" s="108"/>
      <c r="AD144" s="109"/>
      <c r="AE144" s="110"/>
    </row>
    <row r="145" customFormat="false" ht="27.6" hidden="false" customHeight="true" outlineLevel="0" collapsed="false">
      <c r="A145" s="232"/>
      <c r="B145" s="86"/>
      <c r="C145" s="86"/>
      <c r="D145" s="86"/>
      <c r="E145" s="86"/>
      <c r="F145" s="89"/>
      <c r="G145" s="63" t="s">
        <v>198</v>
      </c>
      <c r="H145" s="56" t="n">
        <v>1950.1</v>
      </c>
      <c r="I145" s="98" t="s">
        <v>39</v>
      </c>
      <c r="J145" s="58" t="n">
        <v>629.5</v>
      </c>
      <c r="K145" s="77" t="s">
        <v>346</v>
      </c>
      <c r="L145" s="57"/>
      <c r="M145" s="58"/>
      <c r="N145" s="77" t="s">
        <v>347</v>
      </c>
      <c r="O145" s="57"/>
      <c r="P145" s="58"/>
      <c r="Q145" s="56" t="n">
        <v>2219</v>
      </c>
      <c r="R145" s="98" t="s">
        <v>39</v>
      </c>
      <c r="S145" s="58" t="n">
        <v>127.5</v>
      </c>
      <c r="T145" s="56"/>
      <c r="U145" s="57"/>
      <c r="V145" s="58"/>
      <c r="W145" s="71"/>
      <c r="X145" s="70"/>
      <c r="Y145" s="58"/>
      <c r="Z145" s="73"/>
      <c r="AA145" s="73"/>
      <c r="AB145" s="73"/>
      <c r="AC145" s="71"/>
      <c r="AD145" s="70"/>
      <c r="AE145" s="58"/>
    </row>
    <row r="146" customFormat="false" ht="29.2" hidden="false" customHeight="true" outlineLevel="0" collapsed="false">
      <c r="A146" s="235"/>
      <c r="B146" s="235"/>
      <c r="C146" s="51"/>
      <c r="D146" s="51"/>
      <c r="E146" s="51"/>
      <c r="F146" s="53"/>
      <c r="G146" s="63" t="s">
        <v>166</v>
      </c>
      <c r="H146" s="205" t="str">
        <f aca="false">ROUND(H145*81/1000,2)&amp;" ppb"</f>
        <v>157.96 ppb</v>
      </c>
      <c r="I146" s="91" t="s">
        <v>39</v>
      </c>
      <c r="J146" s="206" t="str">
        <f aca="false">ROUND(J145*81/1000,2)&amp;" ppb"</f>
        <v>50.99 ppb</v>
      </c>
      <c r="K146" s="71"/>
      <c r="L146" s="57"/>
      <c r="M146" s="72"/>
      <c r="N146" s="56"/>
      <c r="O146" s="70"/>
      <c r="P146" s="58"/>
      <c r="Q146" s="205" t="str">
        <f aca="false">ROUND(Q145*246/1000,2)&amp;" ppb"</f>
        <v>545.87 ppb</v>
      </c>
      <c r="R146" s="91" t="s">
        <v>39</v>
      </c>
      <c r="S146" s="206" t="str">
        <f aca="false">ROUND(S145*246/1000,2)&amp;" ppb"</f>
        <v>31.37 ppb</v>
      </c>
      <c r="T146" s="56"/>
      <c r="U146" s="70"/>
      <c r="V146" s="72"/>
      <c r="W146" s="56"/>
      <c r="X146" s="70"/>
      <c r="Y146" s="72"/>
      <c r="Z146" s="73"/>
      <c r="AA146" s="72"/>
      <c r="AB146" s="72"/>
      <c r="AC146" s="71"/>
      <c r="AD146" s="70"/>
      <c r="AE146" s="72"/>
    </row>
    <row r="147" customFormat="false" ht="34.3" hidden="false" customHeight="true" outlineLevel="0" collapsed="false">
      <c r="A147" s="223" t="s">
        <v>348</v>
      </c>
      <c r="B147" s="24" t="s">
        <v>349</v>
      </c>
      <c r="C147" s="199" t="s">
        <v>350</v>
      </c>
      <c r="D147" s="25" t="n">
        <v>12.735</v>
      </c>
      <c r="E147" s="26" t="n">
        <v>230531</v>
      </c>
      <c r="F147" s="27" t="n">
        <v>45077</v>
      </c>
      <c r="G147" s="28" t="s">
        <v>111</v>
      </c>
      <c r="H147" s="108"/>
      <c r="I147" s="109" t="s">
        <v>27</v>
      </c>
      <c r="J147" s="110"/>
      <c r="K147" s="108"/>
      <c r="L147" s="109" t="s">
        <v>28</v>
      </c>
      <c r="M147" s="110"/>
      <c r="N147" s="108"/>
      <c r="O147" s="109" t="s">
        <v>29</v>
      </c>
      <c r="P147" s="110"/>
      <c r="Q147" s="108"/>
      <c r="R147" s="109" t="s">
        <v>30</v>
      </c>
      <c r="S147" s="110"/>
      <c r="T147" s="111"/>
      <c r="U147" s="109" t="s">
        <v>112</v>
      </c>
      <c r="V147" s="110"/>
      <c r="W147" s="108"/>
      <c r="X147" s="109" t="s">
        <v>32</v>
      </c>
      <c r="Y147" s="110"/>
      <c r="Z147" s="108"/>
      <c r="AA147" s="109" t="s">
        <v>98</v>
      </c>
      <c r="AB147" s="110"/>
      <c r="AC147" s="112" t="s">
        <v>34</v>
      </c>
      <c r="AD147" s="112"/>
      <c r="AE147" s="112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  <c r="GN147" s="113"/>
      <c r="GO147" s="113"/>
      <c r="GP147" s="113"/>
      <c r="GQ147" s="113"/>
      <c r="GR147" s="113"/>
      <c r="GS147" s="113"/>
      <c r="GT147" s="113"/>
      <c r="GU147" s="113"/>
      <c r="GV147" s="113"/>
      <c r="GW147" s="113"/>
      <c r="GX147" s="113"/>
      <c r="GY147" s="113"/>
      <c r="GZ147" s="113"/>
      <c r="HA147" s="113"/>
      <c r="HB147" s="113"/>
      <c r="HC147" s="113"/>
      <c r="HD147" s="113"/>
      <c r="HE147" s="113"/>
      <c r="HF147" s="113"/>
      <c r="HG147" s="113"/>
      <c r="HH147" s="113"/>
      <c r="HI147" s="113"/>
      <c r="HJ147" s="113"/>
      <c r="HK147" s="113"/>
      <c r="HL147" s="113"/>
      <c r="HM147" s="113"/>
      <c r="HN147" s="113"/>
      <c r="HO147" s="113"/>
      <c r="HP147" s="113"/>
      <c r="HQ147" s="113"/>
      <c r="HR147" s="113"/>
      <c r="HS147" s="113"/>
      <c r="HT147" s="113"/>
      <c r="HU147" s="113"/>
      <c r="HV147" s="113"/>
      <c r="HW147" s="113"/>
      <c r="HX147" s="113"/>
      <c r="HY147" s="113"/>
      <c r="HZ147" s="113"/>
      <c r="IA147" s="113"/>
      <c r="IB147" s="113"/>
      <c r="IC147" s="113"/>
      <c r="ID147" s="113"/>
      <c r="IE147" s="113"/>
      <c r="IF147" s="113"/>
      <c r="IG147" s="113"/>
      <c r="IH147" s="113"/>
      <c r="II147" s="113"/>
      <c r="IJ147" s="113"/>
      <c r="IK147" s="113"/>
      <c r="IL147" s="113"/>
      <c r="IM147" s="113"/>
      <c r="IN147" s="113"/>
      <c r="IO147" s="113"/>
      <c r="IP147" s="113"/>
      <c r="IQ147" s="113"/>
      <c r="IR147" s="113"/>
      <c r="IS147" s="113"/>
      <c r="IT147" s="113"/>
      <c r="IU147" s="113"/>
      <c r="IV147" s="113"/>
    </row>
    <row r="148" customFormat="false" ht="29.05" hidden="false" customHeight="true" outlineLevel="0" collapsed="false">
      <c r="A148" s="93" t="s">
        <v>351</v>
      </c>
      <c r="B148" s="93"/>
      <c r="C148" s="93"/>
      <c r="D148" s="93"/>
      <c r="E148" s="93"/>
      <c r="F148" s="96" t="n">
        <v>45090</v>
      </c>
      <c r="G148" s="28" t="s">
        <v>198</v>
      </c>
      <c r="H148" s="35" t="n">
        <v>33.55</v>
      </c>
      <c r="I148" s="33" t="s">
        <v>39</v>
      </c>
      <c r="J148" s="36" t="n">
        <v>2.037</v>
      </c>
      <c r="K148" s="35" t="n">
        <v>101</v>
      </c>
      <c r="L148" s="33" t="s">
        <v>39</v>
      </c>
      <c r="M148" s="36" t="n">
        <v>24.59</v>
      </c>
      <c r="N148" s="35" t="n">
        <v>1.861</v>
      </c>
      <c r="O148" s="33" t="s">
        <v>39</v>
      </c>
      <c r="P148" s="36" t="n">
        <v>0.3594</v>
      </c>
      <c r="Q148" s="35" t="n">
        <v>53.87</v>
      </c>
      <c r="R148" s="33" t="s">
        <v>39</v>
      </c>
      <c r="S148" s="36" t="n">
        <v>3.075</v>
      </c>
      <c r="T148" s="35" t="n">
        <v>877.76</v>
      </c>
      <c r="U148" s="33" t="s">
        <v>39</v>
      </c>
      <c r="V148" s="36" t="n">
        <v>90.74</v>
      </c>
      <c r="W148" s="35" t="s">
        <v>352</v>
      </c>
      <c r="X148" s="30"/>
      <c r="Y148" s="36"/>
      <c r="Z148" s="35" t="s">
        <v>353</v>
      </c>
      <c r="AA148" s="33"/>
      <c r="AB148" s="36"/>
      <c r="AC148" s="163"/>
      <c r="AD148" s="163"/>
      <c r="AE148" s="16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  <c r="GN148" s="113"/>
      <c r="GO148" s="113"/>
      <c r="GP148" s="113"/>
      <c r="GQ148" s="113"/>
      <c r="GR148" s="113"/>
      <c r="GS148" s="113"/>
      <c r="GT148" s="113"/>
      <c r="GU148" s="113"/>
      <c r="GV148" s="113"/>
      <c r="GW148" s="113"/>
      <c r="GX148" s="113"/>
      <c r="GY148" s="113"/>
      <c r="GZ148" s="113"/>
      <c r="HA148" s="113"/>
      <c r="HB148" s="113"/>
      <c r="HC148" s="113"/>
      <c r="HD148" s="113"/>
      <c r="HE148" s="113"/>
      <c r="HF148" s="113"/>
      <c r="HG148" s="113"/>
      <c r="HH148" s="113"/>
      <c r="HI148" s="113"/>
      <c r="HJ148" s="113"/>
      <c r="HK148" s="113"/>
      <c r="HL148" s="113"/>
      <c r="HM148" s="113"/>
      <c r="HN148" s="113"/>
      <c r="HO148" s="113"/>
      <c r="HP148" s="113"/>
      <c r="HQ148" s="113"/>
      <c r="HR148" s="113"/>
      <c r="HS148" s="113"/>
      <c r="HT148" s="113"/>
      <c r="HU148" s="113"/>
      <c r="HV148" s="113"/>
      <c r="HW148" s="113"/>
      <c r="HX148" s="113"/>
      <c r="HY148" s="113"/>
      <c r="HZ148" s="113"/>
      <c r="IA148" s="113"/>
      <c r="IB148" s="113"/>
      <c r="IC148" s="113"/>
      <c r="ID148" s="113"/>
      <c r="IE148" s="113"/>
      <c r="IF148" s="113"/>
      <c r="IG148" s="113"/>
      <c r="IH148" s="113"/>
      <c r="II148" s="113"/>
      <c r="IJ148" s="113"/>
      <c r="IK148" s="113"/>
      <c r="IL148" s="113"/>
      <c r="IM148" s="113"/>
      <c r="IN148" s="113"/>
      <c r="IO148" s="113"/>
      <c r="IP148" s="113"/>
      <c r="IQ148" s="113"/>
      <c r="IR148" s="113"/>
      <c r="IS148" s="113"/>
      <c r="IT148" s="113"/>
      <c r="IU148" s="113"/>
      <c r="IV148" s="113"/>
    </row>
    <row r="149" customFormat="false" ht="28.4" hidden="false" customHeight="true" outlineLevel="0" collapsed="false">
      <c r="A149" s="240"/>
      <c r="B149" s="224"/>
      <c r="C149" s="93"/>
      <c r="D149" s="93"/>
      <c r="E149" s="224"/>
      <c r="F149" s="96"/>
      <c r="G149" s="28" t="s">
        <v>166</v>
      </c>
      <c r="H149" s="201" t="str">
        <f aca="false">ROUND(H148*81/1000,2)&amp;" ppb"</f>
        <v>2.72 ppb</v>
      </c>
      <c r="I149" s="33" t="s">
        <v>39</v>
      </c>
      <c r="J149" s="202" t="str">
        <f aca="false">ROUND(J148*81/1000,2)&amp;" ppb"</f>
        <v>0.16 ppb</v>
      </c>
      <c r="K149" s="201" t="str">
        <f aca="false">ROUND(K148*81/1000,2)&amp;" ppb"</f>
        <v>8.18 ppb</v>
      </c>
      <c r="L149" s="33" t="s">
        <v>39</v>
      </c>
      <c r="M149" s="202" t="str">
        <f aca="false">ROUND(M148*81/1000,2)&amp;" ppb"</f>
        <v>1.99 ppb</v>
      </c>
      <c r="N149" s="201" t="str">
        <f aca="false">ROUND(N148*1760/1000,2)&amp;" ppb"</f>
        <v>3.28 ppb</v>
      </c>
      <c r="O149" s="33" t="s">
        <v>39</v>
      </c>
      <c r="P149" s="202" t="str">
        <f aca="false">ROUND(P148*1760/1000,2)&amp;" ppb"</f>
        <v>0.63 ppb</v>
      </c>
      <c r="Q149" s="201" t="str">
        <f aca="false">ROUND(Q148*246/1000,2)&amp;" ppb"</f>
        <v>13.25 ppb</v>
      </c>
      <c r="R149" s="33" t="s">
        <v>39</v>
      </c>
      <c r="S149" s="202" t="str">
        <f aca="false">ROUND(S148*246/1000,2)&amp;" ppb"</f>
        <v>0.76 ppb</v>
      </c>
      <c r="T149" s="201" t="str">
        <f aca="false">ROUND(T148*32300/1000000,2)&amp;" ppm"</f>
        <v>28.35 ppm</v>
      </c>
      <c r="U149" s="33" t="s">
        <v>39</v>
      </c>
      <c r="V149" s="202" t="str">
        <f aca="false">ROUND(V148*32300/1000000,2)&amp;" ppm"</f>
        <v>2.93 ppm</v>
      </c>
      <c r="W149" s="29"/>
      <c r="X149" s="33"/>
      <c r="Y149" s="31"/>
      <c r="Z149" s="29"/>
      <c r="AA149" s="33"/>
      <c r="AB149" s="31"/>
      <c r="AC149" s="37"/>
      <c r="AD149" s="33"/>
      <c r="AE149" s="38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  <c r="GN149" s="113"/>
      <c r="GO149" s="113"/>
      <c r="GP149" s="113"/>
      <c r="GQ149" s="113"/>
      <c r="GR149" s="113"/>
      <c r="GS149" s="113"/>
      <c r="GT149" s="113"/>
      <c r="GU149" s="113"/>
      <c r="GV149" s="113"/>
      <c r="GW149" s="113"/>
      <c r="GX149" s="113"/>
      <c r="GY149" s="113"/>
      <c r="GZ149" s="113"/>
      <c r="HA149" s="113"/>
      <c r="HB149" s="113"/>
      <c r="HC149" s="113"/>
      <c r="HD149" s="113"/>
      <c r="HE149" s="113"/>
      <c r="HF149" s="113"/>
      <c r="HG149" s="113"/>
      <c r="HH149" s="113"/>
      <c r="HI149" s="113"/>
      <c r="HJ149" s="113"/>
      <c r="HK149" s="113"/>
      <c r="HL149" s="113"/>
      <c r="HM149" s="113"/>
      <c r="HN149" s="113"/>
      <c r="HO149" s="113"/>
      <c r="HP149" s="113"/>
      <c r="HQ149" s="113"/>
      <c r="HR149" s="113"/>
      <c r="HS149" s="113"/>
      <c r="HT149" s="113"/>
      <c r="HU149" s="113"/>
      <c r="HV149" s="113"/>
      <c r="HW149" s="113"/>
      <c r="HX149" s="113"/>
      <c r="HY149" s="113"/>
      <c r="HZ149" s="113"/>
      <c r="IA149" s="113"/>
      <c r="IB149" s="113"/>
      <c r="IC149" s="113"/>
      <c r="ID149" s="113"/>
      <c r="IE149" s="113"/>
      <c r="IF149" s="113"/>
      <c r="IG149" s="113"/>
      <c r="IH149" s="113"/>
      <c r="II149" s="113"/>
      <c r="IJ149" s="113"/>
      <c r="IK149" s="113"/>
      <c r="IL149" s="113"/>
      <c r="IM149" s="113"/>
      <c r="IN149" s="113"/>
      <c r="IO149" s="113"/>
      <c r="IP149" s="113"/>
      <c r="IQ149" s="113"/>
      <c r="IR149" s="113"/>
      <c r="IS149" s="113"/>
      <c r="IT149" s="113"/>
      <c r="IU149" s="113"/>
      <c r="IV149" s="113"/>
    </row>
    <row r="150" customFormat="false" ht="30" hidden="false" customHeight="true" outlineLevel="0" collapsed="false">
      <c r="A150" s="237"/>
      <c r="B150" s="224" t="s">
        <v>114</v>
      </c>
      <c r="C150" s="93"/>
      <c r="D150" s="93"/>
      <c r="E150" s="224"/>
      <c r="F150" s="96"/>
      <c r="G150" s="225" t="s">
        <v>111</v>
      </c>
      <c r="H150" s="134" t="s">
        <v>115</v>
      </c>
      <c r="I150" s="134"/>
      <c r="J150" s="134"/>
      <c r="K150" s="108"/>
      <c r="L150" s="109" t="s">
        <v>80</v>
      </c>
      <c r="M150" s="110"/>
      <c r="N150" s="135"/>
      <c r="O150" s="109" t="s">
        <v>81</v>
      </c>
      <c r="P150" s="136"/>
      <c r="Q150" s="135"/>
      <c r="R150" s="109" t="s">
        <v>117</v>
      </c>
      <c r="S150" s="136"/>
      <c r="T150" s="111"/>
      <c r="U150" s="109"/>
      <c r="V150" s="137"/>
      <c r="W150" s="111"/>
      <c r="X150" s="109"/>
      <c r="Y150" s="137"/>
      <c r="Z150" s="111"/>
      <c r="AA150" s="109"/>
      <c r="AB150" s="137"/>
      <c r="AC150" s="108"/>
      <c r="AD150" s="109"/>
      <c r="AE150" s="110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  <c r="GN150" s="113"/>
      <c r="GO150" s="113"/>
      <c r="GP150" s="113"/>
      <c r="GQ150" s="113"/>
      <c r="GR150" s="113"/>
      <c r="GS150" s="113"/>
      <c r="GT150" s="113"/>
      <c r="GU150" s="113"/>
      <c r="GV150" s="113"/>
      <c r="GW150" s="113"/>
      <c r="GX150" s="113"/>
      <c r="GY150" s="113"/>
      <c r="GZ150" s="113"/>
      <c r="HA150" s="113"/>
      <c r="HB150" s="113"/>
      <c r="HC150" s="113"/>
      <c r="HD150" s="113"/>
      <c r="HE150" s="113"/>
      <c r="HF150" s="113"/>
      <c r="HG150" s="113"/>
      <c r="HH150" s="113"/>
      <c r="HI150" s="113"/>
      <c r="HJ150" s="113"/>
      <c r="HK150" s="113"/>
      <c r="HL150" s="113"/>
      <c r="HM150" s="113"/>
      <c r="HN150" s="113"/>
      <c r="HO150" s="113"/>
      <c r="HP150" s="113"/>
      <c r="HQ150" s="113"/>
      <c r="HR150" s="113"/>
      <c r="HS150" s="113"/>
      <c r="HT150" s="113"/>
      <c r="HU150" s="113"/>
      <c r="HV150" s="113"/>
      <c r="HW150" s="113"/>
      <c r="HX150" s="113"/>
      <c r="HY150" s="113"/>
      <c r="HZ150" s="113"/>
      <c r="IA150" s="113"/>
      <c r="IB150" s="113"/>
      <c r="IC150" s="113"/>
      <c r="ID150" s="113"/>
      <c r="IE150" s="113"/>
      <c r="IF150" s="113"/>
      <c r="IG150" s="113"/>
      <c r="IH150" s="113"/>
      <c r="II150" s="113"/>
      <c r="IJ150" s="113"/>
      <c r="IK150" s="113"/>
      <c r="IL150" s="113"/>
      <c r="IM150" s="113"/>
      <c r="IN150" s="113"/>
      <c r="IO150" s="113"/>
      <c r="IP150" s="113"/>
      <c r="IQ150" s="113"/>
      <c r="IR150" s="113"/>
      <c r="IS150" s="113"/>
      <c r="IT150" s="113"/>
      <c r="IU150" s="113"/>
      <c r="IV150" s="113"/>
    </row>
    <row r="151" customFormat="false" ht="27.6" hidden="false" customHeight="true" outlineLevel="0" collapsed="false">
      <c r="A151" s="226"/>
      <c r="B151" s="93"/>
      <c r="C151" s="93"/>
      <c r="D151" s="93"/>
      <c r="E151" s="93"/>
      <c r="F151" s="96"/>
      <c r="G151" s="28" t="s">
        <v>198</v>
      </c>
      <c r="H151" s="35" t="n">
        <v>107.31</v>
      </c>
      <c r="I151" s="30" t="s">
        <v>39</v>
      </c>
      <c r="J151" s="36" t="n">
        <v>472.3</v>
      </c>
      <c r="K151" s="227" t="n">
        <v>6.4684</v>
      </c>
      <c r="L151" s="30" t="s">
        <v>39</v>
      </c>
      <c r="M151" s="36" t="n">
        <v>7.086</v>
      </c>
      <c r="N151" s="35" t="s">
        <v>354</v>
      </c>
      <c r="O151" s="30"/>
      <c r="P151" s="36"/>
      <c r="Q151" s="35" t="n">
        <v>50.54</v>
      </c>
      <c r="R151" s="30" t="s">
        <v>39</v>
      </c>
      <c r="S151" s="36" t="n">
        <v>3.961</v>
      </c>
      <c r="T151" s="35"/>
      <c r="U151" s="30"/>
      <c r="V151" s="36"/>
      <c r="W151" s="29"/>
      <c r="X151" s="33"/>
      <c r="Y151" s="36"/>
      <c r="Z151" s="37"/>
      <c r="AA151" s="37"/>
      <c r="AB151" s="37"/>
      <c r="AC151" s="29"/>
      <c r="AD151" s="33"/>
      <c r="AE151" s="36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  <c r="GN151" s="113"/>
      <c r="GO151" s="113"/>
      <c r="GP151" s="113"/>
      <c r="GQ151" s="113"/>
      <c r="GR151" s="113"/>
      <c r="GS151" s="113"/>
      <c r="GT151" s="113"/>
      <c r="GU151" s="113"/>
      <c r="GV151" s="113"/>
      <c r="GW151" s="113"/>
      <c r="GX151" s="113"/>
      <c r="GY151" s="113"/>
      <c r="GZ151" s="113"/>
      <c r="HA151" s="113"/>
      <c r="HB151" s="113"/>
      <c r="HC151" s="113"/>
      <c r="HD151" s="113"/>
      <c r="HE151" s="113"/>
      <c r="HF151" s="113"/>
      <c r="HG151" s="113"/>
      <c r="HH151" s="113"/>
      <c r="HI151" s="113"/>
      <c r="HJ151" s="113"/>
      <c r="HK151" s="113"/>
      <c r="HL151" s="113"/>
      <c r="HM151" s="113"/>
      <c r="HN151" s="113"/>
      <c r="HO151" s="113"/>
      <c r="HP151" s="113"/>
      <c r="HQ151" s="113"/>
      <c r="HR151" s="113"/>
      <c r="HS151" s="113"/>
      <c r="HT151" s="113"/>
      <c r="HU151" s="113"/>
      <c r="HV151" s="113"/>
      <c r="HW151" s="113"/>
      <c r="HX151" s="113"/>
      <c r="HY151" s="113"/>
      <c r="HZ151" s="113"/>
      <c r="IA151" s="113"/>
      <c r="IB151" s="113"/>
      <c r="IC151" s="113"/>
      <c r="ID151" s="113"/>
      <c r="IE151" s="113"/>
      <c r="IF151" s="113"/>
      <c r="IG151" s="113"/>
      <c r="IH151" s="113"/>
      <c r="II151" s="113"/>
      <c r="IJ151" s="113"/>
      <c r="IK151" s="113"/>
      <c r="IL151" s="113"/>
      <c r="IM151" s="113"/>
      <c r="IN151" s="113"/>
      <c r="IO151" s="113"/>
      <c r="IP151" s="113"/>
      <c r="IQ151" s="113"/>
      <c r="IR151" s="113"/>
      <c r="IS151" s="113"/>
      <c r="IT151" s="113"/>
      <c r="IU151" s="113"/>
      <c r="IV151" s="113"/>
    </row>
    <row r="152" customFormat="false" ht="29.2" hidden="false" customHeight="true" outlineLevel="0" collapsed="false">
      <c r="A152" s="228"/>
      <c r="B152" s="228"/>
      <c r="C152" s="39"/>
      <c r="D152" s="39"/>
      <c r="E152" s="39"/>
      <c r="F152" s="40"/>
      <c r="G152" s="28" t="s">
        <v>166</v>
      </c>
      <c r="H152" s="201" t="str">
        <f aca="false">ROUND(H151*81/1000,2)&amp;" ppb"</f>
        <v>8.69 ppb</v>
      </c>
      <c r="I152" s="33" t="s">
        <v>39</v>
      </c>
      <c r="J152" s="202" t="str">
        <f aca="false">ROUND(J151*81/1000,2)&amp;" ppb"</f>
        <v>38.26 ppb</v>
      </c>
      <c r="K152" s="29"/>
      <c r="L152" s="30"/>
      <c r="M152" s="31"/>
      <c r="N152" s="35"/>
      <c r="O152" s="33"/>
      <c r="P152" s="36"/>
      <c r="Q152" s="201" t="str">
        <f aca="false">ROUND(Q151*246/1000,2)&amp;" ppb"</f>
        <v>12.43 ppb</v>
      </c>
      <c r="R152" s="33" t="s">
        <v>39</v>
      </c>
      <c r="S152" s="202" t="str">
        <f aca="false">ROUND(S151*246/1000,2)&amp;" ppb"</f>
        <v>0.97 ppb</v>
      </c>
      <c r="T152" s="35"/>
      <c r="U152" s="33"/>
      <c r="V152" s="31"/>
      <c r="W152" s="35"/>
      <c r="X152" s="33"/>
      <c r="Y152" s="31"/>
      <c r="Z152" s="37"/>
      <c r="AA152" s="31"/>
      <c r="AB152" s="31"/>
      <c r="AC152" s="29"/>
      <c r="AD152" s="33"/>
      <c r="AE152" s="31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  <c r="GN152" s="113"/>
      <c r="GO152" s="113"/>
      <c r="GP152" s="113"/>
      <c r="GQ152" s="113"/>
      <c r="GR152" s="113"/>
      <c r="GS152" s="113"/>
      <c r="GT152" s="113"/>
      <c r="GU152" s="113"/>
      <c r="GV152" s="113"/>
      <c r="GW152" s="113"/>
      <c r="GX152" s="113"/>
      <c r="GY152" s="113"/>
      <c r="GZ152" s="113"/>
      <c r="HA152" s="113"/>
      <c r="HB152" s="113"/>
      <c r="HC152" s="113"/>
      <c r="HD152" s="113"/>
      <c r="HE152" s="113"/>
      <c r="HF152" s="113"/>
      <c r="HG152" s="113"/>
      <c r="HH152" s="113"/>
      <c r="HI152" s="113"/>
      <c r="HJ152" s="113"/>
      <c r="HK152" s="113"/>
      <c r="HL152" s="113"/>
      <c r="HM152" s="113"/>
      <c r="HN152" s="113"/>
      <c r="HO152" s="113"/>
      <c r="HP152" s="113"/>
      <c r="HQ152" s="113"/>
      <c r="HR152" s="113"/>
      <c r="HS152" s="113"/>
      <c r="HT152" s="113"/>
      <c r="HU152" s="113"/>
      <c r="HV152" s="113"/>
      <c r="HW152" s="113"/>
      <c r="HX152" s="113"/>
      <c r="HY152" s="113"/>
      <c r="HZ152" s="113"/>
      <c r="IA152" s="113"/>
      <c r="IB152" s="113"/>
      <c r="IC152" s="113"/>
      <c r="ID152" s="113"/>
      <c r="IE152" s="113"/>
      <c r="IF152" s="113"/>
      <c r="IG152" s="113"/>
      <c r="IH152" s="113"/>
      <c r="II152" s="113"/>
      <c r="IJ152" s="113"/>
      <c r="IK152" s="113"/>
      <c r="IL152" s="113"/>
      <c r="IM152" s="113"/>
      <c r="IN152" s="113"/>
      <c r="IO152" s="113"/>
      <c r="IP152" s="113"/>
      <c r="IQ152" s="113"/>
      <c r="IR152" s="113"/>
      <c r="IS152" s="113"/>
      <c r="IT152" s="113"/>
      <c r="IU152" s="113"/>
      <c r="IV152" s="113"/>
    </row>
    <row r="153" customFormat="false" ht="34.3" hidden="false" customHeight="true" outlineLevel="0" collapsed="false">
      <c r="A153" s="229" t="s">
        <v>355</v>
      </c>
      <c r="B153" s="41" t="s">
        <v>356</v>
      </c>
      <c r="C153" s="185" t="s">
        <v>357</v>
      </c>
      <c r="D153" s="76" t="n">
        <v>15.649</v>
      </c>
      <c r="E153" s="42" t="s">
        <v>358</v>
      </c>
      <c r="F153" s="62" t="n">
        <v>45331</v>
      </c>
      <c r="G153" s="63" t="s">
        <v>111</v>
      </c>
      <c r="H153" s="108"/>
      <c r="I153" s="109" t="s">
        <v>27</v>
      </c>
      <c r="J153" s="110"/>
      <c r="K153" s="108"/>
      <c r="L153" s="109" t="s">
        <v>28</v>
      </c>
      <c r="M153" s="110"/>
      <c r="N153" s="108"/>
      <c r="O153" s="109" t="s">
        <v>29</v>
      </c>
      <c r="P153" s="110"/>
      <c r="Q153" s="108"/>
      <c r="R153" s="109" t="s">
        <v>30</v>
      </c>
      <c r="S153" s="110"/>
      <c r="T153" s="111"/>
      <c r="U153" s="109" t="s">
        <v>112</v>
      </c>
      <c r="V153" s="110"/>
      <c r="W153" s="108"/>
      <c r="X153" s="109" t="s">
        <v>32</v>
      </c>
      <c r="Y153" s="110"/>
      <c r="Z153" s="108"/>
      <c r="AA153" s="109" t="s">
        <v>98</v>
      </c>
      <c r="AB153" s="110"/>
      <c r="AC153" s="112" t="s">
        <v>34</v>
      </c>
      <c r="AD153" s="112"/>
      <c r="AE153" s="112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  <c r="GN153" s="113"/>
      <c r="GO153" s="113"/>
      <c r="GP153" s="113"/>
      <c r="GQ153" s="113"/>
      <c r="GR153" s="113"/>
      <c r="GS153" s="113"/>
      <c r="GT153" s="113"/>
      <c r="GU153" s="113"/>
      <c r="GV153" s="113"/>
      <c r="GW153" s="113"/>
      <c r="GX153" s="113"/>
      <c r="GY153" s="113"/>
      <c r="GZ153" s="113"/>
      <c r="HA153" s="113"/>
      <c r="HB153" s="113"/>
      <c r="HC153" s="113"/>
      <c r="HD153" s="113"/>
      <c r="HE153" s="113"/>
      <c r="HF153" s="113"/>
      <c r="HG153" s="113"/>
      <c r="HH153" s="113"/>
      <c r="HI153" s="113"/>
      <c r="HJ153" s="113"/>
      <c r="HK153" s="113"/>
      <c r="HL153" s="113"/>
      <c r="HM153" s="113"/>
      <c r="HN153" s="113"/>
      <c r="HO153" s="113"/>
      <c r="HP153" s="113"/>
      <c r="HQ153" s="113"/>
      <c r="HR153" s="113"/>
      <c r="HS153" s="113"/>
      <c r="HT153" s="113"/>
      <c r="HU153" s="113"/>
      <c r="HV153" s="113"/>
      <c r="HW153" s="113"/>
      <c r="HX153" s="113"/>
      <c r="HY153" s="113"/>
      <c r="HZ153" s="113"/>
      <c r="IA153" s="113"/>
      <c r="IB153" s="113"/>
      <c r="IC153" s="113"/>
      <c r="ID153" s="113"/>
      <c r="IE153" s="113"/>
      <c r="IF153" s="113"/>
      <c r="IG153" s="113"/>
      <c r="IH153" s="113"/>
      <c r="II153" s="113"/>
      <c r="IJ153" s="113"/>
      <c r="IK153" s="113"/>
      <c r="IL153" s="113"/>
      <c r="IM153" s="113"/>
      <c r="IN153" s="113"/>
      <c r="IO153" s="113"/>
      <c r="IP153" s="113"/>
      <c r="IQ153" s="113"/>
      <c r="IR153" s="113"/>
      <c r="IS153" s="113"/>
      <c r="IT153" s="113"/>
      <c r="IU153" s="113"/>
      <c r="IV153" s="113"/>
      <c r="IW153" s="113"/>
    </row>
    <row r="154" customFormat="false" ht="29.05" hidden="false" customHeight="true" outlineLevel="0" collapsed="false">
      <c r="A154" s="86" t="s">
        <v>359</v>
      </c>
      <c r="B154" s="86"/>
      <c r="C154" s="86"/>
      <c r="D154" s="86"/>
      <c r="E154" s="86"/>
      <c r="F154" s="89" t="n">
        <v>45348</v>
      </c>
      <c r="G154" s="63" t="s">
        <v>198</v>
      </c>
      <c r="H154" s="56" t="n">
        <v>72.96</v>
      </c>
      <c r="I154" s="91" t="s">
        <v>39</v>
      </c>
      <c r="J154" s="58" t="n">
        <v>11.98</v>
      </c>
      <c r="K154" s="77" t="s">
        <v>360</v>
      </c>
      <c r="L154" s="70"/>
      <c r="M154" s="58"/>
      <c r="N154" s="77" t="s">
        <v>361</v>
      </c>
      <c r="O154" s="70"/>
      <c r="P154" s="58"/>
      <c r="Q154" s="56" t="n">
        <v>5.056</v>
      </c>
      <c r="R154" s="91" t="s">
        <v>39</v>
      </c>
      <c r="S154" s="58" t="n">
        <v>10.02</v>
      </c>
      <c r="T154" s="56" t="n">
        <v>1509</v>
      </c>
      <c r="U154" s="91" t="s">
        <v>39</v>
      </c>
      <c r="V154" s="58" t="n">
        <v>559.6</v>
      </c>
      <c r="W154" s="77" t="s">
        <v>362</v>
      </c>
      <c r="X154" s="57"/>
      <c r="Y154" s="58"/>
      <c r="Z154" s="77" t="s">
        <v>363</v>
      </c>
      <c r="AA154" s="70"/>
      <c r="AB154" s="58"/>
      <c r="AC154" s="69"/>
      <c r="AD154" s="69"/>
      <c r="AE154" s="69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  <c r="GN154" s="113"/>
      <c r="GO154" s="113"/>
      <c r="GP154" s="113"/>
      <c r="GQ154" s="113"/>
      <c r="GR154" s="113"/>
      <c r="GS154" s="113"/>
      <c r="GT154" s="113"/>
      <c r="GU154" s="113"/>
      <c r="GV154" s="113"/>
      <c r="GW154" s="113"/>
      <c r="GX154" s="113"/>
      <c r="GY154" s="113"/>
      <c r="GZ154" s="113"/>
      <c r="HA154" s="113"/>
      <c r="HB154" s="113"/>
      <c r="HC154" s="113"/>
      <c r="HD154" s="113"/>
      <c r="HE154" s="113"/>
      <c r="HF154" s="113"/>
      <c r="HG154" s="113"/>
      <c r="HH154" s="113"/>
      <c r="HI154" s="113"/>
      <c r="HJ154" s="113"/>
      <c r="HK154" s="113"/>
      <c r="HL154" s="113"/>
      <c r="HM154" s="113"/>
      <c r="HN154" s="113"/>
      <c r="HO154" s="113"/>
      <c r="HP154" s="113"/>
      <c r="HQ154" s="113"/>
      <c r="HR154" s="113"/>
      <c r="HS154" s="113"/>
      <c r="HT154" s="113"/>
      <c r="HU154" s="113"/>
      <c r="HV154" s="113"/>
      <c r="HW154" s="113"/>
      <c r="HX154" s="113"/>
      <c r="HY154" s="113"/>
      <c r="HZ154" s="113"/>
      <c r="IA154" s="113"/>
      <c r="IB154" s="113"/>
      <c r="IC154" s="113"/>
      <c r="ID154" s="113"/>
      <c r="IE154" s="113"/>
      <c r="IF154" s="113"/>
      <c r="IG154" s="113"/>
      <c r="IH154" s="113"/>
      <c r="II154" s="113"/>
      <c r="IJ154" s="113"/>
      <c r="IK154" s="113"/>
      <c r="IL154" s="113"/>
      <c r="IM154" s="113"/>
      <c r="IN154" s="113"/>
      <c r="IO154" s="113"/>
      <c r="IP154" s="113"/>
      <c r="IQ154" s="113"/>
      <c r="IR154" s="113"/>
      <c r="IS154" s="113"/>
      <c r="IT154" s="113"/>
      <c r="IU154" s="113"/>
      <c r="IV154" s="113"/>
      <c r="IW154" s="113"/>
    </row>
    <row r="155" customFormat="false" ht="28.4" hidden="false" customHeight="true" outlineLevel="0" collapsed="false">
      <c r="A155" s="238"/>
      <c r="B155" s="230"/>
      <c r="C155" s="86"/>
      <c r="D155" s="86"/>
      <c r="E155" s="230"/>
      <c r="F155" s="89"/>
      <c r="G155" s="63" t="s">
        <v>166</v>
      </c>
      <c r="H155" s="205" t="str">
        <f aca="false">ROUND(H154*81/1000,2)&amp;" ppb"</f>
        <v>5.91 ppb</v>
      </c>
      <c r="I155" s="91" t="s">
        <v>39</v>
      </c>
      <c r="J155" s="206" t="str">
        <f aca="false">ROUND(J154*81/1000,2)&amp;" ppb"</f>
        <v>0.97 ppb</v>
      </c>
      <c r="K155" s="205" t="str">
        <f aca="false">"&lt;"&amp;ROUND(RIGHT(K154,LEN(K154)-1)*81/1000,2)&amp;" ppb"</f>
        <v>&lt;4.25 ppb</v>
      </c>
      <c r="L155" s="70"/>
      <c r="M155" s="206"/>
      <c r="N155" s="205" t="str">
        <f aca="false">"&lt;"&amp;ROUND(RIGHT(N154,LEN(N154)-1)*1760/1000,2)&amp;" ppb"</f>
        <v>&lt;5.54 ppb</v>
      </c>
      <c r="O155" s="70"/>
      <c r="P155" s="206"/>
      <c r="Q155" s="205" t="str">
        <f aca="false">ROUND(Q154*246/1000,2)&amp;" ppb"</f>
        <v>1.24 ppb</v>
      </c>
      <c r="R155" s="91" t="s">
        <v>39</v>
      </c>
      <c r="S155" s="206" t="str">
        <f aca="false">ROUND(S154*246/1000,2)&amp;" ppb"</f>
        <v>2.46 ppb</v>
      </c>
      <c r="T155" s="205" t="str">
        <f aca="false">ROUND(T154*32300/1000000,2)&amp;" ppm"</f>
        <v>48.74 ppm</v>
      </c>
      <c r="U155" s="91" t="s">
        <v>39</v>
      </c>
      <c r="V155" s="206" t="str">
        <f aca="false">ROUND(V154*32300/1000000,2)&amp;" ppm"</f>
        <v>18.08 ppm</v>
      </c>
      <c r="W155" s="71"/>
      <c r="X155" s="70"/>
      <c r="Y155" s="72"/>
      <c r="Z155" s="71"/>
      <c r="AA155" s="70"/>
      <c r="AB155" s="72"/>
      <c r="AC155" s="73"/>
      <c r="AD155" s="70"/>
      <c r="AE155" s="74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  <c r="GN155" s="113"/>
      <c r="GO155" s="113"/>
      <c r="GP155" s="113"/>
      <c r="GQ155" s="113"/>
      <c r="GR155" s="113"/>
      <c r="GS155" s="113"/>
      <c r="GT155" s="113"/>
      <c r="GU155" s="113"/>
      <c r="GV155" s="113"/>
      <c r="GW155" s="113"/>
      <c r="GX155" s="113"/>
      <c r="GY155" s="113"/>
      <c r="GZ155" s="113"/>
      <c r="HA155" s="113"/>
      <c r="HB155" s="113"/>
      <c r="HC155" s="113"/>
      <c r="HD155" s="113"/>
      <c r="HE155" s="113"/>
      <c r="HF155" s="113"/>
      <c r="HG155" s="113"/>
      <c r="HH155" s="113"/>
      <c r="HI155" s="113"/>
      <c r="HJ155" s="113"/>
      <c r="HK155" s="113"/>
      <c r="HL155" s="113"/>
      <c r="HM155" s="113"/>
      <c r="HN155" s="113"/>
      <c r="HO155" s="113"/>
      <c r="HP155" s="113"/>
      <c r="HQ155" s="113"/>
      <c r="HR155" s="113"/>
      <c r="HS155" s="113"/>
      <c r="HT155" s="113"/>
      <c r="HU155" s="113"/>
      <c r="HV155" s="113"/>
      <c r="HW155" s="113"/>
      <c r="HX155" s="113"/>
      <c r="HY155" s="113"/>
      <c r="HZ155" s="113"/>
      <c r="IA155" s="113"/>
      <c r="IB155" s="113"/>
      <c r="IC155" s="113"/>
      <c r="ID155" s="113"/>
      <c r="IE155" s="113"/>
      <c r="IF155" s="113"/>
      <c r="IG155" s="113"/>
      <c r="IH155" s="113"/>
      <c r="II155" s="113"/>
      <c r="IJ155" s="113"/>
      <c r="IK155" s="113"/>
      <c r="IL155" s="113"/>
      <c r="IM155" s="113"/>
      <c r="IN155" s="113"/>
      <c r="IO155" s="113"/>
      <c r="IP155" s="113"/>
      <c r="IQ155" s="113"/>
      <c r="IR155" s="113"/>
      <c r="IS155" s="113"/>
      <c r="IT155" s="113"/>
      <c r="IU155" s="113"/>
      <c r="IV155" s="113"/>
      <c r="IW155" s="113"/>
    </row>
    <row r="156" customFormat="false" ht="30" hidden="false" customHeight="true" outlineLevel="0" collapsed="false">
      <c r="A156" s="238"/>
      <c r="B156" s="230" t="s">
        <v>114</v>
      </c>
      <c r="C156" s="86"/>
      <c r="D156" s="86"/>
      <c r="E156" s="230"/>
      <c r="F156" s="89"/>
      <c r="G156" s="231" t="s">
        <v>111</v>
      </c>
      <c r="H156" s="134" t="s">
        <v>115</v>
      </c>
      <c r="I156" s="134"/>
      <c r="J156" s="134"/>
      <c r="K156" s="108"/>
      <c r="L156" s="109" t="s">
        <v>80</v>
      </c>
      <c r="M156" s="110"/>
      <c r="N156" s="135"/>
      <c r="O156" s="109" t="s">
        <v>81</v>
      </c>
      <c r="P156" s="136"/>
      <c r="Q156" s="135"/>
      <c r="R156" s="109" t="s">
        <v>117</v>
      </c>
      <c r="S156" s="136"/>
      <c r="T156" s="111"/>
      <c r="U156" s="109"/>
      <c r="V156" s="137"/>
      <c r="W156" s="111"/>
      <c r="X156" s="109"/>
      <c r="Y156" s="137"/>
      <c r="Z156" s="111"/>
      <c r="AA156" s="109"/>
      <c r="AB156" s="137"/>
      <c r="AC156" s="108"/>
      <c r="AD156" s="109"/>
      <c r="AE156" s="110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  <c r="GN156" s="113"/>
      <c r="GO156" s="113"/>
      <c r="GP156" s="113"/>
      <c r="GQ156" s="113"/>
      <c r="GR156" s="113"/>
      <c r="GS156" s="113"/>
      <c r="GT156" s="113"/>
      <c r="GU156" s="113"/>
      <c r="GV156" s="113"/>
      <c r="GW156" s="113"/>
      <c r="GX156" s="113"/>
      <c r="GY156" s="113"/>
      <c r="GZ156" s="113"/>
      <c r="HA156" s="113"/>
      <c r="HB156" s="113"/>
      <c r="HC156" s="113"/>
      <c r="HD156" s="113"/>
      <c r="HE156" s="113"/>
      <c r="HF156" s="113"/>
      <c r="HG156" s="113"/>
      <c r="HH156" s="113"/>
      <c r="HI156" s="113"/>
      <c r="HJ156" s="113"/>
      <c r="HK156" s="113"/>
      <c r="HL156" s="113"/>
      <c r="HM156" s="113"/>
      <c r="HN156" s="113"/>
      <c r="HO156" s="113"/>
      <c r="HP156" s="113"/>
      <c r="HQ156" s="113"/>
      <c r="HR156" s="113"/>
      <c r="HS156" s="113"/>
      <c r="HT156" s="113"/>
      <c r="HU156" s="113"/>
      <c r="HV156" s="113"/>
      <c r="HW156" s="113"/>
      <c r="HX156" s="113"/>
      <c r="HY156" s="113"/>
      <c r="HZ156" s="113"/>
      <c r="IA156" s="113"/>
      <c r="IB156" s="113"/>
      <c r="IC156" s="113"/>
      <c r="ID156" s="113"/>
      <c r="IE156" s="113"/>
      <c r="IF156" s="113"/>
      <c r="IG156" s="113"/>
      <c r="IH156" s="113"/>
      <c r="II156" s="113"/>
      <c r="IJ156" s="113"/>
      <c r="IK156" s="113"/>
      <c r="IL156" s="113"/>
      <c r="IM156" s="113"/>
      <c r="IN156" s="113"/>
      <c r="IO156" s="113"/>
      <c r="IP156" s="113"/>
      <c r="IQ156" s="113"/>
      <c r="IR156" s="113"/>
      <c r="IS156" s="113"/>
      <c r="IT156" s="113"/>
      <c r="IU156" s="113"/>
      <c r="IV156" s="113"/>
      <c r="IW156" s="113"/>
    </row>
    <row r="157" customFormat="false" ht="27.6" hidden="false" customHeight="true" outlineLevel="0" collapsed="false">
      <c r="A157" s="232"/>
      <c r="B157" s="86"/>
      <c r="C157" s="86"/>
      <c r="D157" s="86"/>
      <c r="E157" s="86"/>
      <c r="F157" s="89"/>
      <c r="G157" s="63" t="s">
        <v>198</v>
      </c>
      <c r="H157" s="77" t="s">
        <v>364</v>
      </c>
      <c r="I157" s="57"/>
      <c r="J157" s="58"/>
      <c r="K157" s="77" t="s">
        <v>365</v>
      </c>
      <c r="L157" s="57"/>
      <c r="M157" s="58"/>
      <c r="N157" s="77" t="s">
        <v>366</v>
      </c>
      <c r="O157" s="57"/>
      <c r="P157" s="58"/>
      <c r="Q157" s="56" t="n">
        <v>8.061</v>
      </c>
      <c r="R157" s="98" t="s">
        <v>39</v>
      </c>
      <c r="S157" s="58" t="n">
        <v>17.71</v>
      </c>
      <c r="T157" s="56"/>
      <c r="U157" s="57"/>
      <c r="V157" s="58"/>
      <c r="W157" s="71"/>
      <c r="X157" s="70"/>
      <c r="Y157" s="58"/>
      <c r="Z157" s="73"/>
      <c r="AA157" s="73"/>
      <c r="AB157" s="73"/>
      <c r="AC157" s="71"/>
      <c r="AD157" s="70"/>
      <c r="AE157" s="58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  <c r="GN157" s="113"/>
      <c r="GO157" s="113"/>
      <c r="GP157" s="113"/>
      <c r="GQ157" s="113"/>
      <c r="GR157" s="113"/>
      <c r="GS157" s="113"/>
      <c r="GT157" s="113"/>
      <c r="GU157" s="113"/>
      <c r="GV157" s="113"/>
      <c r="GW157" s="113"/>
      <c r="GX157" s="113"/>
      <c r="GY157" s="113"/>
      <c r="GZ157" s="113"/>
      <c r="HA157" s="113"/>
      <c r="HB157" s="113"/>
      <c r="HC157" s="113"/>
      <c r="HD157" s="113"/>
      <c r="HE157" s="113"/>
      <c r="HF157" s="113"/>
      <c r="HG157" s="113"/>
      <c r="HH157" s="113"/>
      <c r="HI157" s="113"/>
      <c r="HJ157" s="113"/>
      <c r="HK157" s="113"/>
      <c r="HL157" s="113"/>
      <c r="HM157" s="113"/>
      <c r="HN157" s="113"/>
      <c r="HO157" s="113"/>
      <c r="HP157" s="113"/>
      <c r="HQ157" s="113"/>
      <c r="HR157" s="113"/>
      <c r="HS157" s="113"/>
      <c r="HT157" s="113"/>
      <c r="HU157" s="113"/>
      <c r="HV157" s="113"/>
      <c r="HW157" s="113"/>
      <c r="HX157" s="113"/>
      <c r="HY157" s="113"/>
      <c r="HZ157" s="113"/>
      <c r="IA157" s="113"/>
      <c r="IB157" s="113"/>
      <c r="IC157" s="113"/>
      <c r="ID157" s="113"/>
      <c r="IE157" s="113"/>
      <c r="IF157" s="113"/>
      <c r="IG157" s="113"/>
      <c r="IH157" s="113"/>
      <c r="II157" s="113"/>
      <c r="IJ157" s="113"/>
      <c r="IK157" s="113"/>
      <c r="IL157" s="113"/>
      <c r="IM157" s="113"/>
      <c r="IN157" s="113"/>
      <c r="IO157" s="113"/>
      <c r="IP157" s="113"/>
      <c r="IQ157" s="113"/>
      <c r="IR157" s="113"/>
      <c r="IS157" s="113"/>
      <c r="IT157" s="113"/>
      <c r="IU157" s="113"/>
      <c r="IV157" s="113"/>
      <c r="IW157" s="113"/>
    </row>
    <row r="158" customFormat="false" ht="29.2" hidden="false" customHeight="true" outlineLevel="0" collapsed="false">
      <c r="A158" s="235"/>
      <c r="B158" s="235"/>
      <c r="C158" s="51"/>
      <c r="D158" s="51"/>
      <c r="E158" s="51"/>
      <c r="F158" s="53"/>
      <c r="G158" s="63" t="s">
        <v>166</v>
      </c>
      <c r="H158" s="205" t="str">
        <f aca="false">"&lt;"&amp;ROUND(RIGHT(H157,LEN(H157)-1)*81/1000,2)&amp;" ppb"</f>
        <v>&lt;29.46 ppb</v>
      </c>
      <c r="I158" s="70"/>
      <c r="J158" s="206"/>
      <c r="K158" s="71"/>
      <c r="L158" s="57"/>
      <c r="M158" s="72"/>
      <c r="N158" s="56"/>
      <c r="O158" s="70"/>
      <c r="P158" s="58"/>
      <c r="Q158" s="205" t="str">
        <f aca="false">ROUND(Q157*246/1000,2)&amp;" ppb"</f>
        <v>1.98 ppb</v>
      </c>
      <c r="R158" s="91" t="s">
        <v>39</v>
      </c>
      <c r="S158" s="206" t="str">
        <f aca="false">ROUND(S157*246/1000,2)&amp;" ppb"</f>
        <v>4.36 ppb</v>
      </c>
      <c r="T158" s="56"/>
      <c r="U158" s="70"/>
      <c r="V158" s="72"/>
      <c r="W158" s="56"/>
      <c r="X158" s="70"/>
      <c r="Y158" s="72"/>
      <c r="Z158" s="73"/>
      <c r="AA158" s="72"/>
      <c r="AB158" s="72"/>
      <c r="AC158" s="71"/>
      <c r="AD158" s="70"/>
      <c r="AE158" s="72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  <c r="GN158" s="113"/>
      <c r="GO158" s="113"/>
      <c r="GP158" s="113"/>
      <c r="GQ158" s="113"/>
      <c r="GR158" s="113"/>
      <c r="GS158" s="113"/>
      <c r="GT158" s="113"/>
      <c r="GU158" s="113"/>
      <c r="GV158" s="113"/>
      <c r="GW158" s="113"/>
      <c r="GX158" s="113"/>
      <c r="GY158" s="113"/>
      <c r="GZ158" s="113"/>
      <c r="HA158" s="113"/>
      <c r="HB158" s="113"/>
      <c r="HC158" s="113"/>
      <c r="HD158" s="113"/>
      <c r="HE158" s="113"/>
      <c r="HF158" s="113"/>
      <c r="HG158" s="113"/>
      <c r="HH158" s="113"/>
      <c r="HI158" s="113"/>
      <c r="HJ158" s="113"/>
      <c r="HK158" s="113"/>
      <c r="HL158" s="113"/>
      <c r="HM158" s="113"/>
      <c r="HN158" s="113"/>
      <c r="HO158" s="113"/>
      <c r="HP158" s="113"/>
      <c r="HQ158" s="113"/>
      <c r="HR158" s="113"/>
      <c r="HS158" s="113"/>
      <c r="HT158" s="113"/>
      <c r="HU158" s="113"/>
      <c r="HV158" s="113"/>
      <c r="HW158" s="113"/>
      <c r="HX158" s="113"/>
      <c r="HY158" s="113"/>
      <c r="HZ158" s="113"/>
      <c r="IA158" s="113"/>
      <c r="IB158" s="113"/>
      <c r="IC158" s="113"/>
      <c r="ID158" s="113"/>
      <c r="IE158" s="113"/>
      <c r="IF158" s="113"/>
      <c r="IG158" s="113"/>
      <c r="IH158" s="113"/>
      <c r="II158" s="113"/>
      <c r="IJ158" s="113"/>
      <c r="IK158" s="113"/>
      <c r="IL158" s="113"/>
      <c r="IM158" s="113"/>
      <c r="IN158" s="113"/>
      <c r="IO158" s="113"/>
      <c r="IP158" s="113"/>
      <c r="IQ158" s="113"/>
      <c r="IR158" s="113"/>
      <c r="IS158" s="113"/>
      <c r="IT158" s="113"/>
      <c r="IU158" s="113"/>
      <c r="IV158" s="113"/>
      <c r="IW158" s="113"/>
    </row>
    <row r="159" customFormat="false" ht="32.8" hidden="false" customHeight="true" outlineLevel="0" collapsed="false">
      <c r="A159" s="13" t="s">
        <v>367</v>
      </c>
      <c r="B159" s="14"/>
      <c r="C159" s="14"/>
      <c r="D159" s="14"/>
      <c r="E159" s="14"/>
      <c r="F159" s="15"/>
      <c r="G159" s="14"/>
      <c r="H159" s="241"/>
      <c r="I159" s="14"/>
      <c r="J159" s="242"/>
      <c r="K159" s="14"/>
      <c r="L159" s="14"/>
      <c r="M159" s="14"/>
      <c r="N159" s="14"/>
      <c r="O159" s="14"/>
      <c r="P159" s="14"/>
      <c r="Q159" s="241"/>
      <c r="R159" s="14"/>
      <c r="S159" s="243"/>
      <c r="T159" s="244"/>
      <c r="U159" s="14"/>
      <c r="V159" s="245"/>
      <c r="W159" s="241"/>
      <c r="X159" s="14"/>
      <c r="Y159" s="243"/>
      <c r="Z159" s="246"/>
      <c r="AA159" s="14"/>
      <c r="AB159" s="16"/>
      <c r="AC159" s="247"/>
      <c r="AD159" s="14"/>
      <c r="AE159" s="16"/>
    </row>
    <row r="160" customFormat="false" ht="38.05" hidden="false" customHeight="true" outlineLevel="0" collapsed="false">
      <c r="A160" s="18" t="s">
        <v>21</v>
      </c>
      <c r="B160" s="18" t="s">
        <v>22</v>
      </c>
      <c r="C160" s="18" t="s">
        <v>23</v>
      </c>
      <c r="D160" s="18" t="s">
        <v>24</v>
      </c>
      <c r="E160" s="18" t="s">
        <v>25</v>
      </c>
      <c r="F160" s="19" t="s">
        <v>26</v>
      </c>
      <c r="G160" s="18"/>
      <c r="H160" s="20"/>
      <c r="I160" s="21" t="s">
        <v>27</v>
      </c>
      <c r="J160" s="22"/>
      <c r="K160" s="20"/>
      <c r="L160" s="21" t="s">
        <v>28</v>
      </c>
      <c r="M160" s="22"/>
      <c r="N160" s="20"/>
      <c r="O160" s="21" t="s">
        <v>29</v>
      </c>
      <c r="P160" s="22"/>
      <c r="Q160" s="20"/>
      <c r="R160" s="21" t="s">
        <v>30</v>
      </c>
      <c r="S160" s="22"/>
      <c r="T160" s="23"/>
      <c r="U160" s="21" t="s">
        <v>31</v>
      </c>
      <c r="V160" s="22"/>
      <c r="W160" s="20"/>
      <c r="X160" s="21" t="s">
        <v>32</v>
      </c>
      <c r="Y160" s="22"/>
      <c r="Z160" s="20"/>
      <c r="AA160" s="21" t="s">
        <v>33</v>
      </c>
      <c r="AB160" s="22"/>
      <c r="AC160" s="18" t="s">
        <v>34</v>
      </c>
      <c r="AD160" s="18"/>
      <c r="AE160" s="18"/>
    </row>
    <row r="161" customFormat="false" ht="44.75" hidden="false" customHeight="true" outlineLevel="0" collapsed="false">
      <c r="A161" s="24" t="s">
        <v>368</v>
      </c>
      <c r="B161" s="248"/>
      <c r="C161" s="199" t="s">
        <v>369</v>
      </c>
      <c r="D161" s="25" t="n">
        <v>5.776</v>
      </c>
      <c r="E161" s="26" t="s">
        <v>370</v>
      </c>
      <c r="F161" s="249" t="n">
        <v>41710</v>
      </c>
      <c r="G161" s="28" t="s">
        <v>37</v>
      </c>
      <c r="H161" s="32" t="n">
        <v>0.406</v>
      </c>
      <c r="I161" s="33" t="s">
        <v>39</v>
      </c>
      <c r="J161" s="34" t="n">
        <v>0.332</v>
      </c>
      <c r="K161" s="32" t="n">
        <v>1.908</v>
      </c>
      <c r="L161" s="33" t="s">
        <v>39</v>
      </c>
      <c r="M161" s="34" t="n">
        <v>0.333</v>
      </c>
      <c r="N161" s="32" t="n">
        <v>0.368</v>
      </c>
      <c r="O161" s="33" t="s">
        <v>39</v>
      </c>
      <c r="P161" s="34" t="n">
        <v>0.088</v>
      </c>
      <c r="Q161" s="32" t="n">
        <v>0.589</v>
      </c>
      <c r="R161" s="33" t="s">
        <v>39</v>
      </c>
      <c r="S161" s="34" t="n">
        <v>0.199</v>
      </c>
      <c r="T161" s="35" t="s">
        <v>371</v>
      </c>
      <c r="U161" s="33"/>
      <c r="V161" s="36"/>
      <c r="W161" s="32" t="n">
        <v>8.8</v>
      </c>
      <c r="X161" s="33" t="s">
        <v>39</v>
      </c>
      <c r="Y161" s="34" t="n">
        <v>5.2</v>
      </c>
      <c r="Z161" s="32" t="n">
        <v>80.2</v>
      </c>
      <c r="AA161" s="33" t="s">
        <v>39</v>
      </c>
      <c r="AB161" s="34" t="n">
        <v>3.1</v>
      </c>
      <c r="AC161" s="163"/>
      <c r="AD161" s="163"/>
      <c r="AE161" s="163"/>
    </row>
    <row r="162" customFormat="false" ht="42.5" hidden="false" customHeight="true" outlineLevel="0" collapsed="false">
      <c r="A162" s="39" t="s">
        <v>372</v>
      </c>
      <c r="B162" s="39"/>
      <c r="C162" s="83"/>
      <c r="D162" s="84"/>
      <c r="E162" s="85"/>
      <c r="F162" s="250" t="n">
        <v>41716</v>
      </c>
      <c r="G162" s="28"/>
      <c r="H162" s="29"/>
      <c r="I162" s="33"/>
      <c r="J162" s="31"/>
      <c r="K162" s="29"/>
      <c r="L162" s="33"/>
      <c r="M162" s="31"/>
      <c r="N162" s="29"/>
      <c r="O162" s="33"/>
      <c r="P162" s="31"/>
      <c r="Q162" s="29"/>
      <c r="R162" s="33"/>
      <c r="S162" s="31"/>
      <c r="T162" s="29"/>
      <c r="U162" s="33"/>
      <c r="V162" s="31"/>
      <c r="W162" s="29"/>
      <c r="X162" s="33"/>
      <c r="Y162" s="31"/>
      <c r="Z162" s="29"/>
      <c r="AA162" s="33"/>
      <c r="AB162" s="31"/>
      <c r="AC162" s="37"/>
      <c r="AD162" s="33"/>
      <c r="AE162" s="38"/>
    </row>
    <row r="163" customFormat="false" ht="44.75" hidden="false" customHeight="true" outlineLevel="0" collapsed="false">
      <c r="A163" s="229" t="s">
        <v>373</v>
      </c>
      <c r="B163" s="251"/>
      <c r="C163" s="252" t="s">
        <v>369</v>
      </c>
      <c r="D163" s="253" t="n">
        <v>10.875</v>
      </c>
      <c r="E163" s="254" t="s">
        <v>374</v>
      </c>
      <c r="F163" s="255" t="n">
        <v>41725</v>
      </c>
      <c r="G163" s="256" t="s">
        <v>37</v>
      </c>
      <c r="H163" s="257" t="n">
        <v>0.224</v>
      </c>
      <c r="I163" s="258" t="s">
        <v>39</v>
      </c>
      <c r="J163" s="259" t="n">
        <v>0.222</v>
      </c>
      <c r="K163" s="260" t="s">
        <v>375</v>
      </c>
      <c r="L163" s="258"/>
      <c r="M163" s="259"/>
      <c r="N163" s="257" t="n">
        <v>0.125</v>
      </c>
      <c r="O163" s="258" t="s">
        <v>39</v>
      </c>
      <c r="P163" s="259" t="n">
        <v>0.068</v>
      </c>
      <c r="Q163" s="257" t="n">
        <v>0.1</v>
      </c>
      <c r="R163" s="258" t="s">
        <v>39</v>
      </c>
      <c r="S163" s="259" t="n">
        <v>0.1</v>
      </c>
      <c r="T163" s="260" t="s">
        <v>376</v>
      </c>
      <c r="U163" s="258"/>
      <c r="V163" s="259"/>
      <c r="W163" s="260" t="s">
        <v>377</v>
      </c>
      <c r="X163" s="258"/>
      <c r="Y163" s="259"/>
      <c r="Z163" s="257" t="n">
        <v>3.1</v>
      </c>
      <c r="AA163" s="258" t="s">
        <v>39</v>
      </c>
      <c r="AB163" s="259" t="n">
        <v>0.6</v>
      </c>
      <c r="AC163" s="261"/>
      <c r="AD163" s="261"/>
      <c r="AE163" s="261"/>
    </row>
    <row r="164" customFormat="false" ht="42.5" hidden="false" customHeight="true" outlineLevel="0" collapsed="false">
      <c r="A164" s="262" t="s">
        <v>378</v>
      </c>
      <c r="B164" s="262"/>
      <c r="C164" s="263"/>
      <c r="D164" s="264"/>
      <c r="E164" s="265"/>
      <c r="F164" s="266" t="n">
        <v>41736</v>
      </c>
      <c r="G164" s="256"/>
      <c r="H164" s="267"/>
      <c r="I164" s="258"/>
      <c r="J164" s="268"/>
      <c r="K164" s="267"/>
      <c r="L164" s="258"/>
      <c r="M164" s="268"/>
      <c r="N164" s="267"/>
      <c r="O164" s="258"/>
      <c r="P164" s="268"/>
      <c r="Q164" s="267"/>
      <c r="R164" s="258"/>
      <c r="S164" s="268"/>
      <c r="T164" s="267"/>
      <c r="U164" s="258"/>
      <c r="V164" s="268"/>
      <c r="W164" s="267"/>
      <c r="X164" s="258"/>
      <c r="Y164" s="268"/>
      <c r="Z164" s="267"/>
      <c r="AA164" s="258"/>
      <c r="AB164" s="268"/>
      <c r="AC164" s="269"/>
      <c r="AD164" s="270"/>
      <c r="AE164" s="271"/>
    </row>
    <row r="165" customFormat="false" ht="44.75" hidden="false" customHeight="true" outlineLevel="0" collapsed="false">
      <c r="A165" s="24" t="s">
        <v>379</v>
      </c>
      <c r="B165" s="248"/>
      <c r="C165" s="199" t="s">
        <v>369</v>
      </c>
      <c r="D165" s="25" t="n">
        <v>15.161</v>
      </c>
      <c r="E165" s="26" t="s">
        <v>380</v>
      </c>
      <c r="F165" s="249" t="n">
        <v>41736</v>
      </c>
      <c r="G165" s="28" t="s">
        <v>37</v>
      </c>
      <c r="H165" s="32" t="n">
        <v>0.194</v>
      </c>
      <c r="I165" s="33" t="s">
        <v>39</v>
      </c>
      <c r="J165" s="34" t="n">
        <v>0.16</v>
      </c>
      <c r="K165" s="32" t="n">
        <v>0.24</v>
      </c>
      <c r="L165" s="33" t="s">
        <v>39</v>
      </c>
      <c r="M165" s="34" t="n">
        <v>0.089</v>
      </c>
      <c r="N165" s="32" t="n">
        <v>0.012</v>
      </c>
      <c r="O165" s="33" t="s">
        <v>39</v>
      </c>
      <c r="P165" s="34" t="n">
        <v>0.068</v>
      </c>
      <c r="Q165" s="32" t="n">
        <v>0.297</v>
      </c>
      <c r="R165" s="33" t="s">
        <v>39</v>
      </c>
      <c r="S165" s="34" t="n">
        <v>0.1</v>
      </c>
      <c r="T165" s="32" t="n">
        <v>0.121</v>
      </c>
      <c r="U165" s="33" t="s">
        <v>39</v>
      </c>
      <c r="V165" s="34" t="n">
        <v>0.447</v>
      </c>
      <c r="W165" s="60" t="s">
        <v>381</v>
      </c>
      <c r="X165" s="33"/>
      <c r="Y165" s="34"/>
      <c r="Z165" s="35" t="n">
        <v>2.6</v>
      </c>
      <c r="AA165" s="33" t="s">
        <v>39</v>
      </c>
      <c r="AB165" s="36" t="n">
        <v>0.5</v>
      </c>
      <c r="AC165" s="163"/>
      <c r="AD165" s="163"/>
      <c r="AE165" s="163"/>
    </row>
    <row r="166" customFormat="false" ht="42.5" hidden="false" customHeight="true" outlineLevel="0" collapsed="false">
      <c r="A166" s="39" t="s">
        <v>382</v>
      </c>
      <c r="B166" s="39"/>
      <c r="C166" s="83"/>
      <c r="D166" s="84"/>
      <c r="E166" s="85"/>
      <c r="F166" s="250" t="n">
        <v>41752</v>
      </c>
      <c r="G166" s="28"/>
      <c r="H166" s="29"/>
      <c r="I166" s="33"/>
      <c r="J166" s="31"/>
      <c r="K166" s="29"/>
      <c r="L166" s="33"/>
      <c r="M166" s="31"/>
      <c r="N166" s="29"/>
      <c r="O166" s="33"/>
      <c r="P166" s="31"/>
      <c r="Q166" s="29"/>
      <c r="R166" s="33"/>
      <c r="S166" s="31"/>
      <c r="T166" s="29"/>
      <c r="U166" s="33"/>
      <c r="V166" s="31"/>
      <c r="W166" s="29"/>
      <c r="X166" s="33"/>
      <c r="Y166" s="31"/>
      <c r="Z166" s="29"/>
      <c r="AA166" s="33"/>
      <c r="AB166" s="31"/>
      <c r="AC166" s="37"/>
      <c r="AD166" s="33"/>
      <c r="AE166" s="38"/>
    </row>
    <row r="167" customFormat="false" ht="44.75" hidden="false" customHeight="true" outlineLevel="0" collapsed="false">
      <c r="A167" s="41" t="s">
        <v>383</v>
      </c>
      <c r="B167" s="272"/>
      <c r="C167" s="185" t="s">
        <v>369</v>
      </c>
      <c r="D167" s="76" t="n">
        <v>4.928</v>
      </c>
      <c r="E167" s="42" t="n">
        <v>140423</v>
      </c>
      <c r="F167" s="43" t="n">
        <v>41752</v>
      </c>
      <c r="G167" s="63" t="s">
        <v>198</v>
      </c>
      <c r="H167" s="68" t="s">
        <v>384</v>
      </c>
      <c r="I167" s="70"/>
      <c r="J167" s="66"/>
      <c r="K167" s="64" t="n">
        <v>0.062</v>
      </c>
      <c r="L167" s="91" t="s">
        <v>39</v>
      </c>
      <c r="M167" s="66" t="n">
        <v>0.197</v>
      </c>
      <c r="N167" s="68" t="s">
        <v>385</v>
      </c>
      <c r="O167" s="70"/>
      <c r="P167" s="66"/>
      <c r="Q167" s="64" t="n">
        <v>0.297</v>
      </c>
      <c r="R167" s="91" t="s">
        <v>39</v>
      </c>
      <c r="S167" s="66" t="n">
        <v>0.199</v>
      </c>
      <c r="T167" s="64" t="n">
        <v>0.398</v>
      </c>
      <c r="U167" s="91" t="s">
        <v>39</v>
      </c>
      <c r="V167" s="66" t="n">
        <v>0.735</v>
      </c>
      <c r="W167" s="56" t="n">
        <v>3.3</v>
      </c>
      <c r="X167" s="91" t="s">
        <v>39</v>
      </c>
      <c r="Y167" s="58" t="n">
        <v>3.5</v>
      </c>
      <c r="Z167" s="56" t="n">
        <v>37.1</v>
      </c>
      <c r="AA167" s="91" t="s">
        <v>39</v>
      </c>
      <c r="AB167" s="58" t="n">
        <v>2.1</v>
      </c>
      <c r="AC167" s="69"/>
      <c r="AD167" s="69"/>
      <c r="AE167" s="69"/>
    </row>
    <row r="168" customFormat="false" ht="42.5" hidden="false" customHeight="true" outlineLevel="0" collapsed="false">
      <c r="A168" s="51" t="s">
        <v>386</v>
      </c>
      <c r="B168" s="51"/>
      <c r="C168" s="79"/>
      <c r="D168" s="80"/>
      <c r="E168" s="81"/>
      <c r="F168" s="266" t="n">
        <v>41757</v>
      </c>
      <c r="G168" s="63" t="s">
        <v>166</v>
      </c>
      <c r="H168" s="71"/>
      <c r="I168" s="70"/>
      <c r="J168" s="72"/>
      <c r="K168" s="71"/>
      <c r="L168" s="70"/>
      <c r="M168" s="72"/>
      <c r="N168" s="71"/>
      <c r="O168" s="70"/>
      <c r="P168" s="72"/>
      <c r="Q168" s="71"/>
      <c r="R168" s="70"/>
      <c r="S168" s="72"/>
      <c r="T168" s="71"/>
      <c r="U168" s="70"/>
      <c r="V168" s="72"/>
      <c r="W168" s="71"/>
      <c r="X168" s="70"/>
      <c r="Y168" s="72"/>
      <c r="Z168" s="71"/>
      <c r="AA168" s="70"/>
      <c r="AB168" s="72"/>
      <c r="AC168" s="73"/>
      <c r="AD168" s="70"/>
      <c r="AE168" s="74"/>
    </row>
    <row r="169" customFormat="false" ht="41.35" hidden="false" customHeight="true" outlineLevel="0" collapsed="false">
      <c r="A169" s="24" t="s">
        <v>387</v>
      </c>
      <c r="B169" s="273" t="s">
        <v>388</v>
      </c>
      <c r="C169" s="199" t="s">
        <v>369</v>
      </c>
      <c r="D169" s="25" t="n">
        <v>7.903</v>
      </c>
      <c r="E169" s="26" t="s">
        <v>389</v>
      </c>
      <c r="F169" s="274" t="n">
        <v>41757</v>
      </c>
      <c r="G169" s="28" t="s">
        <v>198</v>
      </c>
      <c r="H169" s="60" t="s">
        <v>390</v>
      </c>
      <c r="I169" s="59"/>
      <c r="J169" s="34"/>
      <c r="K169" s="32" t="n">
        <v>0.12</v>
      </c>
      <c r="L169" s="59" t="s">
        <v>39</v>
      </c>
      <c r="M169" s="34" t="n">
        <v>0.179</v>
      </c>
      <c r="N169" s="32" t="n">
        <v>0.095</v>
      </c>
      <c r="O169" s="59" t="s">
        <v>39</v>
      </c>
      <c r="P169" s="34" t="n">
        <v>0.086</v>
      </c>
      <c r="Q169" s="32" t="n">
        <v>0.37</v>
      </c>
      <c r="R169" s="59" t="s">
        <v>39</v>
      </c>
      <c r="S169" s="34" t="n">
        <v>0.198</v>
      </c>
      <c r="T169" s="60" t="s">
        <v>391</v>
      </c>
      <c r="U169" s="59"/>
      <c r="V169" s="34"/>
      <c r="W169" s="60" t="s">
        <v>392</v>
      </c>
      <c r="X169" s="59"/>
      <c r="Y169" s="34"/>
      <c r="Z169" s="35" t="n">
        <v>48.9</v>
      </c>
      <c r="AA169" s="59" t="s">
        <v>39</v>
      </c>
      <c r="AB169" s="36" t="n">
        <v>1.9</v>
      </c>
      <c r="AC169" s="163"/>
      <c r="AD169" s="163"/>
      <c r="AE169" s="163"/>
    </row>
    <row r="170" customFormat="false" ht="42.5" hidden="false" customHeight="true" outlineLevel="0" collapsed="false">
      <c r="A170" s="39" t="s">
        <v>393</v>
      </c>
      <c r="B170" s="39"/>
      <c r="C170" s="83"/>
      <c r="D170" s="84"/>
      <c r="E170" s="85"/>
      <c r="F170" s="250" t="n">
        <v>41765</v>
      </c>
      <c r="G170" s="28" t="s">
        <v>166</v>
      </c>
      <c r="H170" s="29"/>
      <c r="I170" s="33"/>
      <c r="J170" s="31"/>
      <c r="K170" s="29"/>
      <c r="L170" s="33"/>
      <c r="M170" s="31"/>
      <c r="N170" s="29"/>
      <c r="O170" s="33"/>
      <c r="P170" s="31"/>
      <c r="Q170" s="29"/>
      <c r="R170" s="33"/>
      <c r="S170" s="31"/>
      <c r="T170" s="29"/>
      <c r="U170" s="33"/>
      <c r="V170" s="31"/>
      <c r="W170" s="29"/>
      <c r="X170" s="33"/>
      <c r="Y170" s="31"/>
      <c r="Z170" s="29"/>
      <c r="AA170" s="33"/>
      <c r="AB170" s="31"/>
      <c r="AC170" s="37"/>
      <c r="AD170" s="33"/>
      <c r="AE170" s="38"/>
    </row>
    <row r="171" customFormat="false" ht="44.75" hidden="false" customHeight="true" outlineLevel="0" collapsed="false">
      <c r="A171" s="41" t="s">
        <v>394</v>
      </c>
      <c r="B171" s="275" t="s">
        <v>395</v>
      </c>
      <c r="C171" s="185" t="s">
        <v>369</v>
      </c>
      <c r="D171" s="76" t="n">
        <v>7.826</v>
      </c>
      <c r="E171" s="42" t="n">
        <v>140506</v>
      </c>
      <c r="F171" s="43" t="n">
        <v>41765</v>
      </c>
      <c r="G171" s="63" t="s">
        <v>198</v>
      </c>
      <c r="H171" s="68" t="s">
        <v>396</v>
      </c>
      <c r="I171" s="70"/>
      <c r="J171" s="66"/>
      <c r="K171" s="68" t="s">
        <v>56</v>
      </c>
      <c r="L171" s="70"/>
      <c r="M171" s="66"/>
      <c r="N171" s="64" t="n">
        <v>0.127</v>
      </c>
      <c r="O171" s="91" t="s">
        <v>39</v>
      </c>
      <c r="P171" s="66" t="n">
        <v>0.069</v>
      </c>
      <c r="Q171" s="64" t="n">
        <v>0.213</v>
      </c>
      <c r="R171" s="91" t="s">
        <v>39</v>
      </c>
      <c r="S171" s="66" t="n">
        <v>0.198</v>
      </c>
      <c r="T171" s="64" t="n">
        <v>0.912</v>
      </c>
      <c r="U171" s="91" t="s">
        <v>39</v>
      </c>
      <c r="V171" s="66" t="n">
        <v>0.853</v>
      </c>
      <c r="W171" s="77" t="s">
        <v>392</v>
      </c>
      <c r="X171" s="70"/>
      <c r="Y171" s="58"/>
      <c r="Z171" s="56" t="n">
        <v>2.2</v>
      </c>
      <c r="AA171" s="91" t="s">
        <v>39</v>
      </c>
      <c r="AB171" s="58" t="n">
        <v>0.6</v>
      </c>
      <c r="AC171" s="69"/>
      <c r="AD171" s="69"/>
      <c r="AE171" s="69"/>
    </row>
    <row r="172" customFormat="false" ht="42.5" hidden="false" customHeight="true" outlineLevel="0" collapsed="false">
      <c r="A172" s="51" t="s">
        <v>393</v>
      </c>
      <c r="B172" s="51"/>
      <c r="C172" s="79"/>
      <c r="D172" s="80"/>
      <c r="E172" s="81"/>
      <c r="F172" s="266" t="n">
        <v>41773</v>
      </c>
      <c r="G172" s="63" t="s">
        <v>166</v>
      </c>
      <c r="H172" s="71"/>
      <c r="I172" s="70"/>
      <c r="J172" s="72"/>
      <c r="K172" s="71"/>
      <c r="L172" s="70"/>
      <c r="M172" s="72"/>
      <c r="N172" s="71"/>
      <c r="O172" s="70"/>
      <c r="P172" s="72"/>
      <c r="Q172" s="71"/>
      <c r="R172" s="70"/>
      <c r="S172" s="72"/>
      <c r="T172" s="71"/>
      <c r="U172" s="70"/>
      <c r="V172" s="72"/>
      <c r="W172" s="71"/>
      <c r="X172" s="70"/>
      <c r="Y172" s="72"/>
      <c r="Z172" s="71"/>
      <c r="AA172" s="70"/>
      <c r="AB172" s="72"/>
      <c r="AC172" s="73"/>
      <c r="AD172" s="70"/>
      <c r="AE172" s="74"/>
    </row>
    <row r="173" customFormat="false" ht="44.75" hidden="false" customHeight="true" outlineLevel="0" collapsed="false">
      <c r="A173" s="24" t="s">
        <v>397</v>
      </c>
      <c r="B173" s="273" t="s">
        <v>398</v>
      </c>
      <c r="C173" s="199" t="s">
        <v>369</v>
      </c>
      <c r="D173" s="25" t="n">
        <v>17.936</v>
      </c>
      <c r="E173" s="26" t="s">
        <v>399</v>
      </c>
      <c r="F173" s="274" t="n">
        <v>41773</v>
      </c>
      <c r="G173" s="28" t="s">
        <v>198</v>
      </c>
      <c r="H173" s="32" t="n">
        <v>0.693</v>
      </c>
      <c r="I173" s="33" t="s">
        <v>39</v>
      </c>
      <c r="J173" s="34" t="n">
        <v>0.215</v>
      </c>
      <c r="K173" s="60" t="s">
        <v>400</v>
      </c>
      <c r="L173" s="33"/>
      <c r="M173" s="34"/>
      <c r="N173" s="32" t="n">
        <v>0.239</v>
      </c>
      <c r="O173" s="33" t="s">
        <v>39</v>
      </c>
      <c r="P173" s="34" t="n">
        <v>0.068</v>
      </c>
      <c r="Q173" s="32" t="n">
        <v>0.107</v>
      </c>
      <c r="R173" s="33" t="s">
        <v>39</v>
      </c>
      <c r="S173" s="34" t="n">
        <v>0.1</v>
      </c>
      <c r="T173" s="35" t="s">
        <v>376</v>
      </c>
      <c r="U173" s="33"/>
      <c r="V173" s="36"/>
      <c r="W173" s="35" t="s">
        <v>401</v>
      </c>
      <c r="X173" s="33"/>
      <c r="Y173" s="36"/>
      <c r="Z173" s="35" t="n">
        <v>3.1</v>
      </c>
      <c r="AA173" s="33" t="s">
        <v>39</v>
      </c>
      <c r="AB173" s="36" t="n">
        <v>0.5</v>
      </c>
      <c r="AC173" s="163"/>
      <c r="AD173" s="163"/>
      <c r="AE173" s="163"/>
    </row>
    <row r="174" customFormat="false" ht="42.5" hidden="false" customHeight="true" outlineLevel="0" collapsed="false">
      <c r="A174" s="39" t="s">
        <v>402</v>
      </c>
      <c r="B174" s="39"/>
      <c r="C174" s="83"/>
      <c r="D174" s="84"/>
      <c r="E174" s="85"/>
      <c r="F174" s="250" t="n">
        <v>41792</v>
      </c>
      <c r="G174" s="28" t="s">
        <v>166</v>
      </c>
      <c r="H174" s="29"/>
      <c r="I174" s="33"/>
      <c r="J174" s="31"/>
      <c r="K174" s="29"/>
      <c r="L174" s="33"/>
      <c r="M174" s="31"/>
      <c r="N174" s="29"/>
      <c r="O174" s="33"/>
      <c r="P174" s="31"/>
      <c r="Q174" s="29"/>
      <c r="R174" s="33"/>
      <c r="S174" s="31"/>
      <c r="T174" s="29"/>
      <c r="U174" s="33"/>
      <c r="V174" s="31"/>
      <c r="W174" s="29"/>
      <c r="X174" s="33"/>
      <c r="Y174" s="31"/>
      <c r="Z174" s="29"/>
      <c r="AA174" s="33"/>
      <c r="AB174" s="31"/>
      <c r="AC174" s="37"/>
      <c r="AD174" s="33"/>
      <c r="AE174" s="38"/>
    </row>
    <row r="175" customFormat="false" ht="44.75" hidden="false" customHeight="true" outlineLevel="0" collapsed="false">
      <c r="A175" s="41" t="s">
        <v>403</v>
      </c>
      <c r="B175" s="41" t="s">
        <v>404</v>
      </c>
      <c r="C175" s="75"/>
      <c r="D175" s="76" t="n">
        <v>7.306</v>
      </c>
      <c r="E175" s="42" t="n">
        <v>140602</v>
      </c>
      <c r="F175" s="43" t="n">
        <v>41792</v>
      </c>
      <c r="G175" s="63" t="s">
        <v>198</v>
      </c>
      <c r="H175" s="77" t="s">
        <v>405</v>
      </c>
      <c r="I175" s="70"/>
      <c r="J175" s="58"/>
      <c r="K175" s="64" t="n">
        <v>0.2</v>
      </c>
      <c r="L175" s="91" t="s">
        <v>39</v>
      </c>
      <c r="M175" s="66" t="n">
        <v>0.141</v>
      </c>
      <c r="N175" s="64" t="n">
        <v>0.191</v>
      </c>
      <c r="O175" s="91" t="s">
        <v>39</v>
      </c>
      <c r="P175" s="66" t="n">
        <v>0.069</v>
      </c>
      <c r="Q175" s="77" t="s">
        <v>406</v>
      </c>
      <c r="R175" s="70"/>
      <c r="S175" s="58"/>
      <c r="T175" s="77" t="s">
        <v>75</v>
      </c>
      <c r="U175" s="70"/>
      <c r="V175" s="58"/>
      <c r="W175" s="77" t="s">
        <v>407</v>
      </c>
      <c r="X175" s="70"/>
      <c r="Y175" s="58"/>
      <c r="Z175" s="56" t="n">
        <v>2.2</v>
      </c>
      <c r="AA175" s="91" t="s">
        <v>39</v>
      </c>
      <c r="AB175" s="58" t="n">
        <v>0.6</v>
      </c>
      <c r="AC175" s="69"/>
      <c r="AD175" s="69"/>
      <c r="AE175" s="69"/>
    </row>
    <row r="176" customFormat="false" ht="42.5" hidden="false" customHeight="true" outlineLevel="0" collapsed="false">
      <c r="A176" s="51" t="s">
        <v>408</v>
      </c>
      <c r="B176" s="51"/>
      <c r="C176" s="79"/>
      <c r="D176" s="80"/>
      <c r="E176" s="81"/>
      <c r="F176" s="266" t="n">
        <v>41799</v>
      </c>
      <c r="G176" s="63" t="s">
        <v>166</v>
      </c>
      <c r="H176" s="71"/>
      <c r="I176" s="70"/>
      <c r="J176" s="72"/>
      <c r="K176" s="71"/>
      <c r="L176" s="70"/>
      <c r="M176" s="72"/>
      <c r="N176" s="71"/>
      <c r="O176" s="70"/>
      <c r="P176" s="72"/>
      <c r="Q176" s="71"/>
      <c r="R176" s="70"/>
      <c r="S176" s="72"/>
      <c r="T176" s="71"/>
      <c r="U176" s="70"/>
      <c r="V176" s="72"/>
      <c r="W176" s="71"/>
      <c r="X176" s="70"/>
      <c r="Y176" s="72"/>
      <c r="Z176" s="71"/>
      <c r="AA176" s="70"/>
      <c r="AB176" s="72"/>
      <c r="AC176" s="73"/>
      <c r="AD176" s="70"/>
      <c r="AE176" s="74"/>
    </row>
    <row r="177" customFormat="false" ht="44.75" hidden="false" customHeight="true" outlineLevel="0" collapsed="false">
      <c r="A177" s="24" t="s">
        <v>409</v>
      </c>
      <c r="B177" s="24" t="s">
        <v>404</v>
      </c>
      <c r="C177" s="82"/>
      <c r="D177" s="25" t="n">
        <v>7.686</v>
      </c>
      <c r="E177" s="26" t="n">
        <v>140609</v>
      </c>
      <c r="F177" s="274" t="n">
        <v>41799</v>
      </c>
      <c r="G177" s="28" t="s">
        <v>198</v>
      </c>
      <c r="H177" s="32" t="n">
        <v>0.076</v>
      </c>
      <c r="I177" s="33" t="s">
        <v>39</v>
      </c>
      <c r="J177" s="34" t="n">
        <v>0.229</v>
      </c>
      <c r="K177" s="32" t="n">
        <v>0.023</v>
      </c>
      <c r="L177" s="33" t="s">
        <v>39</v>
      </c>
      <c r="M177" s="34" t="n">
        <v>0.166</v>
      </c>
      <c r="N177" s="32" t="n">
        <v>0.113</v>
      </c>
      <c r="O177" s="33" t="s">
        <v>39</v>
      </c>
      <c r="P177" s="34" t="n">
        <v>0.048</v>
      </c>
      <c r="Q177" s="32" t="n">
        <v>0.053</v>
      </c>
      <c r="R177" s="33" t="s">
        <v>39</v>
      </c>
      <c r="S177" s="34" t="n">
        <v>0.199</v>
      </c>
      <c r="T177" s="35" t="s">
        <v>410</v>
      </c>
      <c r="U177" s="33"/>
      <c r="V177" s="36"/>
      <c r="W177" s="35" t="s">
        <v>411</v>
      </c>
      <c r="X177" s="33"/>
      <c r="Y177" s="36"/>
      <c r="Z177" s="35" t="n">
        <v>10.4</v>
      </c>
      <c r="AA177" s="33" t="s">
        <v>39</v>
      </c>
      <c r="AB177" s="36" t="n">
        <v>1</v>
      </c>
      <c r="AC177" s="163"/>
      <c r="AD177" s="163"/>
      <c r="AE177" s="163"/>
    </row>
    <row r="178" customFormat="false" ht="42.5" hidden="false" customHeight="true" outlineLevel="0" collapsed="false">
      <c r="A178" s="39" t="s">
        <v>412</v>
      </c>
      <c r="B178" s="39"/>
      <c r="C178" s="83"/>
      <c r="D178" s="84"/>
      <c r="E178" s="85"/>
      <c r="F178" s="250" t="n">
        <v>41807</v>
      </c>
      <c r="G178" s="28" t="s">
        <v>166</v>
      </c>
      <c r="H178" s="29"/>
      <c r="I178" s="33"/>
      <c r="J178" s="31"/>
      <c r="K178" s="29"/>
      <c r="L178" s="33"/>
      <c r="M178" s="31"/>
      <c r="N178" s="29"/>
      <c r="O178" s="33"/>
      <c r="P178" s="31"/>
      <c r="Q178" s="29"/>
      <c r="R178" s="33"/>
      <c r="S178" s="31"/>
      <c r="T178" s="29"/>
      <c r="U178" s="33"/>
      <c r="V178" s="31"/>
      <c r="W178" s="29"/>
      <c r="X178" s="33"/>
      <c r="Y178" s="31"/>
      <c r="Z178" s="29"/>
      <c r="AA178" s="33"/>
      <c r="AB178" s="31"/>
      <c r="AC178" s="37"/>
      <c r="AD178" s="33"/>
      <c r="AE178" s="38"/>
    </row>
    <row r="179" customFormat="false" ht="44.75" hidden="false" customHeight="true" outlineLevel="0" collapsed="false">
      <c r="A179" s="41" t="s">
        <v>413</v>
      </c>
      <c r="B179" s="41" t="s">
        <v>404</v>
      </c>
      <c r="C179" s="75"/>
      <c r="D179" s="76" t="n">
        <v>5.84</v>
      </c>
      <c r="E179" s="42" t="n">
        <v>140708</v>
      </c>
      <c r="F179" s="43" t="n">
        <v>41828</v>
      </c>
      <c r="G179" s="63" t="s">
        <v>198</v>
      </c>
      <c r="H179" s="56" t="n">
        <v>0.349</v>
      </c>
      <c r="I179" s="91" t="s">
        <v>39</v>
      </c>
      <c r="J179" s="58" t="n">
        <v>0.294</v>
      </c>
      <c r="K179" s="56" t="n">
        <v>0.308</v>
      </c>
      <c r="L179" s="91" t="s">
        <v>39</v>
      </c>
      <c r="M179" s="58" t="n">
        <v>0.166</v>
      </c>
      <c r="N179" s="77" t="s">
        <v>414</v>
      </c>
      <c r="O179" s="70"/>
      <c r="P179" s="58"/>
      <c r="Q179" s="56" t="n">
        <v>0.297</v>
      </c>
      <c r="R179" s="91" t="s">
        <v>39</v>
      </c>
      <c r="S179" s="58" t="n">
        <v>0.199</v>
      </c>
      <c r="T179" s="77" t="s">
        <v>415</v>
      </c>
      <c r="U179" s="70"/>
      <c r="V179" s="58"/>
      <c r="W179" s="77" t="s">
        <v>416</v>
      </c>
      <c r="X179" s="70"/>
      <c r="Y179" s="58"/>
      <c r="Z179" s="56" t="n">
        <v>4.6</v>
      </c>
      <c r="AA179" s="91" t="s">
        <v>39</v>
      </c>
      <c r="AB179" s="58" t="n">
        <v>0.8</v>
      </c>
      <c r="AC179" s="69"/>
      <c r="AD179" s="69"/>
      <c r="AE179" s="69"/>
    </row>
    <row r="180" customFormat="false" ht="42.5" hidden="false" customHeight="true" outlineLevel="0" collapsed="false">
      <c r="A180" s="51" t="s">
        <v>417</v>
      </c>
      <c r="B180" s="51"/>
      <c r="C180" s="79"/>
      <c r="D180" s="80"/>
      <c r="E180" s="81"/>
      <c r="F180" s="266" t="n">
        <v>41835</v>
      </c>
      <c r="G180" s="63" t="s">
        <v>166</v>
      </c>
      <c r="H180" s="71"/>
      <c r="I180" s="70"/>
      <c r="J180" s="72"/>
      <c r="K180" s="71"/>
      <c r="L180" s="70"/>
      <c r="M180" s="72"/>
      <c r="N180" s="71"/>
      <c r="O180" s="70"/>
      <c r="P180" s="72"/>
      <c r="Q180" s="71"/>
      <c r="R180" s="70"/>
      <c r="S180" s="72"/>
      <c r="T180" s="71"/>
      <c r="U180" s="70"/>
      <c r="V180" s="72"/>
      <c r="W180" s="71"/>
      <c r="X180" s="70"/>
      <c r="Y180" s="72"/>
      <c r="Z180" s="71"/>
      <c r="AA180" s="70"/>
      <c r="AB180" s="72"/>
      <c r="AC180" s="73"/>
      <c r="AD180" s="70"/>
      <c r="AE180" s="74"/>
    </row>
    <row r="181" customFormat="false" ht="38.05" hidden="false" customHeight="true" outlineLevel="0" collapsed="false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customFormat="false" ht="38.05" hidden="false" customHeight="true" outlineLevel="0" collapsed="false">
      <c r="A182" s="18" t="s">
        <v>21</v>
      </c>
      <c r="B182" s="18" t="s">
        <v>22</v>
      </c>
      <c r="C182" s="18" t="s">
        <v>23</v>
      </c>
      <c r="D182" s="18" t="s">
        <v>24</v>
      </c>
      <c r="E182" s="18" t="s">
        <v>25</v>
      </c>
      <c r="F182" s="19" t="s">
        <v>26</v>
      </c>
      <c r="G182" s="18"/>
      <c r="H182" s="20"/>
      <c r="I182" s="21" t="s">
        <v>27</v>
      </c>
      <c r="J182" s="22"/>
      <c r="K182" s="20"/>
      <c r="L182" s="21" t="s">
        <v>28</v>
      </c>
      <c r="M182" s="22"/>
      <c r="N182" s="20"/>
      <c r="O182" s="21" t="s">
        <v>29</v>
      </c>
      <c r="P182" s="22"/>
      <c r="Q182" s="20"/>
      <c r="R182" s="21" t="s">
        <v>30</v>
      </c>
      <c r="S182" s="22"/>
      <c r="T182" s="23"/>
      <c r="U182" s="21" t="s">
        <v>31</v>
      </c>
      <c r="V182" s="22"/>
      <c r="W182" s="20"/>
      <c r="X182" s="21" t="s">
        <v>32</v>
      </c>
      <c r="Y182" s="22"/>
      <c r="Z182" s="20"/>
      <c r="AA182" s="21" t="s">
        <v>33</v>
      </c>
      <c r="AB182" s="22"/>
      <c r="AC182" s="18" t="s">
        <v>34</v>
      </c>
      <c r="AD182" s="18"/>
      <c r="AE182" s="18"/>
    </row>
    <row r="183" customFormat="false" ht="44.75" hidden="false" customHeight="true" outlineLevel="0" collapsed="false">
      <c r="A183" s="24" t="s">
        <v>418</v>
      </c>
      <c r="B183" s="24" t="s">
        <v>404</v>
      </c>
      <c r="C183" s="82"/>
      <c r="D183" s="25" t="n">
        <v>8.896</v>
      </c>
      <c r="E183" s="26" t="s">
        <v>419</v>
      </c>
      <c r="F183" s="274" t="n">
        <v>41834</v>
      </c>
      <c r="G183" s="28" t="s">
        <v>198</v>
      </c>
      <c r="H183" s="35" t="s">
        <v>420</v>
      </c>
      <c r="I183" s="33"/>
      <c r="J183" s="36"/>
      <c r="K183" s="35" t="n">
        <v>0.054</v>
      </c>
      <c r="L183" s="33" t="s">
        <v>39</v>
      </c>
      <c r="M183" s="36" t="n">
        <v>0.166</v>
      </c>
      <c r="N183" s="32" t="n">
        <v>0.023</v>
      </c>
      <c r="O183" s="33" t="s">
        <v>39</v>
      </c>
      <c r="P183" s="34" t="n">
        <v>0.044</v>
      </c>
      <c r="Q183" s="35" t="n">
        <v>0.081</v>
      </c>
      <c r="R183" s="33" t="s">
        <v>39</v>
      </c>
      <c r="S183" s="36" t="n">
        <v>0.197</v>
      </c>
      <c r="T183" s="35" t="s">
        <v>142</v>
      </c>
      <c r="U183" s="33"/>
      <c r="V183" s="36"/>
      <c r="W183" s="35" t="s">
        <v>421</v>
      </c>
      <c r="X183" s="33"/>
      <c r="Y183" s="36"/>
      <c r="Z183" s="35" t="n">
        <v>2.4</v>
      </c>
      <c r="AA183" s="33" t="s">
        <v>39</v>
      </c>
      <c r="AB183" s="36" t="n">
        <v>0.6</v>
      </c>
      <c r="AC183" s="163"/>
      <c r="AD183" s="163"/>
      <c r="AE183" s="163"/>
    </row>
    <row r="184" customFormat="false" ht="42.5" hidden="false" customHeight="true" outlineLevel="0" collapsed="false">
      <c r="A184" s="39" t="s">
        <v>422</v>
      </c>
      <c r="B184" s="39"/>
      <c r="C184" s="83"/>
      <c r="D184" s="84"/>
      <c r="E184" s="85"/>
      <c r="F184" s="250" t="n">
        <v>41843</v>
      </c>
      <c r="G184" s="28" t="s">
        <v>166</v>
      </c>
      <c r="H184" s="29"/>
      <c r="I184" s="33"/>
      <c r="J184" s="31"/>
      <c r="K184" s="29"/>
      <c r="L184" s="33"/>
      <c r="M184" s="31"/>
      <c r="N184" s="29"/>
      <c r="O184" s="33"/>
      <c r="P184" s="31"/>
      <c r="Q184" s="29"/>
      <c r="R184" s="33"/>
      <c r="S184" s="31"/>
      <c r="T184" s="29"/>
      <c r="U184" s="33"/>
      <c r="V184" s="31"/>
      <c r="W184" s="29"/>
      <c r="X184" s="33"/>
      <c r="Y184" s="31"/>
      <c r="Z184" s="29"/>
      <c r="AA184" s="33"/>
      <c r="AB184" s="31"/>
      <c r="AC184" s="37"/>
      <c r="AD184" s="33"/>
      <c r="AE184" s="38"/>
    </row>
    <row r="185" customFormat="false" ht="44.75" hidden="false" customHeight="true" outlineLevel="0" collapsed="false">
      <c r="A185" s="41" t="s">
        <v>423</v>
      </c>
      <c r="B185" s="41" t="s">
        <v>404</v>
      </c>
      <c r="C185" s="75"/>
      <c r="D185" s="76" t="n">
        <v>10.5</v>
      </c>
      <c r="E185" s="42" t="n">
        <v>140807</v>
      </c>
      <c r="F185" s="43" t="n">
        <v>41858</v>
      </c>
      <c r="G185" s="63" t="s">
        <v>198</v>
      </c>
      <c r="H185" s="77" t="s">
        <v>424</v>
      </c>
      <c r="I185" s="70"/>
      <c r="J185" s="58"/>
      <c r="K185" s="68" t="s">
        <v>425</v>
      </c>
      <c r="L185" s="70"/>
      <c r="M185" s="66"/>
      <c r="N185" s="64" t="n">
        <v>0.063</v>
      </c>
      <c r="O185" s="91" t="s">
        <v>39</v>
      </c>
      <c r="P185" s="66" t="n">
        <v>0.044</v>
      </c>
      <c r="Q185" s="64" t="n">
        <v>0.093</v>
      </c>
      <c r="R185" s="91" t="s">
        <v>39</v>
      </c>
      <c r="S185" s="66" t="n">
        <v>0.198</v>
      </c>
      <c r="T185" s="77" t="s">
        <v>426</v>
      </c>
      <c r="U185" s="70"/>
      <c r="V185" s="58"/>
      <c r="W185" s="77" t="s">
        <v>427</v>
      </c>
      <c r="X185" s="70"/>
      <c r="Y185" s="58"/>
      <c r="Z185" s="64" t="n">
        <v>2.3</v>
      </c>
      <c r="AA185" s="91" t="s">
        <v>39</v>
      </c>
      <c r="AB185" s="66" t="n">
        <v>0.7</v>
      </c>
      <c r="AC185" s="69"/>
      <c r="AD185" s="69"/>
      <c r="AE185" s="69"/>
    </row>
    <row r="186" customFormat="false" ht="42.5" hidden="false" customHeight="true" outlineLevel="0" collapsed="false">
      <c r="A186" s="51" t="s">
        <v>428</v>
      </c>
      <c r="B186" s="51"/>
      <c r="C186" s="79"/>
      <c r="D186" s="80"/>
      <c r="E186" s="81"/>
      <c r="F186" s="266" t="n">
        <v>41869</v>
      </c>
      <c r="G186" s="63" t="s">
        <v>166</v>
      </c>
      <c r="H186" s="71"/>
      <c r="I186" s="70"/>
      <c r="J186" s="72"/>
      <c r="K186" s="71"/>
      <c r="L186" s="70"/>
      <c r="M186" s="72"/>
      <c r="N186" s="71"/>
      <c r="O186" s="70"/>
      <c r="P186" s="72"/>
      <c r="Q186" s="71"/>
      <c r="R186" s="70"/>
      <c r="S186" s="72"/>
      <c r="T186" s="71"/>
      <c r="U186" s="70"/>
      <c r="V186" s="72"/>
      <c r="W186" s="71"/>
      <c r="X186" s="70"/>
      <c r="Y186" s="72"/>
      <c r="Z186" s="71"/>
      <c r="AA186" s="70"/>
      <c r="AB186" s="72"/>
      <c r="AC186" s="73"/>
      <c r="AD186" s="70"/>
      <c r="AE186" s="74"/>
    </row>
    <row r="187" customFormat="false" ht="44.75" hidden="false" customHeight="true" outlineLevel="0" collapsed="false">
      <c r="A187" s="24" t="s">
        <v>429</v>
      </c>
      <c r="B187" s="24" t="s">
        <v>430</v>
      </c>
      <c r="C187" s="82"/>
      <c r="D187" s="25" t="n">
        <v>7.91</v>
      </c>
      <c r="E187" s="26" t="n">
        <v>140723</v>
      </c>
      <c r="F187" s="274" t="n">
        <v>41843</v>
      </c>
      <c r="G187" s="28" t="s">
        <v>198</v>
      </c>
      <c r="H187" s="35" t="n">
        <v>0.714</v>
      </c>
      <c r="I187" s="33" t="s">
        <v>39</v>
      </c>
      <c r="J187" s="36" t="n">
        <v>0.285</v>
      </c>
      <c r="K187" s="35" t="n">
        <v>0.1</v>
      </c>
      <c r="L187" s="33" t="s">
        <v>39</v>
      </c>
      <c r="M187" s="36" t="n">
        <v>0.166</v>
      </c>
      <c r="N187" s="35" t="n">
        <v>0.003</v>
      </c>
      <c r="O187" s="33" t="s">
        <v>39</v>
      </c>
      <c r="P187" s="36" t="n">
        <v>0.048</v>
      </c>
      <c r="Q187" s="35" t="n">
        <v>0.196</v>
      </c>
      <c r="R187" s="33" t="s">
        <v>39</v>
      </c>
      <c r="S187" s="36" t="n">
        <v>0.198</v>
      </c>
      <c r="T187" s="35" t="n">
        <v>0.374</v>
      </c>
      <c r="U187" s="33" t="s">
        <v>39</v>
      </c>
      <c r="V187" s="36" t="n">
        <v>0.594</v>
      </c>
      <c r="W187" s="35" t="s">
        <v>431</v>
      </c>
      <c r="X187" s="33"/>
      <c r="Y187" s="36"/>
      <c r="Z187" s="35" t="n">
        <v>9.6</v>
      </c>
      <c r="AA187" s="33" t="s">
        <v>39</v>
      </c>
      <c r="AB187" s="36" t="n">
        <v>0.9</v>
      </c>
      <c r="AC187" s="163"/>
      <c r="AD187" s="163"/>
      <c r="AE187" s="163"/>
    </row>
    <row r="188" customFormat="false" ht="42.5" hidden="false" customHeight="true" outlineLevel="0" collapsed="false">
      <c r="A188" s="39" t="s">
        <v>432</v>
      </c>
      <c r="B188" s="39"/>
      <c r="C188" s="83"/>
      <c r="D188" s="84"/>
      <c r="E188" s="85"/>
      <c r="F188" s="250" t="n">
        <v>41851</v>
      </c>
      <c r="G188" s="28" t="s">
        <v>166</v>
      </c>
      <c r="H188" s="29"/>
      <c r="I188" s="33"/>
      <c r="J188" s="31"/>
      <c r="K188" s="29"/>
      <c r="L188" s="33"/>
      <c r="M188" s="31"/>
      <c r="N188" s="29"/>
      <c r="O188" s="33"/>
      <c r="P188" s="31"/>
      <c r="Q188" s="29"/>
      <c r="R188" s="33"/>
      <c r="S188" s="31"/>
      <c r="T188" s="29"/>
      <c r="U188" s="33"/>
      <c r="V188" s="31"/>
      <c r="W188" s="29"/>
      <c r="X188" s="33"/>
      <c r="Y188" s="31"/>
      <c r="Z188" s="29"/>
      <c r="AA188" s="33"/>
      <c r="AB188" s="31"/>
      <c r="AC188" s="37"/>
      <c r="AD188" s="33"/>
      <c r="AE188" s="38"/>
    </row>
    <row r="189" customFormat="false" ht="44.75" hidden="false" customHeight="true" outlineLevel="0" collapsed="false">
      <c r="A189" s="41" t="s">
        <v>433</v>
      </c>
      <c r="B189" s="41"/>
      <c r="C189" s="75"/>
      <c r="D189" s="76" t="n">
        <v>6.451</v>
      </c>
      <c r="E189" s="42" t="n">
        <v>140731</v>
      </c>
      <c r="F189" s="43" t="n">
        <v>41851</v>
      </c>
      <c r="G189" s="63" t="s">
        <v>198</v>
      </c>
      <c r="H189" s="77" t="s">
        <v>434</v>
      </c>
      <c r="I189" s="70"/>
      <c r="J189" s="58"/>
      <c r="K189" s="77" t="s">
        <v>435</v>
      </c>
      <c r="L189" s="70"/>
      <c r="M189" s="58"/>
      <c r="N189" s="56" t="n">
        <v>0.064</v>
      </c>
      <c r="O189" s="91" t="s">
        <v>39</v>
      </c>
      <c r="P189" s="58" t="n">
        <v>0.087</v>
      </c>
      <c r="Q189" s="56" t="n">
        <v>1.576</v>
      </c>
      <c r="R189" s="91" t="s">
        <v>39</v>
      </c>
      <c r="S189" s="58" t="n">
        <v>0.295</v>
      </c>
      <c r="T189" s="77" t="s">
        <v>436</v>
      </c>
      <c r="U189" s="70"/>
      <c r="V189" s="58"/>
      <c r="W189" s="77" t="s">
        <v>437</v>
      </c>
      <c r="X189" s="70"/>
      <c r="Y189" s="58"/>
      <c r="Z189" s="56" t="n">
        <v>16.4</v>
      </c>
      <c r="AA189" s="91" t="s">
        <v>39</v>
      </c>
      <c r="AB189" s="58" t="n">
        <v>1.3</v>
      </c>
      <c r="AC189" s="69"/>
      <c r="AD189" s="69"/>
      <c r="AE189" s="69"/>
    </row>
    <row r="190" customFormat="false" ht="42.5" hidden="false" customHeight="true" outlineLevel="0" collapsed="false">
      <c r="A190" s="51" t="s">
        <v>438</v>
      </c>
      <c r="B190" s="51"/>
      <c r="C190" s="79"/>
      <c r="D190" s="80"/>
      <c r="E190" s="81"/>
      <c r="F190" s="266" t="n">
        <v>41858</v>
      </c>
      <c r="G190" s="63" t="s">
        <v>166</v>
      </c>
      <c r="H190" s="71"/>
      <c r="I190" s="70"/>
      <c r="J190" s="72"/>
      <c r="K190" s="71"/>
      <c r="L190" s="70"/>
      <c r="M190" s="72"/>
      <c r="N190" s="71"/>
      <c r="O190" s="70"/>
      <c r="P190" s="72"/>
      <c r="Q190" s="71"/>
      <c r="R190" s="70"/>
      <c r="S190" s="72"/>
      <c r="T190" s="71"/>
      <c r="U190" s="70"/>
      <c r="V190" s="72"/>
      <c r="W190" s="71"/>
      <c r="X190" s="70"/>
      <c r="Y190" s="72"/>
      <c r="Z190" s="71"/>
      <c r="AA190" s="70"/>
      <c r="AB190" s="72"/>
      <c r="AC190" s="73"/>
      <c r="AD190" s="70"/>
      <c r="AE190" s="74"/>
    </row>
    <row r="191" customFormat="false" ht="43.85" hidden="false" customHeight="true" outlineLevel="0" collapsed="false">
      <c r="A191" s="24" t="s">
        <v>439</v>
      </c>
      <c r="B191" s="24" t="s">
        <v>440</v>
      </c>
      <c r="C191" s="82"/>
      <c r="D191" s="25" t="n">
        <v>6.95</v>
      </c>
      <c r="E191" s="26" t="s">
        <v>441</v>
      </c>
      <c r="F191" s="27" t="n">
        <v>41876</v>
      </c>
      <c r="G191" s="28" t="s">
        <v>37</v>
      </c>
      <c r="H191" s="60" t="s">
        <v>442</v>
      </c>
      <c r="I191" s="59"/>
      <c r="J191" s="34"/>
      <c r="K191" s="32" t="n">
        <v>0.2</v>
      </c>
      <c r="L191" s="59" t="s">
        <v>39</v>
      </c>
      <c r="M191" s="34" t="n">
        <v>0.447</v>
      </c>
      <c r="N191" s="60" t="s">
        <v>443</v>
      </c>
      <c r="O191" s="59"/>
      <c r="P191" s="34"/>
      <c r="Q191" s="32" t="n">
        <v>4.076</v>
      </c>
      <c r="R191" s="59" t="s">
        <v>38</v>
      </c>
      <c r="S191" s="34" t="n">
        <v>0.392</v>
      </c>
      <c r="T191" s="32" t="n">
        <v>0.071</v>
      </c>
      <c r="U191" s="59" t="s">
        <v>39</v>
      </c>
      <c r="V191" s="34" t="n">
        <v>0.77</v>
      </c>
      <c r="W191" s="60" t="s">
        <v>444</v>
      </c>
      <c r="X191" s="59"/>
      <c r="Y191" s="34"/>
      <c r="Z191" s="32" t="n">
        <v>14.8</v>
      </c>
      <c r="AA191" s="59" t="s">
        <v>39</v>
      </c>
      <c r="AB191" s="34" t="n">
        <v>1.3</v>
      </c>
      <c r="AC191" s="12"/>
      <c r="AD191" s="12"/>
      <c r="AE191" s="12"/>
    </row>
    <row r="192" customFormat="false" ht="34.3" hidden="false" customHeight="true" outlineLevel="0" collapsed="false">
      <c r="A192" s="39" t="s">
        <v>445</v>
      </c>
      <c r="B192" s="39"/>
      <c r="C192" s="83"/>
      <c r="D192" s="84"/>
      <c r="E192" s="85"/>
      <c r="F192" s="276" t="n">
        <v>41884</v>
      </c>
      <c r="G192" s="28"/>
      <c r="H192" s="29"/>
      <c r="I192" s="33"/>
      <c r="J192" s="36"/>
      <c r="K192" s="35"/>
      <c r="L192" s="33"/>
      <c r="M192" s="36"/>
      <c r="N192" s="32"/>
      <c r="O192" s="33"/>
      <c r="P192" s="34"/>
      <c r="Q192" s="29"/>
      <c r="R192" s="33"/>
      <c r="S192" s="36"/>
      <c r="T192" s="35"/>
      <c r="U192" s="33"/>
      <c r="V192" s="36"/>
      <c r="W192" s="35"/>
      <c r="X192" s="33"/>
      <c r="Y192" s="36"/>
      <c r="Z192" s="35"/>
      <c r="AA192" s="33"/>
      <c r="AB192" s="31"/>
      <c r="AC192" s="29"/>
      <c r="AD192" s="33"/>
      <c r="AE192" s="31"/>
    </row>
    <row r="193" customFormat="false" ht="43.85" hidden="false" customHeight="true" outlineLevel="0" collapsed="false">
      <c r="A193" s="41" t="s">
        <v>446</v>
      </c>
      <c r="B193" s="41" t="s">
        <v>447</v>
      </c>
      <c r="C193" s="75"/>
      <c r="D193" s="76" t="n">
        <v>5.861</v>
      </c>
      <c r="E193" s="42" t="n">
        <v>140902</v>
      </c>
      <c r="F193" s="62" t="n">
        <v>41884</v>
      </c>
      <c r="G193" s="63" t="s">
        <v>37</v>
      </c>
      <c r="H193" s="64" t="n">
        <v>0.175</v>
      </c>
      <c r="I193" s="65" t="s">
        <v>39</v>
      </c>
      <c r="J193" s="66" t="n">
        <v>0.235</v>
      </c>
      <c r="K193" s="64" t="n">
        <v>5.844</v>
      </c>
      <c r="L193" s="65" t="s">
        <v>39</v>
      </c>
      <c r="M193" s="66" t="n">
        <v>0.591</v>
      </c>
      <c r="N193" s="64" t="n">
        <v>0.331</v>
      </c>
      <c r="O193" s="65" t="s">
        <v>39</v>
      </c>
      <c r="P193" s="66" t="n">
        <v>0.088</v>
      </c>
      <c r="Q193" s="64" t="n">
        <v>1.995</v>
      </c>
      <c r="R193" s="65" t="s">
        <v>38</v>
      </c>
      <c r="S193" s="66" t="n">
        <v>0.297</v>
      </c>
      <c r="T193" s="64" t="n">
        <v>2.001</v>
      </c>
      <c r="U193" s="65" t="s">
        <v>39</v>
      </c>
      <c r="V193" s="66" t="n">
        <v>0.876</v>
      </c>
      <c r="W193" s="68" t="s">
        <v>448</v>
      </c>
      <c r="X193" s="65"/>
      <c r="Y193" s="66"/>
      <c r="Z193" s="56" t="n">
        <v>7.7</v>
      </c>
      <c r="AA193" s="65" t="s">
        <v>39</v>
      </c>
      <c r="AB193" s="58" t="n">
        <v>1.1</v>
      </c>
      <c r="AC193" s="78"/>
      <c r="AD193" s="78"/>
      <c r="AE193" s="78"/>
    </row>
    <row r="194" customFormat="false" ht="34.3" hidden="false" customHeight="true" outlineLevel="0" collapsed="false">
      <c r="A194" s="51" t="s">
        <v>449</v>
      </c>
      <c r="B194" s="51"/>
      <c r="C194" s="79"/>
      <c r="D194" s="80"/>
      <c r="E194" s="81"/>
      <c r="F194" s="53" t="n">
        <v>41890</v>
      </c>
      <c r="G194" s="63"/>
      <c r="H194" s="71"/>
      <c r="I194" s="70"/>
      <c r="J194" s="58"/>
      <c r="K194" s="56"/>
      <c r="L194" s="70"/>
      <c r="M194" s="58"/>
      <c r="N194" s="64"/>
      <c r="O194" s="70"/>
      <c r="P194" s="66"/>
      <c r="Q194" s="71"/>
      <c r="R194" s="70"/>
      <c r="S194" s="58"/>
      <c r="T194" s="56"/>
      <c r="U194" s="70"/>
      <c r="V194" s="58"/>
      <c r="W194" s="56"/>
      <c r="X194" s="70"/>
      <c r="Y194" s="58"/>
      <c r="Z194" s="56"/>
      <c r="AA194" s="70"/>
      <c r="AB194" s="72"/>
      <c r="AC194" s="71"/>
      <c r="AD194" s="70"/>
      <c r="AE194" s="72"/>
    </row>
    <row r="195" customFormat="false" ht="43.85" hidden="false" customHeight="true" outlineLevel="0" collapsed="false">
      <c r="A195" s="24" t="s">
        <v>450</v>
      </c>
      <c r="B195" s="24" t="s">
        <v>451</v>
      </c>
      <c r="C195" s="82"/>
      <c r="D195" s="25" t="n">
        <v>6.812</v>
      </c>
      <c r="E195" s="26" t="s">
        <v>452</v>
      </c>
      <c r="F195" s="27" t="n">
        <v>41897</v>
      </c>
      <c r="G195" s="28" t="s">
        <v>37</v>
      </c>
      <c r="H195" s="35" t="s">
        <v>453</v>
      </c>
      <c r="I195" s="59"/>
      <c r="J195" s="36"/>
      <c r="K195" s="32" t="n">
        <v>0.069</v>
      </c>
      <c r="L195" s="59" t="s">
        <v>39</v>
      </c>
      <c r="M195" s="34" t="n">
        <v>0.186</v>
      </c>
      <c r="N195" s="32" t="n">
        <v>0.109</v>
      </c>
      <c r="O195" s="59" t="s">
        <v>39</v>
      </c>
      <c r="P195" s="34" t="n">
        <v>0.088</v>
      </c>
      <c r="Q195" s="35" t="n">
        <v>1.137</v>
      </c>
      <c r="R195" s="59" t="s">
        <v>38</v>
      </c>
      <c r="S195" s="36" t="n">
        <v>0.296</v>
      </c>
      <c r="T195" s="35" t="n">
        <v>0.22</v>
      </c>
      <c r="U195" s="59" t="s">
        <v>39</v>
      </c>
      <c r="V195" s="36" t="n">
        <v>0.55</v>
      </c>
      <c r="W195" s="60" t="s">
        <v>454</v>
      </c>
      <c r="X195" s="59"/>
      <c r="Y195" s="34"/>
      <c r="Z195" s="35" t="n">
        <v>4.3</v>
      </c>
      <c r="AA195" s="59" t="s">
        <v>39</v>
      </c>
      <c r="AB195" s="36" t="n">
        <v>0.8</v>
      </c>
      <c r="AC195" s="12"/>
      <c r="AD195" s="12"/>
      <c r="AE195" s="12"/>
    </row>
    <row r="196" customFormat="false" ht="34.3" hidden="false" customHeight="true" outlineLevel="0" collapsed="false">
      <c r="A196" s="39" t="s">
        <v>455</v>
      </c>
      <c r="B196" s="39"/>
      <c r="C196" s="83"/>
      <c r="D196" s="84"/>
      <c r="E196" s="85"/>
      <c r="F196" s="276" t="n">
        <v>41904</v>
      </c>
      <c r="G196" s="28"/>
      <c r="H196" s="29"/>
      <c r="I196" s="33"/>
      <c r="J196" s="36"/>
      <c r="K196" s="35"/>
      <c r="L196" s="33"/>
      <c r="M196" s="36"/>
      <c r="N196" s="32"/>
      <c r="O196" s="33"/>
      <c r="P196" s="34"/>
      <c r="Q196" s="29"/>
      <c r="R196" s="33"/>
      <c r="S196" s="36"/>
      <c r="T196" s="35"/>
      <c r="U196" s="33"/>
      <c r="V196" s="36"/>
      <c r="W196" s="35"/>
      <c r="X196" s="33"/>
      <c r="Y196" s="36"/>
      <c r="Z196" s="35"/>
      <c r="AA196" s="33"/>
      <c r="AB196" s="31"/>
      <c r="AC196" s="29"/>
      <c r="AD196" s="33"/>
      <c r="AE196" s="31"/>
    </row>
    <row r="197" customFormat="false" ht="43.85" hidden="false" customHeight="true" outlineLevel="0" collapsed="false">
      <c r="A197" s="41" t="s">
        <v>456</v>
      </c>
      <c r="B197" s="41" t="s">
        <v>451</v>
      </c>
      <c r="C197" s="75"/>
      <c r="D197" s="76" t="n">
        <v>6.874</v>
      </c>
      <c r="E197" s="42" t="s">
        <v>457</v>
      </c>
      <c r="F197" s="62" t="n">
        <v>41904</v>
      </c>
      <c r="G197" s="63" t="s">
        <v>37</v>
      </c>
      <c r="H197" s="56" t="n">
        <v>0.148</v>
      </c>
      <c r="I197" s="65" t="s">
        <v>38</v>
      </c>
      <c r="J197" s="58" t="n">
        <v>0.297</v>
      </c>
      <c r="K197" s="56" t="n">
        <v>0.392</v>
      </c>
      <c r="L197" s="65" t="s">
        <v>39</v>
      </c>
      <c r="M197" s="58" t="n">
        <v>0.455</v>
      </c>
      <c r="N197" s="64" t="n">
        <v>0.154</v>
      </c>
      <c r="O197" s="65" t="s">
        <v>39</v>
      </c>
      <c r="P197" s="66" t="n">
        <v>0.088</v>
      </c>
      <c r="Q197" s="56" t="n">
        <v>5.275</v>
      </c>
      <c r="R197" s="65" t="s">
        <v>38</v>
      </c>
      <c r="S197" s="58" t="n">
        <v>0.393</v>
      </c>
      <c r="T197" s="68" t="s">
        <v>458</v>
      </c>
      <c r="U197" s="65"/>
      <c r="V197" s="66"/>
      <c r="W197" s="68" t="s">
        <v>454</v>
      </c>
      <c r="X197" s="65"/>
      <c r="Y197" s="66"/>
      <c r="Z197" s="56" t="n">
        <v>2.6</v>
      </c>
      <c r="AA197" s="65" t="s">
        <v>39</v>
      </c>
      <c r="AB197" s="58" t="n">
        <v>0.9</v>
      </c>
      <c r="AC197" s="78"/>
      <c r="AD197" s="78"/>
      <c r="AE197" s="78"/>
    </row>
    <row r="198" customFormat="false" ht="44.05" hidden="false" customHeight="true" outlineLevel="0" collapsed="false">
      <c r="A198" s="51" t="s">
        <v>459</v>
      </c>
      <c r="B198" s="51"/>
      <c r="C198" s="79"/>
      <c r="D198" s="80"/>
      <c r="E198" s="81"/>
      <c r="F198" s="53" t="n">
        <v>41911</v>
      </c>
      <c r="G198" s="63"/>
      <c r="H198" s="71"/>
      <c r="I198" s="70"/>
      <c r="J198" s="58"/>
      <c r="K198" s="56"/>
      <c r="L198" s="70"/>
      <c r="M198" s="58"/>
      <c r="N198" s="64"/>
      <c r="O198" s="70"/>
      <c r="P198" s="66"/>
      <c r="Q198" s="71"/>
      <c r="R198" s="70"/>
      <c r="S198" s="58"/>
      <c r="T198" s="56"/>
      <c r="U198" s="70"/>
      <c r="V198" s="58"/>
      <c r="W198" s="56"/>
      <c r="X198" s="70"/>
      <c r="Y198" s="58"/>
      <c r="Z198" s="56"/>
      <c r="AA198" s="70"/>
      <c r="AB198" s="72"/>
      <c r="AC198" s="71"/>
      <c r="AD198" s="70"/>
      <c r="AE198" s="72"/>
    </row>
    <row r="199" customFormat="false" ht="43.85" hidden="false" customHeight="true" outlineLevel="0" collapsed="false">
      <c r="A199" s="24" t="s">
        <v>460</v>
      </c>
      <c r="B199" s="24" t="s">
        <v>461</v>
      </c>
      <c r="C199" s="82"/>
      <c r="D199" s="25" t="n">
        <v>18.569</v>
      </c>
      <c r="E199" s="26" t="s">
        <v>462</v>
      </c>
      <c r="F199" s="27" t="n">
        <v>41969</v>
      </c>
      <c r="G199" s="28" t="s">
        <v>37</v>
      </c>
      <c r="H199" s="35" t="n">
        <v>0.223</v>
      </c>
      <c r="I199" s="59" t="s">
        <v>39</v>
      </c>
      <c r="J199" s="36" t="n">
        <v>0.154</v>
      </c>
      <c r="K199" s="35" t="n">
        <v>1.175</v>
      </c>
      <c r="L199" s="59" t="s">
        <v>39</v>
      </c>
      <c r="M199" s="36" t="n">
        <v>0.166</v>
      </c>
      <c r="N199" s="32" t="n">
        <v>0.085</v>
      </c>
      <c r="O199" s="59" t="s">
        <v>39</v>
      </c>
      <c r="P199" s="34" t="n">
        <v>0.033</v>
      </c>
      <c r="Q199" s="35" t="n">
        <v>0.34</v>
      </c>
      <c r="R199" s="59" t="s">
        <v>39</v>
      </c>
      <c r="S199" s="36" t="n">
        <v>0.137</v>
      </c>
      <c r="T199" s="35" t="s">
        <v>463</v>
      </c>
      <c r="U199" s="59"/>
      <c r="V199" s="36"/>
      <c r="W199" s="60" t="s">
        <v>464</v>
      </c>
      <c r="X199" s="59"/>
      <c r="Y199" s="34"/>
      <c r="Z199" s="35" t="n">
        <v>3.324</v>
      </c>
      <c r="AA199" s="59" t="s">
        <v>39</v>
      </c>
      <c r="AB199" s="36" t="n">
        <v>0.489</v>
      </c>
      <c r="AC199" s="12"/>
      <c r="AD199" s="12"/>
      <c r="AE199" s="12"/>
    </row>
    <row r="200" customFormat="false" ht="34.3" hidden="false" customHeight="true" outlineLevel="0" collapsed="false">
      <c r="A200" s="39" t="s">
        <v>465</v>
      </c>
      <c r="B200" s="39"/>
      <c r="C200" s="83"/>
      <c r="D200" s="84"/>
      <c r="E200" s="85"/>
      <c r="F200" s="276" t="n">
        <v>41988</v>
      </c>
      <c r="G200" s="28"/>
      <c r="H200" s="29"/>
      <c r="I200" s="33"/>
      <c r="J200" s="36"/>
      <c r="K200" s="35"/>
      <c r="L200" s="33"/>
      <c r="M200" s="36"/>
      <c r="N200" s="32"/>
      <c r="O200" s="33"/>
      <c r="P200" s="34"/>
      <c r="Q200" s="29"/>
      <c r="R200" s="33"/>
      <c r="S200" s="36"/>
      <c r="T200" s="35"/>
      <c r="U200" s="33"/>
      <c r="V200" s="36"/>
      <c r="W200" s="35"/>
      <c r="X200" s="33"/>
      <c r="Y200" s="36"/>
      <c r="Z200" s="35"/>
      <c r="AA200" s="33"/>
      <c r="AB200" s="31"/>
      <c r="AC200" s="29"/>
      <c r="AD200" s="33"/>
      <c r="AE200" s="31"/>
    </row>
    <row r="201" customFormat="false" ht="43.85" hidden="false" customHeight="true" outlineLevel="0" collapsed="false">
      <c r="A201" s="41" t="s">
        <v>466</v>
      </c>
      <c r="B201" s="41" t="s">
        <v>467</v>
      </c>
      <c r="C201" s="75"/>
      <c r="D201" s="76" t="n">
        <v>25.076</v>
      </c>
      <c r="E201" s="42" t="s">
        <v>468</v>
      </c>
      <c r="F201" s="62" t="n">
        <v>42033</v>
      </c>
      <c r="G201" s="63" t="s">
        <v>37</v>
      </c>
      <c r="H201" s="56" t="n">
        <v>0.277</v>
      </c>
      <c r="I201" s="65" t="s">
        <v>39</v>
      </c>
      <c r="J201" s="58" t="n">
        <v>0.149</v>
      </c>
      <c r="K201" s="56" t="n">
        <v>0.126</v>
      </c>
      <c r="L201" s="65" t="s">
        <v>39</v>
      </c>
      <c r="M201" s="58" t="n">
        <v>0.166</v>
      </c>
      <c r="N201" s="64" t="n">
        <v>0.091</v>
      </c>
      <c r="O201" s="65" t="s">
        <v>39</v>
      </c>
      <c r="P201" s="66" t="n">
        <v>0.031</v>
      </c>
      <c r="Q201" s="56" t="n">
        <v>0.333</v>
      </c>
      <c r="R201" s="65" t="s">
        <v>39</v>
      </c>
      <c r="S201" s="58" t="n">
        <v>0.126</v>
      </c>
      <c r="T201" s="56" t="n">
        <v>0.188</v>
      </c>
      <c r="U201" s="65" t="s">
        <v>39</v>
      </c>
      <c r="V201" s="58" t="n">
        <v>0.282</v>
      </c>
      <c r="W201" s="68" t="s">
        <v>469</v>
      </c>
      <c r="X201" s="65"/>
      <c r="Y201" s="66"/>
      <c r="Z201" s="56" t="n">
        <v>922.818</v>
      </c>
      <c r="AA201" s="65" t="s">
        <v>39</v>
      </c>
      <c r="AB201" s="58" t="n">
        <v>47.153</v>
      </c>
      <c r="AC201" s="78"/>
      <c r="AD201" s="78"/>
      <c r="AE201" s="78"/>
    </row>
    <row r="202" customFormat="false" ht="34.3" hidden="false" customHeight="true" outlineLevel="0" collapsed="false">
      <c r="A202" s="51" t="s">
        <v>470</v>
      </c>
      <c r="B202" s="51"/>
      <c r="C202" s="79"/>
      <c r="D202" s="80"/>
      <c r="E202" s="81"/>
      <c r="F202" s="53" t="n">
        <v>42058</v>
      </c>
      <c r="G202" s="63"/>
      <c r="H202" s="71"/>
      <c r="I202" s="70"/>
      <c r="J202" s="58"/>
      <c r="K202" s="56"/>
      <c r="L202" s="70"/>
      <c r="M202" s="58"/>
      <c r="N202" s="64"/>
      <c r="O202" s="70"/>
      <c r="P202" s="66"/>
      <c r="Q202" s="71"/>
      <c r="R202" s="70"/>
      <c r="S202" s="58"/>
      <c r="T202" s="56"/>
      <c r="U202" s="70"/>
      <c r="V202" s="58"/>
      <c r="W202" s="56"/>
      <c r="X202" s="70"/>
      <c r="Y202" s="58"/>
      <c r="Z202" s="56"/>
      <c r="AA202" s="70"/>
      <c r="AB202" s="72"/>
      <c r="AC202" s="71"/>
      <c r="AD202" s="70"/>
      <c r="AE202" s="72"/>
    </row>
    <row r="203" customFormat="false" ht="38.05" hidden="false" customHeight="true" outlineLevel="0" collapsed="false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</row>
    <row r="204" customFormat="false" ht="38.05" hidden="false" customHeight="true" outlineLevel="0" collapsed="false">
      <c r="A204" s="18" t="s">
        <v>21</v>
      </c>
      <c r="B204" s="18" t="s">
        <v>22</v>
      </c>
      <c r="C204" s="18" t="s">
        <v>23</v>
      </c>
      <c r="D204" s="18" t="s">
        <v>24</v>
      </c>
      <c r="E204" s="18" t="s">
        <v>25</v>
      </c>
      <c r="F204" s="19" t="s">
        <v>26</v>
      </c>
      <c r="G204" s="18"/>
      <c r="H204" s="20"/>
      <c r="I204" s="21" t="s">
        <v>27</v>
      </c>
      <c r="J204" s="22"/>
      <c r="K204" s="20"/>
      <c r="L204" s="21" t="s">
        <v>28</v>
      </c>
      <c r="M204" s="22"/>
      <c r="N204" s="20"/>
      <c r="O204" s="21" t="s">
        <v>29</v>
      </c>
      <c r="P204" s="22"/>
      <c r="Q204" s="20"/>
      <c r="R204" s="21" t="s">
        <v>30</v>
      </c>
      <c r="S204" s="22"/>
      <c r="T204" s="23"/>
      <c r="U204" s="21" t="s">
        <v>31</v>
      </c>
      <c r="V204" s="22"/>
      <c r="W204" s="20"/>
      <c r="X204" s="21" t="s">
        <v>32</v>
      </c>
      <c r="Y204" s="22"/>
      <c r="Z204" s="20"/>
      <c r="AA204" s="21" t="s">
        <v>33</v>
      </c>
      <c r="AB204" s="22"/>
      <c r="AC204" s="18" t="s">
        <v>34</v>
      </c>
      <c r="AD204" s="18"/>
      <c r="AE204" s="18"/>
    </row>
    <row r="205" customFormat="false" ht="43.85" hidden="false" customHeight="true" outlineLevel="0" collapsed="false">
      <c r="A205" s="24" t="s">
        <v>471</v>
      </c>
      <c r="B205" s="24"/>
      <c r="C205" s="82"/>
      <c r="D205" s="25" t="n">
        <v>5.826</v>
      </c>
      <c r="E205" s="26" t="s">
        <v>472</v>
      </c>
      <c r="F205" s="27" t="n">
        <v>42073</v>
      </c>
      <c r="G205" s="28" t="s">
        <v>37</v>
      </c>
      <c r="H205" s="35" t="n">
        <v>1.151</v>
      </c>
      <c r="I205" s="59" t="s">
        <v>39</v>
      </c>
      <c r="J205" s="36" t="n">
        <v>0.347</v>
      </c>
      <c r="K205" s="35" t="n">
        <v>0.608</v>
      </c>
      <c r="L205" s="59" t="s">
        <v>39</v>
      </c>
      <c r="M205" s="36" t="n">
        <v>0.278</v>
      </c>
      <c r="N205" s="32" t="n">
        <v>0.207</v>
      </c>
      <c r="O205" s="59" t="s">
        <v>39</v>
      </c>
      <c r="P205" s="34" t="n">
        <v>0.068</v>
      </c>
      <c r="Q205" s="35" t="n">
        <v>0.458</v>
      </c>
      <c r="R205" s="59" t="s">
        <v>39</v>
      </c>
      <c r="S205" s="36" t="n">
        <v>0.234</v>
      </c>
      <c r="T205" s="35" t="s">
        <v>473</v>
      </c>
      <c r="U205" s="59"/>
      <c r="V205" s="36"/>
      <c r="W205" s="60" t="s">
        <v>474</v>
      </c>
      <c r="X205" s="59"/>
      <c r="Y205" s="34"/>
      <c r="Z205" s="35" t="n">
        <v>102.736</v>
      </c>
      <c r="AA205" s="59" t="s">
        <v>39</v>
      </c>
      <c r="AB205" s="36" t="n">
        <v>6.073</v>
      </c>
      <c r="AC205" s="12"/>
      <c r="AD205" s="12"/>
      <c r="AE205" s="12"/>
    </row>
    <row r="206" customFormat="false" ht="34.3" hidden="false" customHeight="true" outlineLevel="0" collapsed="false">
      <c r="A206" s="39" t="s">
        <v>475</v>
      </c>
      <c r="B206" s="39"/>
      <c r="C206" s="83"/>
      <c r="D206" s="84"/>
      <c r="E206" s="85"/>
      <c r="F206" s="276" t="n">
        <v>42079</v>
      </c>
      <c r="G206" s="28"/>
      <c r="H206" s="29"/>
      <c r="I206" s="33"/>
      <c r="J206" s="36"/>
      <c r="K206" s="35"/>
      <c r="L206" s="33"/>
      <c r="M206" s="36"/>
      <c r="N206" s="32"/>
      <c r="O206" s="33"/>
      <c r="P206" s="34"/>
      <c r="Q206" s="29"/>
      <c r="R206" s="33"/>
      <c r="S206" s="36"/>
      <c r="T206" s="35"/>
      <c r="U206" s="33"/>
      <c r="V206" s="36"/>
      <c r="W206" s="35"/>
      <c r="X206" s="33"/>
      <c r="Y206" s="36"/>
      <c r="Z206" s="35"/>
      <c r="AA206" s="33"/>
      <c r="AB206" s="31"/>
      <c r="AC206" s="29"/>
      <c r="AD206" s="33"/>
      <c r="AE206" s="31"/>
    </row>
    <row r="207" customFormat="false" ht="43.85" hidden="false" customHeight="true" outlineLevel="0" collapsed="false">
      <c r="A207" s="41" t="s">
        <v>476</v>
      </c>
      <c r="B207" s="41"/>
      <c r="C207" s="75"/>
      <c r="D207" s="76" t="n">
        <v>4.951</v>
      </c>
      <c r="E207" s="42" t="n">
        <v>150316</v>
      </c>
      <c r="F207" s="62" t="n">
        <v>42079</v>
      </c>
      <c r="G207" s="63" t="s">
        <v>37</v>
      </c>
      <c r="H207" s="56" t="n">
        <v>0.487</v>
      </c>
      <c r="I207" s="65" t="s">
        <v>39</v>
      </c>
      <c r="J207" s="58" t="n">
        <v>0.355</v>
      </c>
      <c r="K207" s="56" t="n">
        <v>0.3</v>
      </c>
      <c r="L207" s="65" t="s">
        <v>39</v>
      </c>
      <c r="M207" s="58" t="n">
        <v>0.247</v>
      </c>
      <c r="N207" s="64" t="n">
        <v>0.019</v>
      </c>
      <c r="O207" s="65" t="s">
        <v>39</v>
      </c>
      <c r="P207" s="66" t="n">
        <v>0.056</v>
      </c>
      <c r="Q207" s="56" t="n">
        <v>1.02</v>
      </c>
      <c r="R207" s="65" t="s">
        <v>39</v>
      </c>
      <c r="S207" s="58" t="n">
        <v>0.267</v>
      </c>
      <c r="T207" s="56" t="n">
        <v>0.862</v>
      </c>
      <c r="U207" s="65" t="s">
        <v>39</v>
      </c>
      <c r="V207" s="58" t="n">
        <v>0.539</v>
      </c>
      <c r="W207" s="68" t="s">
        <v>477</v>
      </c>
      <c r="X207" s="65"/>
      <c r="Y207" s="66"/>
      <c r="Z207" s="56" t="n">
        <v>14.288</v>
      </c>
      <c r="AA207" s="65" t="s">
        <v>39</v>
      </c>
      <c r="AB207" s="58" t="n">
        <v>1.571</v>
      </c>
      <c r="AC207" s="78"/>
      <c r="AD207" s="78"/>
      <c r="AE207" s="78"/>
    </row>
    <row r="208" customFormat="false" ht="34.3" hidden="false" customHeight="true" outlineLevel="0" collapsed="false">
      <c r="A208" s="51" t="s">
        <v>478</v>
      </c>
      <c r="B208" s="51"/>
      <c r="C208" s="79"/>
      <c r="D208" s="80"/>
      <c r="E208" s="81"/>
      <c r="F208" s="53" t="n">
        <v>42084</v>
      </c>
      <c r="G208" s="63"/>
      <c r="H208" s="71"/>
      <c r="I208" s="70"/>
      <c r="J208" s="58"/>
      <c r="K208" s="56"/>
      <c r="L208" s="70"/>
      <c r="M208" s="58"/>
      <c r="N208" s="64"/>
      <c r="O208" s="70"/>
      <c r="P208" s="66"/>
      <c r="Q208" s="71"/>
      <c r="R208" s="70"/>
      <c r="S208" s="58"/>
      <c r="T208" s="56"/>
      <c r="U208" s="70"/>
      <c r="V208" s="58"/>
      <c r="W208" s="56"/>
      <c r="X208" s="70"/>
      <c r="Y208" s="58"/>
      <c r="Z208" s="56"/>
      <c r="AA208" s="70"/>
      <c r="AB208" s="72"/>
      <c r="AC208" s="71"/>
      <c r="AD208" s="70"/>
      <c r="AE208" s="72"/>
    </row>
    <row r="209" customFormat="false" ht="43.85" hidden="false" customHeight="true" outlineLevel="0" collapsed="false">
      <c r="A209" s="24" t="s">
        <v>479</v>
      </c>
      <c r="B209" s="24"/>
      <c r="C209" s="82"/>
      <c r="D209" s="25" t="n">
        <v>4.91</v>
      </c>
      <c r="E209" s="26" t="s">
        <v>480</v>
      </c>
      <c r="F209" s="27" t="n">
        <v>42084</v>
      </c>
      <c r="G209" s="28" t="s">
        <v>37</v>
      </c>
      <c r="H209" s="35" t="s">
        <v>90</v>
      </c>
      <c r="I209" s="59"/>
      <c r="J209" s="36"/>
      <c r="K209" s="35" t="n">
        <v>0.331</v>
      </c>
      <c r="L209" s="59" t="s">
        <v>39</v>
      </c>
      <c r="M209" s="36" t="n">
        <v>0.198</v>
      </c>
      <c r="N209" s="32" t="n">
        <v>0.073</v>
      </c>
      <c r="O209" s="59" t="s">
        <v>39</v>
      </c>
      <c r="P209" s="34" t="n">
        <v>0.053</v>
      </c>
      <c r="Q209" s="35" t="n">
        <v>0.353</v>
      </c>
      <c r="R209" s="59" t="s">
        <v>39</v>
      </c>
      <c r="S209" s="36" t="n">
        <v>0.21</v>
      </c>
      <c r="T209" s="35" t="n">
        <v>0.139</v>
      </c>
      <c r="U209" s="59" t="s">
        <v>39</v>
      </c>
      <c r="V209" s="36" t="n">
        <v>0.5</v>
      </c>
      <c r="W209" s="60" t="s">
        <v>481</v>
      </c>
      <c r="X209" s="59"/>
      <c r="Y209" s="34"/>
      <c r="Z209" s="35" t="n">
        <v>3.883</v>
      </c>
      <c r="AA209" s="59" t="s">
        <v>39</v>
      </c>
      <c r="AB209" s="36" t="n">
        <v>0.878</v>
      </c>
      <c r="AC209" s="12"/>
      <c r="AD209" s="12"/>
      <c r="AE209" s="12"/>
    </row>
    <row r="210" customFormat="false" ht="34.3" hidden="false" customHeight="true" outlineLevel="0" collapsed="false">
      <c r="A210" s="39" t="s">
        <v>482</v>
      </c>
      <c r="B210" s="39"/>
      <c r="C210" s="83"/>
      <c r="D210" s="84"/>
      <c r="E210" s="85"/>
      <c r="F210" s="276" t="n">
        <v>42089</v>
      </c>
      <c r="G210" s="28"/>
      <c r="H210" s="29"/>
      <c r="I210" s="33"/>
      <c r="J210" s="36"/>
      <c r="K210" s="35"/>
      <c r="L210" s="33"/>
      <c r="M210" s="36"/>
      <c r="N210" s="32"/>
      <c r="O210" s="33"/>
      <c r="P210" s="34"/>
      <c r="Q210" s="29"/>
      <c r="R210" s="33"/>
      <c r="S210" s="36"/>
      <c r="T210" s="35"/>
      <c r="U210" s="33"/>
      <c r="V210" s="36"/>
      <c r="W210" s="35"/>
      <c r="X210" s="33"/>
      <c r="Y210" s="36"/>
      <c r="Z210" s="35"/>
      <c r="AA210" s="33"/>
      <c r="AB210" s="31"/>
      <c r="AC210" s="29"/>
      <c r="AD210" s="33"/>
      <c r="AE210" s="31"/>
    </row>
    <row r="211" customFormat="false" ht="43.85" hidden="false" customHeight="true" outlineLevel="0" collapsed="false">
      <c r="A211" s="41" t="s">
        <v>483</v>
      </c>
      <c r="B211" s="41"/>
      <c r="C211" s="75"/>
      <c r="D211" s="76" t="n">
        <v>7.722</v>
      </c>
      <c r="E211" s="42" t="n">
        <v>150408</v>
      </c>
      <c r="F211" s="62" t="n">
        <v>42102</v>
      </c>
      <c r="G211" s="63" t="s">
        <v>37</v>
      </c>
      <c r="H211" s="56" t="n">
        <v>0.978</v>
      </c>
      <c r="I211" s="65" t="s">
        <v>39</v>
      </c>
      <c r="J211" s="58" t="n">
        <v>0.37</v>
      </c>
      <c r="K211" s="56" t="n">
        <v>0.578</v>
      </c>
      <c r="L211" s="65" t="s">
        <v>39</v>
      </c>
      <c r="M211" s="58" t="n">
        <v>0.25</v>
      </c>
      <c r="N211" s="64" t="n">
        <v>0.092</v>
      </c>
      <c r="O211" s="65" t="s">
        <v>39</v>
      </c>
      <c r="P211" s="66" t="n">
        <v>0.056</v>
      </c>
      <c r="Q211" s="56" t="n">
        <v>0.726</v>
      </c>
      <c r="R211" s="65" t="s">
        <v>39</v>
      </c>
      <c r="S211" s="58" t="n">
        <v>0.233</v>
      </c>
      <c r="T211" s="77" t="s">
        <v>484</v>
      </c>
      <c r="U211" s="65"/>
      <c r="V211" s="58"/>
      <c r="W211" s="64" t="n">
        <v>6.512</v>
      </c>
      <c r="X211" s="65" t="s">
        <v>39</v>
      </c>
      <c r="Y211" s="66" t="n">
        <v>4.203</v>
      </c>
      <c r="Z211" s="56" t="n">
        <v>4.548</v>
      </c>
      <c r="AA211" s="65" t="s">
        <v>39</v>
      </c>
      <c r="AB211" s="58" t="n">
        <v>0.888</v>
      </c>
      <c r="AC211" s="78"/>
      <c r="AD211" s="78"/>
      <c r="AE211" s="78"/>
    </row>
    <row r="212" customFormat="false" ht="34.3" hidden="false" customHeight="true" outlineLevel="0" collapsed="false">
      <c r="A212" s="51" t="s">
        <v>485</v>
      </c>
      <c r="B212" s="51"/>
      <c r="C212" s="79"/>
      <c r="D212" s="80"/>
      <c r="E212" s="81"/>
      <c r="F212" s="53" t="n">
        <v>42110</v>
      </c>
      <c r="G212" s="63"/>
      <c r="H212" s="71"/>
      <c r="I212" s="70"/>
      <c r="J212" s="58"/>
      <c r="K212" s="56"/>
      <c r="L212" s="70"/>
      <c r="M212" s="58"/>
      <c r="N212" s="64"/>
      <c r="O212" s="70"/>
      <c r="P212" s="66"/>
      <c r="Q212" s="71"/>
      <c r="R212" s="70"/>
      <c r="S212" s="58"/>
      <c r="T212" s="56"/>
      <c r="U212" s="70"/>
      <c r="V212" s="58"/>
      <c r="W212" s="56"/>
      <c r="X212" s="70"/>
      <c r="Y212" s="58"/>
      <c r="Z212" s="56"/>
      <c r="AA212" s="70"/>
      <c r="AB212" s="72"/>
      <c r="AC212" s="71"/>
      <c r="AD212" s="70"/>
      <c r="AE212" s="72"/>
    </row>
    <row r="213" customFormat="false" ht="43.85" hidden="false" customHeight="true" outlineLevel="0" collapsed="false">
      <c r="A213" s="24" t="s">
        <v>486</v>
      </c>
      <c r="B213" s="24"/>
      <c r="C213" s="82"/>
      <c r="D213" s="25" t="n">
        <v>3.889</v>
      </c>
      <c r="E213" s="26" t="n">
        <v>150416</v>
      </c>
      <c r="F213" s="27" t="n">
        <v>42110</v>
      </c>
      <c r="G213" s="28" t="s">
        <v>37</v>
      </c>
      <c r="H213" s="35" t="n">
        <v>2.498</v>
      </c>
      <c r="I213" s="59" t="s">
        <v>39</v>
      </c>
      <c r="J213" s="36" t="n">
        <v>0.76</v>
      </c>
      <c r="K213" s="35" t="n">
        <v>2.472</v>
      </c>
      <c r="L213" s="59" t="s">
        <v>39</v>
      </c>
      <c r="M213" s="36" t="n">
        <v>0.59</v>
      </c>
      <c r="N213" s="32" t="n">
        <v>0.228</v>
      </c>
      <c r="O213" s="59" t="s">
        <v>39</v>
      </c>
      <c r="P213" s="34" t="n">
        <v>0.117</v>
      </c>
      <c r="Q213" s="35" t="n">
        <v>2.329</v>
      </c>
      <c r="R213" s="59" t="s">
        <v>39</v>
      </c>
      <c r="S213" s="36" t="n">
        <v>0.462</v>
      </c>
      <c r="T213" s="35" t="n">
        <v>0.898</v>
      </c>
      <c r="U213" s="59" t="s">
        <v>39</v>
      </c>
      <c r="V213" s="36" t="n">
        <v>1.021</v>
      </c>
      <c r="W213" s="60" t="s">
        <v>487</v>
      </c>
      <c r="X213" s="59"/>
      <c r="Y213" s="34"/>
      <c r="Z213" s="35" t="n">
        <v>63.865</v>
      </c>
      <c r="AA213" s="59" t="s">
        <v>39</v>
      </c>
      <c r="AB213" s="36" t="n">
        <v>4.672</v>
      </c>
      <c r="AC213" s="12"/>
      <c r="AD213" s="12"/>
      <c r="AE213" s="12"/>
    </row>
    <row r="214" customFormat="false" ht="34.3" hidden="false" customHeight="true" outlineLevel="0" collapsed="false">
      <c r="A214" s="39" t="s">
        <v>488</v>
      </c>
      <c r="B214" s="39"/>
      <c r="C214" s="83"/>
      <c r="D214" s="84"/>
      <c r="E214" s="85"/>
      <c r="F214" s="276" t="n">
        <v>42114</v>
      </c>
      <c r="G214" s="28"/>
      <c r="H214" s="29"/>
      <c r="I214" s="33"/>
      <c r="J214" s="36"/>
      <c r="K214" s="35"/>
      <c r="L214" s="33"/>
      <c r="M214" s="36"/>
      <c r="N214" s="32"/>
      <c r="O214" s="33"/>
      <c r="P214" s="34"/>
      <c r="Q214" s="29"/>
      <c r="R214" s="33"/>
      <c r="S214" s="36"/>
      <c r="T214" s="35"/>
      <c r="U214" s="33"/>
      <c r="V214" s="36"/>
      <c r="W214" s="35"/>
      <c r="X214" s="33"/>
      <c r="Y214" s="36"/>
      <c r="Z214" s="35"/>
      <c r="AA214" s="33"/>
      <c r="AB214" s="31"/>
      <c r="AC214" s="29"/>
      <c r="AD214" s="33"/>
      <c r="AE214" s="31"/>
    </row>
    <row r="215" customFormat="false" ht="43.85" hidden="false" customHeight="true" outlineLevel="0" collapsed="false">
      <c r="A215" s="41" t="s">
        <v>489</v>
      </c>
      <c r="B215" s="41"/>
      <c r="C215" s="75"/>
      <c r="D215" s="76" t="n">
        <v>9.868</v>
      </c>
      <c r="E215" s="42" t="n">
        <v>150220</v>
      </c>
      <c r="F215" s="62" t="n">
        <v>42114</v>
      </c>
      <c r="G215" s="63" t="s">
        <v>37</v>
      </c>
      <c r="H215" s="56" t="n">
        <v>0.68</v>
      </c>
      <c r="I215" s="65" t="s">
        <v>39</v>
      </c>
      <c r="J215" s="58" t="n">
        <v>0.301</v>
      </c>
      <c r="K215" s="56" t="n">
        <v>0.308</v>
      </c>
      <c r="L215" s="65" t="s">
        <v>39</v>
      </c>
      <c r="M215" s="58" t="n">
        <v>0.187</v>
      </c>
      <c r="N215" s="64" t="n">
        <v>0.096</v>
      </c>
      <c r="O215" s="65" t="s">
        <v>39</v>
      </c>
      <c r="P215" s="66" t="n">
        <v>0.047</v>
      </c>
      <c r="Q215" s="56" t="n">
        <v>0.605</v>
      </c>
      <c r="R215" s="65" t="s">
        <v>39</v>
      </c>
      <c r="S215" s="58" t="n">
        <v>0.178</v>
      </c>
      <c r="T215" s="77" t="s">
        <v>490</v>
      </c>
      <c r="U215" s="65"/>
      <c r="V215" s="58"/>
      <c r="W215" s="68" t="s">
        <v>491</v>
      </c>
      <c r="X215" s="65"/>
      <c r="Y215" s="66"/>
      <c r="Z215" s="56" t="n">
        <v>15.101</v>
      </c>
      <c r="AA215" s="65" t="s">
        <v>39</v>
      </c>
      <c r="AB215" s="58" t="n">
        <v>1.304</v>
      </c>
      <c r="AC215" s="78"/>
      <c r="AD215" s="78"/>
      <c r="AE215" s="78"/>
    </row>
    <row r="216" customFormat="false" ht="34.3" hidden="false" customHeight="true" outlineLevel="0" collapsed="false">
      <c r="A216" s="51" t="s">
        <v>492</v>
      </c>
      <c r="B216" s="51"/>
      <c r="C216" s="79"/>
      <c r="D216" s="80"/>
      <c r="E216" s="81"/>
      <c r="F216" s="53" t="n">
        <v>42124</v>
      </c>
      <c r="G216" s="63"/>
      <c r="H216" s="71"/>
      <c r="I216" s="70"/>
      <c r="J216" s="58"/>
      <c r="K216" s="56"/>
      <c r="L216" s="70"/>
      <c r="M216" s="58"/>
      <c r="N216" s="64"/>
      <c r="O216" s="70"/>
      <c r="P216" s="66"/>
      <c r="Q216" s="71"/>
      <c r="R216" s="70"/>
      <c r="S216" s="58"/>
      <c r="T216" s="56"/>
      <c r="U216" s="70"/>
      <c r="V216" s="58"/>
      <c r="W216" s="56"/>
      <c r="X216" s="70"/>
      <c r="Y216" s="58"/>
      <c r="Z216" s="56"/>
      <c r="AA216" s="70"/>
      <c r="AB216" s="72"/>
      <c r="AC216" s="71"/>
      <c r="AD216" s="70"/>
      <c r="AE216" s="72"/>
    </row>
    <row r="217" customFormat="false" ht="43.85" hidden="false" customHeight="true" outlineLevel="0" collapsed="false">
      <c r="A217" s="24" t="s">
        <v>493</v>
      </c>
      <c r="B217" s="24"/>
      <c r="C217" s="82"/>
      <c r="D217" s="25" t="n">
        <v>6.792</v>
      </c>
      <c r="E217" s="26" t="s">
        <v>494</v>
      </c>
      <c r="F217" s="27" t="n">
        <v>407366</v>
      </c>
      <c r="G217" s="28" t="s">
        <v>37</v>
      </c>
      <c r="H217" s="35" t="s">
        <v>495</v>
      </c>
      <c r="I217" s="59"/>
      <c r="J217" s="36"/>
      <c r="K217" s="35" t="s">
        <v>496</v>
      </c>
      <c r="L217" s="59"/>
      <c r="M217" s="36"/>
      <c r="N217" s="32" t="n">
        <v>0.012</v>
      </c>
      <c r="O217" s="59" t="s">
        <v>39</v>
      </c>
      <c r="P217" s="34" t="n">
        <v>0.043</v>
      </c>
      <c r="Q217" s="35" t="n">
        <v>0.335</v>
      </c>
      <c r="R217" s="59" t="s">
        <v>39</v>
      </c>
      <c r="S217" s="36" t="n">
        <v>0.207</v>
      </c>
      <c r="T217" s="35" t="n">
        <v>0.464</v>
      </c>
      <c r="U217" s="59" t="s">
        <v>39</v>
      </c>
      <c r="V217" s="36" t="n">
        <v>0.468</v>
      </c>
      <c r="W217" s="60" t="s">
        <v>497</v>
      </c>
      <c r="X217" s="59"/>
      <c r="Y217" s="34"/>
      <c r="Z217" s="35" t="n">
        <v>10.49</v>
      </c>
      <c r="AA217" s="59" t="s">
        <v>39</v>
      </c>
      <c r="AB217" s="36" t="n">
        <v>1.15</v>
      </c>
      <c r="AC217" s="12"/>
      <c r="AD217" s="12"/>
      <c r="AE217" s="12"/>
    </row>
    <row r="218" customFormat="false" ht="34.3" hidden="false" customHeight="true" outlineLevel="0" collapsed="false">
      <c r="A218" s="39" t="s">
        <v>498</v>
      </c>
      <c r="B218" s="39"/>
      <c r="C218" s="83"/>
      <c r="D218" s="84"/>
      <c r="E218" s="85"/>
      <c r="F218" s="276" t="n">
        <v>42131</v>
      </c>
      <c r="G218" s="28"/>
      <c r="H218" s="29"/>
      <c r="I218" s="33"/>
      <c r="J218" s="36"/>
      <c r="K218" s="35"/>
      <c r="L218" s="33"/>
      <c r="M218" s="36"/>
      <c r="N218" s="32"/>
      <c r="O218" s="33"/>
      <c r="P218" s="34"/>
      <c r="Q218" s="29"/>
      <c r="R218" s="33"/>
      <c r="S218" s="36"/>
      <c r="T218" s="35"/>
      <c r="U218" s="33"/>
      <c r="V218" s="36"/>
      <c r="W218" s="35"/>
      <c r="X218" s="33"/>
      <c r="Y218" s="36"/>
      <c r="Z218" s="35"/>
      <c r="AA218" s="33"/>
      <c r="AB218" s="31"/>
      <c r="AC218" s="29"/>
      <c r="AD218" s="33"/>
      <c r="AE218" s="31"/>
    </row>
    <row r="219" customFormat="false" ht="43.85" hidden="false" customHeight="true" outlineLevel="0" collapsed="false">
      <c r="A219" s="41" t="s">
        <v>499</v>
      </c>
      <c r="B219" s="41"/>
      <c r="C219" s="75"/>
      <c r="D219" s="76" t="n">
        <v>6.903</v>
      </c>
      <c r="E219" s="42" t="n">
        <v>150507</v>
      </c>
      <c r="F219" s="62" t="n">
        <v>42131</v>
      </c>
      <c r="G219" s="63" t="s">
        <v>37</v>
      </c>
      <c r="H219" s="56" t="n">
        <v>0.067</v>
      </c>
      <c r="I219" s="65" t="s">
        <v>39</v>
      </c>
      <c r="J219" s="58" t="n">
        <v>0.258</v>
      </c>
      <c r="K219" s="77" t="s">
        <v>500</v>
      </c>
      <c r="L219" s="65"/>
      <c r="M219" s="58"/>
      <c r="N219" s="68" t="s">
        <v>501</v>
      </c>
      <c r="O219" s="65"/>
      <c r="P219" s="66"/>
      <c r="Q219" s="56" t="n">
        <v>0.2</v>
      </c>
      <c r="R219" s="65" t="s">
        <v>39</v>
      </c>
      <c r="S219" s="58" t="n">
        <v>0.173</v>
      </c>
      <c r="T219" s="77" t="s">
        <v>100</v>
      </c>
      <c r="U219" s="65"/>
      <c r="V219" s="58"/>
      <c r="W219" s="68" t="s">
        <v>502</v>
      </c>
      <c r="X219" s="65"/>
      <c r="Y219" s="66"/>
      <c r="Z219" s="56" t="n">
        <v>7.196</v>
      </c>
      <c r="AA219" s="65" t="s">
        <v>39</v>
      </c>
      <c r="AB219" s="58" t="n">
        <v>0.938</v>
      </c>
      <c r="AC219" s="78"/>
      <c r="AD219" s="78"/>
      <c r="AE219" s="78"/>
    </row>
    <row r="220" customFormat="false" ht="34.3" hidden="false" customHeight="true" outlineLevel="0" collapsed="false">
      <c r="A220" s="51" t="s">
        <v>503</v>
      </c>
      <c r="B220" s="51"/>
      <c r="C220" s="79"/>
      <c r="D220" s="80"/>
      <c r="E220" s="81"/>
      <c r="F220" s="53" t="n">
        <v>42138</v>
      </c>
      <c r="G220" s="63"/>
      <c r="H220" s="71"/>
      <c r="I220" s="70"/>
      <c r="J220" s="58"/>
      <c r="K220" s="56"/>
      <c r="L220" s="70"/>
      <c r="M220" s="58"/>
      <c r="N220" s="64"/>
      <c r="O220" s="70"/>
      <c r="P220" s="66"/>
      <c r="Q220" s="71"/>
      <c r="R220" s="70"/>
      <c r="S220" s="58"/>
      <c r="T220" s="56"/>
      <c r="U220" s="70"/>
      <c r="V220" s="58"/>
      <c r="W220" s="56"/>
      <c r="X220" s="70"/>
      <c r="Y220" s="58"/>
      <c r="Z220" s="56"/>
      <c r="AA220" s="70"/>
      <c r="AB220" s="72"/>
      <c r="AC220" s="71"/>
      <c r="AD220" s="70"/>
      <c r="AE220" s="72"/>
    </row>
    <row r="221" customFormat="false" ht="43.85" hidden="false" customHeight="true" outlineLevel="0" collapsed="false">
      <c r="A221" s="24" t="s">
        <v>504</v>
      </c>
      <c r="B221" s="24"/>
      <c r="C221" s="82"/>
      <c r="D221" s="25" t="n">
        <v>6.889</v>
      </c>
      <c r="E221" s="26" t="n">
        <v>150326</v>
      </c>
      <c r="F221" s="27" t="n">
        <v>42089</v>
      </c>
      <c r="G221" s="28" t="s">
        <v>37</v>
      </c>
      <c r="H221" s="35" t="n">
        <v>0.533</v>
      </c>
      <c r="I221" s="59" t="s">
        <v>39</v>
      </c>
      <c r="J221" s="36" t="n">
        <v>0.301</v>
      </c>
      <c r="K221" s="35" t="s">
        <v>505</v>
      </c>
      <c r="L221" s="59"/>
      <c r="M221" s="36"/>
      <c r="N221" s="32" t="n">
        <v>0.016</v>
      </c>
      <c r="O221" s="59" t="s">
        <v>39</v>
      </c>
      <c r="P221" s="34" t="n">
        <v>0.052</v>
      </c>
      <c r="Q221" s="35" t="n">
        <v>2.495</v>
      </c>
      <c r="R221" s="59" t="s">
        <v>39</v>
      </c>
      <c r="S221" s="36" t="n">
        <v>0.338</v>
      </c>
      <c r="T221" s="35" t="n">
        <v>0.271</v>
      </c>
      <c r="U221" s="59" t="s">
        <v>39</v>
      </c>
      <c r="V221" s="36" t="n">
        <v>0.512</v>
      </c>
      <c r="W221" s="60" t="s">
        <v>506</v>
      </c>
      <c r="X221" s="59"/>
      <c r="Y221" s="34"/>
      <c r="Z221" s="35" t="n">
        <v>2.112</v>
      </c>
      <c r="AA221" s="59" t="s">
        <v>39</v>
      </c>
      <c r="AB221" s="36" t="n">
        <v>0.733</v>
      </c>
      <c r="AC221" s="12"/>
      <c r="AD221" s="12"/>
      <c r="AE221" s="12"/>
    </row>
    <row r="222" customFormat="false" ht="34.3" hidden="false" customHeight="true" outlineLevel="0" collapsed="false">
      <c r="A222" s="39" t="s">
        <v>507</v>
      </c>
      <c r="B222" s="39"/>
      <c r="C222" s="83"/>
      <c r="D222" s="84"/>
      <c r="E222" s="85"/>
      <c r="F222" s="276" t="n">
        <v>42096</v>
      </c>
      <c r="G222" s="28"/>
      <c r="H222" s="29"/>
      <c r="I222" s="33"/>
      <c r="J222" s="36"/>
      <c r="K222" s="35"/>
      <c r="L222" s="33"/>
      <c r="M222" s="36"/>
      <c r="N222" s="32"/>
      <c r="O222" s="33"/>
      <c r="P222" s="34"/>
      <c r="Q222" s="29"/>
      <c r="R222" s="33"/>
      <c r="S222" s="36"/>
      <c r="T222" s="35"/>
      <c r="U222" s="33"/>
      <c r="V222" s="36"/>
      <c r="W222" s="35"/>
      <c r="X222" s="33"/>
      <c r="Y222" s="36"/>
      <c r="Z222" s="35"/>
      <c r="AA222" s="33"/>
      <c r="AB222" s="31"/>
      <c r="AC222" s="29"/>
      <c r="AD222" s="33"/>
      <c r="AE222" s="31"/>
    </row>
    <row r="223" customFormat="false" ht="43.85" hidden="false" customHeight="true" outlineLevel="0" collapsed="false">
      <c r="A223" s="41" t="s">
        <v>508</v>
      </c>
      <c r="B223" s="41"/>
      <c r="C223" s="75"/>
      <c r="D223" s="76" t="n">
        <v>5.868</v>
      </c>
      <c r="E223" s="42" t="n">
        <v>150402</v>
      </c>
      <c r="F223" s="62" t="n">
        <v>42096</v>
      </c>
      <c r="G223" s="63" t="s">
        <v>37</v>
      </c>
      <c r="H223" s="56" t="n">
        <v>0.286</v>
      </c>
      <c r="I223" s="65" t="s">
        <v>39</v>
      </c>
      <c r="J223" s="58" t="n">
        <v>0.292</v>
      </c>
      <c r="K223" s="77" t="s">
        <v>509</v>
      </c>
      <c r="L223" s="65"/>
      <c r="M223" s="58"/>
      <c r="N223" s="64" t="n">
        <v>0.043</v>
      </c>
      <c r="O223" s="65" t="s">
        <v>39</v>
      </c>
      <c r="P223" s="66" t="n">
        <v>0.052</v>
      </c>
      <c r="Q223" s="56" t="n">
        <v>2.044</v>
      </c>
      <c r="R223" s="65" t="s">
        <v>39</v>
      </c>
      <c r="S223" s="58" t="n">
        <v>0.319</v>
      </c>
      <c r="T223" s="77" t="s">
        <v>510</v>
      </c>
      <c r="U223" s="65"/>
      <c r="V223" s="58"/>
      <c r="W223" s="68" t="s">
        <v>511</v>
      </c>
      <c r="X223" s="65"/>
      <c r="Y223" s="66"/>
      <c r="Z223" s="56" t="n">
        <v>1.71</v>
      </c>
      <c r="AA223" s="65" t="s">
        <v>39</v>
      </c>
      <c r="AB223" s="58" t="n">
        <v>0.7</v>
      </c>
      <c r="AC223" s="78"/>
      <c r="AD223" s="78"/>
      <c r="AE223" s="78"/>
    </row>
    <row r="224" customFormat="false" ht="34.3" hidden="false" customHeight="true" outlineLevel="0" collapsed="false">
      <c r="A224" s="51" t="s">
        <v>512</v>
      </c>
      <c r="B224" s="51"/>
      <c r="C224" s="79"/>
      <c r="D224" s="80"/>
      <c r="E224" s="81"/>
      <c r="F224" s="53" t="n">
        <v>42102</v>
      </c>
      <c r="G224" s="63"/>
      <c r="H224" s="71"/>
      <c r="I224" s="70"/>
      <c r="J224" s="58"/>
      <c r="K224" s="56"/>
      <c r="L224" s="70"/>
      <c r="M224" s="58"/>
      <c r="N224" s="64"/>
      <c r="O224" s="70"/>
      <c r="P224" s="66"/>
      <c r="Q224" s="71"/>
      <c r="R224" s="70"/>
      <c r="S224" s="58"/>
      <c r="T224" s="56"/>
      <c r="U224" s="70"/>
      <c r="V224" s="58"/>
      <c r="W224" s="56"/>
      <c r="X224" s="70"/>
      <c r="Y224" s="58"/>
      <c r="Z224" s="56"/>
      <c r="AA224" s="70"/>
      <c r="AB224" s="72"/>
      <c r="AC224" s="71"/>
      <c r="AD224" s="70"/>
      <c r="AE224" s="72"/>
    </row>
    <row r="225" customFormat="false" ht="38.05" hidden="false" customHeight="true" outlineLevel="0" collapsed="false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</row>
    <row r="226" customFormat="false" ht="38.05" hidden="false" customHeight="true" outlineLevel="0" collapsed="false">
      <c r="A226" s="18" t="s">
        <v>21</v>
      </c>
      <c r="B226" s="18" t="s">
        <v>22</v>
      </c>
      <c r="C226" s="18" t="s">
        <v>23</v>
      </c>
      <c r="D226" s="18" t="s">
        <v>24</v>
      </c>
      <c r="E226" s="18" t="s">
        <v>25</v>
      </c>
      <c r="F226" s="19" t="s">
        <v>26</v>
      </c>
      <c r="G226" s="18"/>
      <c r="H226" s="20"/>
      <c r="I226" s="21" t="s">
        <v>27</v>
      </c>
      <c r="J226" s="22"/>
      <c r="K226" s="20"/>
      <c r="L226" s="21" t="s">
        <v>28</v>
      </c>
      <c r="M226" s="22"/>
      <c r="N226" s="20"/>
      <c r="O226" s="21" t="s">
        <v>29</v>
      </c>
      <c r="P226" s="22"/>
      <c r="Q226" s="20"/>
      <c r="R226" s="21" t="s">
        <v>30</v>
      </c>
      <c r="S226" s="22"/>
      <c r="T226" s="23"/>
      <c r="U226" s="21" t="s">
        <v>31</v>
      </c>
      <c r="V226" s="22"/>
      <c r="W226" s="20"/>
      <c r="X226" s="21" t="s">
        <v>32</v>
      </c>
      <c r="Y226" s="22"/>
      <c r="Z226" s="20"/>
      <c r="AA226" s="21" t="s">
        <v>33</v>
      </c>
      <c r="AB226" s="22"/>
      <c r="AC226" s="18" t="s">
        <v>34</v>
      </c>
      <c r="AD226" s="18"/>
      <c r="AE226" s="18"/>
    </row>
    <row r="227" customFormat="false" ht="43.85" hidden="false" customHeight="true" outlineLevel="0" collapsed="false">
      <c r="A227" s="24" t="s">
        <v>513</v>
      </c>
      <c r="B227" s="24"/>
      <c r="C227" s="199" t="s">
        <v>514</v>
      </c>
      <c r="D227" s="25" t="n">
        <v>9.965</v>
      </c>
      <c r="E227" s="26" t="s">
        <v>515</v>
      </c>
      <c r="F227" s="27" t="n">
        <v>42405</v>
      </c>
      <c r="G227" s="28" t="s">
        <v>198</v>
      </c>
      <c r="H227" s="35" t="s">
        <v>516</v>
      </c>
      <c r="I227" s="59"/>
      <c r="J227" s="36"/>
      <c r="K227" s="35" t="n">
        <v>6.093</v>
      </c>
      <c r="L227" s="59" t="s">
        <v>39</v>
      </c>
      <c r="M227" s="36" t="n">
        <v>8.197</v>
      </c>
      <c r="N227" s="35" t="n">
        <v>2.974</v>
      </c>
      <c r="O227" s="30" t="s">
        <v>39</v>
      </c>
      <c r="P227" s="36" t="n">
        <v>2.318</v>
      </c>
      <c r="Q227" s="35" t="n">
        <v>61.058</v>
      </c>
      <c r="R227" s="59" t="s">
        <v>39</v>
      </c>
      <c r="S227" s="36" t="n">
        <v>11.926</v>
      </c>
      <c r="T227" s="35" t="n">
        <v>29.087</v>
      </c>
      <c r="U227" s="30" t="s">
        <v>39</v>
      </c>
      <c r="V227" s="36" t="n">
        <v>20.3421</v>
      </c>
      <c r="W227" s="35" t="n">
        <v>82.865</v>
      </c>
      <c r="X227" s="59" t="s">
        <v>39</v>
      </c>
      <c r="Y227" s="36" t="n">
        <v>115.351</v>
      </c>
      <c r="Z227" s="35" t="n">
        <v>182.324</v>
      </c>
      <c r="AA227" s="59" t="s">
        <v>39</v>
      </c>
      <c r="AB227" s="36" t="n">
        <v>34.054</v>
      </c>
      <c r="AC227" s="12"/>
      <c r="AD227" s="12"/>
      <c r="AE227" s="12"/>
    </row>
    <row r="228" customFormat="false" ht="34.3" hidden="false" customHeight="true" outlineLevel="0" collapsed="false">
      <c r="A228" s="39" t="s">
        <v>517</v>
      </c>
      <c r="B228" s="39"/>
      <c r="C228" s="83"/>
      <c r="D228" s="84"/>
      <c r="E228" s="26"/>
      <c r="F228" s="276" t="n">
        <v>42416</v>
      </c>
      <c r="G228" s="28" t="s">
        <v>166</v>
      </c>
      <c r="H228" s="100" t="s">
        <v>518</v>
      </c>
      <c r="I228" s="33"/>
      <c r="J228" s="36"/>
      <c r="K228" s="35" t="s">
        <v>519</v>
      </c>
      <c r="L228" s="33" t="s">
        <v>39</v>
      </c>
      <c r="M228" s="277" t="s">
        <v>520</v>
      </c>
      <c r="N228" s="60" t="s">
        <v>521</v>
      </c>
      <c r="O228" s="33" t="s">
        <v>39</v>
      </c>
      <c r="P228" s="278" t="s">
        <v>522</v>
      </c>
      <c r="Q228" s="100" t="s">
        <v>523</v>
      </c>
      <c r="R228" s="33" t="s">
        <v>39</v>
      </c>
      <c r="S228" s="277" t="s">
        <v>524</v>
      </c>
      <c r="T228" s="35" t="s">
        <v>525</v>
      </c>
      <c r="U228" s="33" t="s">
        <v>39</v>
      </c>
      <c r="V228" s="277" t="s">
        <v>526</v>
      </c>
      <c r="W228" s="35"/>
      <c r="X228" s="33"/>
      <c r="Y228" s="36"/>
      <c r="Z228" s="35" t="s">
        <v>527</v>
      </c>
      <c r="AA228" s="33" t="s">
        <v>39</v>
      </c>
      <c r="AB228" s="279" t="s">
        <v>528</v>
      </c>
      <c r="AC228" s="29"/>
      <c r="AD228" s="33"/>
      <c r="AE228" s="31"/>
    </row>
    <row r="229" customFormat="false" ht="47.25" hidden="false" customHeight="true" outlineLevel="0" collapsed="false">
      <c r="A229" s="41" t="s">
        <v>529</v>
      </c>
      <c r="B229" s="41"/>
      <c r="C229" s="185" t="s">
        <v>530</v>
      </c>
      <c r="D229" s="76" t="n">
        <v>5.776</v>
      </c>
      <c r="E229" s="280" t="s">
        <v>531</v>
      </c>
      <c r="F229" s="62" t="n">
        <v>42416</v>
      </c>
      <c r="G229" s="63" t="s">
        <v>198</v>
      </c>
      <c r="H229" s="77" t="s">
        <v>532</v>
      </c>
      <c r="I229" s="65"/>
      <c r="J229" s="58"/>
      <c r="K229" s="77" t="s">
        <v>533</v>
      </c>
      <c r="L229" s="65"/>
      <c r="M229" s="58"/>
      <c r="N229" s="56" t="n">
        <v>0.821</v>
      </c>
      <c r="O229" s="98" t="s">
        <v>39</v>
      </c>
      <c r="P229" s="58" t="n">
        <v>3.951</v>
      </c>
      <c r="Q229" s="77" t="s">
        <v>534</v>
      </c>
      <c r="R229" s="65"/>
      <c r="S229" s="58"/>
      <c r="T229" s="68" t="s">
        <v>535</v>
      </c>
      <c r="U229" s="65"/>
      <c r="V229" s="66"/>
      <c r="W229" s="68" t="s">
        <v>536</v>
      </c>
      <c r="X229" s="65"/>
      <c r="Y229" s="66"/>
      <c r="Z229" s="56" t="n">
        <v>233.28</v>
      </c>
      <c r="AA229" s="65" t="s">
        <v>39</v>
      </c>
      <c r="AB229" s="58" t="n">
        <v>62.61</v>
      </c>
      <c r="AC229" s="78"/>
      <c r="AD229" s="78"/>
      <c r="AE229" s="78"/>
    </row>
    <row r="230" customFormat="false" ht="42.25" hidden="false" customHeight="true" outlineLevel="0" collapsed="false">
      <c r="A230" s="51" t="s">
        <v>537</v>
      </c>
      <c r="B230" s="51"/>
      <c r="C230" s="79"/>
      <c r="D230" s="80"/>
      <c r="E230" s="280"/>
      <c r="F230" s="53" t="n">
        <v>42423</v>
      </c>
      <c r="G230" s="63" t="s">
        <v>166</v>
      </c>
      <c r="H230" s="92" t="s">
        <v>538</v>
      </c>
      <c r="I230" s="70"/>
      <c r="J230" s="58"/>
      <c r="K230" s="77" t="s">
        <v>539</v>
      </c>
      <c r="L230" s="70"/>
      <c r="M230" s="58"/>
      <c r="N230" s="68" t="s">
        <v>540</v>
      </c>
      <c r="O230" s="91" t="s">
        <v>39</v>
      </c>
      <c r="P230" s="281" t="s">
        <v>541</v>
      </c>
      <c r="Q230" s="92" t="s">
        <v>542</v>
      </c>
      <c r="R230" s="70"/>
      <c r="S230" s="58"/>
      <c r="T230" s="77" t="s">
        <v>543</v>
      </c>
      <c r="U230" s="70"/>
      <c r="V230" s="58"/>
      <c r="W230" s="56"/>
      <c r="X230" s="70"/>
      <c r="Y230" s="58"/>
      <c r="Z230" s="77" t="s">
        <v>544</v>
      </c>
      <c r="AA230" s="91" t="s">
        <v>39</v>
      </c>
      <c r="AB230" s="186" t="s">
        <v>545</v>
      </c>
      <c r="AC230" s="71"/>
      <c r="AD230" s="70"/>
      <c r="AE230" s="72"/>
    </row>
    <row r="231" customFormat="false" ht="43.85" hidden="false" customHeight="true" outlineLevel="0" collapsed="false">
      <c r="A231" s="24" t="s">
        <v>546</v>
      </c>
      <c r="B231" s="24" t="s">
        <v>547</v>
      </c>
      <c r="C231" s="82"/>
      <c r="D231" s="25" t="n">
        <v>5.972</v>
      </c>
      <c r="E231" s="26" t="n">
        <v>160223</v>
      </c>
      <c r="F231" s="27" t="n">
        <v>42423</v>
      </c>
      <c r="G231" s="28" t="s">
        <v>198</v>
      </c>
      <c r="H231" s="35" t="n">
        <v>0.057</v>
      </c>
      <c r="I231" s="59" t="s">
        <v>39</v>
      </c>
      <c r="J231" s="36" t="n">
        <v>0.251</v>
      </c>
      <c r="K231" s="35" t="s">
        <v>548</v>
      </c>
      <c r="L231" s="59"/>
      <c r="M231" s="36"/>
      <c r="N231" s="60" t="s">
        <v>443</v>
      </c>
      <c r="O231" s="59"/>
      <c r="P231" s="34"/>
      <c r="Q231" s="35" t="n">
        <v>0.152</v>
      </c>
      <c r="R231" s="59" t="s">
        <v>39</v>
      </c>
      <c r="S231" s="36" t="n">
        <v>0.179</v>
      </c>
      <c r="T231" s="282" t="n">
        <v>0.971</v>
      </c>
      <c r="U231" s="30" t="s">
        <v>39</v>
      </c>
      <c r="V231" s="283" t="n">
        <v>0.475</v>
      </c>
      <c r="W231" s="60" t="s">
        <v>549</v>
      </c>
      <c r="X231" s="59"/>
      <c r="Y231" s="34"/>
      <c r="Z231" s="35" t="n">
        <v>2.436</v>
      </c>
      <c r="AA231" s="59" t="s">
        <v>39</v>
      </c>
      <c r="AB231" s="36" t="n">
        <v>0.709</v>
      </c>
      <c r="AC231" s="12"/>
      <c r="AD231" s="12"/>
      <c r="AE231" s="12"/>
    </row>
    <row r="232" customFormat="false" ht="34.3" hidden="false" customHeight="true" outlineLevel="0" collapsed="false">
      <c r="A232" s="39" t="s">
        <v>550</v>
      </c>
      <c r="B232" s="39"/>
      <c r="C232" s="83"/>
      <c r="D232" s="84"/>
      <c r="E232" s="85"/>
      <c r="F232" s="276" t="n">
        <v>42429</v>
      </c>
      <c r="G232" s="28" t="s">
        <v>166</v>
      </c>
      <c r="H232" s="100" t="s">
        <v>551</v>
      </c>
      <c r="I232" s="33" t="s">
        <v>39</v>
      </c>
      <c r="J232" s="277" t="s">
        <v>552</v>
      </c>
      <c r="K232" s="35" t="s">
        <v>553</v>
      </c>
      <c r="L232" s="33"/>
      <c r="M232" s="36"/>
      <c r="N232" s="60" t="s">
        <v>554</v>
      </c>
      <c r="O232" s="33"/>
      <c r="P232" s="34"/>
      <c r="Q232" s="100" t="s">
        <v>555</v>
      </c>
      <c r="R232" s="33" t="s">
        <v>39</v>
      </c>
      <c r="S232" s="277" t="s">
        <v>556</v>
      </c>
      <c r="T232" s="35" t="s">
        <v>557</v>
      </c>
      <c r="U232" s="33" t="s">
        <v>39</v>
      </c>
      <c r="V232" s="277" t="s">
        <v>558</v>
      </c>
      <c r="W232" s="35"/>
      <c r="X232" s="33"/>
      <c r="Y232" s="36"/>
      <c r="Z232" s="35"/>
      <c r="AA232" s="33"/>
      <c r="AB232" s="31"/>
      <c r="AC232" s="29"/>
      <c r="AD232" s="33"/>
      <c r="AE232" s="31"/>
    </row>
    <row r="233" customFormat="false" ht="43.85" hidden="false" customHeight="true" outlineLevel="0" collapsed="false">
      <c r="A233" s="41" t="s">
        <v>559</v>
      </c>
      <c r="B233" s="41" t="s">
        <v>560</v>
      </c>
      <c r="C233" s="185" t="s">
        <v>561</v>
      </c>
      <c r="D233" s="76" t="n">
        <v>16.118</v>
      </c>
      <c r="E233" s="42" t="s">
        <v>562</v>
      </c>
      <c r="F233" s="62" t="n">
        <v>42429</v>
      </c>
      <c r="G233" s="63" t="s">
        <v>198</v>
      </c>
      <c r="H233" s="77" t="s">
        <v>563</v>
      </c>
      <c r="I233" s="65"/>
      <c r="J233" s="58"/>
      <c r="K233" s="56" t="n">
        <v>4.366</v>
      </c>
      <c r="L233" s="65" t="s">
        <v>39</v>
      </c>
      <c r="M233" s="58" t="n">
        <v>2.876</v>
      </c>
      <c r="N233" s="68" t="s">
        <v>564</v>
      </c>
      <c r="O233" s="65"/>
      <c r="P233" s="66"/>
      <c r="Q233" s="56" t="n">
        <v>0.928</v>
      </c>
      <c r="R233" s="65" t="s">
        <v>39</v>
      </c>
      <c r="S233" s="58" t="n">
        <v>3.404</v>
      </c>
      <c r="T233" s="77" t="s">
        <v>565</v>
      </c>
      <c r="U233" s="57"/>
      <c r="V233" s="58"/>
      <c r="W233" s="68" t="s">
        <v>566</v>
      </c>
      <c r="X233" s="65"/>
      <c r="Y233" s="66"/>
      <c r="Z233" s="56" t="n">
        <v>58.892</v>
      </c>
      <c r="AA233" s="65" t="s">
        <v>39</v>
      </c>
      <c r="AB233" s="58" t="n">
        <v>11.811</v>
      </c>
      <c r="AC233" s="78"/>
      <c r="AD233" s="78"/>
      <c r="AE233" s="78"/>
    </row>
    <row r="234" customFormat="false" ht="37.75" hidden="false" customHeight="true" outlineLevel="0" collapsed="false">
      <c r="A234" s="51" t="s">
        <v>567</v>
      </c>
      <c r="B234" s="51"/>
      <c r="C234" s="79"/>
      <c r="D234" s="80"/>
      <c r="E234" s="81"/>
      <c r="F234" s="53" t="n">
        <v>42446</v>
      </c>
      <c r="G234" s="63" t="s">
        <v>166</v>
      </c>
      <c r="H234" s="92" t="s">
        <v>568</v>
      </c>
      <c r="I234" s="70"/>
      <c r="J234" s="58"/>
      <c r="K234" s="77" t="s">
        <v>569</v>
      </c>
      <c r="L234" s="91" t="s">
        <v>39</v>
      </c>
      <c r="M234" s="284" t="s">
        <v>570</v>
      </c>
      <c r="N234" s="68" t="s">
        <v>571</v>
      </c>
      <c r="O234" s="70"/>
      <c r="P234" s="66"/>
      <c r="Q234" s="92" t="s">
        <v>572</v>
      </c>
      <c r="R234" s="91" t="s">
        <v>39</v>
      </c>
      <c r="S234" s="284" t="s">
        <v>573</v>
      </c>
      <c r="T234" s="77" t="s">
        <v>574</v>
      </c>
      <c r="U234" s="70"/>
      <c r="V234" s="58"/>
      <c r="W234" s="56"/>
      <c r="X234" s="70"/>
      <c r="Y234" s="58"/>
      <c r="Z234" s="56"/>
      <c r="AA234" s="70"/>
      <c r="AB234" s="72"/>
      <c r="AC234" s="71"/>
      <c r="AD234" s="70"/>
      <c r="AE234" s="72"/>
    </row>
    <row r="235" customFormat="false" ht="43.85" hidden="false" customHeight="true" outlineLevel="0" collapsed="false">
      <c r="A235" s="24" t="s">
        <v>575</v>
      </c>
      <c r="B235" s="24" t="s">
        <v>576</v>
      </c>
      <c r="C235" s="199" t="s">
        <v>577</v>
      </c>
      <c r="D235" s="25" t="n">
        <v>7.66</v>
      </c>
      <c r="E235" s="26" t="n">
        <v>160331</v>
      </c>
      <c r="F235" s="27" t="n">
        <v>42460</v>
      </c>
      <c r="G235" s="28" t="s">
        <v>198</v>
      </c>
      <c r="H235" s="35" t="n">
        <v>10.494</v>
      </c>
      <c r="I235" s="59" t="s">
        <v>39</v>
      </c>
      <c r="J235" s="36" t="n">
        <v>17.15</v>
      </c>
      <c r="K235" s="35" t="s">
        <v>578</v>
      </c>
      <c r="L235" s="59"/>
      <c r="M235" s="36"/>
      <c r="N235" s="60" t="s">
        <v>579</v>
      </c>
      <c r="O235" s="59"/>
      <c r="P235" s="34"/>
      <c r="Q235" s="35" t="n">
        <v>44.018</v>
      </c>
      <c r="R235" s="59" t="s">
        <v>39</v>
      </c>
      <c r="S235" s="36" t="n">
        <v>12.771</v>
      </c>
      <c r="T235" s="60" t="s">
        <v>580</v>
      </c>
      <c r="U235" s="59"/>
      <c r="V235" s="34"/>
      <c r="W235" s="60" t="s">
        <v>581</v>
      </c>
      <c r="X235" s="59"/>
      <c r="Y235" s="34"/>
      <c r="Z235" s="35" t="n">
        <v>112.21</v>
      </c>
      <c r="AA235" s="59" t="s">
        <v>39</v>
      </c>
      <c r="AB235" s="36" t="n">
        <v>49.006</v>
      </c>
      <c r="AC235" s="12"/>
      <c r="AD235" s="12"/>
      <c r="AE235" s="12"/>
    </row>
    <row r="236" customFormat="false" ht="34.3" hidden="false" customHeight="true" outlineLevel="0" collapsed="false">
      <c r="A236" s="285" t="s">
        <v>582</v>
      </c>
      <c r="B236" s="39"/>
      <c r="C236" s="83"/>
      <c r="D236" s="84"/>
      <c r="E236" s="85"/>
      <c r="F236" s="276" t="n">
        <v>42468</v>
      </c>
      <c r="G236" s="28" t="s">
        <v>166</v>
      </c>
      <c r="H236" s="100" t="s">
        <v>583</v>
      </c>
      <c r="I236" s="33" t="s">
        <v>39</v>
      </c>
      <c r="J236" s="277" t="s">
        <v>584</v>
      </c>
      <c r="K236" s="35" t="s">
        <v>585</v>
      </c>
      <c r="L236" s="33"/>
      <c r="M236" s="36"/>
      <c r="N236" s="60" t="s">
        <v>586</v>
      </c>
      <c r="O236" s="33"/>
      <c r="P236" s="34"/>
      <c r="Q236" s="100" t="s">
        <v>587</v>
      </c>
      <c r="R236" s="33" t="s">
        <v>39</v>
      </c>
      <c r="S236" s="277" t="s">
        <v>588</v>
      </c>
      <c r="T236" s="35" t="s">
        <v>589</v>
      </c>
      <c r="U236" s="33"/>
      <c r="V236" s="36"/>
      <c r="W236" s="35"/>
      <c r="X236" s="33"/>
      <c r="Y236" s="36"/>
      <c r="Z236" s="35" t="s">
        <v>590</v>
      </c>
      <c r="AA236" s="33" t="s">
        <v>39</v>
      </c>
      <c r="AB236" s="279" t="s">
        <v>591</v>
      </c>
      <c r="AC236" s="29"/>
      <c r="AD236" s="33"/>
      <c r="AE236" s="31"/>
    </row>
    <row r="237" customFormat="false" ht="43.85" hidden="false" customHeight="true" outlineLevel="0" collapsed="false">
      <c r="A237" s="41" t="s">
        <v>592</v>
      </c>
      <c r="B237" s="41" t="s">
        <v>593</v>
      </c>
      <c r="C237" s="185" t="s">
        <v>594</v>
      </c>
      <c r="D237" s="76" t="n">
        <v>6.319</v>
      </c>
      <c r="E237" s="42" t="n">
        <v>160408</v>
      </c>
      <c r="F237" s="62" t="n">
        <v>42468</v>
      </c>
      <c r="G237" s="63" t="s">
        <v>198</v>
      </c>
      <c r="H237" s="56" t="n">
        <v>24.407</v>
      </c>
      <c r="I237" s="65" t="s">
        <v>39</v>
      </c>
      <c r="J237" s="58" t="n">
        <v>16.862</v>
      </c>
      <c r="K237" s="56" t="n">
        <v>5.682</v>
      </c>
      <c r="L237" s="65" t="s">
        <v>39</v>
      </c>
      <c r="M237" s="58" t="n">
        <v>10.193</v>
      </c>
      <c r="N237" s="286" t="n">
        <v>5.313</v>
      </c>
      <c r="O237" s="65" t="s">
        <v>39</v>
      </c>
      <c r="P237" s="58" t="n">
        <v>2.679</v>
      </c>
      <c r="Q237" s="56" t="n">
        <v>5.397</v>
      </c>
      <c r="R237" s="65" t="s">
        <v>39</v>
      </c>
      <c r="S237" s="58" t="n">
        <v>10.123</v>
      </c>
      <c r="T237" s="56" t="n">
        <v>24.916</v>
      </c>
      <c r="U237" s="65" t="s">
        <v>39</v>
      </c>
      <c r="V237" s="58" t="n">
        <v>25.792</v>
      </c>
      <c r="W237" s="68" t="s">
        <v>595</v>
      </c>
      <c r="X237" s="65"/>
      <c r="Y237" s="66"/>
      <c r="Z237" s="56" t="n">
        <v>246.082</v>
      </c>
      <c r="AA237" s="65" t="s">
        <v>39</v>
      </c>
      <c r="AB237" s="58" t="n">
        <v>45.556</v>
      </c>
      <c r="AC237" s="78"/>
      <c r="AD237" s="78"/>
      <c r="AE237" s="78"/>
    </row>
    <row r="238" customFormat="false" ht="39.55" hidden="false" customHeight="true" outlineLevel="0" collapsed="false">
      <c r="A238" s="287" t="s">
        <v>582</v>
      </c>
      <c r="B238" s="51"/>
      <c r="C238" s="79"/>
      <c r="D238" s="80"/>
      <c r="E238" s="81"/>
      <c r="F238" s="53" t="n">
        <v>42474</v>
      </c>
      <c r="G238" s="63" t="s">
        <v>166</v>
      </c>
      <c r="H238" s="92" t="s">
        <v>596</v>
      </c>
      <c r="I238" s="91" t="s">
        <v>39</v>
      </c>
      <c r="J238" s="284" t="s">
        <v>597</v>
      </c>
      <c r="K238" s="77" t="s">
        <v>598</v>
      </c>
      <c r="L238" s="91" t="s">
        <v>39</v>
      </c>
      <c r="M238" s="284" t="s">
        <v>599</v>
      </c>
      <c r="N238" s="68" t="s">
        <v>600</v>
      </c>
      <c r="O238" s="91" t="s">
        <v>39</v>
      </c>
      <c r="P238" s="281" t="s">
        <v>601</v>
      </c>
      <c r="Q238" s="92" t="s">
        <v>602</v>
      </c>
      <c r="R238" s="91" t="s">
        <v>39</v>
      </c>
      <c r="S238" s="284" t="s">
        <v>603</v>
      </c>
      <c r="T238" s="77" t="s">
        <v>604</v>
      </c>
      <c r="U238" s="91" t="s">
        <v>39</v>
      </c>
      <c r="V238" s="284" t="s">
        <v>605</v>
      </c>
      <c r="W238" s="56"/>
      <c r="X238" s="70"/>
      <c r="Y238" s="58"/>
      <c r="Z238" s="77" t="s">
        <v>606</v>
      </c>
      <c r="AA238" s="91" t="s">
        <v>39</v>
      </c>
      <c r="AB238" s="186" t="s">
        <v>607</v>
      </c>
      <c r="AC238" s="71"/>
      <c r="AD238" s="70"/>
      <c r="AE238" s="72"/>
    </row>
    <row r="239" customFormat="false" ht="43.85" hidden="false" customHeight="true" outlineLevel="0" collapsed="false">
      <c r="A239" s="24" t="s">
        <v>608</v>
      </c>
      <c r="B239" s="24" t="s">
        <v>609</v>
      </c>
      <c r="C239" s="199" t="s">
        <v>610</v>
      </c>
      <c r="D239" s="25" t="n">
        <v>6.554</v>
      </c>
      <c r="E239" s="26" t="s">
        <v>611</v>
      </c>
      <c r="F239" s="27" t="n">
        <v>42474</v>
      </c>
      <c r="G239" s="28" t="s">
        <v>198</v>
      </c>
      <c r="H239" s="35" t="s">
        <v>612</v>
      </c>
      <c r="I239" s="59"/>
      <c r="J239" s="36"/>
      <c r="K239" s="35" t="n">
        <v>7.276</v>
      </c>
      <c r="L239" s="59" t="s">
        <v>39</v>
      </c>
      <c r="M239" s="36" t="n">
        <v>9.295</v>
      </c>
      <c r="N239" s="35" t="n">
        <v>1.351</v>
      </c>
      <c r="O239" s="59" t="s">
        <v>39</v>
      </c>
      <c r="P239" s="36" t="n">
        <v>2.359</v>
      </c>
      <c r="Q239" s="35" t="n">
        <v>23.801</v>
      </c>
      <c r="R239" s="59" t="s">
        <v>39</v>
      </c>
      <c r="S239" s="36" t="n">
        <v>10.106</v>
      </c>
      <c r="T239" s="35" t="n">
        <v>14.583</v>
      </c>
      <c r="U239" s="59" t="s">
        <v>39</v>
      </c>
      <c r="V239" s="36" t="n">
        <v>22.303</v>
      </c>
      <c r="W239" s="60" t="s">
        <v>613</v>
      </c>
      <c r="X239" s="59"/>
      <c r="Y239" s="34"/>
      <c r="Z239" s="35" t="n">
        <v>98.763</v>
      </c>
      <c r="AA239" s="59" t="s">
        <v>39</v>
      </c>
      <c r="AB239" s="36" t="n">
        <v>39.785</v>
      </c>
      <c r="AC239" s="12"/>
      <c r="AD239" s="12"/>
      <c r="AE239" s="12"/>
    </row>
    <row r="240" customFormat="false" ht="37.75" hidden="false" customHeight="true" outlineLevel="0" collapsed="false">
      <c r="A240" s="285" t="s">
        <v>582</v>
      </c>
      <c r="B240" s="39"/>
      <c r="C240" s="83"/>
      <c r="D240" s="84"/>
      <c r="E240" s="85"/>
      <c r="F240" s="276" t="n">
        <v>42481</v>
      </c>
      <c r="G240" s="28" t="s">
        <v>166</v>
      </c>
      <c r="H240" s="100" t="s">
        <v>614</v>
      </c>
      <c r="I240" s="33"/>
      <c r="J240" s="36"/>
      <c r="K240" s="35" t="s">
        <v>615</v>
      </c>
      <c r="L240" s="33" t="s">
        <v>39</v>
      </c>
      <c r="M240" s="277" t="s">
        <v>616</v>
      </c>
      <c r="N240" s="60" t="s">
        <v>617</v>
      </c>
      <c r="O240" s="33" t="s">
        <v>39</v>
      </c>
      <c r="P240" s="278" t="s">
        <v>618</v>
      </c>
      <c r="Q240" s="100" t="s">
        <v>619</v>
      </c>
      <c r="R240" s="33" t="s">
        <v>39</v>
      </c>
      <c r="S240" s="277" t="s">
        <v>603</v>
      </c>
      <c r="T240" s="35" t="s">
        <v>620</v>
      </c>
      <c r="U240" s="33" t="s">
        <v>39</v>
      </c>
      <c r="V240" s="277" t="s">
        <v>621</v>
      </c>
      <c r="W240" s="35"/>
      <c r="X240" s="33"/>
      <c r="Y240" s="36"/>
      <c r="Z240" s="35" t="s">
        <v>622</v>
      </c>
      <c r="AA240" s="33" t="s">
        <v>39</v>
      </c>
      <c r="AB240" s="279" t="s">
        <v>623</v>
      </c>
      <c r="AC240" s="29"/>
      <c r="AD240" s="33"/>
      <c r="AE240" s="31"/>
    </row>
    <row r="241" customFormat="false" ht="43.85" hidden="false" customHeight="true" outlineLevel="0" collapsed="false">
      <c r="A241" s="41" t="s">
        <v>624</v>
      </c>
      <c r="B241" s="41" t="s">
        <v>625</v>
      </c>
      <c r="C241" s="185" t="s">
        <v>626</v>
      </c>
      <c r="D241" s="76" t="n">
        <v>6.528</v>
      </c>
      <c r="E241" s="42" t="s">
        <v>627</v>
      </c>
      <c r="F241" s="62" t="n">
        <v>42481</v>
      </c>
      <c r="G241" s="63" t="s">
        <v>198</v>
      </c>
      <c r="H241" s="56" t="n">
        <v>17.007</v>
      </c>
      <c r="I241" s="65" t="s">
        <v>39</v>
      </c>
      <c r="J241" s="58" t="n">
        <v>14.439</v>
      </c>
      <c r="K241" s="77" t="s">
        <v>628</v>
      </c>
      <c r="L241" s="65"/>
      <c r="M241" s="58"/>
      <c r="N241" s="56" t="n">
        <v>1.325</v>
      </c>
      <c r="O241" s="98" t="s">
        <v>39</v>
      </c>
      <c r="P241" s="58" t="n">
        <v>2.301</v>
      </c>
      <c r="Q241" s="77" t="s">
        <v>629</v>
      </c>
      <c r="R241" s="65"/>
      <c r="S241" s="58"/>
      <c r="T241" s="64" t="n">
        <v>0.233</v>
      </c>
      <c r="U241" s="65" t="s">
        <v>39</v>
      </c>
      <c r="V241" s="66" t="n">
        <v>20.923</v>
      </c>
      <c r="W241" s="68" t="s">
        <v>630</v>
      </c>
      <c r="X241" s="65"/>
      <c r="Y241" s="66"/>
      <c r="Z241" s="56" t="n">
        <v>103.75</v>
      </c>
      <c r="AA241" s="65" t="s">
        <v>39</v>
      </c>
      <c r="AB241" s="58" t="n">
        <v>30.5</v>
      </c>
      <c r="AC241" s="78"/>
      <c r="AD241" s="78"/>
      <c r="AE241" s="78"/>
    </row>
    <row r="242" customFormat="false" ht="42.25" hidden="false" customHeight="true" outlineLevel="0" collapsed="false">
      <c r="A242" s="287" t="s">
        <v>582</v>
      </c>
      <c r="B242" s="51" t="s">
        <v>631</v>
      </c>
      <c r="C242" s="79"/>
      <c r="D242" s="80"/>
      <c r="E242" s="81"/>
      <c r="F242" s="53" t="n">
        <v>42488</v>
      </c>
      <c r="G242" s="63" t="s">
        <v>166</v>
      </c>
      <c r="H242" s="92" t="s">
        <v>632</v>
      </c>
      <c r="I242" s="91" t="s">
        <v>39</v>
      </c>
      <c r="J242" s="284" t="s">
        <v>633</v>
      </c>
      <c r="K242" s="77" t="s">
        <v>634</v>
      </c>
      <c r="L242" s="70"/>
      <c r="M242" s="58"/>
      <c r="N242" s="68" t="s">
        <v>635</v>
      </c>
      <c r="O242" s="91" t="s">
        <v>39</v>
      </c>
      <c r="P242" s="281" t="s">
        <v>636</v>
      </c>
      <c r="Q242" s="92" t="s">
        <v>637</v>
      </c>
      <c r="R242" s="70"/>
      <c r="S242" s="58"/>
      <c r="T242" s="77" t="s">
        <v>638</v>
      </c>
      <c r="U242" s="91" t="s">
        <v>39</v>
      </c>
      <c r="V242" s="284" t="s">
        <v>639</v>
      </c>
      <c r="W242" s="56"/>
      <c r="X242" s="70"/>
      <c r="Y242" s="58"/>
      <c r="Z242" s="77" t="s">
        <v>640</v>
      </c>
      <c r="AA242" s="91" t="s">
        <v>39</v>
      </c>
      <c r="AB242" s="186" t="s">
        <v>641</v>
      </c>
      <c r="AC242" s="71"/>
      <c r="AD242" s="70"/>
      <c r="AE242" s="72"/>
    </row>
    <row r="243" customFormat="false" ht="44.05" hidden="false" customHeight="true" outlineLevel="0" collapsed="false">
      <c r="A243" s="24" t="s">
        <v>642</v>
      </c>
      <c r="B243" s="24" t="s">
        <v>643</v>
      </c>
      <c r="C243" s="199" t="s">
        <v>644</v>
      </c>
      <c r="D243" s="25" t="n">
        <v>13.799</v>
      </c>
      <c r="E243" s="26" t="n">
        <v>160428</v>
      </c>
      <c r="F243" s="27" t="n">
        <v>42488</v>
      </c>
      <c r="G243" s="28" t="s">
        <v>198</v>
      </c>
      <c r="H243" s="35" t="n">
        <v>3.733</v>
      </c>
      <c r="I243" s="59" t="s">
        <v>39</v>
      </c>
      <c r="J243" s="36" t="n">
        <v>10.311</v>
      </c>
      <c r="K243" s="35" t="s">
        <v>645</v>
      </c>
      <c r="L243" s="59"/>
      <c r="M243" s="36"/>
      <c r="N243" s="35" t="n">
        <v>0.191</v>
      </c>
      <c r="O243" s="30" t="s">
        <v>39</v>
      </c>
      <c r="P243" s="36" t="n">
        <v>1.608</v>
      </c>
      <c r="Q243" s="35" t="n">
        <v>17.985</v>
      </c>
      <c r="R243" s="59" t="s">
        <v>39</v>
      </c>
      <c r="S243" s="36" t="n">
        <v>7.009</v>
      </c>
      <c r="T243" s="35" t="n">
        <v>14.043</v>
      </c>
      <c r="U243" s="30" t="s">
        <v>39</v>
      </c>
      <c r="V243" s="36" t="n">
        <v>14.853</v>
      </c>
      <c r="W243" s="60" t="s">
        <v>646</v>
      </c>
      <c r="X243" s="59"/>
      <c r="Y243" s="34"/>
      <c r="Z243" s="35" t="n">
        <v>60.293</v>
      </c>
      <c r="AA243" s="59" t="s">
        <v>39</v>
      </c>
      <c r="AB243" s="36" t="n">
        <v>20.585</v>
      </c>
      <c r="AC243" s="12"/>
      <c r="AD243" s="12"/>
      <c r="AE243" s="12"/>
    </row>
    <row r="244" customFormat="false" ht="38.65" hidden="false" customHeight="true" outlineLevel="0" collapsed="false">
      <c r="A244" s="285" t="s">
        <v>647</v>
      </c>
      <c r="B244" s="39"/>
      <c r="C244" s="83"/>
      <c r="D244" s="84"/>
      <c r="E244" s="85"/>
      <c r="F244" s="276" t="n">
        <v>42502</v>
      </c>
      <c r="G244" s="28" t="s">
        <v>166</v>
      </c>
      <c r="H244" s="100" t="s">
        <v>648</v>
      </c>
      <c r="I244" s="33" t="s">
        <v>39</v>
      </c>
      <c r="J244" s="277" t="s">
        <v>573</v>
      </c>
      <c r="K244" s="35" t="s">
        <v>649</v>
      </c>
      <c r="L244" s="33"/>
      <c r="M244" s="36"/>
      <c r="N244" s="60" t="s">
        <v>650</v>
      </c>
      <c r="O244" s="33" t="s">
        <v>39</v>
      </c>
      <c r="P244" s="278" t="s">
        <v>651</v>
      </c>
      <c r="Q244" s="100" t="s">
        <v>652</v>
      </c>
      <c r="R244" s="33" t="s">
        <v>39</v>
      </c>
      <c r="S244" s="277" t="s">
        <v>653</v>
      </c>
      <c r="T244" s="35" t="s">
        <v>654</v>
      </c>
      <c r="U244" s="33" t="s">
        <v>39</v>
      </c>
      <c r="V244" s="277" t="s">
        <v>655</v>
      </c>
      <c r="W244" s="35"/>
      <c r="X244" s="33"/>
      <c r="Y244" s="36"/>
      <c r="Z244" s="35" t="s">
        <v>656</v>
      </c>
      <c r="AA244" s="33" t="s">
        <v>39</v>
      </c>
      <c r="AB244" s="279" t="s">
        <v>657</v>
      </c>
      <c r="AC244" s="29"/>
      <c r="AD244" s="33"/>
      <c r="AE244" s="31"/>
    </row>
    <row r="245" customFormat="false" ht="44.05" hidden="false" customHeight="true" outlineLevel="0" collapsed="false">
      <c r="A245" s="41" t="s">
        <v>658</v>
      </c>
      <c r="B245" s="41" t="s">
        <v>659</v>
      </c>
      <c r="C245" s="185" t="s">
        <v>660</v>
      </c>
      <c r="D245" s="76" t="n">
        <v>6.312</v>
      </c>
      <c r="E245" s="42" t="s">
        <v>661</v>
      </c>
      <c r="F245" s="62" t="n">
        <v>42502</v>
      </c>
      <c r="G245" s="63" t="s">
        <v>198</v>
      </c>
      <c r="H245" s="77" t="s">
        <v>662</v>
      </c>
      <c r="I245" s="65"/>
      <c r="J245" s="58"/>
      <c r="K245" s="77" t="s">
        <v>663</v>
      </c>
      <c r="L245" s="65"/>
      <c r="M245" s="58"/>
      <c r="N245" s="56" t="n">
        <v>0.308</v>
      </c>
      <c r="O245" s="98" t="s">
        <v>39</v>
      </c>
      <c r="P245" s="58" t="n">
        <v>2.409</v>
      </c>
      <c r="Q245" s="56" t="n">
        <v>154.401</v>
      </c>
      <c r="R245" s="65" t="s">
        <v>39</v>
      </c>
      <c r="S245" s="58" t="n">
        <v>17.856</v>
      </c>
      <c r="T245" s="77" t="s">
        <v>664</v>
      </c>
      <c r="U245" s="57"/>
      <c r="V245" s="58"/>
      <c r="W245" s="288" t="n">
        <v>113.259</v>
      </c>
      <c r="X245" s="98" t="s">
        <v>39</v>
      </c>
      <c r="Y245" s="233" t="n">
        <v>150</v>
      </c>
      <c r="Z245" s="56" t="n">
        <v>315.804</v>
      </c>
      <c r="AA245" s="65" t="s">
        <v>39</v>
      </c>
      <c r="AB245" s="58" t="n">
        <v>46.473</v>
      </c>
      <c r="AC245" s="78"/>
      <c r="AD245" s="78"/>
      <c r="AE245" s="78"/>
    </row>
    <row r="246" customFormat="false" ht="38.65" hidden="false" customHeight="true" outlineLevel="0" collapsed="false">
      <c r="A246" s="287" t="s">
        <v>582</v>
      </c>
      <c r="B246" s="51"/>
      <c r="C246" s="79"/>
      <c r="D246" s="80"/>
      <c r="E246" s="81"/>
      <c r="F246" s="53" t="n">
        <v>42509</v>
      </c>
      <c r="G246" s="63" t="s">
        <v>166</v>
      </c>
      <c r="H246" s="92" t="s">
        <v>665</v>
      </c>
      <c r="I246" s="70"/>
      <c r="J246" s="58"/>
      <c r="K246" s="77" t="s">
        <v>666</v>
      </c>
      <c r="L246" s="70"/>
      <c r="M246" s="58"/>
      <c r="N246" s="68" t="s">
        <v>667</v>
      </c>
      <c r="O246" s="91" t="s">
        <v>39</v>
      </c>
      <c r="P246" s="281" t="s">
        <v>668</v>
      </c>
      <c r="Q246" s="92" t="s">
        <v>669</v>
      </c>
      <c r="R246" s="91" t="s">
        <v>39</v>
      </c>
      <c r="S246" s="284" t="s">
        <v>670</v>
      </c>
      <c r="T246" s="77" t="s">
        <v>671</v>
      </c>
      <c r="U246" s="70"/>
      <c r="V246" s="58"/>
      <c r="W246" s="56"/>
      <c r="X246" s="70"/>
      <c r="Y246" s="58"/>
      <c r="Z246" s="77" t="s">
        <v>672</v>
      </c>
      <c r="AA246" s="91" t="s">
        <v>39</v>
      </c>
      <c r="AB246" s="186" t="s">
        <v>673</v>
      </c>
      <c r="AC246" s="71"/>
      <c r="AD246" s="70"/>
      <c r="AE246" s="72"/>
    </row>
    <row r="247" customFormat="false" ht="38.05" hidden="false" customHeight="true" outlineLevel="0" collapsed="false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</row>
    <row r="248" customFormat="false" ht="38.05" hidden="false" customHeight="true" outlineLevel="0" collapsed="false">
      <c r="A248" s="18" t="s">
        <v>21</v>
      </c>
      <c r="B248" s="18" t="s">
        <v>22</v>
      </c>
      <c r="C248" s="18" t="s">
        <v>23</v>
      </c>
      <c r="D248" s="18" t="s">
        <v>24</v>
      </c>
      <c r="E248" s="18" t="s">
        <v>25</v>
      </c>
      <c r="F248" s="19" t="s">
        <v>26</v>
      </c>
      <c r="G248" s="18"/>
      <c r="H248" s="20"/>
      <c r="I248" s="21" t="s">
        <v>27</v>
      </c>
      <c r="J248" s="22"/>
      <c r="K248" s="20"/>
      <c r="L248" s="21" t="s">
        <v>28</v>
      </c>
      <c r="M248" s="22"/>
      <c r="N248" s="20"/>
      <c r="O248" s="21" t="s">
        <v>29</v>
      </c>
      <c r="P248" s="22"/>
      <c r="Q248" s="20"/>
      <c r="R248" s="21" t="s">
        <v>30</v>
      </c>
      <c r="S248" s="22"/>
      <c r="T248" s="23"/>
      <c r="U248" s="21" t="s">
        <v>31</v>
      </c>
      <c r="V248" s="22"/>
      <c r="W248" s="20"/>
      <c r="X248" s="21" t="s">
        <v>32</v>
      </c>
      <c r="Y248" s="22"/>
      <c r="Z248" s="20"/>
      <c r="AA248" s="21" t="s">
        <v>33</v>
      </c>
      <c r="AB248" s="22"/>
      <c r="AC248" s="18" t="s">
        <v>34</v>
      </c>
      <c r="AD248" s="18"/>
      <c r="AE248" s="18"/>
    </row>
    <row r="249" customFormat="false" ht="43.85" hidden="false" customHeight="true" outlineLevel="0" collapsed="false">
      <c r="A249" s="24" t="s">
        <v>674</v>
      </c>
      <c r="B249" s="24" t="s">
        <v>675</v>
      </c>
      <c r="C249" s="199" t="s">
        <v>676</v>
      </c>
      <c r="D249" s="25" t="n">
        <v>11.743</v>
      </c>
      <c r="E249" s="26" t="s">
        <v>677</v>
      </c>
      <c r="F249" s="27" t="n">
        <v>42509</v>
      </c>
      <c r="G249" s="28" t="s">
        <v>37</v>
      </c>
      <c r="H249" s="35" t="s">
        <v>678</v>
      </c>
      <c r="I249" s="59"/>
      <c r="J249" s="36"/>
      <c r="K249" s="35" t="n">
        <v>0.253</v>
      </c>
      <c r="L249" s="59" t="s">
        <v>39</v>
      </c>
      <c r="M249" s="36" t="n">
        <v>0.133</v>
      </c>
      <c r="N249" s="32" t="n">
        <v>0.033</v>
      </c>
      <c r="O249" s="59" t="s">
        <v>39</v>
      </c>
      <c r="P249" s="34" t="n">
        <v>0.034</v>
      </c>
      <c r="Q249" s="35" t="n">
        <v>0.294</v>
      </c>
      <c r="R249" s="59" t="s">
        <v>39</v>
      </c>
      <c r="S249" s="36" t="n">
        <v>0.143</v>
      </c>
      <c r="T249" s="35" t="n">
        <v>0.432</v>
      </c>
      <c r="U249" s="30" t="s">
        <v>39</v>
      </c>
      <c r="V249" s="36" t="n">
        <v>0.332</v>
      </c>
      <c r="W249" s="35" t="n">
        <v>2.742</v>
      </c>
      <c r="X249" s="30" t="s">
        <v>39</v>
      </c>
      <c r="Y249" s="36" t="n">
        <v>2.339</v>
      </c>
      <c r="Z249" s="35" t="n">
        <v>1.795</v>
      </c>
      <c r="AA249" s="59" t="s">
        <v>39</v>
      </c>
      <c r="AB249" s="36" t="n">
        <v>0.499</v>
      </c>
      <c r="AC249" s="12"/>
      <c r="AD249" s="12"/>
      <c r="AE249" s="12"/>
    </row>
    <row r="250" customFormat="false" ht="34.3" hidden="false" customHeight="true" outlineLevel="0" collapsed="false">
      <c r="A250" s="285" t="s">
        <v>679</v>
      </c>
      <c r="B250" s="39"/>
      <c r="C250" s="83"/>
      <c r="D250" s="84"/>
      <c r="E250" s="85"/>
      <c r="F250" s="276" t="n">
        <v>42521</v>
      </c>
      <c r="G250" s="28" t="s">
        <v>166</v>
      </c>
      <c r="H250" s="29"/>
      <c r="I250" s="33"/>
      <c r="J250" s="36"/>
      <c r="K250" s="35"/>
      <c r="L250" s="33"/>
      <c r="M250" s="36"/>
      <c r="N250" s="32"/>
      <c r="O250" s="33"/>
      <c r="P250" s="34"/>
      <c r="Q250" s="29"/>
      <c r="R250" s="33"/>
      <c r="S250" s="36"/>
      <c r="T250" s="35"/>
      <c r="U250" s="33"/>
      <c r="V250" s="36"/>
      <c r="W250" s="35"/>
      <c r="X250" s="33"/>
      <c r="Y250" s="36"/>
      <c r="Z250" s="35"/>
      <c r="AA250" s="33"/>
      <c r="AB250" s="31"/>
      <c r="AC250" s="29"/>
      <c r="AD250" s="33"/>
      <c r="AE250" s="31"/>
    </row>
    <row r="251" customFormat="false" ht="43.85" hidden="false" customHeight="true" outlineLevel="0" collapsed="false">
      <c r="A251" s="41" t="s">
        <v>680</v>
      </c>
      <c r="B251" s="41" t="s">
        <v>681</v>
      </c>
      <c r="C251" s="185" t="s">
        <v>682</v>
      </c>
      <c r="D251" s="76" t="n">
        <v>8.213</v>
      </c>
      <c r="E251" s="42" t="s">
        <v>683</v>
      </c>
      <c r="F251" s="62" t="n">
        <v>42521</v>
      </c>
      <c r="G251" s="63" t="s">
        <v>198</v>
      </c>
      <c r="H251" s="56" t="n">
        <v>0.509</v>
      </c>
      <c r="I251" s="65" t="s">
        <v>39</v>
      </c>
      <c r="J251" s="58" t="n">
        <v>9.748</v>
      </c>
      <c r="K251" s="56" t="n">
        <v>0.105</v>
      </c>
      <c r="L251" s="65" t="s">
        <v>39</v>
      </c>
      <c r="M251" s="58" t="n">
        <v>10.405</v>
      </c>
      <c r="N251" s="68" t="s">
        <v>684</v>
      </c>
      <c r="O251" s="65"/>
      <c r="P251" s="66"/>
      <c r="Q251" s="56" t="n">
        <v>15.859</v>
      </c>
      <c r="R251" s="65" t="s">
        <v>39</v>
      </c>
      <c r="S251" s="58" t="n">
        <v>8.453</v>
      </c>
      <c r="T251" s="56" t="n">
        <v>1.317</v>
      </c>
      <c r="U251" s="98" t="s">
        <v>39</v>
      </c>
      <c r="V251" s="58" t="n">
        <v>20.781</v>
      </c>
      <c r="W251" s="77" t="s">
        <v>685</v>
      </c>
      <c r="X251" s="57"/>
      <c r="Y251" s="58"/>
      <c r="Z251" s="56" t="n">
        <v>17896.372</v>
      </c>
      <c r="AA251" s="65" t="s">
        <v>39</v>
      </c>
      <c r="AB251" s="58" t="n">
        <v>939.116</v>
      </c>
      <c r="AC251" s="78"/>
      <c r="AD251" s="78"/>
      <c r="AE251" s="78"/>
    </row>
    <row r="252" customFormat="false" ht="34.3" hidden="false" customHeight="true" outlineLevel="0" collapsed="false">
      <c r="A252" s="287" t="s">
        <v>686</v>
      </c>
      <c r="B252" s="51"/>
      <c r="C252" s="79"/>
      <c r="D252" s="80"/>
      <c r="E252" s="81"/>
      <c r="F252" s="53" t="n">
        <v>42529</v>
      </c>
      <c r="G252" s="63" t="s">
        <v>166</v>
      </c>
      <c r="H252" s="92" t="s">
        <v>687</v>
      </c>
      <c r="I252" s="91" t="s">
        <v>39</v>
      </c>
      <c r="J252" s="284" t="s">
        <v>688</v>
      </c>
      <c r="K252" s="77" t="s">
        <v>689</v>
      </c>
      <c r="L252" s="91" t="s">
        <v>39</v>
      </c>
      <c r="M252" s="284" t="s">
        <v>573</v>
      </c>
      <c r="N252" s="68" t="s">
        <v>690</v>
      </c>
      <c r="O252" s="70"/>
      <c r="P252" s="66"/>
      <c r="Q252" s="92" t="s">
        <v>691</v>
      </c>
      <c r="R252" s="91" t="s">
        <v>39</v>
      </c>
      <c r="S252" s="284" t="s">
        <v>692</v>
      </c>
      <c r="T252" s="77" t="s">
        <v>693</v>
      </c>
      <c r="U252" s="91" t="s">
        <v>39</v>
      </c>
      <c r="V252" s="284" t="s">
        <v>694</v>
      </c>
      <c r="W252" s="56"/>
      <c r="X252" s="70"/>
      <c r="Y252" s="58"/>
      <c r="Z252" s="77" t="s">
        <v>695</v>
      </c>
      <c r="AA252" s="91" t="s">
        <v>39</v>
      </c>
      <c r="AB252" s="186" t="s">
        <v>696</v>
      </c>
      <c r="AC252" s="71"/>
      <c r="AD252" s="70"/>
      <c r="AE252" s="72"/>
    </row>
    <row r="253" customFormat="false" ht="43.85" hidden="false" customHeight="true" outlineLevel="0" collapsed="false">
      <c r="A253" s="24" t="s">
        <v>697</v>
      </c>
      <c r="B253" s="24" t="s">
        <v>698</v>
      </c>
      <c r="C253" s="199" t="s">
        <v>699</v>
      </c>
      <c r="D253" s="25" t="n">
        <v>13.59</v>
      </c>
      <c r="E253" s="26" t="s">
        <v>700</v>
      </c>
      <c r="F253" s="27" t="n">
        <v>42866</v>
      </c>
      <c r="G253" s="28" t="s">
        <v>198</v>
      </c>
      <c r="H253" s="35" t="s">
        <v>701</v>
      </c>
      <c r="I253" s="59"/>
      <c r="J253" s="36"/>
      <c r="K253" s="35" t="s">
        <v>702</v>
      </c>
      <c r="L253" s="59"/>
      <c r="M253" s="36"/>
      <c r="N253" s="35" t="n">
        <v>1.073</v>
      </c>
      <c r="O253" s="30" t="s">
        <v>39</v>
      </c>
      <c r="P253" s="36" t="n">
        <v>1.887</v>
      </c>
      <c r="Q253" s="35" t="n">
        <v>0.092</v>
      </c>
      <c r="R253" s="59" t="s">
        <v>39</v>
      </c>
      <c r="S253" s="36" t="n">
        <v>7.095</v>
      </c>
      <c r="T253" s="35" t="s">
        <v>703</v>
      </c>
      <c r="U253" s="30"/>
      <c r="V253" s="36"/>
      <c r="W253" s="60" t="s">
        <v>704</v>
      </c>
      <c r="X253" s="59"/>
      <c r="Y253" s="34"/>
      <c r="Z253" s="35" t="n">
        <v>58.571</v>
      </c>
      <c r="AA253" s="59" t="s">
        <v>39</v>
      </c>
      <c r="AB253" s="36" t="n">
        <v>25.767</v>
      </c>
      <c r="AC253" s="12"/>
      <c r="AD253" s="12"/>
      <c r="AE253" s="12"/>
    </row>
    <row r="254" customFormat="false" ht="38.65" hidden="false" customHeight="true" outlineLevel="0" collapsed="false">
      <c r="A254" s="39" t="s">
        <v>582</v>
      </c>
      <c r="B254" s="39"/>
      <c r="C254" s="83"/>
      <c r="D254" s="84"/>
      <c r="E254" s="85"/>
      <c r="F254" s="40" t="n">
        <v>42880</v>
      </c>
      <c r="G254" s="28" t="s">
        <v>166</v>
      </c>
      <c r="H254" s="100" t="s">
        <v>705</v>
      </c>
      <c r="I254" s="33"/>
      <c r="J254" s="36"/>
      <c r="K254" s="35" t="s">
        <v>706</v>
      </c>
      <c r="L254" s="33"/>
      <c r="M254" s="36"/>
      <c r="N254" s="60" t="s">
        <v>707</v>
      </c>
      <c r="O254" s="33" t="s">
        <v>39</v>
      </c>
      <c r="P254" s="278" t="s">
        <v>708</v>
      </c>
      <c r="Q254" s="100" t="s">
        <v>709</v>
      </c>
      <c r="R254" s="33" t="s">
        <v>39</v>
      </c>
      <c r="S254" s="277" t="s">
        <v>710</v>
      </c>
      <c r="T254" s="35" t="s">
        <v>711</v>
      </c>
      <c r="U254" s="33"/>
      <c r="V254" s="36"/>
      <c r="W254" s="35"/>
      <c r="X254" s="33"/>
      <c r="Y254" s="36"/>
      <c r="Z254" s="35" t="s">
        <v>712</v>
      </c>
      <c r="AA254" s="33" t="s">
        <v>39</v>
      </c>
      <c r="AB254" s="279" t="s">
        <v>713</v>
      </c>
      <c r="AC254" s="29"/>
      <c r="AD254" s="33"/>
      <c r="AE254" s="31"/>
    </row>
    <row r="255" customFormat="false" ht="43.85" hidden="false" customHeight="true" outlineLevel="0" collapsed="false">
      <c r="A255" s="41" t="s">
        <v>714</v>
      </c>
      <c r="B255" s="41" t="s">
        <v>715</v>
      </c>
      <c r="C255" s="185" t="s">
        <v>716</v>
      </c>
      <c r="D255" s="76" t="n">
        <v>7.792</v>
      </c>
      <c r="E255" s="42" t="s">
        <v>717</v>
      </c>
      <c r="F255" s="62" t="n">
        <v>42927</v>
      </c>
      <c r="G255" s="63" t="s">
        <v>198</v>
      </c>
      <c r="H255" s="56" t="n">
        <v>6.027</v>
      </c>
      <c r="I255" s="65" t="s">
        <v>39</v>
      </c>
      <c r="J255" s="58" t="n">
        <v>8.981</v>
      </c>
      <c r="K255" s="56" t="n">
        <v>5.26</v>
      </c>
      <c r="L255" s="65" t="s">
        <v>39</v>
      </c>
      <c r="M255" s="58" t="n">
        <v>6.165</v>
      </c>
      <c r="N255" s="56" t="n">
        <v>1.852</v>
      </c>
      <c r="O255" s="65" t="s">
        <v>39</v>
      </c>
      <c r="P255" s="58" t="n">
        <v>1.548</v>
      </c>
      <c r="Q255" s="56" t="n">
        <v>1.814</v>
      </c>
      <c r="R255" s="65" t="s">
        <v>39</v>
      </c>
      <c r="S255" s="58" t="n">
        <v>5.209</v>
      </c>
      <c r="T255" s="77" t="s">
        <v>718</v>
      </c>
      <c r="U255" s="65"/>
      <c r="V255" s="58"/>
      <c r="W255" s="68" t="s">
        <v>719</v>
      </c>
      <c r="X255" s="65"/>
      <c r="Y255" s="66"/>
      <c r="Z255" s="56" t="n">
        <v>4125.508</v>
      </c>
      <c r="AA255" s="65" t="s">
        <v>39</v>
      </c>
      <c r="AB255" s="58" t="n">
        <v>230.754</v>
      </c>
      <c r="AC255" s="78"/>
      <c r="AD255" s="78"/>
      <c r="AE255" s="78"/>
    </row>
    <row r="256" customFormat="false" ht="45.75" hidden="false" customHeight="true" outlineLevel="0" collapsed="false">
      <c r="A256" s="287" t="s">
        <v>582</v>
      </c>
      <c r="B256" s="51"/>
      <c r="C256" s="79"/>
      <c r="D256" s="80"/>
      <c r="E256" s="81"/>
      <c r="F256" s="53" t="n">
        <v>42935</v>
      </c>
      <c r="G256" s="63" t="s">
        <v>166</v>
      </c>
      <c r="H256" s="92" t="s">
        <v>519</v>
      </c>
      <c r="I256" s="91" t="s">
        <v>39</v>
      </c>
      <c r="J256" s="284" t="s">
        <v>720</v>
      </c>
      <c r="K256" s="77" t="s">
        <v>721</v>
      </c>
      <c r="L256" s="91" t="s">
        <v>39</v>
      </c>
      <c r="M256" s="284" t="s">
        <v>722</v>
      </c>
      <c r="N256" s="68" t="s">
        <v>723</v>
      </c>
      <c r="O256" s="91" t="s">
        <v>39</v>
      </c>
      <c r="P256" s="281" t="s">
        <v>724</v>
      </c>
      <c r="Q256" s="92" t="s">
        <v>725</v>
      </c>
      <c r="R256" s="91" t="s">
        <v>39</v>
      </c>
      <c r="S256" s="284" t="s">
        <v>726</v>
      </c>
      <c r="T256" s="77" t="s">
        <v>727</v>
      </c>
      <c r="U256" s="70"/>
      <c r="V256" s="58"/>
      <c r="W256" s="56"/>
      <c r="X256" s="70"/>
      <c r="Y256" s="58"/>
      <c r="Z256" s="77" t="s">
        <v>728</v>
      </c>
      <c r="AA256" s="91" t="s">
        <v>39</v>
      </c>
      <c r="AB256" s="186" t="s">
        <v>729</v>
      </c>
      <c r="AC256" s="71"/>
      <c r="AD256" s="70"/>
      <c r="AE256" s="72"/>
    </row>
    <row r="257" customFormat="false" ht="43.85" hidden="false" customHeight="true" outlineLevel="0" collapsed="false">
      <c r="A257" s="24" t="s">
        <v>730</v>
      </c>
      <c r="B257" s="24" t="s">
        <v>731</v>
      </c>
      <c r="C257" s="199" t="s">
        <v>732</v>
      </c>
      <c r="D257" s="25" t="n">
        <v>16.75</v>
      </c>
      <c r="E257" s="26" t="s">
        <v>733</v>
      </c>
      <c r="F257" s="27" t="n">
        <v>42660</v>
      </c>
      <c r="G257" s="28" t="s">
        <v>198</v>
      </c>
      <c r="H257" s="35" t="n">
        <v>10.472</v>
      </c>
      <c r="I257" s="59" t="s">
        <v>39</v>
      </c>
      <c r="J257" s="36" t="n">
        <v>9.51</v>
      </c>
      <c r="K257" s="35" t="n">
        <v>12.121</v>
      </c>
      <c r="L257" s="59" t="s">
        <v>39</v>
      </c>
      <c r="M257" s="36" t="n">
        <v>5.372</v>
      </c>
      <c r="N257" s="35" t="n">
        <v>1.356</v>
      </c>
      <c r="O257" s="59" t="s">
        <v>39</v>
      </c>
      <c r="P257" s="36" t="n">
        <v>1.471</v>
      </c>
      <c r="Q257" s="35" t="s">
        <v>734</v>
      </c>
      <c r="R257" s="59" t="s">
        <v>39</v>
      </c>
      <c r="S257" s="36" t="n">
        <v>6.38</v>
      </c>
      <c r="T257" s="35" t="n">
        <v>8.512</v>
      </c>
      <c r="U257" s="59" t="s">
        <v>39</v>
      </c>
      <c r="V257" s="36" t="n">
        <v>13.417</v>
      </c>
      <c r="W257" s="60" t="s">
        <v>735</v>
      </c>
      <c r="X257" s="59"/>
      <c r="Y257" s="34"/>
      <c r="Z257" s="35" t="n">
        <v>251.407</v>
      </c>
      <c r="AA257" s="59" t="s">
        <v>39</v>
      </c>
      <c r="AB257" s="36" t="n">
        <v>28.392</v>
      </c>
      <c r="AC257" s="12"/>
      <c r="AD257" s="12"/>
      <c r="AE257" s="12"/>
    </row>
    <row r="258" customFormat="false" ht="41.05" hidden="false" customHeight="true" outlineLevel="0" collapsed="false">
      <c r="A258" s="285" t="s">
        <v>582</v>
      </c>
      <c r="B258" s="39"/>
      <c r="C258" s="83"/>
      <c r="D258" s="84"/>
      <c r="E258" s="85"/>
      <c r="F258" s="40" t="n">
        <v>42677</v>
      </c>
      <c r="G258" s="28" t="s">
        <v>166</v>
      </c>
      <c r="H258" s="100" t="s">
        <v>583</v>
      </c>
      <c r="I258" s="33" t="s">
        <v>39</v>
      </c>
      <c r="J258" s="277" t="s">
        <v>736</v>
      </c>
      <c r="K258" s="35" t="s">
        <v>737</v>
      </c>
      <c r="L258" s="33" t="s">
        <v>39</v>
      </c>
      <c r="M258" s="277" t="s">
        <v>738</v>
      </c>
      <c r="N258" s="60" t="s">
        <v>739</v>
      </c>
      <c r="O258" s="33" t="s">
        <v>39</v>
      </c>
      <c r="P258" s="278" t="s">
        <v>740</v>
      </c>
      <c r="Q258" s="100" t="s">
        <v>741</v>
      </c>
      <c r="R258" s="33" t="s">
        <v>39</v>
      </c>
      <c r="S258" s="277" t="s">
        <v>742</v>
      </c>
      <c r="T258" s="35" t="s">
        <v>713</v>
      </c>
      <c r="U258" s="33" t="s">
        <v>39</v>
      </c>
      <c r="V258" s="277" t="s">
        <v>743</v>
      </c>
      <c r="W258" s="35"/>
      <c r="X258" s="33"/>
      <c r="Y258" s="36"/>
      <c r="Z258" s="35" t="s">
        <v>744</v>
      </c>
      <c r="AA258" s="33" t="s">
        <v>39</v>
      </c>
      <c r="AB258" s="279" t="s">
        <v>745</v>
      </c>
      <c r="AC258" s="29"/>
      <c r="AD258" s="33"/>
      <c r="AE258" s="31"/>
    </row>
    <row r="259" customFormat="false" ht="43.85" hidden="false" customHeight="true" outlineLevel="0" collapsed="false">
      <c r="A259" s="41" t="s">
        <v>746</v>
      </c>
      <c r="B259" s="41"/>
      <c r="C259" s="75"/>
      <c r="D259" s="76" t="n">
        <v>18.694</v>
      </c>
      <c r="E259" s="42" t="s">
        <v>747</v>
      </c>
      <c r="F259" s="62" t="n">
        <v>42935</v>
      </c>
      <c r="G259" s="63" t="s">
        <v>37</v>
      </c>
      <c r="H259" s="56" t="n">
        <v>0.051</v>
      </c>
      <c r="I259" s="65" t="s">
        <v>39</v>
      </c>
      <c r="J259" s="58" t="n">
        <v>0.132</v>
      </c>
      <c r="K259" s="77" t="s">
        <v>61</v>
      </c>
      <c r="L259" s="65"/>
      <c r="M259" s="58"/>
      <c r="N259" s="64" t="n">
        <v>0.064</v>
      </c>
      <c r="O259" s="98" t="s">
        <v>39</v>
      </c>
      <c r="P259" s="66" t="n">
        <v>0.028</v>
      </c>
      <c r="Q259" s="56" t="n">
        <v>0.006</v>
      </c>
      <c r="R259" s="65" t="s">
        <v>39</v>
      </c>
      <c r="S259" s="58" t="n">
        <v>0.124</v>
      </c>
      <c r="T259" s="56" t="n">
        <v>0.349</v>
      </c>
      <c r="U259" s="98" t="s">
        <v>39</v>
      </c>
      <c r="V259" s="58" t="n">
        <v>0.251</v>
      </c>
      <c r="W259" s="68" t="s">
        <v>748</v>
      </c>
      <c r="X259" s="65"/>
      <c r="Y259" s="66"/>
      <c r="Z259" s="56" t="n">
        <v>22.865</v>
      </c>
      <c r="AA259" s="65" t="s">
        <v>39</v>
      </c>
      <c r="AB259" s="289" t="n">
        <v>1.446</v>
      </c>
      <c r="AC259" s="78"/>
      <c r="AD259" s="78"/>
      <c r="AE259" s="78"/>
    </row>
    <row r="260" customFormat="false" ht="41.8" hidden="false" customHeight="true" outlineLevel="0" collapsed="false">
      <c r="A260" s="287" t="s">
        <v>749</v>
      </c>
      <c r="B260" s="51"/>
      <c r="C260" s="79"/>
      <c r="D260" s="80"/>
      <c r="E260" s="81"/>
      <c r="F260" s="53" t="n">
        <v>42956</v>
      </c>
      <c r="G260" s="63"/>
      <c r="H260" s="71"/>
      <c r="I260" s="70"/>
      <c r="J260" s="58"/>
      <c r="K260" s="56"/>
      <c r="L260" s="70"/>
      <c r="M260" s="58"/>
      <c r="N260" s="68" t="s">
        <v>106</v>
      </c>
      <c r="O260" s="70"/>
      <c r="P260" s="66"/>
      <c r="Q260" s="71"/>
      <c r="R260" s="70"/>
      <c r="S260" s="58"/>
      <c r="T260" s="56"/>
      <c r="U260" s="70"/>
      <c r="V260" s="58"/>
      <c r="W260" s="56"/>
      <c r="X260" s="70"/>
      <c r="Y260" s="58"/>
      <c r="Z260" s="56"/>
      <c r="AA260" s="70"/>
      <c r="AB260" s="72"/>
      <c r="AC260" s="71"/>
      <c r="AD260" s="70"/>
      <c r="AE260" s="72"/>
    </row>
    <row r="261" customFormat="false" ht="43.85" hidden="false" customHeight="true" outlineLevel="0" collapsed="false">
      <c r="A261" s="24" t="s">
        <v>750</v>
      </c>
      <c r="B261" s="24" t="s">
        <v>751</v>
      </c>
      <c r="C261" s="199" t="s">
        <v>752</v>
      </c>
      <c r="D261" s="25" t="n">
        <v>8.826</v>
      </c>
      <c r="E261" s="26" t="s">
        <v>753</v>
      </c>
      <c r="F261" s="27" t="n">
        <v>42962</v>
      </c>
      <c r="G261" s="28" t="s">
        <v>198</v>
      </c>
      <c r="H261" s="35" t="n">
        <v>21.931</v>
      </c>
      <c r="I261" s="59" t="s">
        <v>39</v>
      </c>
      <c r="J261" s="36" t="n">
        <v>13.428</v>
      </c>
      <c r="K261" s="35" t="n">
        <v>0.745</v>
      </c>
      <c r="L261" s="59" t="s">
        <v>39</v>
      </c>
      <c r="M261" s="36" t="n">
        <v>6.977</v>
      </c>
      <c r="N261" s="35" t="s">
        <v>754</v>
      </c>
      <c r="O261" s="30"/>
      <c r="P261" s="36"/>
      <c r="Q261" s="35" t="n">
        <v>7.939</v>
      </c>
      <c r="R261" s="59" t="s">
        <v>39</v>
      </c>
      <c r="S261" s="36" t="n">
        <v>7.618</v>
      </c>
      <c r="T261" s="32" t="n">
        <v>46.918</v>
      </c>
      <c r="U261" s="59" t="s">
        <v>39</v>
      </c>
      <c r="V261" s="34" t="n">
        <v>19.882</v>
      </c>
      <c r="W261" s="60" t="s">
        <v>755</v>
      </c>
      <c r="X261" s="59"/>
      <c r="Y261" s="34"/>
      <c r="Z261" s="35" t="n">
        <v>48.483</v>
      </c>
      <c r="AA261" s="59" t="s">
        <v>39</v>
      </c>
      <c r="AB261" s="290" t="n">
        <v>28.104</v>
      </c>
      <c r="AC261" s="12"/>
      <c r="AD261" s="12"/>
      <c r="AE261" s="12"/>
    </row>
    <row r="262" customFormat="false" ht="43.4" hidden="false" customHeight="true" outlineLevel="0" collapsed="false">
      <c r="A262" s="285" t="s">
        <v>582</v>
      </c>
      <c r="B262" s="39"/>
      <c r="C262" s="83"/>
      <c r="D262" s="84"/>
      <c r="E262" s="85"/>
      <c r="F262" s="40" t="n">
        <v>42971</v>
      </c>
      <c r="G262" s="28" t="s">
        <v>166</v>
      </c>
      <c r="H262" s="100" t="s">
        <v>756</v>
      </c>
      <c r="I262" s="33" t="s">
        <v>39</v>
      </c>
      <c r="J262" s="277" t="s">
        <v>757</v>
      </c>
      <c r="K262" s="35" t="s">
        <v>638</v>
      </c>
      <c r="L262" s="33" t="s">
        <v>39</v>
      </c>
      <c r="M262" s="277" t="s">
        <v>758</v>
      </c>
      <c r="N262" s="60" t="s">
        <v>759</v>
      </c>
      <c r="O262" s="33"/>
      <c r="P262" s="34"/>
      <c r="Q262" s="100" t="s">
        <v>760</v>
      </c>
      <c r="R262" s="33" t="s">
        <v>39</v>
      </c>
      <c r="S262" s="277" t="s">
        <v>761</v>
      </c>
      <c r="T262" s="35" t="s">
        <v>762</v>
      </c>
      <c r="U262" s="33" t="s">
        <v>39</v>
      </c>
      <c r="V262" s="277" t="s">
        <v>763</v>
      </c>
      <c r="W262" s="35"/>
      <c r="X262" s="33"/>
      <c r="Y262" s="36"/>
      <c r="Z262" s="35" t="s">
        <v>764</v>
      </c>
      <c r="AA262" s="33" t="s">
        <v>39</v>
      </c>
      <c r="AB262" s="279" t="s">
        <v>765</v>
      </c>
      <c r="AC262" s="29"/>
      <c r="AD262" s="33"/>
      <c r="AE262" s="31"/>
    </row>
    <row r="263" customFormat="false" ht="43.85" hidden="false" customHeight="true" outlineLevel="0" collapsed="false">
      <c r="A263" s="41" t="s">
        <v>766</v>
      </c>
      <c r="B263" s="41" t="s">
        <v>767</v>
      </c>
      <c r="C263" s="185" t="s">
        <v>768</v>
      </c>
      <c r="D263" s="76" t="n">
        <v>6.727</v>
      </c>
      <c r="E263" s="42" t="s">
        <v>769</v>
      </c>
      <c r="F263" s="62" t="n">
        <v>43075</v>
      </c>
      <c r="G263" s="63" t="s">
        <v>198</v>
      </c>
      <c r="H263" s="56" t="n">
        <v>518.41</v>
      </c>
      <c r="I263" s="65" t="s">
        <v>39</v>
      </c>
      <c r="J263" s="58" t="n">
        <v>58.811</v>
      </c>
      <c r="K263" s="77" t="s">
        <v>770</v>
      </c>
      <c r="L263" s="65"/>
      <c r="M263" s="58"/>
      <c r="N263" s="56" t="n">
        <v>6.451</v>
      </c>
      <c r="O263" s="98" t="s">
        <v>39</v>
      </c>
      <c r="P263" s="58" t="n">
        <v>5.483</v>
      </c>
      <c r="Q263" s="56" t="n">
        <v>1.013</v>
      </c>
      <c r="R263" s="65" t="s">
        <v>39</v>
      </c>
      <c r="S263" s="58" t="n">
        <v>15.574</v>
      </c>
      <c r="T263" s="56" t="n">
        <v>82.306</v>
      </c>
      <c r="U263" s="98" t="s">
        <v>39</v>
      </c>
      <c r="V263" s="58" t="n">
        <v>49.584</v>
      </c>
      <c r="W263" s="68" t="s">
        <v>771</v>
      </c>
      <c r="X263" s="65"/>
      <c r="Y263" s="66"/>
      <c r="Z263" s="56" t="n">
        <v>208.981</v>
      </c>
      <c r="AA263" s="65" t="s">
        <v>39</v>
      </c>
      <c r="AB263" s="58" t="n">
        <v>60.255</v>
      </c>
      <c r="AC263" s="78"/>
      <c r="AD263" s="78"/>
      <c r="AE263" s="78"/>
    </row>
    <row r="264" customFormat="false" ht="34.3" hidden="false" customHeight="true" outlineLevel="0" collapsed="false">
      <c r="A264" s="51" t="s">
        <v>582</v>
      </c>
      <c r="B264" s="51"/>
      <c r="C264" s="79"/>
      <c r="D264" s="80"/>
      <c r="E264" s="81"/>
      <c r="F264" s="53" t="n">
        <v>43082</v>
      </c>
      <c r="G264" s="63" t="s">
        <v>166</v>
      </c>
      <c r="H264" s="92" t="s">
        <v>772</v>
      </c>
      <c r="I264" s="91" t="s">
        <v>39</v>
      </c>
      <c r="J264" s="284" t="s">
        <v>773</v>
      </c>
      <c r="K264" s="77" t="s">
        <v>774</v>
      </c>
      <c r="L264" s="70"/>
      <c r="M264" s="58"/>
      <c r="N264" s="68" t="s">
        <v>775</v>
      </c>
      <c r="O264" s="91" t="s">
        <v>39</v>
      </c>
      <c r="P264" s="281" t="s">
        <v>776</v>
      </c>
      <c r="Q264" s="92" t="s">
        <v>777</v>
      </c>
      <c r="R264" s="91" t="s">
        <v>39</v>
      </c>
      <c r="S264" s="284" t="s">
        <v>778</v>
      </c>
      <c r="T264" s="77" t="s">
        <v>779</v>
      </c>
      <c r="U264" s="91" t="s">
        <v>39</v>
      </c>
      <c r="V264" s="284" t="s">
        <v>780</v>
      </c>
      <c r="W264" s="56"/>
      <c r="X264" s="70"/>
      <c r="Y264" s="58"/>
      <c r="Z264" s="77" t="s">
        <v>781</v>
      </c>
      <c r="AA264" s="91" t="s">
        <v>39</v>
      </c>
      <c r="AB264" s="186" t="s">
        <v>656</v>
      </c>
      <c r="AC264" s="71"/>
      <c r="AD264" s="70"/>
      <c r="AE264" s="72"/>
    </row>
    <row r="265" customFormat="false" ht="43.85" hidden="false" customHeight="true" outlineLevel="0" collapsed="false">
      <c r="A265" s="24" t="s">
        <v>782</v>
      </c>
      <c r="B265" s="24" t="s">
        <v>783</v>
      </c>
      <c r="C265" s="199" t="s">
        <v>784</v>
      </c>
      <c r="D265" s="25" t="n">
        <v>4.797</v>
      </c>
      <c r="E265" s="26" t="n">
        <v>17121301</v>
      </c>
      <c r="F265" s="27" t="n">
        <v>-618008</v>
      </c>
      <c r="G265" s="28" t="s">
        <v>198</v>
      </c>
      <c r="H265" s="35" t="n">
        <v>30.116</v>
      </c>
      <c r="I265" s="59" t="s">
        <v>39</v>
      </c>
      <c r="J265" s="36" t="n">
        <v>24.493</v>
      </c>
      <c r="K265" s="35" t="s">
        <v>785</v>
      </c>
      <c r="L265" s="59"/>
      <c r="M265" s="36"/>
      <c r="N265" s="35" t="n">
        <v>3.689</v>
      </c>
      <c r="O265" s="30" t="s">
        <v>39</v>
      </c>
      <c r="P265" s="36" t="n">
        <v>3.635</v>
      </c>
      <c r="Q265" s="35" t="n">
        <v>8.693</v>
      </c>
      <c r="R265" s="59" t="s">
        <v>39</v>
      </c>
      <c r="S265" s="36" t="n">
        <v>14.641</v>
      </c>
      <c r="T265" s="35" t="n">
        <v>71.429</v>
      </c>
      <c r="U265" s="30" t="s">
        <v>39</v>
      </c>
      <c r="V265" s="36" t="n">
        <v>36.351</v>
      </c>
      <c r="W265" s="60" t="s">
        <v>786</v>
      </c>
      <c r="X265" s="59"/>
      <c r="Y265" s="34"/>
      <c r="Z265" s="35" t="n">
        <v>489.747</v>
      </c>
      <c r="AA265" s="59" t="s">
        <v>39</v>
      </c>
      <c r="AB265" s="36" t="n">
        <v>76.076</v>
      </c>
      <c r="AC265" s="12"/>
      <c r="AD265" s="12"/>
      <c r="AE265" s="12"/>
    </row>
    <row r="266" customFormat="false" ht="41.8" hidden="false" customHeight="true" outlineLevel="0" collapsed="false">
      <c r="A266" s="39" t="s">
        <v>582</v>
      </c>
      <c r="B266" s="39"/>
      <c r="C266" s="83"/>
      <c r="D266" s="84"/>
      <c r="E266" s="85"/>
      <c r="F266" s="276" t="n">
        <v>43087</v>
      </c>
      <c r="G266" s="28" t="s">
        <v>166</v>
      </c>
      <c r="H266" s="100" t="s">
        <v>787</v>
      </c>
      <c r="I266" s="33" t="s">
        <v>39</v>
      </c>
      <c r="J266" s="277" t="s">
        <v>596</v>
      </c>
      <c r="K266" s="35" t="s">
        <v>788</v>
      </c>
      <c r="L266" s="33"/>
      <c r="M266" s="36"/>
      <c r="N266" s="60" t="s">
        <v>789</v>
      </c>
      <c r="O266" s="33" t="s">
        <v>39</v>
      </c>
      <c r="P266" s="278" t="s">
        <v>790</v>
      </c>
      <c r="Q266" s="100" t="s">
        <v>791</v>
      </c>
      <c r="R266" s="33" t="s">
        <v>39</v>
      </c>
      <c r="S266" s="277" t="s">
        <v>248</v>
      </c>
      <c r="T266" s="35" t="s">
        <v>792</v>
      </c>
      <c r="U266" s="33" t="s">
        <v>39</v>
      </c>
      <c r="V266" s="277" t="s">
        <v>793</v>
      </c>
      <c r="W266" s="35"/>
      <c r="X266" s="33"/>
      <c r="Y266" s="36"/>
      <c r="Z266" s="35" t="s">
        <v>794</v>
      </c>
      <c r="AA266" s="33" t="s">
        <v>39</v>
      </c>
      <c r="AB266" s="279" t="s">
        <v>795</v>
      </c>
      <c r="AC266" s="29"/>
      <c r="AD266" s="33"/>
      <c r="AE266" s="31"/>
    </row>
    <row r="267" customFormat="false" ht="43.85" hidden="false" customHeight="true" outlineLevel="0" collapsed="false">
      <c r="A267" s="41" t="s">
        <v>796</v>
      </c>
      <c r="B267" s="41" t="s">
        <v>797</v>
      </c>
      <c r="C267" s="185" t="s">
        <v>798</v>
      </c>
      <c r="D267" s="76" t="n">
        <v>1.021</v>
      </c>
      <c r="E267" s="42" t="s">
        <v>799</v>
      </c>
      <c r="F267" s="62" t="n">
        <v>43104</v>
      </c>
      <c r="G267" s="63" t="s">
        <v>198</v>
      </c>
      <c r="H267" s="77" t="s">
        <v>800</v>
      </c>
      <c r="I267" s="65"/>
      <c r="J267" s="58"/>
      <c r="K267" s="77" t="s">
        <v>801</v>
      </c>
      <c r="L267" s="65"/>
      <c r="M267" s="58"/>
      <c r="N267" s="56" t="n">
        <v>17.541</v>
      </c>
      <c r="O267" s="98" t="s">
        <v>39</v>
      </c>
      <c r="P267" s="58" t="n">
        <v>16.426</v>
      </c>
      <c r="Q267" s="56" t="n">
        <v>31.458</v>
      </c>
      <c r="R267" s="65" t="s">
        <v>39</v>
      </c>
      <c r="S267" s="58" t="n">
        <v>29.168</v>
      </c>
      <c r="T267" s="64" t="n">
        <v>27.103</v>
      </c>
      <c r="U267" s="65" t="s">
        <v>39</v>
      </c>
      <c r="V267" s="66" t="n">
        <v>168.468</v>
      </c>
      <c r="W267" s="68" t="s">
        <v>802</v>
      </c>
      <c r="X267" s="65"/>
      <c r="Y267" s="66"/>
      <c r="Z267" s="56" t="n">
        <v>334496.124</v>
      </c>
      <c r="AA267" s="65" t="s">
        <v>39</v>
      </c>
      <c r="AB267" s="58" t="n">
        <v>17403.101</v>
      </c>
      <c r="AC267" s="78"/>
      <c r="AD267" s="78"/>
      <c r="AE267" s="78"/>
    </row>
    <row r="268" customFormat="false" ht="34.3" hidden="false" customHeight="true" outlineLevel="0" collapsed="false">
      <c r="A268" s="51" t="s">
        <v>803</v>
      </c>
      <c r="B268" s="51" t="s">
        <v>804</v>
      </c>
      <c r="C268" s="79"/>
      <c r="D268" s="80"/>
      <c r="E268" s="81"/>
      <c r="F268" s="53" t="n">
        <v>43105</v>
      </c>
      <c r="G268" s="63" t="s">
        <v>166</v>
      </c>
      <c r="H268" s="92" t="s">
        <v>805</v>
      </c>
      <c r="I268" s="70"/>
      <c r="J268" s="58"/>
      <c r="K268" s="77" t="s">
        <v>806</v>
      </c>
      <c r="L268" s="70"/>
      <c r="M268" s="58"/>
      <c r="N268" s="68" t="s">
        <v>807</v>
      </c>
      <c r="O268" s="91" t="s">
        <v>39</v>
      </c>
      <c r="P268" s="281" t="s">
        <v>808</v>
      </c>
      <c r="Q268" s="92" t="s">
        <v>809</v>
      </c>
      <c r="R268" s="91" t="s">
        <v>39</v>
      </c>
      <c r="S268" s="284" t="s">
        <v>239</v>
      </c>
      <c r="T268" s="77" t="s">
        <v>810</v>
      </c>
      <c r="U268" s="91" t="s">
        <v>39</v>
      </c>
      <c r="V268" s="284" t="s">
        <v>811</v>
      </c>
      <c r="W268" s="56"/>
      <c r="X268" s="70"/>
      <c r="Y268" s="58"/>
      <c r="Z268" s="77" t="s">
        <v>812</v>
      </c>
      <c r="AA268" s="91" t="s">
        <v>39</v>
      </c>
      <c r="AB268" s="186" t="s">
        <v>813</v>
      </c>
      <c r="AC268" s="71"/>
      <c r="AD268" s="70"/>
      <c r="AE268" s="72"/>
    </row>
    <row r="269" customFormat="false" ht="38.05" hidden="false" customHeight="true" outlineLevel="0" collapsed="false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</row>
    <row r="270" customFormat="false" ht="38.05" hidden="false" customHeight="true" outlineLevel="0" collapsed="false">
      <c r="A270" s="18" t="s">
        <v>21</v>
      </c>
      <c r="B270" s="18" t="s">
        <v>22</v>
      </c>
      <c r="C270" s="18" t="s">
        <v>23</v>
      </c>
      <c r="D270" s="18" t="s">
        <v>24</v>
      </c>
      <c r="E270" s="18" t="s">
        <v>25</v>
      </c>
      <c r="F270" s="19" t="s">
        <v>26</v>
      </c>
      <c r="G270" s="18"/>
      <c r="H270" s="20"/>
      <c r="I270" s="21" t="s">
        <v>27</v>
      </c>
      <c r="J270" s="22"/>
      <c r="K270" s="20"/>
      <c r="L270" s="21" t="s">
        <v>28</v>
      </c>
      <c r="M270" s="22"/>
      <c r="N270" s="20"/>
      <c r="O270" s="21" t="s">
        <v>29</v>
      </c>
      <c r="P270" s="22"/>
      <c r="Q270" s="20"/>
      <c r="R270" s="21" t="s">
        <v>30</v>
      </c>
      <c r="S270" s="22"/>
      <c r="T270" s="23"/>
      <c r="U270" s="21" t="s">
        <v>31</v>
      </c>
      <c r="V270" s="22"/>
      <c r="W270" s="20"/>
      <c r="X270" s="21" t="s">
        <v>32</v>
      </c>
      <c r="Y270" s="22"/>
      <c r="Z270" s="20"/>
      <c r="AA270" s="21" t="s">
        <v>33</v>
      </c>
      <c r="AB270" s="22"/>
      <c r="AC270" s="18" t="s">
        <v>34</v>
      </c>
      <c r="AD270" s="18"/>
      <c r="AE270" s="18"/>
    </row>
    <row r="271" customFormat="false" ht="43.85" hidden="false" customHeight="true" outlineLevel="0" collapsed="false">
      <c r="A271" s="24" t="s">
        <v>814</v>
      </c>
      <c r="B271" s="24" t="s">
        <v>815</v>
      </c>
      <c r="C271" s="199" t="s">
        <v>816</v>
      </c>
      <c r="D271" s="25" t="n">
        <v>10.011</v>
      </c>
      <c r="E271" s="26" t="n">
        <v>180319</v>
      </c>
      <c r="F271" s="27" t="n">
        <v>43178</v>
      </c>
      <c r="G271" s="28" t="s">
        <v>198</v>
      </c>
      <c r="H271" s="35" t="n">
        <v>16.463</v>
      </c>
      <c r="I271" s="59" t="s">
        <v>39</v>
      </c>
      <c r="J271" s="36" t="n">
        <v>30.791</v>
      </c>
      <c r="K271" s="35" t="n">
        <v>8.813</v>
      </c>
      <c r="L271" s="59" t="s">
        <v>39</v>
      </c>
      <c r="M271" s="36" t="n">
        <v>16.604</v>
      </c>
      <c r="N271" s="35" t="n">
        <v>13.311</v>
      </c>
      <c r="O271" s="30" t="s">
        <v>39</v>
      </c>
      <c r="P271" s="36" t="n">
        <v>5.343</v>
      </c>
      <c r="Q271" s="35" t="n">
        <v>17.572</v>
      </c>
      <c r="R271" s="59" t="s">
        <v>39</v>
      </c>
      <c r="S271" s="36" t="n">
        <v>20.295</v>
      </c>
      <c r="T271" s="35" t="n">
        <v>39.706</v>
      </c>
      <c r="U271" s="30" t="s">
        <v>39</v>
      </c>
      <c r="V271" s="36" t="n">
        <v>46.279</v>
      </c>
      <c r="W271" s="60" t="s">
        <v>817</v>
      </c>
      <c r="X271" s="59"/>
      <c r="Y271" s="34"/>
      <c r="Z271" s="35" t="n">
        <v>4536.267</v>
      </c>
      <c r="AA271" s="59" t="s">
        <v>39</v>
      </c>
      <c r="AB271" s="290" t="n">
        <v>293.867</v>
      </c>
      <c r="AC271" s="12"/>
      <c r="AD271" s="12"/>
      <c r="AE271" s="12"/>
    </row>
    <row r="272" customFormat="false" ht="34.3" hidden="false" customHeight="true" outlineLevel="0" collapsed="false">
      <c r="A272" s="285" t="s">
        <v>818</v>
      </c>
      <c r="B272" s="39" t="s">
        <v>819</v>
      </c>
      <c r="C272" s="83"/>
      <c r="D272" s="84"/>
      <c r="E272" s="85"/>
      <c r="F272" s="276" t="n">
        <v>43188</v>
      </c>
      <c r="G272" s="28" t="s">
        <v>166</v>
      </c>
      <c r="H272" s="100" t="s">
        <v>602</v>
      </c>
      <c r="I272" s="33" t="s">
        <v>39</v>
      </c>
      <c r="J272" s="277" t="s">
        <v>603</v>
      </c>
      <c r="K272" s="35" t="s">
        <v>820</v>
      </c>
      <c r="L272" s="33" t="s">
        <v>39</v>
      </c>
      <c r="M272" s="277" t="s">
        <v>821</v>
      </c>
      <c r="N272" s="60" t="s">
        <v>822</v>
      </c>
      <c r="O272" s="33" t="s">
        <v>39</v>
      </c>
      <c r="P272" s="278" t="s">
        <v>823</v>
      </c>
      <c r="Q272" s="100" t="s">
        <v>824</v>
      </c>
      <c r="R272" s="33" t="s">
        <v>39</v>
      </c>
      <c r="S272" s="277" t="s">
        <v>825</v>
      </c>
      <c r="T272" s="35" t="s">
        <v>826</v>
      </c>
      <c r="U272" s="33" t="s">
        <v>39</v>
      </c>
      <c r="V272" s="277" t="s">
        <v>827</v>
      </c>
      <c r="W272" s="35"/>
      <c r="X272" s="33"/>
      <c r="Y272" s="36"/>
      <c r="Z272" s="35" t="s">
        <v>828</v>
      </c>
      <c r="AA272" s="33" t="s">
        <v>39</v>
      </c>
      <c r="AB272" s="279" t="s">
        <v>829</v>
      </c>
      <c r="AC272" s="29"/>
      <c r="AD272" s="33"/>
      <c r="AE272" s="31"/>
    </row>
    <row r="273" customFormat="false" ht="43.85" hidden="false" customHeight="true" outlineLevel="0" collapsed="false">
      <c r="A273" s="41" t="s">
        <v>830</v>
      </c>
      <c r="B273" s="41" t="s">
        <v>831</v>
      </c>
      <c r="C273" s="185" t="s">
        <v>832</v>
      </c>
      <c r="D273" s="76" t="n">
        <v>10.99</v>
      </c>
      <c r="E273" s="42" t="s">
        <v>833</v>
      </c>
      <c r="F273" s="62" t="n">
        <v>43188</v>
      </c>
      <c r="G273" s="63" t="s">
        <v>198</v>
      </c>
      <c r="H273" s="56" t="n">
        <v>33.35</v>
      </c>
      <c r="I273" s="65" t="s">
        <v>39</v>
      </c>
      <c r="J273" s="58" t="n">
        <v>11.734</v>
      </c>
      <c r="K273" s="77" t="s">
        <v>834</v>
      </c>
      <c r="L273" s="65"/>
      <c r="M273" s="58"/>
      <c r="N273" s="77" t="s">
        <v>835</v>
      </c>
      <c r="O273" s="57"/>
      <c r="P273" s="58"/>
      <c r="Q273" s="56" t="n">
        <v>12.873</v>
      </c>
      <c r="R273" s="65" t="s">
        <v>39</v>
      </c>
      <c r="S273" s="58" t="n">
        <v>6.214</v>
      </c>
      <c r="T273" s="68" t="s">
        <v>836</v>
      </c>
      <c r="U273" s="65"/>
      <c r="V273" s="66"/>
      <c r="W273" s="68" t="s">
        <v>837</v>
      </c>
      <c r="X273" s="65"/>
      <c r="Y273" s="66"/>
      <c r="Z273" s="56" t="n">
        <v>150.973</v>
      </c>
      <c r="AA273" s="65" t="s">
        <v>39</v>
      </c>
      <c r="AB273" s="58" t="n">
        <v>23.658</v>
      </c>
      <c r="AC273" s="78"/>
      <c r="AD273" s="78"/>
      <c r="AE273" s="78"/>
    </row>
    <row r="274" customFormat="false" ht="38.3" hidden="false" customHeight="true" outlineLevel="0" collapsed="false">
      <c r="A274" s="51" t="s">
        <v>838</v>
      </c>
      <c r="B274" s="51" t="s">
        <v>839</v>
      </c>
      <c r="C274" s="79"/>
      <c r="D274" s="80"/>
      <c r="E274" s="81"/>
      <c r="F274" s="53" t="n">
        <v>43201</v>
      </c>
      <c r="G274" s="63" t="s">
        <v>166</v>
      </c>
      <c r="H274" s="92" t="s">
        <v>840</v>
      </c>
      <c r="I274" s="91" t="s">
        <v>39</v>
      </c>
      <c r="J274" s="284" t="s">
        <v>841</v>
      </c>
      <c r="K274" s="77" t="s">
        <v>842</v>
      </c>
      <c r="L274" s="70"/>
      <c r="M274" s="58"/>
      <c r="N274" s="68" t="s">
        <v>843</v>
      </c>
      <c r="O274" s="70"/>
      <c r="P274" s="66"/>
      <c r="Q274" s="92" t="s">
        <v>844</v>
      </c>
      <c r="R274" s="91" t="s">
        <v>39</v>
      </c>
      <c r="S274" s="284" t="s">
        <v>845</v>
      </c>
      <c r="T274" s="77" t="s">
        <v>846</v>
      </c>
      <c r="U274" s="70"/>
      <c r="V274" s="58"/>
      <c r="W274" s="56"/>
      <c r="X274" s="70"/>
      <c r="Y274" s="58"/>
      <c r="Z274" s="77" t="s">
        <v>847</v>
      </c>
      <c r="AA274" s="91" t="s">
        <v>39</v>
      </c>
      <c r="AB274" s="186" t="s">
        <v>848</v>
      </c>
      <c r="AC274" s="71"/>
      <c r="AD274" s="70"/>
      <c r="AE274" s="72"/>
    </row>
    <row r="275" customFormat="false" ht="43.85" hidden="false" customHeight="true" outlineLevel="0" collapsed="false">
      <c r="A275" s="24" t="s">
        <v>849</v>
      </c>
      <c r="B275" s="24" t="s">
        <v>850</v>
      </c>
      <c r="C275" s="199" t="s">
        <v>851</v>
      </c>
      <c r="D275" s="25" t="n">
        <v>13.861</v>
      </c>
      <c r="E275" s="26" t="s">
        <v>852</v>
      </c>
      <c r="F275" s="27" t="n">
        <v>43236</v>
      </c>
      <c r="G275" s="28" t="s">
        <v>198</v>
      </c>
      <c r="H275" s="35" t="n">
        <v>82.8</v>
      </c>
      <c r="I275" s="59" t="s">
        <v>39</v>
      </c>
      <c r="J275" s="36" t="n">
        <v>26.279</v>
      </c>
      <c r="K275" s="35" t="n">
        <v>0.15</v>
      </c>
      <c r="L275" s="59" t="s">
        <v>39</v>
      </c>
      <c r="M275" s="36" t="n">
        <v>11.684</v>
      </c>
      <c r="N275" s="35" t="n">
        <v>8.478</v>
      </c>
      <c r="O275" s="30" t="s">
        <v>39</v>
      </c>
      <c r="P275" s="36" t="n">
        <v>3.86</v>
      </c>
      <c r="Q275" s="35" t="n">
        <v>9.889</v>
      </c>
      <c r="R275" s="59" t="s">
        <v>39</v>
      </c>
      <c r="S275" s="36" t="n">
        <v>15.68</v>
      </c>
      <c r="T275" s="35" t="s">
        <v>853</v>
      </c>
      <c r="U275" s="30"/>
      <c r="V275" s="36"/>
      <c r="W275" s="60" t="s">
        <v>854</v>
      </c>
      <c r="X275" s="59"/>
      <c r="Y275" s="34"/>
      <c r="Z275" s="35" t="n">
        <v>37.045</v>
      </c>
      <c r="AA275" s="59" t="s">
        <v>39</v>
      </c>
      <c r="AB275" s="36" t="n">
        <v>41.023</v>
      </c>
      <c r="AC275" s="12"/>
      <c r="AD275" s="12"/>
      <c r="AE275" s="12"/>
    </row>
    <row r="276" customFormat="false" ht="34.3" hidden="false" customHeight="true" outlineLevel="0" collapsed="false">
      <c r="A276" s="39" t="s">
        <v>855</v>
      </c>
      <c r="B276" s="39"/>
      <c r="C276" s="83"/>
      <c r="D276" s="84"/>
      <c r="E276" s="85"/>
      <c r="F276" s="276" t="n">
        <v>43250</v>
      </c>
      <c r="G276" s="28" t="s">
        <v>166</v>
      </c>
      <c r="H276" s="100" t="s">
        <v>856</v>
      </c>
      <c r="I276" s="33" t="s">
        <v>39</v>
      </c>
      <c r="J276" s="277" t="s">
        <v>857</v>
      </c>
      <c r="K276" s="35" t="s">
        <v>689</v>
      </c>
      <c r="L276" s="33" t="s">
        <v>39</v>
      </c>
      <c r="M276" s="277" t="s">
        <v>841</v>
      </c>
      <c r="N276" s="60" t="s">
        <v>858</v>
      </c>
      <c r="O276" s="33" t="s">
        <v>39</v>
      </c>
      <c r="P276" s="278" t="s">
        <v>859</v>
      </c>
      <c r="Q276" s="100" t="s">
        <v>860</v>
      </c>
      <c r="R276" s="33" t="s">
        <v>39</v>
      </c>
      <c r="S276" s="277" t="s">
        <v>691</v>
      </c>
      <c r="T276" s="35" t="s">
        <v>861</v>
      </c>
      <c r="U276" s="33"/>
      <c r="V276" s="36"/>
      <c r="W276" s="35"/>
      <c r="X276" s="33"/>
      <c r="Y276" s="36"/>
      <c r="Z276" s="35" t="s">
        <v>862</v>
      </c>
      <c r="AA276" s="33" t="s">
        <v>39</v>
      </c>
      <c r="AB276" s="279" t="s">
        <v>708</v>
      </c>
      <c r="AC276" s="29"/>
      <c r="AD276" s="33"/>
      <c r="AE276" s="31"/>
    </row>
    <row r="277" customFormat="false" ht="43.85" hidden="false" customHeight="true" outlineLevel="0" collapsed="false">
      <c r="A277" s="41" t="s">
        <v>863</v>
      </c>
      <c r="B277" s="41" t="s">
        <v>864</v>
      </c>
      <c r="C277" s="185" t="s">
        <v>644</v>
      </c>
      <c r="D277" s="76" t="n">
        <v>3.924</v>
      </c>
      <c r="E277" s="42" t="n">
        <v>180504</v>
      </c>
      <c r="F277" s="62" t="n">
        <v>43224</v>
      </c>
      <c r="G277" s="63" t="s">
        <v>198</v>
      </c>
      <c r="H277" s="56" t="n">
        <v>46.183</v>
      </c>
      <c r="I277" s="65" t="s">
        <v>39</v>
      </c>
      <c r="J277" s="58" t="n">
        <v>28.631</v>
      </c>
      <c r="K277" s="77" t="s">
        <v>865</v>
      </c>
      <c r="L277" s="65"/>
      <c r="M277" s="58"/>
      <c r="N277" s="68" t="s">
        <v>866</v>
      </c>
      <c r="O277" s="65"/>
      <c r="P277" s="66"/>
      <c r="Q277" s="77" t="s">
        <v>867</v>
      </c>
      <c r="R277" s="65"/>
      <c r="S277" s="58"/>
      <c r="T277" s="68" t="s">
        <v>868</v>
      </c>
      <c r="U277" s="65"/>
      <c r="V277" s="66"/>
      <c r="W277" s="68" t="s">
        <v>869</v>
      </c>
      <c r="X277" s="65"/>
      <c r="Y277" s="66"/>
      <c r="Z277" s="56" t="n">
        <v>491219.512</v>
      </c>
      <c r="AA277" s="65" t="s">
        <v>39</v>
      </c>
      <c r="AB277" s="58" t="n">
        <v>25058.537</v>
      </c>
      <c r="AC277" s="78"/>
      <c r="AD277" s="78"/>
      <c r="AE277" s="78"/>
    </row>
    <row r="278" customFormat="false" ht="43.3" hidden="false" customHeight="true" outlineLevel="0" collapsed="false">
      <c r="A278" s="51" t="s">
        <v>870</v>
      </c>
      <c r="B278" s="51"/>
      <c r="C278" s="79"/>
      <c r="D278" s="80"/>
      <c r="E278" s="81"/>
      <c r="F278" s="53" t="n">
        <v>43228</v>
      </c>
      <c r="G278" s="63" t="s">
        <v>166</v>
      </c>
      <c r="H278" s="92" t="s">
        <v>871</v>
      </c>
      <c r="I278" s="91" t="s">
        <v>39</v>
      </c>
      <c r="J278" s="284" t="s">
        <v>872</v>
      </c>
      <c r="K278" s="77" t="s">
        <v>873</v>
      </c>
      <c r="L278" s="70"/>
      <c r="M278" s="58"/>
      <c r="N278" s="68" t="s">
        <v>874</v>
      </c>
      <c r="O278" s="70"/>
      <c r="P278" s="66"/>
      <c r="Q278" s="92" t="s">
        <v>875</v>
      </c>
      <c r="R278" s="70"/>
      <c r="S278" s="58"/>
      <c r="T278" s="77" t="s">
        <v>876</v>
      </c>
      <c r="U278" s="70"/>
      <c r="V278" s="58"/>
      <c r="W278" s="56"/>
      <c r="X278" s="70"/>
      <c r="Y278" s="58"/>
      <c r="Z278" s="77" t="s">
        <v>877</v>
      </c>
      <c r="AA278" s="91" t="s">
        <v>39</v>
      </c>
      <c r="AB278" s="186" t="s">
        <v>878</v>
      </c>
      <c r="AC278" s="71"/>
      <c r="AD278" s="70"/>
      <c r="AE278" s="72"/>
    </row>
    <row r="279" customFormat="false" ht="43.85" hidden="false" customHeight="true" outlineLevel="0" collapsed="false">
      <c r="A279" s="24" t="s">
        <v>879</v>
      </c>
      <c r="B279" s="24" t="s">
        <v>864</v>
      </c>
      <c r="C279" s="199" t="s">
        <v>880</v>
      </c>
      <c r="D279" s="25" t="n">
        <v>7.931</v>
      </c>
      <c r="E279" s="26" t="s">
        <v>881</v>
      </c>
      <c r="F279" s="27" t="n">
        <v>43228</v>
      </c>
      <c r="G279" s="28" t="s">
        <v>198</v>
      </c>
      <c r="H279" s="35" t="n">
        <v>24.361</v>
      </c>
      <c r="I279" s="59" t="s">
        <v>39</v>
      </c>
      <c r="J279" s="36" t="n">
        <v>16.378</v>
      </c>
      <c r="K279" s="35" t="s">
        <v>882</v>
      </c>
      <c r="L279" s="59"/>
      <c r="M279" s="36"/>
      <c r="N279" s="35" t="n">
        <v>0.681</v>
      </c>
      <c r="O279" s="30" t="s">
        <v>39</v>
      </c>
      <c r="P279" s="36" t="n">
        <v>2.285</v>
      </c>
      <c r="Q279" s="35" t="n">
        <v>13.055</v>
      </c>
      <c r="R279" s="59" t="s">
        <v>39</v>
      </c>
      <c r="S279" s="36" t="n">
        <v>8.354</v>
      </c>
      <c r="T279" s="60" t="s">
        <v>883</v>
      </c>
      <c r="U279" s="59"/>
      <c r="V279" s="34"/>
      <c r="W279" s="60" t="s">
        <v>884</v>
      </c>
      <c r="X279" s="59"/>
      <c r="Y279" s="34"/>
      <c r="Z279" s="35" t="n">
        <v>11282.339</v>
      </c>
      <c r="AA279" s="59" t="s">
        <v>39</v>
      </c>
      <c r="AB279" s="36" t="n">
        <v>602.844</v>
      </c>
      <c r="AC279" s="12"/>
      <c r="AD279" s="12"/>
      <c r="AE279" s="12"/>
    </row>
    <row r="280" customFormat="false" ht="42.5" hidden="false" customHeight="true" outlineLevel="0" collapsed="false">
      <c r="A280" s="39" t="s">
        <v>885</v>
      </c>
      <c r="B280" s="39"/>
      <c r="C280" s="83"/>
      <c r="D280" s="84"/>
      <c r="E280" s="85"/>
      <c r="F280" s="276" t="n">
        <v>43236</v>
      </c>
      <c r="G280" s="28" t="s">
        <v>166</v>
      </c>
      <c r="H280" s="100" t="s">
        <v>886</v>
      </c>
      <c r="I280" s="33" t="s">
        <v>39</v>
      </c>
      <c r="J280" s="277" t="s">
        <v>602</v>
      </c>
      <c r="K280" s="35" t="s">
        <v>887</v>
      </c>
      <c r="L280" s="33"/>
      <c r="M280" s="36"/>
      <c r="N280" s="60" t="s">
        <v>888</v>
      </c>
      <c r="O280" s="33" t="s">
        <v>39</v>
      </c>
      <c r="P280" s="278" t="s">
        <v>889</v>
      </c>
      <c r="Q280" s="100" t="s">
        <v>240</v>
      </c>
      <c r="R280" s="33" t="s">
        <v>39</v>
      </c>
      <c r="S280" s="277" t="s">
        <v>221</v>
      </c>
      <c r="T280" s="35" t="s">
        <v>890</v>
      </c>
      <c r="U280" s="33"/>
      <c r="V280" s="36"/>
      <c r="W280" s="35"/>
      <c r="X280" s="33"/>
      <c r="Y280" s="36"/>
      <c r="Z280" s="35" t="s">
        <v>891</v>
      </c>
      <c r="AA280" s="33" t="s">
        <v>39</v>
      </c>
      <c r="AB280" s="279" t="s">
        <v>892</v>
      </c>
      <c r="AC280" s="29"/>
      <c r="AD280" s="33"/>
      <c r="AE280" s="31"/>
    </row>
    <row r="281" customFormat="false" ht="43.85" hidden="false" customHeight="true" outlineLevel="0" collapsed="false">
      <c r="A281" s="41" t="s">
        <v>893</v>
      </c>
      <c r="B281" s="41" t="s">
        <v>894</v>
      </c>
      <c r="C281" s="185" t="s">
        <v>895</v>
      </c>
      <c r="D281" s="76" t="n">
        <v>11.91</v>
      </c>
      <c r="E281" s="42" t="s">
        <v>896</v>
      </c>
      <c r="F281" s="62" t="n">
        <v>43250</v>
      </c>
      <c r="G281" s="63" t="s">
        <v>198</v>
      </c>
      <c r="H281" s="56" t="n">
        <v>73.186</v>
      </c>
      <c r="I281" s="65" t="s">
        <v>39</v>
      </c>
      <c r="J281" s="58" t="n">
        <v>28.268</v>
      </c>
      <c r="K281" s="56" t="n">
        <v>5.087</v>
      </c>
      <c r="L281" s="65" t="s">
        <v>39</v>
      </c>
      <c r="M281" s="58" t="n">
        <v>16.743</v>
      </c>
      <c r="N281" s="56" t="n">
        <v>3.661</v>
      </c>
      <c r="O281" s="98" t="s">
        <v>39</v>
      </c>
      <c r="P281" s="58" t="n">
        <v>4.33</v>
      </c>
      <c r="Q281" s="56" t="n">
        <v>42.262</v>
      </c>
      <c r="R281" s="65" t="s">
        <v>39</v>
      </c>
      <c r="S281" s="58" t="n">
        <v>18.087</v>
      </c>
      <c r="T281" s="56" t="n">
        <v>32.584</v>
      </c>
      <c r="U281" s="98" t="s">
        <v>39</v>
      </c>
      <c r="V281" s="58" t="n">
        <v>39.056</v>
      </c>
      <c r="W281" s="68" t="s">
        <v>897</v>
      </c>
      <c r="X281" s="65"/>
      <c r="Y281" s="66"/>
      <c r="Z281" s="56" t="n">
        <v>12782.824</v>
      </c>
      <c r="AA281" s="65" t="s">
        <v>39</v>
      </c>
      <c r="AB281" s="58" t="n">
        <v>698.941</v>
      </c>
      <c r="AC281" s="78"/>
      <c r="AD281" s="78"/>
      <c r="AE281" s="78"/>
    </row>
    <row r="282" customFormat="false" ht="34.3" hidden="false" customHeight="true" outlineLevel="0" collapsed="false">
      <c r="A282" s="51" t="s">
        <v>898</v>
      </c>
      <c r="B282" s="51"/>
      <c r="C282" s="79"/>
      <c r="D282" s="80"/>
      <c r="E282" s="81"/>
      <c r="F282" s="53" t="n">
        <v>43264</v>
      </c>
      <c r="G282" s="63" t="s">
        <v>166</v>
      </c>
      <c r="H282" s="92" t="s">
        <v>225</v>
      </c>
      <c r="I282" s="91" t="s">
        <v>39</v>
      </c>
      <c r="J282" s="284" t="s">
        <v>899</v>
      </c>
      <c r="K282" s="77" t="s">
        <v>900</v>
      </c>
      <c r="L282" s="91" t="s">
        <v>39</v>
      </c>
      <c r="M282" s="284" t="s">
        <v>901</v>
      </c>
      <c r="N282" s="68" t="s">
        <v>902</v>
      </c>
      <c r="O282" s="91" t="s">
        <v>39</v>
      </c>
      <c r="P282" s="281" t="s">
        <v>903</v>
      </c>
      <c r="Q282" s="92" t="s">
        <v>904</v>
      </c>
      <c r="R282" s="91" t="s">
        <v>39</v>
      </c>
      <c r="S282" s="284" t="s">
        <v>905</v>
      </c>
      <c r="T282" s="77" t="s">
        <v>906</v>
      </c>
      <c r="U282" s="91" t="s">
        <v>39</v>
      </c>
      <c r="V282" s="284" t="s">
        <v>907</v>
      </c>
      <c r="W282" s="56"/>
      <c r="X282" s="70"/>
      <c r="Y282" s="58"/>
      <c r="Z282" s="77" t="s">
        <v>908</v>
      </c>
      <c r="AA282" s="91" t="s">
        <v>39</v>
      </c>
      <c r="AB282" s="186" t="s">
        <v>909</v>
      </c>
      <c r="AC282" s="71"/>
      <c r="AD282" s="70"/>
      <c r="AE282" s="72"/>
    </row>
    <row r="283" customFormat="false" ht="39.15" hidden="false" customHeight="true" outlineLevel="0" collapsed="false">
      <c r="A283" s="24" t="s">
        <v>910</v>
      </c>
      <c r="B283" s="24" t="s">
        <v>894</v>
      </c>
      <c r="C283" s="199" t="s">
        <v>911</v>
      </c>
      <c r="D283" s="25" t="n">
        <v>13.968</v>
      </c>
      <c r="E283" s="26" t="s">
        <v>912</v>
      </c>
      <c r="F283" s="27" t="n">
        <v>43264</v>
      </c>
      <c r="G283" s="28" t="s">
        <v>198</v>
      </c>
      <c r="H283" s="35" t="n">
        <v>195.641</v>
      </c>
      <c r="I283" s="59" t="s">
        <v>39</v>
      </c>
      <c r="J283" s="36" t="n">
        <v>34.865</v>
      </c>
      <c r="K283" s="35" t="n">
        <v>10.689</v>
      </c>
      <c r="L283" s="59" t="s">
        <v>39</v>
      </c>
      <c r="M283" s="36" t="n">
        <v>14.457</v>
      </c>
      <c r="N283" s="35" t="n">
        <v>10.385</v>
      </c>
      <c r="O283" s="59" t="s">
        <v>39</v>
      </c>
      <c r="P283" s="36" t="n">
        <v>4.686</v>
      </c>
      <c r="Q283" s="35" t="n">
        <v>29.691</v>
      </c>
      <c r="R283" s="59" t="s">
        <v>39</v>
      </c>
      <c r="S283" s="36" t="n">
        <v>17.527</v>
      </c>
      <c r="T283" s="35" t="n">
        <v>68.7</v>
      </c>
      <c r="U283" s="59" t="s">
        <v>39</v>
      </c>
      <c r="V283" s="36" t="n">
        <v>40.148</v>
      </c>
      <c r="W283" s="32" t="n">
        <v>201.829</v>
      </c>
      <c r="X283" s="59" t="s">
        <v>39</v>
      </c>
      <c r="Y283" s="34" t="n">
        <v>239.878</v>
      </c>
      <c r="Z283" s="35" t="n">
        <v>170.854</v>
      </c>
      <c r="AA283" s="59" t="s">
        <v>39</v>
      </c>
      <c r="AB283" s="290" t="n">
        <v>50.854</v>
      </c>
      <c r="AC283" s="12"/>
      <c r="AD283" s="12"/>
      <c r="AE283" s="12"/>
    </row>
    <row r="284" customFormat="false" ht="39.15" hidden="false" customHeight="true" outlineLevel="0" collapsed="false">
      <c r="A284" s="39" t="s">
        <v>913</v>
      </c>
      <c r="B284" s="39"/>
      <c r="C284" s="83"/>
      <c r="D284" s="84"/>
      <c r="E284" s="26"/>
      <c r="F284" s="276" t="n">
        <v>43279</v>
      </c>
      <c r="G284" s="28" t="s">
        <v>166</v>
      </c>
      <c r="H284" s="100" t="s">
        <v>914</v>
      </c>
      <c r="I284" s="33" t="s">
        <v>39</v>
      </c>
      <c r="J284" s="277" t="s">
        <v>915</v>
      </c>
      <c r="K284" s="35" t="s">
        <v>916</v>
      </c>
      <c r="L284" s="33" t="s">
        <v>39</v>
      </c>
      <c r="M284" s="277" t="s">
        <v>633</v>
      </c>
      <c r="N284" s="60" t="s">
        <v>917</v>
      </c>
      <c r="O284" s="33" t="s">
        <v>39</v>
      </c>
      <c r="P284" s="278" t="s">
        <v>918</v>
      </c>
      <c r="Q284" s="100" t="s">
        <v>919</v>
      </c>
      <c r="R284" s="33" t="s">
        <v>39</v>
      </c>
      <c r="S284" s="277" t="s">
        <v>920</v>
      </c>
      <c r="T284" s="35" t="s">
        <v>921</v>
      </c>
      <c r="U284" s="33" t="s">
        <v>39</v>
      </c>
      <c r="V284" s="277" t="s">
        <v>922</v>
      </c>
      <c r="W284" s="35"/>
      <c r="X284" s="33"/>
      <c r="Y284" s="36"/>
      <c r="Z284" s="35" t="s">
        <v>923</v>
      </c>
      <c r="AA284" s="33" t="s">
        <v>39</v>
      </c>
      <c r="AB284" s="279" t="s">
        <v>924</v>
      </c>
      <c r="AC284" s="29"/>
      <c r="AD284" s="33"/>
      <c r="AE284" s="31"/>
    </row>
    <row r="285" customFormat="false" ht="43.85" hidden="false" customHeight="true" outlineLevel="0" collapsed="false">
      <c r="A285" s="41" t="s">
        <v>925</v>
      </c>
      <c r="B285" s="41" t="s">
        <v>926</v>
      </c>
      <c r="C285" s="185" t="s">
        <v>927</v>
      </c>
      <c r="D285" s="76" t="n">
        <v>15.232</v>
      </c>
      <c r="E285" s="42" t="s">
        <v>928</v>
      </c>
      <c r="F285" s="62" t="n">
        <v>43390</v>
      </c>
      <c r="G285" s="63" t="s">
        <v>198</v>
      </c>
      <c r="H285" s="77" t="s">
        <v>929</v>
      </c>
      <c r="I285" s="65"/>
      <c r="J285" s="58"/>
      <c r="K285" s="56" t="n">
        <v>2210</v>
      </c>
      <c r="L285" s="65" t="s">
        <v>39</v>
      </c>
      <c r="M285" s="58" t="n">
        <v>1293</v>
      </c>
      <c r="N285" s="68" t="s">
        <v>930</v>
      </c>
      <c r="O285" s="65"/>
      <c r="P285" s="66"/>
      <c r="Q285" s="56" t="n">
        <v>256300</v>
      </c>
      <c r="R285" s="65" t="s">
        <v>39</v>
      </c>
      <c r="S285" s="58" t="n">
        <v>14490</v>
      </c>
      <c r="T285" s="68" t="s">
        <v>931</v>
      </c>
      <c r="U285" s="65"/>
      <c r="V285" s="66"/>
      <c r="W285" s="68" t="s">
        <v>932</v>
      </c>
      <c r="X285" s="65"/>
      <c r="Y285" s="66"/>
      <c r="Z285" s="56" t="n">
        <v>23107</v>
      </c>
      <c r="AA285" s="65" t="s">
        <v>39</v>
      </c>
      <c r="AB285" s="58" t="n">
        <v>1818</v>
      </c>
      <c r="AC285" s="78"/>
      <c r="AD285" s="78"/>
      <c r="AE285" s="78"/>
    </row>
    <row r="286" customFormat="false" ht="34.3" hidden="false" customHeight="true" outlineLevel="0" collapsed="false">
      <c r="A286" s="51" t="s">
        <v>933</v>
      </c>
      <c r="B286" s="51"/>
      <c r="C286" s="79"/>
      <c r="D286" s="80"/>
      <c r="E286" s="81"/>
      <c r="F286" s="53" t="n">
        <v>43406</v>
      </c>
      <c r="G286" s="63" t="s">
        <v>166</v>
      </c>
      <c r="H286" s="205" t="str">
        <f aca="false">"&lt;"&amp;ROUND(RIGHT(H285,LEN(H285)-1)*81/1000,2)&amp;" ppb"</f>
        <v>&lt;33.52 ppb</v>
      </c>
      <c r="I286" s="70"/>
      <c r="J286" s="206"/>
      <c r="K286" s="205" t="str">
        <f aca="false">ROUND(K285*81/1000,2)&amp;" ppb"</f>
        <v>179.01 ppb</v>
      </c>
      <c r="L286" s="91" t="s">
        <v>39</v>
      </c>
      <c r="M286" s="206" t="str">
        <f aca="false">ROUND(M285*81/1000,2)&amp;" ppb"</f>
        <v>104.73 ppb</v>
      </c>
      <c r="N286" s="205" t="str">
        <f aca="false">"&lt;"&amp;ROUND(RIGHT(N285,LEN(N285)-1)*1760/1000,2)&amp;" ppb"</f>
        <v>&lt;64.26 ppb</v>
      </c>
      <c r="O286" s="70"/>
      <c r="P286" s="66"/>
      <c r="Q286" s="205" t="str">
        <f aca="false">ROUND(Q285*246/1000000,2)&amp;" ppm"</f>
        <v>63.05 ppm</v>
      </c>
      <c r="R286" s="91" t="s">
        <v>39</v>
      </c>
      <c r="S286" s="206" t="str">
        <f aca="false">ROUND(S285*246/100000,2)&amp;" ppm"</f>
        <v>35.65 ppm</v>
      </c>
      <c r="T286" s="205" t="str">
        <f aca="false">"&lt;"&amp;ROUND(RIGHT(T285,LEN(T285)-1)*246/1000,2)&amp;" ppb"</f>
        <v>&lt;278.96 ppb</v>
      </c>
      <c r="U286" s="70"/>
      <c r="V286" s="206"/>
      <c r="W286" s="56"/>
      <c r="X286" s="70"/>
      <c r="Y286" s="58"/>
      <c r="Z286" s="205" t="str">
        <f aca="false">ROUND(Z285*81/1000,2)&amp;" ppb"</f>
        <v>1871.67 ppb</v>
      </c>
      <c r="AA286" s="91" t="s">
        <v>39</v>
      </c>
      <c r="AB286" s="206" t="str">
        <f aca="false">ROUND(AB285*81/1000,2)&amp;" ppb"</f>
        <v>147.26 ppb</v>
      </c>
      <c r="AC286" s="71"/>
      <c r="AD286" s="70"/>
      <c r="AE286" s="72"/>
    </row>
    <row r="287" customFormat="false" ht="43.85" hidden="false" customHeight="true" outlineLevel="0" collapsed="false">
      <c r="A287" s="24" t="s">
        <v>934</v>
      </c>
      <c r="B287" s="24" t="s">
        <v>935</v>
      </c>
      <c r="C287" s="199" t="s">
        <v>936</v>
      </c>
      <c r="D287" s="25" t="n">
        <v>13.606</v>
      </c>
      <c r="E287" s="26" t="s">
        <v>937</v>
      </c>
      <c r="F287" s="27" t="n">
        <v>43439</v>
      </c>
      <c r="G287" s="28" t="s">
        <v>198</v>
      </c>
      <c r="H287" s="35" t="s">
        <v>938</v>
      </c>
      <c r="I287" s="59"/>
      <c r="J287" s="36"/>
      <c r="K287" s="35" t="s">
        <v>939</v>
      </c>
      <c r="L287" s="59"/>
      <c r="M287" s="36"/>
      <c r="N287" s="60" t="s">
        <v>940</v>
      </c>
      <c r="O287" s="59"/>
      <c r="P287" s="34"/>
      <c r="Q287" s="35" t="n">
        <v>535300</v>
      </c>
      <c r="R287" s="59" t="s">
        <v>39</v>
      </c>
      <c r="S287" s="36" t="n">
        <v>27000</v>
      </c>
      <c r="T287" s="60" t="s">
        <v>941</v>
      </c>
      <c r="U287" s="59"/>
      <c r="V287" s="34"/>
      <c r="W287" s="35" t="s">
        <v>942</v>
      </c>
      <c r="X287" s="30"/>
      <c r="Y287" s="36"/>
      <c r="Z287" s="35" t="n">
        <v>36046</v>
      </c>
      <c r="AA287" s="59" t="s">
        <v>39</v>
      </c>
      <c r="AB287" s="36" t="n">
        <v>4051</v>
      </c>
      <c r="AC287" s="12"/>
      <c r="AD287" s="12"/>
      <c r="AE287" s="12"/>
    </row>
    <row r="288" customFormat="false" ht="34.3" hidden="false" customHeight="true" outlineLevel="0" collapsed="false">
      <c r="A288" s="39" t="s">
        <v>933</v>
      </c>
      <c r="B288" s="39"/>
      <c r="C288" s="83"/>
      <c r="D288" s="84"/>
      <c r="E288" s="85"/>
      <c r="F288" s="276" t="n">
        <v>43453</v>
      </c>
      <c r="G288" s="28" t="s">
        <v>166</v>
      </c>
      <c r="H288" s="201" t="str">
        <f aca="false">"&lt;"&amp;ROUND(RIGHT(H287,LEN(H287)-1)*81/1000,2)&amp;" ppb"</f>
        <v>&lt;59.03 ppb</v>
      </c>
      <c r="I288" s="33"/>
      <c r="J288" s="36"/>
      <c r="K288" s="201" t="str">
        <f aca="false">"&lt;"&amp;ROUND(RIGHT(K287,LEN(K287)-1)*81/1000,2)&amp;" ppb"</f>
        <v>&lt;330.89 ppb</v>
      </c>
      <c r="L288" s="33"/>
      <c r="M288" s="36"/>
      <c r="N288" s="201" t="str">
        <f aca="false">"&lt;"&amp;ROUND(RIGHT(N287,LEN(N287)-1)*1760/1000,2)&amp;" ppb"</f>
        <v>&lt;386.5 ppb</v>
      </c>
      <c r="O288" s="33"/>
      <c r="P288" s="34"/>
      <c r="Q288" s="201" t="str">
        <f aca="false">ROUND(Q287*246/1000000,2)&amp;" ppm"</f>
        <v>131.68 ppm</v>
      </c>
      <c r="R288" s="33" t="s">
        <v>39</v>
      </c>
      <c r="S288" s="202" t="str">
        <f aca="false">ROUND(S287*246/100000,2)&amp;" ppm"</f>
        <v>66.42 ppm</v>
      </c>
      <c r="T288" s="201" t="str">
        <f aca="false">"&lt;"&amp;ROUND(RIGHT(T287,LEN(T287)-1)*246/1000,2)&amp;" ppb"</f>
        <v>&lt;547.6 ppb</v>
      </c>
      <c r="U288" s="33"/>
      <c r="V288" s="36"/>
      <c r="W288" s="35"/>
      <c r="X288" s="33"/>
      <c r="Y288" s="36"/>
      <c r="Z288" s="201" t="str">
        <f aca="false">ROUND(Z287*81/1000,2)&amp;" ppb"</f>
        <v>2919.73 ppb</v>
      </c>
      <c r="AA288" s="33" t="s">
        <v>39</v>
      </c>
      <c r="AB288" s="202" t="str">
        <f aca="false">ROUND(AB287*81/1000,2)&amp;" ppb"</f>
        <v>328.13 ppb</v>
      </c>
      <c r="AC288" s="29"/>
      <c r="AD288" s="33"/>
      <c r="AE288" s="31"/>
    </row>
    <row r="289" customFormat="false" ht="40.6" hidden="false" customHeight="true" outlineLevel="0" collapsed="false">
      <c r="A289" s="203" t="s">
        <v>943</v>
      </c>
      <c r="B289" s="41" t="s">
        <v>944</v>
      </c>
      <c r="C289" s="185" t="s">
        <v>945</v>
      </c>
      <c r="D289" s="76" t="n">
        <v>8.75</v>
      </c>
      <c r="E289" s="42" t="n">
        <v>190107</v>
      </c>
      <c r="F289" s="62" t="n">
        <v>43472</v>
      </c>
      <c r="G289" s="63" t="s">
        <v>198</v>
      </c>
      <c r="H289" s="56" t="n">
        <v>1124</v>
      </c>
      <c r="I289" s="65" t="s">
        <v>39</v>
      </c>
      <c r="J289" s="58" t="n">
        <v>298.3</v>
      </c>
      <c r="K289" s="56" t="n">
        <v>1821</v>
      </c>
      <c r="L289" s="65" t="s">
        <v>39</v>
      </c>
      <c r="M289" s="58" t="n">
        <v>262.9</v>
      </c>
      <c r="N289" s="56" t="n">
        <v>234.1</v>
      </c>
      <c r="O289" s="65" t="s">
        <v>39</v>
      </c>
      <c r="P289" s="58" t="n">
        <v>46.86</v>
      </c>
      <c r="Q289" s="56" t="n">
        <v>586.2</v>
      </c>
      <c r="R289" s="65" t="s">
        <v>39</v>
      </c>
      <c r="S289" s="58" t="n">
        <v>220.1</v>
      </c>
      <c r="T289" s="68" t="s">
        <v>946</v>
      </c>
      <c r="U289" s="65"/>
      <c r="V289" s="66"/>
      <c r="W289" s="68" t="s">
        <v>947</v>
      </c>
      <c r="X289" s="65"/>
      <c r="Y289" s="66"/>
      <c r="Z289" s="56" t="n">
        <v>1366.5</v>
      </c>
      <c r="AA289" s="65" t="s">
        <v>39</v>
      </c>
      <c r="AB289" s="58" t="n">
        <v>592</v>
      </c>
      <c r="AC289" s="78"/>
      <c r="AD289" s="78"/>
      <c r="AE289" s="78"/>
    </row>
    <row r="290" customFormat="false" ht="34.3" hidden="false" customHeight="true" outlineLevel="0" collapsed="false">
      <c r="A290" s="51" t="s">
        <v>948</v>
      </c>
      <c r="B290" s="51" t="s">
        <v>949</v>
      </c>
      <c r="C290" s="79"/>
      <c r="D290" s="80"/>
      <c r="E290" s="81"/>
      <c r="F290" s="53" t="n">
        <v>43481</v>
      </c>
      <c r="G290" s="63" t="s">
        <v>166</v>
      </c>
      <c r="H290" s="205" t="str">
        <f aca="false">ROUND(H289*81/1000,2)&amp;" ppb"</f>
        <v>91.04 ppb</v>
      </c>
      <c r="I290" s="91" t="s">
        <v>39</v>
      </c>
      <c r="J290" s="206" t="str">
        <f aca="false">ROUND(J289*81/1000,2)&amp;" ppb"</f>
        <v>24.16 ppb</v>
      </c>
      <c r="K290" s="205" t="str">
        <f aca="false">ROUND(K289*81/1000,2)&amp;" ppb"</f>
        <v>147.5 ppb</v>
      </c>
      <c r="L290" s="91" t="s">
        <v>39</v>
      </c>
      <c r="M290" s="206" t="str">
        <f aca="false">ROUND(M289*81/1000,2)&amp;" ppb"</f>
        <v>21.29 ppb</v>
      </c>
      <c r="N290" s="205" t="str">
        <f aca="false">ROUND(N289*1760/1000,2)&amp;" ppb"</f>
        <v>412.02 ppb</v>
      </c>
      <c r="O290" s="91" t="s">
        <v>39</v>
      </c>
      <c r="P290" s="206" t="str">
        <f aca="false">ROUND(P289*1760/1000,2)&amp;" ppb"</f>
        <v>82.47 ppb</v>
      </c>
      <c r="Q290" s="205" t="str">
        <f aca="false">ROUND(Q289*246/1000,2)&amp;" ppb"</f>
        <v>144.21 ppb</v>
      </c>
      <c r="R290" s="91" t="s">
        <v>39</v>
      </c>
      <c r="S290" s="206" t="str">
        <f aca="false">ROUND(S289*246/1000,2)&amp;" ppb"</f>
        <v>54.14 ppb</v>
      </c>
      <c r="T290" s="205" t="str">
        <f aca="false">"&lt;"&amp;ROUND(RIGHT(T289,LEN(T289)-1)*246/1000,2)&amp;" ppb"</f>
        <v>&lt;145.85 ppb</v>
      </c>
      <c r="U290" s="70"/>
      <c r="V290" s="58"/>
      <c r="W290" s="56"/>
      <c r="X290" s="70"/>
      <c r="Y290" s="58"/>
      <c r="Z290" s="205" t="str">
        <f aca="false">ROUND(Z289*81/1000,2)&amp;" ppb"</f>
        <v>110.69 ppb</v>
      </c>
      <c r="AA290" s="91" t="s">
        <v>39</v>
      </c>
      <c r="AB290" s="206" t="str">
        <f aca="false">ROUND(AB289*81/1000,2)&amp;" ppb"</f>
        <v>47.95 ppb</v>
      </c>
      <c r="AC290" s="71"/>
      <c r="AD290" s="70"/>
      <c r="AE290" s="72"/>
    </row>
    <row r="291" customFormat="false" ht="38.05" hidden="false" customHeight="true" outlineLevel="0" collapsed="false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</row>
    <row r="292" customFormat="false" ht="38.05" hidden="false" customHeight="true" outlineLevel="0" collapsed="false">
      <c r="A292" s="18" t="s">
        <v>21</v>
      </c>
      <c r="B292" s="18" t="s">
        <v>22</v>
      </c>
      <c r="C292" s="18" t="s">
        <v>23</v>
      </c>
      <c r="D292" s="18" t="s">
        <v>24</v>
      </c>
      <c r="E292" s="18" t="s">
        <v>25</v>
      </c>
      <c r="F292" s="19" t="s">
        <v>26</v>
      </c>
      <c r="G292" s="18"/>
      <c r="H292" s="20"/>
      <c r="I292" s="21" t="s">
        <v>27</v>
      </c>
      <c r="J292" s="22"/>
      <c r="K292" s="20"/>
      <c r="L292" s="21" t="s">
        <v>28</v>
      </c>
      <c r="M292" s="22"/>
      <c r="N292" s="20"/>
      <c r="O292" s="21" t="s">
        <v>29</v>
      </c>
      <c r="P292" s="22"/>
      <c r="Q292" s="20"/>
      <c r="R292" s="21" t="s">
        <v>30</v>
      </c>
      <c r="S292" s="22"/>
      <c r="T292" s="23"/>
      <c r="U292" s="21" t="s">
        <v>31</v>
      </c>
      <c r="V292" s="22"/>
      <c r="W292" s="20"/>
      <c r="X292" s="21" t="s">
        <v>32</v>
      </c>
      <c r="Y292" s="22"/>
      <c r="Z292" s="20"/>
      <c r="AA292" s="21" t="s">
        <v>33</v>
      </c>
      <c r="AB292" s="22"/>
      <c r="AC292" s="18" t="s">
        <v>34</v>
      </c>
      <c r="AD292" s="18"/>
      <c r="AE292" s="18"/>
    </row>
    <row r="293" customFormat="false" ht="43.85" hidden="false" customHeight="true" outlineLevel="0" collapsed="false">
      <c r="A293" s="198" t="s">
        <v>950</v>
      </c>
      <c r="B293" s="24" t="s">
        <v>951</v>
      </c>
      <c r="C293" s="199" t="s">
        <v>952</v>
      </c>
      <c r="D293" s="25" t="n">
        <v>7.044</v>
      </c>
      <c r="E293" s="26" t="n">
        <v>190206</v>
      </c>
      <c r="F293" s="27" t="n">
        <v>43502</v>
      </c>
      <c r="G293" s="28" t="s">
        <v>198</v>
      </c>
      <c r="H293" s="35" t="n">
        <v>179.7</v>
      </c>
      <c r="I293" s="59" t="s">
        <v>39</v>
      </c>
      <c r="J293" s="36" t="n">
        <v>98.1</v>
      </c>
      <c r="K293" s="35" t="s">
        <v>953</v>
      </c>
      <c r="L293" s="59"/>
      <c r="M293" s="36"/>
      <c r="N293" s="35" t="s">
        <v>954</v>
      </c>
      <c r="O293" s="30"/>
      <c r="P293" s="36"/>
      <c r="Q293" s="35" t="n">
        <v>15680</v>
      </c>
      <c r="R293" s="59" t="s">
        <v>39</v>
      </c>
      <c r="S293" s="36" t="n">
        <v>776.5</v>
      </c>
      <c r="T293" s="35" t="s">
        <v>955</v>
      </c>
      <c r="U293" s="30"/>
      <c r="V293" s="36"/>
      <c r="W293" s="60" t="s">
        <v>956</v>
      </c>
      <c r="X293" s="59"/>
      <c r="Y293" s="34"/>
      <c r="Z293" s="35" t="s">
        <v>957</v>
      </c>
      <c r="AA293" s="59"/>
      <c r="AB293" s="36"/>
      <c r="AC293" s="12"/>
      <c r="AD293" s="12"/>
      <c r="AE293" s="12"/>
    </row>
    <row r="294" customFormat="false" ht="34.3" hidden="false" customHeight="true" outlineLevel="0" collapsed="false">
      <c r="A294" s="39" t="s">
        <v>958</v>
      </c>
      <c r="B294" s="39"/>
      <c r="C294" s="83"/>
      <c r="D294" s="84"/>
      <c r="E294" s="85"/>
      <c r="F294" s="276" t="n">
        <v>43509</v>
      </c>
      <c r="G294" s="28" t="s">
        <v>166</v>
      </c>
      <c r="H294" s="201" t="str">
        <f aca="false">ROUND(H293*81/1000,2)&amp;" ppb"</f>
        <v>14.56 ppb</v>
      </c>
      <c r="I294" s="33" t="s">
        <v>39</v>
      </c>
      <c r="J294" s="202" t="str">
        <f aca="false">ROUND(J293*81/1000,2)&amp;" ppb"</f>
        <v>7.95 ppb</v>
      </c>
      <c r="K294" s="201" t="str">
        <f aca="false">"&lt;"&amp;ROUND(RIGHT(K293,LEN(K293)-1)*81/1000,2)&amp;" ppb"</f>
        <v>&lt;7.43 ppb</v>
      </c>
      <c r="L294" s="33"/>
      <c r="M294" s="36"/>
      <c r="N294" s="201" t="str">
        <f aca="false">"&lt;"&amp;ROUND(RIGHT(N293,LEN(N293)-1)*1760/1000,2)&amp;" ppb"</f>
        <v>&lt;35.57 ppb</v>
      </c>
      <c r="O294" s="33"/>
      <c r="P294" s="202"/>
      <c r="Q294" s="201" t="str">
        <f aca="false">ROUND(Q293*246/1000,2)&amp;" ppb"</f>
        <v>3857.28 ppb</v>
      </c>
      <c r="R294" s="33" t="s">
        <v>39</v>
      </c>
      <c r="S294" s="202" t="str">
        <f aca="false">ROUND(S293*246/1000,2)&amp;" ppb"</f>
        <v>191.02 ppb</v>
      </c>
      <c r="T294" s="201" t="str">
        <f aca="false">"&lt;"&amp;ROUND(RIGHT(T293,LEN(T293)-1)*246/1000,2)&amp;" ppb"</f>
        <v>&lt;58.82 ppb</v>
      </c>
      <c r="U294" s="33"/>
      <c r="V294" s="202"/>
      <c r="W294" s="35"/>
      <c r="X294" s="33"/>
      <c r="Y294" s="36"/>
      <c r="Z294" s="201" t="str">
        <f aca="false">"&lt;"&amp;ROUND(RIGHT(Z293,LEN(Z293)-1)*81/1000,2)&amp;" ppb"</f>
        <v>&lt;30.01 ppb</v>
      </c>
      <c r="AA294" s="33"/>
      <c r="AB294" s="202"/>
      <c r="AC294" s="29"/>
      <c r="AD294" s="33"/>
      <c r="AE294" s="31"/>
    </row>
    <row r="295" customFormat="false" ht="43.85" hidden="false" customHeight="true" outlineLevel="0" collapsed="false">
      <c r="A295" s="203" t="s">
        <v>959</v>
      </c>
      <c r="B295" s="41" t="s">
        <v>960</v>
      </c>
      <c r="C295" s="185" t="s">
        <v>961</v>
      </c>
      <c r="D295" s="76" t="n">
        <v>6.878</v>
      </c>
      <c r="E295" s="42" t="n">
        <v>190301</v>
      </c>
      <c r="F295" s="62" t="n">
        <v>43525</v>
      </c>
      <c r="G295" s="63" t="s">
        <v>198</v>
      </c>
      <c r="H295" s="77" t="s">
        <v>962</v>
      </c>
      <c r="I295" s="65"/>
      <c r="J295" s="58"/>
      <c r="K295" s="77" t="s">
        <v>963</v>
      </c>
      <c r="L295" s="65"/>
      <c r="M295" s="58"/>
      <c r="N295" s="56" t="n">
        <v>3.081</v>
      </c>
      <c r="O295" s="98" t="s">
        <v>39</v>
      </c>
      <c r="P295" s="58" t="n">
        <v>8.822</v>
      </c>
      <c r="Q295" s="56" t="n">
        <v>1469</v>
      </c>
      <c r="R295" s="65" t="s">
        <v>39</v>
      </c>
      <c r="S295" s="58" t="n">
        <v>113.9</v>
      </c>
      <c r="T295" s="77" t="s">
        <v>964</v>
      </c>
      <c r="U295" s="57"/>
      <c r="V295" s="58"/>
      <c r="W295" s="68" t="s">
        <v>965</v>
      </c>
      <c r="X295" s="65"/>
      <c r="Y295" s="66"/>
      <c r="Z295" s="77" t="s">
        <v>966</v>
      </c>
      <c r="AA295" s="65"/>
      <c r="AB295" s="58"/>
      <c r="AC295" s="78"/>
      <c r="AD295" s="78"/>
      <c r="AE295" s="78"/>
    </row>
    <row r="296" customFormat="false" ht="34.3" hidden="false" customHeight="true" outlineLevel="0" collapsed="false">
      <c r="A296" s="51" t="s">
        <v>958</v>
      </c>
      <c r="B296" s="51"/>
      <c r="C296" s="291" t="s">
        <v>967</v>
      </c>
      <c r="D296" s="80"/>
      <c r="E296" s="81"/>
      <c r="F296" s="53" t="n">
        <v>43532</v>
      </c>
      <c r="G296" s="63" t="s">
        <v>166</v>
      </c>
      <c r="H296" s="205" t="str">
        <f aca="false">"&lt;"&amp;ROUND(RIGHT(H295,LEN(H295)-1)*81/1000,2)&amp;" ppb"</f>
        <v>&lt;2.45 ppb</v>
      </c>
      <c r="I296" s="70"/>
      <c r="J296" s="206"/>
      <c r="K296" s="205" t="str">
        <f aca="false">"&lt;"&amp;ROUND(RIGHT(K295,LEN(K295)-1)*81/1000,2)&amp;" ppb"</f>
        <v>&lt;1.46 ppb</v>
      </c>
      <c r="L296" s="70"/>
      <c r="M296" s="58"/>
      <c r="N296" s="205" t="str">
        <f aca="false">ROUND(N295*1760/1000,2)&amp;" ppb"</f>
        <v>5.42 ppb</v>
      </c>
      <c r="O296" s="91" t="s">
        <v>39</v>
      </c>
      <c r="P296" s="206" t="str">
        <f aca="false">ROUND(P295*1760/1000,2)&amp;" ppb"</f>
        <v>15.53 ppb</v>
      </c>
      <c r="Q296" s="205" t="str">
        <f aca="false">ROUND(Q295*246/1000,2)&amp;" ppb"</f>
        <v>361.37 ppb</v>
      </c>
      <c r="R296" s="91" t="s">
        <v>39</v>
      </c>
      <c r="S296" s="206" t="str">
        <f aca="false">ROUND(S295*246/1000,2)&amp;" ppb"</f>
        <v>28.02 ppb</v>
      </c>
      <c r="T296" s="205" t="str">
        <f aca="false">"&lt;"&amp;ROUND(RIGHT(T295,LEN(T295)-1)*246/1000,2)&amp;" ppb"</f>
        <v>&lt;27.18 ppb</v>
      </c>
      <c r="U296" s="70"/>
      <c r="V296" s="206"/>
      <c r="W296" s="56"/>
      <c r="X296" s="70"/>
      <c r="Y296" s="58"/>
      <c r="Z296" s="205" t="str">
        <f aca="false">"&lt;"&amp;ROUND(RIGHT(Z295,LEN(Z295)-1)*81/1000,2)&amp;" ppb"</f>
        <v>&lt;11.44 ppb</v>
      </c>
      <c r="AA296" s="292"/>
      <c r="AB296" s="72"/>
      <c r="AC296" s="71"/>
      <c r="AD296" s="70"/>
      <c r="AE296" s="72"/>
    </row>
    <row r="297" customFormat="false" ht="43.85" hidden="false" customHeight="true" outlineLevel="0" collapsed="false">
      <c r="A297" s="198" t="s">
        <v>968</v>
      </c>
      <c r="B297" s="24" t="s">
        <v>969</v>
      </c>
      <c r="C297" s="199" t="s">
        <v>970</v>
      </c>
      <c r="D297" s="25" t="n">
        <v>9.935</v>
      </c>
      <c r="E297" s="26" t="n">
        <v>190308</v>
      </c>
      <c r="F297" s="27" t="n">
        <v>43532</v>
      </c>
      <c r="G297" s="28" t="s">
        <v>198</v>
      </c>
      <c r="H297" s="35" t="n">
        <v>59.53</v>
      </c>
      <c r="I297" s="59" t="s">
        <v>39</v>
      </c>
      <c r="J297" s="36" t="n">
        <v>33.65</v>
      </c>
      <c r="K297" s="35" t="s">
        <v>971</v>
      </c>
      <c r="L297" s="59"/>
      <c r="M297" s="36"/>
      <c r="N297" s="35" t="n">
        <v>3.861</v>
      </c>
      <c r="O297" s="30" t="s">
        <v>39</v>
      </c>
      <c r="P297" s="36" t="n">
        <v>5.787</v>
      </c>
      <c r="Q297" s="35" t="s">
        <v>972</v>
      </c>
      <c r="R297" s="59"/>
      <c r="S297" s="36"/>
      <c r="T297" s="60" t="s">
        <v>973</v>
      </c>
      <c r="U297" s="59"/>
      <c r="V297" s="34"/>
      <c r="W297" s="60" t="s">
        <v>974</v>
      </c>
      <c r="X297" s="59"/>
      <c r="Y297" s="34"/>
      <c r="Z297" s="35" t="n">
        <v>267.13</v>
      </c>
      <c r="AA297" s="59" t="s">
        <v>39</v>
      </c>
      <c r="AB297" s="36" t="n">
        <v>78.18</v>
      </c>
      <c r="AC297" s="12"/>
      <c r="AD297" s="12"/>
      <c r="AE297" s="12"/>
    </row>
    <row r="298" customFormat="false" ht="34.3" hidden="false" customHeight="true" outlineLevel="0" collapsed="false">
      <c r="A298" s="39" t="s">
        <v>975</v>
      </c>
      <c r="B298" s="39"/>
      <c r="C298" s="83"/>
      <c r="D298" s="84"/>
      <c r="E298" s="85"/>
      <c r="F298" s="276" t="n">
        <v>43542</v>
      </c>
      <c r="G298" s="28" t="s">
        <v>166</v>
      </c>
      <c r="H298" s="201" t="str">
        <f aca="false">ROUND(H297*81/1000,2)&amp;" ppb"</f>
        <v>4.82 ppb</v>
      </c>
      <c r="I298" s="33" t="s">
        <v>39</v>
      </c>
      <c r="J298" s="202" t="str">
        <f aca="false">ROUND(J297*81/1000,2)&amp;" ppb"</f>
        <v>2.73 ppb</v>
      </c>
      <c r="K298" s="201" t="str">
        <f aca="false">"&lt;"&amp;ROUND(RIGHT(K297,LEN(K297)-1)*81/1000,2)&amp;" ppb"</f>
        <v>&lt;2.35 ppb</v>
      </c>
      <c r="L298" s="33"/>
      <c r="M298" s="202"/>
      <c r="N298" s="201" t="str">
        <f aca="false">ROUND(N297*1760/1000,2)&amp;" ppb"</f>
        <v>6.8 ppb</v>
      </c>
      <c r="O298" s="33" t="s">
        <v>39</v>
      </c>
      <c r="P298" s="202" t="str">
        <f aca="false">ROUND(P297*1760/1000,2)&amp;" ppb"</f>
        <v>10.19 ppb</v>
      </c>
      <c r="Q298" s="201" t="str">
        <f aca="false">"&lt;"&amp;ROUND(RIGHT(Q297,LEN(Q297)-1)*246/1000,2)&amp;" ppb"</f>
        <v>&lt;8.99 ppb</v>
      </c>
      <c r="R298" s="33"/>
      <c r="S298" s="36"/>
      <c r="T298" s="201" t="str">
        <f aca="false">"&lt;"&amp;ROUND(RIGHT(T297,LEN(T297)-1)*246/1000,2)&amp;" ppb"</f>
        <v>&lt;10.21 ppb</v>
      </c>
      <c r="U298" s="33"/>
      <c r="V298" s="36"/>
      <c r="W298" s="35"/>
      <c r="X298" s="33"/>
      <c r="Y298" s="36"/>
      <c r="Z298" s="201" t="str">
        <f aca="false">ROUND(Z297*81/1000,2)&amp;" ppb"</f>
        <v>21.64 ppb</v>
      </c>
      <c r="AA298" s="33" t="s">
        <v>39</v>
      </c>
      <c r="AB298" s="202" t="str">
        <f aca="false">ROUND(AB297*81/1000,2)&amp;" ppb"</f>
        <v>6.33 ppb</v>
      </c>
      <c r="AC298" s="29"/>
      <c r="AD298" s="33"/>
      <c r="AE298" s="31"/>
    </row>
    <row r="299" customFormat="false" ht="43.85" hidden="false" customHeight="true" outlineLevel="0" collapsed="false">
      <c r="A299" s="203" t="s">
        <v>976</v>
      </c>
      <c r="B299" s="41" t="s">
        <v>977</v>
      </c>
      <c r="C299" s="185" t="s">
        <v>978</v>
      </c>
      <c r="D299" s="76" t="n">
        <v>6.878</v>
      </c>
      <c r="E299" s="42" t="n">
        <v>190418</v>
      </c>
      <c r="F299" s="62" t="n">
        <v>43573</v>
      </c>
      <c r="G299" s="63" t="s">
        <v>198</v>
      </c>
      <c r="H299" s="77" t="s">
        <v>979</v>
      </c>
      <c r="I299" s="65"/>
      <c r="J299" s="58"/>
      <c r="K299" s="77" t="s">
        <v>980</v>
      </c>
      <c r="L299" s="65"/>
      <c r="M299" s="58"/>
      <c r="N299" s="68" t="s">
        <v>981</v>
      </c>
      <c r="O299" s="65"/>
      <c r="P299" s="66"/>
      <c r="Q299" s="56" t="n">
        <v>8436</v>
      </c>
      <c r="R299" s="65" t="s">
        <v>39</v>
      </c>
      <c r="S299" s="58" t="n">
        <v>440.8</v>
      </c>
      <c r="T299" s="68" t="s">
        <v>982</v>
      </c>
      <c r="U299" s="65"/>
      <c r="V299" s="66"/>
      <c r="W299" s="68" t="s">
        <v>983</v>
      </c>
      <c r="X299" s="65"/>
      <c r="Y299" s="66"/>
      <c r="Z299" s="77" t="s">
        <v>984</v>
      </c>
      <c r="AA299" s="65"/>
      <c r="AB299" s="58"/>
      <c r="AC299" s="78"/>
      <c r="AD299" s="78"/>
      <c r="AE299" s="78"/>
    </row>
    <row r="300" customFormat="false" ht="35.65" hidden="false" customHeight="true" outlineLevel="0" collapsed="false">
      <c r="A300" s="51" t="s">
        <v>958</v>
      </c>
      <c r="B300" s="51"/>
      <c r="C300" s="79"/>
      <c r="D300" s="80"/>
      <c r="E300" s="81"/>
      <c r="F300" s="53" t="n">
        <v>43580</v>
      </c>
      <c r="G300" s="63" t="s">
        <v>166</v>
      </c>
      <c r="H300" s="205" t="str">
        <f aca="false">"&lt;"&amp;ROUND(RIGHT(H299,LEN(H299)-1)*81/1000,2)&amp;" ppb"</f>
        <v>&lt;6.21 ppb</v>
      </c>
      <c r="I300" s="70"/>
      <c r="J300" s="58"/>
      <c r="K300" s="205" t="str">
        <f aca="false">"&lt;"&amp;ROUND(RIGHT(K299,LEN(K299)-1)*81/1000,2)&amp;" ppb"</f>
        <v>&lt;3.51 ppb</v>
      </c>
      <c r="L300" s="70"/>
      <c r="M300" s="58"/>
      <c r="N300" s="205" t="str">
        <f aca="false">"&lt;"&amp;ROUND(RIGHT(N299,LEN(N299)-1)*1760/1000,2)&amp;" ppb"</f>
        <v>&lt;21.3 ppb</v>
      </c>
      <c r="O300" s="70"/>
      <c r="P300" s="66"/>
      <c r="Q300" s="205" t="str">
        <f aca="false">ROUND(Q299*246/1000,2)&amp;" ppb"</f>
        <v>2075.26 ppb</v>
      </c>
      <c r="R300" s="91" t="s">
        <v>39</v>
      </c>
      <c r="S300" s="206" t="str">
        <f aca="false">ROUND(S299*246/1000,2)&amp;" ppb"</f>
        <v>108.44 ppb</v>
      </c>
      <c r="T300" s="205" t="str">
        <f aca="false">"&lt;"&amp;ROUND(RIGHT(T299,LEN(T299)-1)*246/1000,2)&amp;" ppb"</f>
        <v>&lt;21.75 ppb</v>
      </c>
      <c r="U300" s="70"/>
      <c r="V300" s="58"/>
      <c r="W300" s="56"/>
      <c r="X300" s="70"/>
      <c r="Y300" s="58"/>
      <c r="Z300" s="205" t="str">
        <f aca="false">"&lt;"&amp;ROUND(RIGHT(Z299,LEN(Z299)-1)*81/1000,2)&amp;" ppb"</f>
        <v>&lt;14.26 ppb</v>
      </c>
      <c r="AA300" s="70"/>
      <c r="AB300" s="72"/>
      <c r="AC300" s="71"/>
      <c r="AD300" s="70"/>
      <c r="AE300" s="72"/>
    </row>
    <row r="301" customFormat="false" ht="43.85" hidden="false" customHeight="true" outlineLevel="0" collapsed="false">
      <c r="A301" s="198" t="s">
        <v>985</v>
      </c>
      <c r="B301" s="24" t="s">
        <v>986</v>
      </c>
      <c r="C301" s="199" t="s">
        <v>180</v>
      </c>
      <c r="D301" s="25" t="n">
        <v>7.966</v>
      </c>
      <c r="E301" s="26" t="n">
        <v>190826</v>
      </c>
      <c r="F301" s="27" t="n">
        <v>43703</v>
      </c>
      <c r="G301" s="28" t="s">
        <v>198</v>
      </c>
      <c r="H301" s="35" t="s">
        <v>987</v>
      </c>
      <c r="I301" s="59"/>
      <c r="J301" s="36"/>
      <c r="K301" s="35" t="s">
        <v>988</v>
      </c>
      <c r="L301" s="59"/>
      <c r="M301" s="36"/>
      <c r="N301" s="35" t="n">
        <v>10.17</v>
      </c>
      <c r="O301" s="30" t="s">
        <v>39</v>
      </c>
      <c r="P301" s="36" t="n">
        <v>4.068</v>
      </c>
      <c r="Q301" s="35" t="s">
        <v>989</v>
      </c>
      <c r="R301" s="59"/>
      <c r="S301" s="36"/>
      <c r="T301" s="35" t="n">
        <v>7.498</v>
      </c>
      <c r="U301" s="30" t="s">
        <v>39</v>
      </c>
      <c r="V301" s="36" t="n">
        <v>34.02</v>
      </c>
      <c r="W301" s="60" t="s">
        <v>990</v>
      </c>
      <c r="X301" s="59"/>
      <c r="Y301" s="34"/>
      <c r="Z301" s="35" t="n">
        <v>215.53</v>
      </c>
      <c r="AA301" s="59" t="s">
        <v>39</v>
      </c>
      <c r="AB301" s="36" t="n">
        <v>51.38</v>
      </c>
      <c r="AC301" s="12"/>
      <c r="AD301" s="12"/>
      <c r="AE301" s="12"/>
    </row>
    <row r="302" customFormat="false" ht="34.3" hidden="false" customHeight="true" outlineLevel="0" collapsed="false">
      <c r="A302" s="39" t="s">
        <v>991</v>
      </c>
      <c r="B302" s="39" t="s">
        <v>992</v>
      </c>
      <c r="C302" s="83"/>
      <c r="D302" s="84"/>
      <c r="E302" s="85"/>
      <c r="F302" s="276" t="n">
        <v>43711</v>
      </c>
      <c r="G302" s="28" t="s">
        <v>166</v>
      </c>
      <c r="H302" s="201" t="str">
        <f aca="false">"&lt;"&amp;ROUND(RIGHT(H301,LEN(H301)-1)*81/1000,2)&amp;" ppb"</f>
        <v>&lt;1.68 ppb</v>
      </c>
      <c r="I302" s="33"/>
      <c r="J302" s="202"/>
      <c r="K302" s="201" t="str">
        <f aca="false">"&lt;"&amp;ROUND(RIGHT(K301,LEN(K301)-1)*81/1000,2)&amp;" ppb"</f>
        <v>&lt;1.79 ppb</v>
      </c>
      <c r="L302" s="33"/>
      <c r="M302" s="36"/>
      <c r="N302" s="201" t="str">
        <f aca="false">ROUND(N301*1760/1000,2)&amp;" ppb"</f>
        <v>17.9 ppb</v>
      </c>
      <c r="O302" s="33" t="s">
        <v>39</v>
      </c>
      <c r="P302" s="202" t="str">
        <f aca="false">ROUND(P301*1760/1000,2)&amp;" ppb"</f>
        <v>7.16 ppb</v>
      </c>
      <c r="Q302" s="201" t="str">
        <f aca="false">"&lt;"&amp;ROUND(RIGHT(Q301,LEN(Q301)-1)*246/1000,2)&amp;" ppb"</f>
        <v>&lt;5.26 ppb</v>
      </c>
      <c r="R302" s="33"/>
      <c r="S302" s="36"/>
      <c r="T302" s="201" t="str">
        <f aca="false">ROUND(T301*246/1000,2)&amp;" ppb"</f>
        <v>1.84 ppb</v>
      </c>
      <c r="U302" s="33" t="s">
        <v>39</v>
      </c>
      <c r="V302" s="202" t="str">
        <f aca="false">ROUND(V301*246/1000,2)&amp;" ppb"</f>
        <v>8.37 ppb</v>
      </c>
      <c r="W302" s="35"/>
      <c r="X302" s="33"/>
      <c r="Y302" s="36"/>
      <c r="Z302" s="201" t="str">
        <f aca="false">ROUND(Z301*81/1000,2)&amp;" ppb"</f>
        <v>17.46 ppb</v>
      </c>
      <c r="AA302" s="33" t="s">
        <v>39</v>
      </c>
      <c r="AB302" s="202" t="str">
        <f aca="false">ROUND(AB301*81/1000,2)&amp;" ppb"</f>
        <v>4.16 ppb</v>
      </c>
      <c r="AC302" s="29"/>
      <c r="AD302" s="33"/>
      <c r="AE302" s="31"/>
    </row>
    <row r="303" customFormat="false" ht="43.85" hidden="false" customHeight="true" outlineLevel="0" collapsed="false">
      <c r="A303" s="203" t="s">
        <v>993</v>
      </c>
      <c r="B303" s="41" t="s">
        <v>994</v>
      </c>
      <c r="C303" s="185" t="s">
        <v>995</v>
      </c>
      <c r="D303" s="76" t="n">
        <v>3.023</v>
      </c>
      <c r="E303" s="42" t="n">
        <v>190923</v>
      </c>
      <c r="F303" s="62" t="n">
        <v>43731</v>
      </c>
      <c r="G303" s="63" t="s">
        <v>198</v>
      </c>
      <c r="H303" s="77" t="s">
        <v>996</v>
      </c>
      <c r="I303" s="65"/>
      <c r="J303" s="58"/>
      <c r="K303" s="56" t="n">
        <v>59.61</v>
      </c>
      <c r="L303" s="65" t="s">
        <v>39</v>
      </c>
      <c r="M303" s="58" t="n">
        <v>38.21</v>
      </c>
      <c r="N303" s="56" t="n">
        <v>1.193</v>
      </c>
      <c r="O303" s="98" t="s">
        <v>39</v>
      </c>
      <c r="P303" s="58" t="n">
        <v>3.039</v>
      </c>
      <c r="Q303" s="77" t="s">
        <v>997</v>
      </c>
      <c r="R303" s="65"/>
      <c r="S303" s="58"/>
      <c r="T303" s="68" t="s">
        <v>998</v>
      </c>
      <c r="U303" s="65"/>
      <c r="V303" s="66"/>
      <c r="W303" s="68" t="s">
        <v>999</v>
      </c>
      <c r="X303" s="65"/>
      <c r="Y303" s="66"/>
      <c r="Z303" s="56" t="n">
        <v>34539</v>
      </c>
      <c r="AA303" s="65" t="s">
        <v>39</v>
      </c>
      <c r="AB303" s="58" t="n">
        <v>1883</v>
      </c>
      <c r="AC303" s="78"/>
      <c r="AD303" s="78"/>
      <c r="AE303" s="78"/>
    </row>
    <row r="304" customFormat="false" ht="39.8" hidden="false" customHeight="true" outlineLevel="0" collapsed="false">
      <c r="A304" s="51" t="s">
        <v>933</v>
      </c>
      <c r="B304" s="51" t="s">
        <v>1000</v>
      </c>
      <c r="C304" s="79"/>
      <c r="D304" s="80"/>
      <c r="E304" s="81"/>
      <c r="F304" s="53" t="n">
        <v>43734</v>
      </c>
      <c r="G304" s="63" t="s">
        <v>166</v>
      </c>
      <c r="H304" s="205" t="str">
        <f aca="false">"&lt;"&amp;ROUND(RIGHT(H303,LEN(H303)-1)*81/1000,2)&amp;" ppb"</f>
        <v>&lt;2.48 ppb</v>
      </c>
      <c r="I304" s="70"/>
      <c r="J304" s="58"/>
      <c r="K304" s="205" t="str">
        <f aca="false">ROUND(K303*81/1000,2)&amp;" ppb"</f>
        <v>4.83 ppb</v>
      </c>
      <c r="L304" s="91" t="s">
        <v>39</v>
      </c>
      <c r="M304" s="206" t="str">
        <f aca="false">ROUND(M303*81/1000,2)&amp;" ppb"</f>
        <v>3.1 ppb</v>
      </c>
      <c r="N304" s="205" t="str">
        <f aca="false">ROUND(N303*1760/1000,2)&amp;" ppb"</f>
        <v>2.1 ppb</v>
      </c>
      <c r="O304" s="91" t="s">
        <v>39</v>
      </c>
      <c r="P304" s="207" t="str">
        <f aca="false">ROUND(P303*1760/1000,2)&amp;" ppb"</f>
        <v>5.35 ppb</v>
      </c>
      <c r="Q304" s="205" t="str">
        <f aca="false">"&lt;"&amp;ROUND(RIGHT(Q303,LEN(Q303)-1)*246/1000,2)&amp;" ppb"</f>
        <v>&lt;6.87 ppb</v>
      </c>
      <c r="R304" s="70"/>
      <c r="S304" s="206"/>
      <c r="T304" s="205" t="str">
        <f aca="false">"&lt;"&amp;ROUND(RIGHT(T303,LEN(T303)-1)*246/1000,2)&amp;" ppb"</f>
        <v>&lt;19.83 ppb</v>
      </c>
      <c r="U304" s="70"/>
      <c r="V304" s="58"/>
      <c r="W304" s="56"/>
      <c r="X304" s="70"/>
      <c r="Y304" s="58"/>
      <c r="Z304" s="205" t="str">
        <f aca="false">ROUND(Z303*81/1000,2)&amp;" ppb"</f>
        <v>2797.66 ppb</v>
      </c>
      <c r="AA304" s="91" t="s">
        <v>39</v>
      </c>
      <c r="AB304" s="206" t="str">
        <f aca="false">ROUND(AB303*81/1000,2)&amp;" ppb"</f>
        <v>152.52 ppb</v>
      </c>
      <c r="AC304" s="71"/>
      <c r="AD304" s="70"/>
      <c r="AE304" s="72"/>
    </row>
    <row r="305" customFormat="false" ht="43.85" hidden="false" customHeight="true" outlineLevel="0" collapsed="false">
      <c r="A305" s="198" t="s">
        <v>1001</v>
      </c>
      <c r="B305" s="24" t="s">
        <v>1002</v>
      </c>
      <c r="C305" s="199" t="s">
        <v>1003</v>
      </c>
      <c r="D305" s="25" t="n">
        <v>6.781</v>
      </c>
      <c r="E305" s="26" t="n">
        <v>190916</v>
      </c>
      <c r="F305" s="27" t="n">
        <v>43724</v>
      </c>
      <c r="G305" s="28" t="s">
        <v>198</v>
      </c>
      <c r="H305" s="35" t="n">
        <v>6.513</v>
      </c>
      <c r="I305" s="59" t="s">
        <v>39</v>
      </c>
      <c r="J305" s="36" t="n">
        <v>22.7</v>
      </c>
      <c r="K305" s="35" t="s">
        <v>1004</v>
      </c>
      <c r="L305" s="59"/>
      <c r="M305" s="36"/>
      <c r="N305" s="35" t="s">
        <v>1005</v>
      </c>
      <c r="O305" s="30"/>
      <c r="P305" s="36"/>
      <c r="Q305" s="35" t="s">
        <v>1006</v>
      </c>
      <c r="R305" s="59"/>
      <c r="S305" s="36"/>
      <c r="T305" s="35" t="s">
        <v>1007</v>
      </c>
      <c r="U305" s="30"/>
      <c r="V305" s="36"/>
      <c r="W305" s="60" t="s">
        <v>1008</v>
      </c>
      <c r="X305" s="59"/>
      <c r="Y305" s="34"/>
      <c r="Z305" s="35" t="n">
        <v>11672</v>
      </c>
      <c r="AA305" s="59" t="s">
        <v>39</v>
      </c>
      <c r="AB305" s="36" t="n">
        <v>643.4</v>
      </c>
      <c r="AC305" s="12"/>
      <c r="AD305" s="12"/>
      <c r="AE305" s="12"/>
    </row>
    <row r="306" customFormat="false" ht="34.3" hidden="false" customHeight="true" outlineLevel="0" collapsed="false">
      <c r="A306" s="39" t="s">
        <v>1009</v>
      </c>
      <c r="B306" s="39" t="s">
        <v>1010</v>
      </c>
      <c r="C306" s="83"/>
      <c r="D306" s="84"/>
      <c r="E306" s="85"/>
      <c r="F306" s="276" t="n">
        <v>43731</v>
      </c>
      <c r="G306" s="28" t="s">
        <v>166</v>
      </c>
      <c r="H306" s="201" t="str">
        <f aca="false">ROUND(H305*81/1000,2)&amp;" ppb"</f>
        <v>0.53 ppb</v>
      </c>
      <c r="I306" s="33" t="s">
        <v>39</v>
      </c>
      <c r="J306" s="202" t="str">
        <f aca="false">ROUND(J305*81/1000,2)&amp;" ppb"</f>
        <v>1.84 ppb</v>
      </c>
      <c r="K306" s="201" t="str">
        <f aca="false">"&lt;"&amp;ROUND(RIGHT(K305,LEN(K305)-1)*81/1000,2)&amp;" ppb"</f>
        <v>&lt;2.02 ppb</v>
      </c>
      <c r="L306" s="33"/>
      <c r="M306" s="36"/>
      <c r="N306" s="201" t="str">
        <f aca="false">"&lt;"&amp;ROUND(RIGHT(N305,LEN(N305)-1)*1760/1000,2)&amp;" ppb"</f>
        <v>&lt;2.73 ppb</v>
      </c>
      <c r="O306" s="33"/>
      <c r="P306" s="202"/>
      <c r="Q306" s="201" t="str">
        <f aca="false">"&lt;"&amp;ROUND(RIGHT(Q305,LEN(Q305)-1)*246/1000,2)&amp;" ppb"</f>
        <v>&lt;6.1 ppb</v>
      </c>
      <c r="R306" s="33"/>
      <c r="S306" s="36"/>
      <c r="T306" s="201" t="str">
        <f aca="false">"&lt;"&amp;ROUND(RIGHT(T305,LEN(T305)-1)*246/1000,2)&amp;" ppb"</f>
        <v>&lt;9.98 ppb</v>
      </c>
      <c r="U306" s="33"/>
      <c r="V306" s="202"/>
      <c r="W306" s="35"/>
      <c r="X306" s="33"/>
      <c r="Y306" s="36"/>
      <c r="Z306" s="201" t="str">
        <f aca="false">ROUND(Z305*81/1000,2)&amp;" ppb"</f>
        <v>945.43 ppb</v>
      </c>
      <c r="AA306" s="33" t="s">
        <v>39</v>
      </c>
      <c r="AB306" s="202" t="str">
        <f aca="false">ROUND(AB305*81/1000,2)&amp;" ppb"</f>
        <v>52.12 ppb</v>
      </c>
      <c r="AC306" s="29"/>
      <c r="AD306" s="33"/>
      <c r="AE306" s="31"/>
    </row>
    <row r="307" customFormat="false" ht="43.85" hidden="false" customHeight="true" outlineLevel="0" collapsed="false">
      <c r="A307" s="203" t="s">
        <v>1011</v>
      </c>
      <c r="B307" s="293" t="s">
        <v>1012</v>
      </c>
      <c r="C307" s="185" t="s">
        <v>1013</v>
      </c>
      <c r="D307" s="76" t="n">
        <v>6.954</v>
      </c>
      <c r="E307" s="42" t="n">
        <v>191108</v>
      </c>
      <c r="F307" s="62" t="n">
        <v>43777</v>
      </c>
      <c r="G307" s="63" t="s">
        <v>198</v>
      </c>
      <c r="H307" s="56" t="n">
        <v>71.15</v>
      </c>
      <c r="I307" s="65" t="s">
        <v>39</v>
      </c>
      <c r="J307" s="58" t="n">
        <v>44.2</v>
      </c>
      <c r="K307" s="77" t="s">
        <v>971</v>
      </c>
      <c r="L307" s="65"/>
      <c r="M307" s="58"/>
      <c r="N307" s="68" t="s">
        <v>1014</v>
      </c>
      <c r="O307" s="65"/>
      <c r="P307" s="66"/>
      <c r="Q307" s="77" t="s">
        <v>1015</v>
      </c>
      <c r="R307" s="65"/>
      <c r="S307" s="58"/>
      <c r="T307" s="68" t="s">
        <v>1016</v>
      </c>
      <c r="U307" s="65"/>
      <c r="V307" s="66"/>
      <c r="W307" s="68" t="s">
        <v>1017</v>
      </c>
      <c r="X307" s="65"/>
      <c r="Y307" s="66"/>
      <c r="Z307" s="56" t="n">
        <v>1625</v>
      </c>
      <c r="AA307" s="65" t="s">
        <v>39</v>
      </c>
      <c r="AB307" s="58" t="n">
        <v>162.8</v>
      </c>
      <c r="AC307" s="78"/>
      <c r="AD307" s="78"/>
      <c r="AE307" s="78"/>
    </row>
    <row r="308" customFormat="false" ht="34.3" hidden="false" customHeight="true" outlineLevel="0" collapsed="false">
      <c r="A308" s="294" t="s">
        <v>1018</v>
      </c>
      <c r="B308" s="293"/>
      <c r="C308" s="291" t="s">
        <v>1019</v>
      </c>
      <c r="D308" s="80"/>
      <c r="E308" s="80"/>
      <c r="F308" s="53" t="n">
        <v>43784</v>
      </c>
      <c r="G308" s="63" t="s">
        <v>166</v>
      </c>
      <c r="H308" s="205" t="str">
        <f aca="false">ROUND(H307*81/1000,2)&amp;" ppb"</f>
        <v>5.76 ppb</v>
      </c>
      <c r="I308" s="91" t="s">
        <v>39</v>
      </c>
      <c r="J308" s="206" t="str">
        <f aca="false">ROUND(J307*81/1000,2)&amp;" ppb"</f>
        <v>3.58 ppb</v>
      </c>
      <c r="K308" s="205" t="str">
        <f aca="false">"&lt;"&amp;ROUND(RIGHT(K307,LEN(K307)-1)*81/1000,2)&amp;" ppb"</f>
        <v>&lt;2.35 ppb</v>
      </c>
      <c r="L308" s="70"/>
      <c r="M308" s="58"/>
      <c r="N308" s="205" t="str">
        <f aca="false">"&lt;"&amp;ROUND(RIGHT(N307,LEN(N307)-1)*1760/1000,2)&amp;" ppb"</f>
        <v>&lt;7.3 ppb</v>
      </c>
      <c r="O308" s="70"/>
      <c r="P308" s="206"/>
      <c r="Q308" s="205" t="str">
        <f aca="false">"&lt;"&amp;ROUND(RIGHT(Q307,LEN(Q307)-1)*246/1000,2)&amp;" ppb"</f>
        <v>&lt;8.47 ppb</v>
      </c>
      <c r="R308" s="70"/>
      <c r="S308" s="58"/>
      <c r="T308" s="205" t="str">
        <f aca="false">"&lt;"&amp;ROUND(RIGHT(T307,LEN(T307)-1)*246/1000,2)&amp;" ppb"</f>
        <v>&lt;13.67 ppb</v>
      </c>
      <c r="U308" s="70"/>
      <c r="V308" s="58"/>
      <c r="W308" s="56"/>
      <c r="X308" s="70"/>
      <c r="Y308" s="58"/>
      <c r="Z308" s="205" t="str">
        <f aca="false">ROUND(Z307*81/1000,2)&amp;" ppb"</f>
        <v>131.63 ppb</v>
      </c>
      <c r="AA308" s="91" t="s">
        <v>39</v>
      </c>
      <c r="AB308" s="206" t="str">
        <f aca="false">ROUND(AB307*81/1000,2)&amp;" ppb"</f>
        <v>13.19 ppb</v>
      </c>
      <c r="AC308" s="71"/>
      <c r="AD308" s="70"/>
      <c r="AE308" s="72"/>
    </row>
    <row r="309" customFormat="false" ht="43.85" hidden="false" customHeight="true" outlineLevel="0" collapsed="false">
      <c r="A309" s="198" t="s">
        <v>1020</v>
      </c>
      <c r="B309" s="295" t="s">
        <v>1021</v>
      </c>
      <c r="C309" s="199" t="s">
        <v>1022</v>
      </c>
      <c r="D309" s="25" t="n">
        <v>6.926</v>
      </c>
      <c r="E309" s="26" t="n">
        <v>191115</v>
      </c>
      <c r="F309" s="27" t="n">
        <v>43784</v>
      </c>
      <c r="G309" s="28" t="s">
        <v>198</v>
      </c>
      <c r="H309" s="35" t="n">
        <v>164.6</v>
      </c>
      <c r="I309" s="59" t="s">
        <v>39</v>
      </c>
      <c r="J309" s="36" t="n">
        <v>52.46</v>
      </c>
      <c r="K309" s="35" t="n">
        <v>188.4</v>
      </c>
      <c r="L309" s="59" t="s">
        <v>39</v>
      </c>
      <c r="M309" s="36" t="n">
        <v>42.56</v>
      </c>
      <c r="N309" s="35" t="n">
        <v>9.306</v>
      </c>
      <c r="O309" s="30" t="s">
        <v>39</v>
      </c>
      <c r="P309" s="36" t="n">
        <v>3.769</v>
      </c>
      <c r="Q309" s="35" t="n">
        <v>80.82</v>
      </c>
      <c r="R309" s="59" t="s">
        <v>39</v>
      </c>
      <c r="S309" s="36" t="n">
        <v>40.81</v>
      </c>
      <c r="T309" s="35" t="n">
        <v>119</v>
      </c>
      <c r="U309" s="30" t="s">
        <v>39</v>
      </c>
      <c r="V309" s="36" t="n">
        <v>78.86</v>
      </c>
      <c r="W309" s="60" t="s">
        <v>1023</v>
      </c>
      <c r="X309" s="59"/>
      <c r="Y309" s="34"/>
      <c r="Z309" s="35" t="n">
        <v>6961.5</v>
      </c>
      <c r="AA309" s="59" t="s">
        <v>39</v>
      </c>
      <c r="AB309" s="36" t="n">
        <v>440.1</v>
      </c>
      <c r="AC309" s="12"/>
      <c r="AD309" s="12"/>
      <c r="AE309" s="12"/>
    </row>
    <row r="310" customFormat="false" ht="34.3" hidden="false" customHeight="true" outlineLevel="0" collapsed="false">
      <c r="A310" s="296" t="s">
        <v>1024</v>
      </c>
      <c r="B310" s="295"/>
      <c r="C310" s="297" t="s">
        <v>1019</v>
      </c>
      <c r="D310" s="84"/>
      <c r="E310" s="84"/>
      <c r="F310" s="276" t="n">
        <v>43791</v>
      </c>
      <c r="G310" s="28" t="s">
        <v>166</v>
      </c>
      <c r="H310" s="201" t="str">
        <f aca="false">ROUND(H309*81/1000,2)&amp;" ppb"</f>
        <v>13.33 ppb</v>
      </c>
      <c r="I310" s="33" t="s">
        <v>39</v>
      </c>
      <c r="J310" s="202" t="str">
        <f aca="false">ROUND(J309*81/1000,2)&amp;" ppb"</f>
        <v>4.25 ppb</v>
      </c>
      <c r="K310" s="201" t="str">
        <f aca="false">ROUND(K309*81/1000,2)&amp;" ppb"</f>
        <v>15.26 ppb</v>
      </c>
      <c r="L310" s="33" t="s">
        <v>39</v>
      </c>
      <c r="M310" s="202" t="str">
        <f aca="false">ROUND(M309*81/1000,2)&amp;" ppb"</f>
        <v>3.45 ppb</v>
      </c>
      <c r="N310" s="201" t="str">
        <f aca="false">ROUND(N309*1760/1000,2)&amp;" ppb"</f>
        <v>16.38 ppb</v>
      </c>
      <c r="O310" s="33" t="s">
        <v>39</v>
      </c>
      <c r="P310" s="202" t="str">
        <f aca="false">ROUND(P309*1760/1000,2)&amp;" ppb"</f>
        <v>6.63 ppb</v>
      </c>
      <c r="Q310" s="201" t="str">
        <f aca="false">ROUND(Q309*246/1000,2)&amp;" ppb"</f>
        <v>19.88 ppb</v>
      </c>
      <c r="R310" s="33" t="s">
        <v>39</v>
      </c>
      <c r="S310" s="202" t="str">
        <f aca="false">ROUND(S309*246/1000,2)&amp;" ppb"</f>
        <v>10.04 ppb</v>
      </c>
      <c r="T310" s="201" t="str">
        <f aca="false">ROUND(T309*246/1000,2)&amp;" ppb"</f>
        <v>29.27 ppb</v>
      </c>
      <c r="U310" s="33" t="s">
        <v>39</v>
      </c>
      <c r="V310" s="202" t="str">
        <f aca="false">ROUND(V309*246/1000,2)&amp;" ppb"</f>
        <v>19.4 ppb</v>
      </c>
      <c r="W310" s="35"/>
      <c r="X310" s="33"/>
      <c r="Y310" s="36"/>
      <c r="Z310" s="201" t="str">
        <f aca="false">ROUND(Z309*81/1000,2)&amp;" ppb"</f>
        <v>563.88 ppb</v>
      </c>
      <c r="AA310" s="33" t="s">
        <v>39</v>
      </c>
      <c r="AB310" s="202" t="str">
        <f aca="false">ROUND(AB309*81/1000,2)&amp;" ppb"</f>
        <v>35.65 ppb</v>
      </c>
      <c r="AC310" s="29"/>
      <c r="AD310" s="33"/>
      <c r="AE310" s="31"/>
    </row>
    <row r="311" customFormat="false" ht="43.85" hidden="false" customHeight="true" outlineLevel="0" collapsed="false">
      <c r="A311" s="203" t="s">
        <v>1025</v>
      </c>
      <c r="B311" s="298" t="s">
        <v>1026</v>
      </c>
      <c r="C311" s="185" t="s">
        <v>1027</v>
      </c>
      <c r="D311" s="76" t="n">
        <v>5.699</v>
      </c>
      <c r="E311" s="42" t="s">
        <v>1028</v>
      </c>
      <c r="F311" s="62" t="n">
        <v>43791</v>
      </c>
      <c r="G311" s="63" t="s">
        <v>198</v>
      </c>
      <c r="H311" s="56" t="n">
        <v>178.4</v>
      </c>
      <c r="I311" s="65" t="s">
        <v>39</v>
      </c>
      <c r="J311" s="58" t="n">
        <v>55.72</v>
      </c>
      <c r="K311" s="56" t="n">
        <v>20.69</v>
      </c>
      <c r="L311" s="65" t="s">
        <v>39</v>
      </c>
      <c r="M311" s="58" t="n">
        <v>29.67</v>
      </c>
      <c r="N311" s="68" t="s">
        <v>1029</v>
      </c>
      <c r="O311" s="65"/>
      <c r="P311" s="66"/>
      <c r="Q311" s="77" t="s">
        <v>1030</v>
      </c>
      <c r="R311" s="65"/>
      <c r="S311" s="58"/>
      <c r="T311" s="77" t="s">
        <v>1031</v>
      </c>
      <c r="U311" s="57"/>
      <c r="V311" s="58"/>
      <c r="W311" s="68" t="s">
        <v>1032</v>
      </c>
      <c r="X311" s="65"/>
      <c r="Y311" s="66"/>
      <c r="Z311" s="56" t="n">
        <v>795.86</v>
      </c>
      <c r="AA311" s="65" t="s">
        <v>39</v>
      </c>
      <c r="AB311" s="58" t="n">
        <v>122.4</v>
      </c>
      <c r="AC311" s="78"/>
      <c r="AD311" s="78"/>
      <c r="AE311" s="78"/>
    </row>
    <row r="312" customFormat="false" ht="34.3" hidden="false" customHeight="true" outlineLevel="0" collapsed="false">
      <c r="A312" s="299" t="s">
        <v>1033</v>
      </c>
      <c r="B312" s="51"/>
      <c r="C312" s="291" t="s">
        <v>1034</v>
      </c>
      <c r="D312" s="80"/>
      <c r="E312" s="80"/>
      <c r="F312" s="53" t="n">
        <v>43798</v>
      </c>
      <c r="G312" s="63" t="s">
        <v>166</v>
      </c>
      <c r="H312" s="205" t="str">
        <f aca="false">ROUND(H311*81/1000,2)&amp;" ppb"</f>
        <v>14.45 ppb</v>
      </c>
      <c r="I312" s="91" t="s">
        <v>39</v>
      </c>
      <c r="J312" s="206" t="str">
        <f aca="false">ROUND(J311*81/1000,2)&amp;" ppb"</f>
        <v>4.51 ppb</v>
      </c>
      <c r="K312" s="205" t="str">
        <f aca="false">ROUND(K311*81/1000,2)&amp;" ppb"</f>
        <v>1.68 ppb</v>
      </c>
      <c r="L312" s="91" t="s">
        <v>39</v>
      </c>
      <c r="M312" s="206" t="str">
        <f aca="false">ROUND(M311*81/1000,2)&amp;" ppb"</f>
        <v>2.4 ppb</v>
      </c>
      <c r="N312" s="205" t="str">
        <f aca="false">"&lt;"&amp;ROUND(RIGHT(N311,LEN(N311)-1)*1760/1000,2)&amp;" ppb"</f>
        <v>&lt;8.22 ppb</v>
      </c>
      <c r="O312" s="70"/>
      <c r="P312" s="66"/>
      <c r="Q312" s="205" t="str">
        <f aca="false">"&lt;"&amp;ROUND(RIGHT(Q311,LEN(Q311)-1)*246/1000,2)&amp;" ppb"</f>
        <v>&lt;9.02 ppb</v>
      </c>
      <c r="R312" s="70"/>
      <c r="S312" s="58"/>
      <c r="T312" s="205" t="str">
        <f aca="false">"&lt;"&amp;ROUND(RIGHT(T311,LEN(T311)-1)*246/1000,2)&amp;" ppb"</f>
        <v>&lt;19.84 ppb</v>
      </c>
      <c r="U312" s="70"/>
      <c r="V312" s="206"/>
      <c r="W312" s="56"/>
      <c r="X312" s="70"/>
      <c r="Y312" s="58"/>
      <c r="Z312" s="205" t="str">
        <f aca="false">ROUND(Z311*81/1000,2)&amp;" ppb"</f>
        <v>64.46 ppb</v>
      </c>
      <c r="AA312" s="91" t="s">
        <v>39</v>
      </c>
      <c r="AB312" s="206" t="str">
        <f aca="false">ROUND(AB311*81/1000,2)&amp;" ppb"</f>
        <v>9.91 ppb</v>
      </c>
      <c r="AC312" s="71"/>
      <c r="AD312" s="70"/>
      <c r="AE312" s="72"/>
    </row>
    <row r="313" customFormat="false" ht="48.05" hidden="false" customHeight="true" outlineLevel="0" collapsed="false">
      <c r="A313" s="198" t="s">
        <v>1035</v>
      </c>
      <c r="B313" s="300" t="s">
        <v>1036</v>
      </c>
      <c r="C313" s="199" t="s">
        <v>1037</v>
      </c>
      <c r="D313" s="25" t="n">
        <v>11.836</v>
      </c>
      <c r="E313" s="26" t="n">
        <v>191129</v>
      </c>
      <c r="F313" s="27" t="n">
        <v>43798</v>
      </c>
      <c r="G313" s="28" t="s">
        <v>198</v>
      </c>
      <c r="H313" s="35" t="n">
        <v>39.62</v>
      </c>
      <c r="I313" s="59" t="s">
        <v>39</v>
      </c>
      <c r="J313" s="36" t="n">
        <v>26.92</v>
      </c>
      <c r="K313" s="35" t="n">
        <v>33.81</v>
      </c>
      <c r="L313" s="59" t="s">
        <v>39</v>
      </c>
      <c r="M313" s="36" t="n">
        <v>17.34</v>
      </c>
      <c r="N313" s="60" t="s">
        <v>1038</v>
      </c>
      <c r="O313" s="59"/>
      <c r="P313" s="34"/>
      <c r="Q313" s="35" t="n">
        <v>21.18</v>
      </c>
      <c r="R313" s="59" t="s">
        <v>39</v>
      </c>
      <c r="S313" s="36" t="n">
        <v>29.36</v>
      </c>
      <c r="T313" s="35" t="s">
        <v>1039</v>
      </c>
      <c r="U313" s="30"/>
      <c r="V313" s="36"/>
      <c r="W313" s="60" t="s">
        <v>1040</v>
      </c>
      <c r="X313" s="59"/>
      <c r="Y313" s="34"/>
      <c r="Z313" s="35" t="n">
        <v>50.425</v>
      </c>
      <c r="AA313" s="59" t="s">
        <v>39</v>
      </c>
      <c r="AB313" s="36" t="n">
        <v>54.07</v>
      </c>
      <c r="AC313" s="12"/>
      <c r="AD313" s="12"/>
      <c r="AE313" s="12"/>
    </row>
    <row r="314" customFormat="false" ht="43.9" hidden="false" customHeight="true" outlineLevel="0" collapsed="false">
      <c r="A314" s="301" t="s">
        <v>1041</v>
      </c>
      <c r="B314" s="39" t="s">
        <v>1042</v>
      </c>
      <c r="C314" s="83"/>
      <c r="D314" s="84"/>
      <c r="E314" s="84"/>
      <c r="F314" s="276" t="n">
        <v>43810</v>
      </c>
      <c r="G314" s="28" t="s">
        <v>166</v>
      </c>
      <c r="H314" s="201" t="str">
        <f aca="false">ROUND(H313*81/1000,2)&amp;" ppb"</f>
        <v>3.21 ppb</v>
      </c>
      <c r="I314" s="33" t="s">
        <v>39</v>
      </c>
      <c r="J314" s="202" t="str">
        <f aca="false">ROUND(J313*81/1000,2)&amp;" ppb"</f>
        <v>2.18 ppb</v>
      </c>
      <c r="K314" s="201" t="str">
        <f aca="false">ROUND(K313*81/1000,2)&amp;" ppb"</f>
        <v>2.74 ppb</v>
      </c>
      <c r="L314" s="33" t="s">
        <v>39</v>
      </c>
      <c r="M314" s="202" t="str">
        <f aca="false">ROUND(M313*81/1000,2)&amp;" ppb"</f>
        <v>1.4 ppb</v>
      </c>
      <c r="N314" s="201" t="str">
        <f aca="false">"&lt;"&amp;ROUND(RIGHT(N313,LEN(N313)-1)*1760/1000,2)&amp;" ppb"</f>
        <v>&lt;2.94 ppb</v>
      </c>
      <c r="O314" s="33"/>
      <c r="P314" s="34"/>
      <c r="Q314" s="201" t="str">
        <f aca="false">ROUND(Q313*246/1000,2)&amp;" ppb"</f>
        <v>5.21 ppb</v>
      </c>
      <c r="R314" s="33" t="s">
        <v>39</v>
      </c>
      <c r="S314" s="202" t="str">
        <f aca="false">ROUND(S313*246/1000,2)&amp;" ppb"</f>
        <v>7.22 ppb</v>
      </c>
      <c r="T314" s="201" t="str">
        <f aca="false">"&lt;"&amp;ROUND(RIGHT(T313,LEN(T313)-1)*246/1000,2)&amp;" ppb"</f>
        <v>&lt;13.2 ppb</v>
      </c>
      <c r="U314" s="33"/>
      <c r="V314" s="36"/>
      <c r="W314" s="35"/>
      <c r="X314" s="33"/>
      <c r="Y314" s="36"/>
      <c r="Z314" s="201" t="str">
        <f aca="false">ROUND(Z313*81/1000,2)&amp;" ppb"</f>
        <v>4.08 ppb</v>
      </c>
      <c r="AA314" s="33" t="s">
        <v>39</v>
      </c>
      <c r="AB314" s="202" t="str">
        <f aca="false">ROUND(AB313*81/1000,2)&amp;" ppb"</f>
        <v>4.38 ppb</v>
      </c>
      <c r="AC314" s="29"/>
      <c r="AD314" s="33"/>
      <c r="AE314" s="31"/>
    </row>
    <row r="315" customFormat="false" ht="43.85" hidden="false" customHeight="true" outlineLevel="0" collapsed="false">
      <c r="A315" s="203" t="s">
        <v>1043</v>
      </c>
      <c r="B315" s="302" t="s">
        <v>1044</v>
      </c>
      <c r="C315" s="185" t="s">
        <v>1045</v>
      </c>
      <c r="D315" s="76" t="n">
        <v>7.876</v>
      </c>
      <c r="E315" s="42" t="n">
        <v>191211</v>
      </c>
      <c r="F315" s="62" t="n">
        <v>43810</v>
      </c>
      <c r="G315" s="63" t="s">
        <v>198</v>
      </c>
      <c r="H315" s="77" t="s">
        <v>1046</v>
      </c>
      <c r="I315" s="65"/>
      <c r="J315" s="58"/>
      <c r="K315" s="56" t="n">
        <v>28</v>
      </c>
      <c r="L315" s="65" t="s">
        <v>39</v>
      </c>
      <c r="M315" s="58" t="n">
        <v>23.87</v>
      </c>
      <c r="N315" s="77" t="s">
        <v>1047</v>
      </c>
      <c r="O315" s="57"/>
      <c r="P315" s="58"/>
      <c r="Q315" s="77" t="s">
        <v>1048</v>
      </c>
      <c r="R315" s="65"/>
      <c r="S315" s="58"/>
      <c r="T315" s="68" t="s">
        <v>1049</v>
      </c>
      <c r="U315" s="65"/>
      <c r="V315" s="66"/>
      <c r="W315" s="68" t="s">
        <v>1050</v>
      </c>
      <c r="X315" s="65"/>
      <c r="Y315" s="66"/>
      <c r="Z315" s="56" t="n">
        <v>101.44</v>
      </c>
      <c r="AA315" s="65" t="s">
        <v>39</v>
      </c>
      <c r="AB315" s="58" t="n">
        <v>63.95</v>
      </c>
      <c r="AC315" s="78"/>
      <c r="AD315" s="78"/>
      <c r="AE315" s="78"/>
    </row>
    <row r="316" customFormat="false" ht="34.3" hidden="false" customHeight="true" outlineLevel="0" collapsed="false">
      <c r="A316" s="303" t="s">
        <v>1051</v>
      </c>
      <c r="B316" s="51" t="s">
        <v>1052</v>
      </c>
      <c r="C316" s="79"/>
      <c r="D316" s="80"/>
      <c r="E316" s="80"/>
      <c r="F316" s="53" t="n">
        <v>43818</v>
      </c>
      <c r="G316" s="63" t="s">
        <v>166</v>
      </c>
      <c r="H316" s="205" t="str">
        <f aca="false">"&lt;"&amp;ROUND(RIGHT(H315,LEN(H315)-1)*81/1000,2)&amp;" ppb"</f>
        <v>&lt;1.59 ppb</v>
      </c>
      <c r="I316" s="70"/>
      <c r="J316" s="58"/>
      <c r="K316" s="205" t="str">
        <f aca="false">ROUND(K315*81/1000,2)&amp;" ppb"</f>
        <v>2.27 ppb</v>
      </c>
      <c r="L316" s="91" t="s">
        <v>39</v>
      </c>
      <c r="M316" s="206" t="str">
        <f aca="false">ROUND(M315*81/1000,2)&amp;" ppb"</f>
        <v>1.93 ppb</v>
      </c>
      <c r="N316" s="205" t="str">
        <f aca="false">"&lt;"&amp;ROUND(RIGHT(N315,LEN(N315)-1)*1760/1000,2)&amp;" ppb"</f>
        <v>&lt;8.98 ppb</v>
      </c>
      <c r="O316" s="70"/>
      <c r="P316" s="66"/>
      <c r="Q316" s="205" t="str">
        <f aca="false">"&lt;"&amp;ROUND(RIGHT(Q315,LEN(Q315)-1)*246/1000,2)&amp;" ppb"</f>
        <v>&lt;7.16 ppb</v>
      </c>
      <c r="R316" s="70"/>
      <c r="S316" s="58"/>
      <c r="T316" s="205" t="str">
        <f aca="false">"&lt;"&amp;ROUND(RIGHT(T315,LEN(T315)-1)*246/1000,2)&amp;" ppb"</f>
        <v>&lt;22.46 ppb</v>
      </c>
      <c r="U316" s="70"/>
      <c r="V316" s="58"/>
      <c r="W316" s="56"/>
      <c r="X316" s="70"/>
      <c r="Y316" s="58"/>
      <c r="Z316" s="205" t="str">
        <f aca="false">ROUND(Z315*81/1000,2)&amp;" ppb"</f>
        <v>8.22 ppb</v>
      </c>
      <c r="AA316" s="91" t="s">
        <v>39</v>
      </c>
      <c r="AB316" s="206" t="str">
        <f aca="false">ROUND(AB315*81/1000,2)&amp;" ppb"</f>
        <v>5.18 ppb</v>
      </c>
      <c r="AC316" s="71"/>
      <c r="AD316" s="70"/>
      <c r="AE316" s="72"/>
    </row>
    <row r="317" customFormat="false" ht="43.85" hidden="false" customHeight="true" outlineLevel="0" collapsed="false">
      <c r="A317" s="198" t="s">
        <v>1053</v>
      </c>
      <c r="B317" s="295" t="s">
        <v>1054</v>
      </c>
      <c r="C317" s="199" t="s">
        <v>911</v>
      </c>
      <c r="D317" s="25" t="n">
        <v>7.752</v>
      </c>
      <c r="E317" s="26" t="n">
        <v>191219</v>
      </c>
      <c r="F317" s="27" t="n">
        <v>43818</v>
      </c>
      <c r="G317" s="28" t="s">
        <v>198</v>
      </c>
      <c r="H317" s="35" t="s">
        <v>1055</v>
      </c>
      <c r="I317" s="59"/>
      <c r="J317" s="36"/>
      <c r="K317" s="35" t="n">
        <v>5.788</v>
      </c>
      <c r="L317" s="59" t="s">
        <v>39</v>
      </c>
      <c r="M317" s="36" t="n">
        <v>23.68</v>
      </c>
      <c r="N317" s="60" t="s">
        <v>1056</v>
      </c>
      <c r="O317" s="59"/>
      <c r="P317" s="34"/>
      <c r="Q317" s="35" t="s">
        <v>1057</v>
      </c>
      <c r="R317" s="59"/>
      <c r="S317" s="36"/>
      <c r="T317" s="35" t="n">
        <v>8.486</v>
      </c>
      <c r="U317" s="30" t="s">
        <v>39</v>
      </c>
      <c r="V317" s="36" t="n">
        <v>55.18</v>
      </c>
      <c r="W317" s="35" t="n">
        <v>196.1</v>
      </c>
      <c r="X317" s="30" t="s">
        <v>39</v>
      </c>
      <c r="Y317" s="36" t="n">
        <v>241.4</v>
      </c>
      <c r="Z317" s="35" t="n">
        <v>727.09</v>
      </c>
      <c r="AA317" s="59" t="s">
        <v>39</v>
      </c>
      <c r="AB317" s="36" t="n">
        <v>111.1</v>
      </c>
      <c r="AC317" s="12"/>
      <c r="AD317" s="12"/>
      <c r="AE317" s="12"/>
    </row>
    <row r="318" customFormat="false" ht="34.3" hidden="false" customHeight="true" outlineLevel="0" collapsed="false">
      <c r="A318" s="296" t="s">
        <v>1058</v>
      </c>
      <c r="B318" s="295"/>
      <c r="C318" s="83"/>
      <c r="D318" s="84"/>
      <c r="E318" s="84"/>
      <c r="F318" s="276" t="n">
        <v>43836</v>
      </c>
      <c r="G318" s="28" t="s">
        <v>166</v>
      </c>
      <c r="H318" s="201" t="str">
        <f aca="false">"&lt;"&amp;ROUND(RIGHT(H317,LEN(H317)-1)*81/1000,2)&amp;" ppb"</f>
        <v>&lt;3.62 ppb</v>
      </c>
      <c r="I318" s="33"/>
      <c r="J318" s="36"/>
      <c r="K318" s="201" t="str">
        <f aca="false">ROUND(K317*81/1000,2)&amp;" ppb"</f>
        <v>0.47 ppb</v>
      </c>
      <c r="L318" s="33" t="s">
        <v>39</v>
      </c>
      <c r="M318" s="202" t="str">
        <f aca="false">ROUND(M317*81/1000,2)&amp;" ppb"</f>
        <v>1.92 ppb</v>
      </c>
      <c r="N318" s="201" t="str">
        <f aca="false">"&lt;"&amp;ROUND(RIGHT(N317,LEN(N317)-1)*1760/1000,2)&amp;" ppb"</f>
        <v>&lt;7.85 ppb</v>
      </c>
      <c r="O318" s="33"/>
      <c r="P318" s="34"/>
      <c r="Q318" s="201" t="str">
        <f aca="false">"&lt;"&amp;ROUND(RIGHT(Q317,LEN(Q317)-1)*246/1000,2)&amp;" ppb"</f>
        <v>&lt;12.84 ppb</v>
      </c>
      <c r="R318" s="33"/>
      <c r="S318" s="202"/>
      <c r="T318" s="201" t="str">
        <f aca="false">ROUND(T317*246/1000,2)&amp;" ppb"</f>
        <v>2.09 ppb</v>
      </c>
      <c r="U318" s="33" t="s">
        <v>39</v>
      </c>
      <c r="V318" s="202" t="str">
        <f aca="false">ROUND(V317*246/1000,2)&amp;" ppb"</f>
        <v>13.57 ppb</v>
      </c>
      <c r="W318" s="35"/>
      <c r="X318" s="33"/>
      <c r="Y318" s="36"/>
      <c r="Z318" s="201" t="str">
        <f aca="false">ROUND(Z317*81/1000,2)&amp;" ppb"</f>
        <v>58.89 ppb</v>
      </c>
      <c r="AA318" s="33" t="s">
        <v>39</v>
      </c>
      <c r="AB318" s="202" t="str">
        <f aca="false">ROUND(AB317*81/1000,2)&amp;" ppb"</f>
        <v>9 ppb</v>
      </c>
      <c r="AC318" s="29"/>
      <c r="AD318" s="33"/>
      <c r="AE318" s="31"/>
    </row>
    <row r="319" customFormat="false" ht="48.05" hidden="false" customHeight="true" outlineLevel="0" collapsed="false">
      <c r="A319" s="203" t="s">
        <v>1059</v>
      </c>
      <c r="B319" s="302" t="s">
        <v>1060</v>
      </c>
      <c r="C319" s="185" t="s">
        <v>1061</v>
      </c>
      <c r="D319" s="76" t="n">
        <v>6.878</v>
      </c>
      <c r="E319" s="42" t="n">
        <v>200106</v>
      </c>
      <c r="F319" s="62" t="n">
        <v>43836</v>
      </c>
      <c r="G319" s="63" t="s">
        <v>198</v>
      </c>
      <c r="H319" s="56" t="n">
        <v>21.12</v>
      </c>
      <c r="I319" s="65" t="s">
        <v>39</v>
      </c>
      <c r="J319" s="58" t="n">
        <v>22.86</v>
      </c>
      <c r="K319" s="56" t="n">
        <v>10.49</v>
      </c>
      <c r="L319" s="65" t="s">
        <v>39</v>
      </c>
      <c r="M319" s="58" t="n">
        <v>13.65</v>
      </c>
      <c r="N319" s="68" t="s">
        <v>1062</v>
      </c>
      <c r="O319" s="65"/>
      <c r="P319" s="66"/>
      <c r="Q319" s="77" t="s">
        <v>1063</v>
      </c>
      <c r="R319" s="65"/>
      <c r="S319" s="58"/>
      <c r="T319" s="56" t="n">
        <v>24.59</v>
      </c>
      <c r="U319" s="98" t="s">
        <v>39</v>
      </c>
      <c r="V319" s="58" t="n">
        <v>31.44</v>
      </c>
      <c r="W319" s="68" t="s">
        <v>1064</v>
      </c>
      <c r="X319" s="65"/>
      <c r="Y319" s="66"/>
      <c r="Z319" s="56" t="n">
        <v>104.77</v>
      </c>
      <c r="AA319" s="65" t="s">
        <v>39</v>
      </c>
      <c r="AB319" s="58" t="n">
        <v>47.38</v>
      </c>
      <c r="AC319" s="78"/>
      <c r="AD319" s="78"/>
      <c r="AE319" s="78"/>
    </row>
    <row r="320" customFormat="false" ht="47.9" hidden="false" customHeight="true" outlineLevel="0" collapsed="false">
      <c r="A320" s="294" t="s">
        <v>1065</v>
      </c>
      <c r="B320" s="51" t="s">
        <v>1066</v>
      </c>
      <c r="C320" s="79"/>
      <c r="D320" s="80"/>
      <c r="E320" s="80"/>
      <c r="F320" s="53" t="n">
        <v>43843</v>
      </c>
      <c r="G320" s="63" t="s">
        <v>166</v>
      </c>
      <c r="H320" s="205" t="str">
        <f aca="false">ROUND(H319*81/1000,2)&amp;" ppb"</f>
        <v>1.71 ppb</v>
      </c>
      <c r="I320" s="91" t="s">
        <v>39</v>
      </c>
      <c r="J320" s="206" t="str">
        <f aca="false">ROUND(J319*81/1000,2)&amp;" ppb"</f>
        <v>1.85 ppb</v>
      </c>
      <c r="K320" s="205" t="str">
        <f aca="false">ROUND(K319*81/1000,2)&amp;" ppb"</f>
        <v>0.85 ppb</v>
      </c>
      <c r="L320" s="91" t="s">
        <v>39</v>
      </c>
      <c r="M320" s="206" t="str">
        <f aca="false">ROUND(M319*81/1000,2)&amp;" ppb"</f>
        <v>1.11 ppb</v>
      </c>
      <c r="N320" s="205" t="str">
        <f aca="false">"&lt;"&amp;ROUND(RIGHT(N319,LEN(N319)-1)*1760/1000,2)&amp;" ppb"</f>
        <v>&lt;2.83 ppb</v>
      </c>
      <c r="O320" s="70"/>
      <c r="P320" s="66"/>
      <c r="Q320" s="205" t="str">
        <f aca="false">"&lt;"&amp;ROUND(RIGHT(Q319,LEN(Q319)-1)*246/1000,2)&amp;" ppb"</f>
        <v>&lt;5.76 ppb</v>
      </c>
      <c r="R320" s="70"/>
      <c r="S320" s="58"/>
      <c r="T320" s="205" t="str">
        <f aca="false">ROUND(T319*246/1000,2)&amp;" ppb"</f>
        <v>6.05 ppb</v>
      </c>
      <c r="U320" s="91" t="s">
        <v>39</v>
      </c>
      <c r="V320" s="206" t="str">
        <f aca="false">ROUND(V319*246/1000,2)&amp;" ppb"</f>
        <v>7.73 ppb</v>
      </c>
      <c r="W320" s="56"/>
      <c r="X320" s="70"/>
      <c r="Y320" s="58"/>
      <c r="Z320" s="205" t="str">
        <f aca="false">ROUND(Z319*81/1000,2)&amp;" ppb"</f>
        <v>8.49 ppb</v>
      </c>
      <c r="AA320" s="91" t="s">
        <v>39</v>
      </c>
      <c r="AB320" s="206" t="str">
        <f aca="false">ROUND(AB319*81/1000,2)&amp;" ppb"</f>
        <v>3.84 ppb</v>
      </c>
      <c r="AC320" s="71"/>
      <c r="AD320" s="70"/>
      <c r="AE320" s="72"/>
    </row>
    <row r="321" customFormat="false" ht="43.85" hidden="false" customHeight="true" outlineLevel="0" collapsed="false">
      <c r="A321" s="198" t="s">
        <v>1067</v>
      </c>
      <c r="B321" s="24" t="s">
        <v>1068</v>
      </c>
      <c r="C321" s="199" t="s">
        <v>308</v>
      </c>
      <c r="D321" s="25" t="n">
        <v>6.878</v>
      </c>
      <c r="E321" s="26" t="n">
        <v>200113</v>
      </c>
      <c r="F321" s="27" t="n">
        <v>43843</v>
      </c>
      <c r="G321" s="28" t="s">
        <v>198</v>
      </c>
      <c r="H321" s="35" t="s">
        <v>1069</v>
      </c>
      <c r="I321" s="59"/>
      <c r="J321" s="36"/>
      <c r="K321" s="35" t="s">
        <v>1070</v>
      </c>
      <c r="L321" s="59"/>
      <c r="M321" s="36"/>
      <c r="N321" s="35" t="n">
        <v>0.713</v>
      </c>
      <c r="O321" s="30" t="s">
        <v>39</v>
      </c>
      <c r="P321" s="36" t="n">
        <v>1.801</v>
      </c>
      <c r="Q321" s="35" t="s">
        <v>1071</v>
      </c>
      <c r="R321" s="59"/>
      <c r="S321" s="36"/>
      <c r="T321" s="60" t="s">
        <v>1072</v>
      </c>
      <c r="U321" s="59"/>
      <c r="V321" s="34"/>
      <c r="W321" s="60" t="s">
        <v>1073</v>
      </c>
      <c r="X321" s="59"/>
      <c r="Y321" s="34"/>
      <c r="Z321" s="35" t="n">
        <v>1541.8</v>
      </c>
      <c r="AA321" s="59" t="s">
        <v>39</v>
      </c>
      <c r="AB321" s="36" t="n">
        <v>132.3</v>
      </c>
      <c r="AC321" s="12"/>
      <c r="AD321" s="12"/>
      <c r="AE321" s="12"/>
    </row>
    <row r="322" customFormat="false" ht="34.3" hidden="false" customHeight="true" outlineLevel="0" collapsed="false">
      <c r="A322" s="39" t="s">
        <v>1074</v>
      </c>
      <c r="B322" s="39"/>
      <c r="C322" s="83"/>
      <c r="D322" s="84"/>
      <c r="E322" s="84"/>
      <c r="F322" s="276" t="n">
        <v>43850</v>
      </c>
      <c r="G322" s="28" t="s">
        <v>166</v>
      </c>
      <c r="H322" s="201" t="str">
        <f aca="false">"&lt;"&amp;ROUND(RIGHT(H321,LEN(H321)-1)*81/1000,2)&amp;" ppb"</f>
        <v>&lt;0.92 ppb</v>
      </c>
      <c r="I322" s="33"/>
      <c r="J322" s="36"/>
      <c r="K322" s="201" t="str">
        <f aca="false">"&lt;"&amp;ROUND(RIGHT(K321,LEN(K321)-1)*81/1000,2)&amp;" ppb"</f>
        <v>&lt;2.06 ppb</v>
      </c>
      <c r="L322" s="33"/>
      <c r="M322" s="202"/>
      <c r="N322" s="201" t="str">
        <f aca="false">ROUND(N321*1760/1000,2)&amp;" ppb"</f>
        <v>1.25 ppb</v>
      </c>
      <c r="O322" s="33" t="s">
        <v>39</v>
      </c>
      <c r="P322" s="202" t="str">
        <f aca="false">ROUND(P321*1760/1000,2)&amp;" ppb"</f>
        <v>3.17 ppb</v>
      </c>
      <c r="Q322" s="201" t="str">
        <f aca="false">"&lt;"&amp;ROUND(RIGHT(Q321,LEN(Q321)-1)*246/1000,2)&amp;" ppb"</f>
        <v>&lt;4.97 ppb</v>
      </c>
      <c r="R322" s="33"/>
      <c r="S322" s="36"/>
      <c r="T322" s="201" t="str">
        <f aca="false">"&lt;"&amp;ROUND(RIGHT(T321,LEN(T321)-1)*246/1000,2)&amp;" ppb"</f>
        <v>&lt;8 ppb</v>
      </c>
      <c r="U322" s="33"/>
      <c r="V322" s="36"/>
      <c r="W322" s="35"/>
      <c r="X322" s="33"/>
      <c r="Y322" s="36"/>
      <c r="Z322" s="201" t="str">
        <f aca="false">ROUND(Z321*81/1000,2)&amp;" ppb"</f>
        <v>124.89 ppb</v>
      </c>
      <c r="AA322" s="33" t="s">
        <v>39</v>
      </c>
      <c r="AB322" s="202" t="str">
        <f aca="false">ROUND(AB321*81/1000,2)&amp;" ppb"</f>
        <v>10.72 ppb</v>
      </c>
      <c r="AC322" s="29"/>
      <c r="AD322" s="33"/>
      <c r="AE322" s="31"/>
    </row>
    <row r="323" customFormat="false" ht="43.85" hidden="false" customHeight="true" outlineLevel="0" collapsed="false">
      <c r="A323" s="203" t="s">
        <v>1075</v>
      </c>
      <c r="B323" s="41" t="s">
        <v>1076</v>
      </c>
      <c r="C323" s="185" t="s">
        <v>1077</v>
      </c>
      <c r="D323" s="76" t="n">
        <v>6.871</v>
      </c>
      <c r="E323" s="42" t="n">
        <v>200120</v>
      </c>
      <c r="F323" s="62" t="n">
        <v>43850</v>
      </c>
      <c r="G323" s="63" t="s">
        <v>198</v>
      </c>
      <c r="H323" s="56" t="n">
        <v>18</v>
      </c>
      <c r="I323" s="65" t="s">
        <v>39</v>
      </c>
      <c r="J323" s="58" t="n">
        <v>34.42</v>
      </c>
      <c r="K323" s="77" t="s">
        <v>1078</v>
      </c>
      <c r="L323" s="65"/>
      <c r="M323" s="58"/>
      <c r="N323" s="68" t="s">
        <v>1079</v>
      </c>
      <c r="O323" s="65"/>
      <c r="P323" s="66"/>
      <c r="Q323" s="77" t="s">
        <v>1080</v>
      </c>
      <c r="R323" s="65"/>
      <c r="S323" s="58"/>
      <c r="T323" s="68" t="s">
        <v>1081</v>
      </c>
      <c r="U323" s="65"/>
      <c r="V323" s="66"/>
      <c r="W323" s="68" t="s">
        <v>1082</v>
      </c>
      <c r="X323" s="65"/>
      <c r="Y323" s="66"/>
      <c r="Z323" s="56" t="n">
        <v>9989.6</v>
      </c>
      <c r="AA323" s="65" t="s">
        <v>39</v>
      </c>
      <c r="AB323" s="58" t="n">
        <v>606.3</v>
      </c>
      <c r="AC323" s="78"/>
      <c r="AD323" s="78"/>
      <c r="AE323" s="78"/>
    </row>
    <row r="324" customFormat="false" ht="38.1" hidden="false" customHeight="true" outlineLevel="0" collapsed="false">
      <c r="A324" s="51" t="s">
        <v>1083</v>
      </c>
      <c r="B324" s="51"/>
      <c r="C324" s="79"/>
      <c r="D324" s="80"/>
      <c r="E324" s="80"/>
      <c r="F324" s="53" t="n">
        <v>43857</v>
      </c>
      <c r="G324" s="63" t="s">
        <v>166</v>
      </c>
      <c r="H324" s="205" t="str">
        <f aca="false">ROUND(H323*81/1000,2)&amp;" ppb"</f>
        <v>1.46 ppb</v>
      </c>
      <c r="I324" s="91" t="s">
        <v>39</v>
      </c>
      <c r="J324" s="206" t="str">
        <f aca="false">ROUND(J323*81/1000,2)&amp;" ppb"</f>
        <v>2.79 ppb</v>
      </c>
      <c r="K324" s="205" t="str">
        <f aca="false">"&lt;"&amp;ROUND(RIGHT(K323,LEN(K323)-1)*81/1000,2)&amp;" ppb"</f>
        <v>&lt;3.27 ppb</v>
      </c>
      <c r="L324" s="70"/>
      <c r="M324" s="58"/>
      <c r="N324" s="205" t="str">
        <f aca="false">"&lt;"&amp;ROUND(RIGHT(N323,LEN(N323)-1)*1760/1000,2)&amp;" ppb"</f>
        <v>&lt;4.98 ppb</v>
      </c>
      <c r="O324" s="70"/>
      <c r="P324" s="66"/>
      <c r="Q324" s="205" t="str">
        <f aca="false">"&lt;"&amp;ROUND(RIGHT(Q323,LEN(Q323)-1)*246/1000,2)&amp;" ppb"</f>
        <v>&lt;7.56 ppb</v>
      </c>
      <c r="R324" s="70"/>
      <c r="S324" s="58"/>
      <c r="T324" s="205" t="str">
        <f aca="false">"&lt;"&amp;ROUND(RIGHT(T323,LEN(T323)-1)*246/1000,2)&amp;" ppb"</f>
        <v>&lt;20 ppb</v>
      </c>
      <c r="U324" s="70"/>
      <c r="V324" s="58"/>
      <c r="W324" s="56"/>
      <c r="X324" s="70"/>
      <c r="Y324" s="58"/>
      <c r="Z324" s="205" t="str">
        <f aca="false">ROUND(Z323*81/1000,2)&amp;" ppb"</f>
        <v>809.16 ppb</v>
      </c>
      <c r="AA324" s="91" t="s">
        <v>39</v>
      </c>
      <c r="AB324" s="206" t="str">
        <f aca="false">ROUND(AB323*81/1000,2)&amp;" ppb"</f>
        <v>49.11 ppb</v>
      </c>
      <c r="AC324" s="71"/>
      <c r="AD324" s="70"/>
      <c r="AE324" s="72"/>
    </row>
    <row r="325" customFormat="false" ht="43.85" hidden="false" customHeight="true" outlineLevel="0" collapsed="false">
      <c r="A325" s="198" t="s">
        <v>1084</v>
      </c>
      <c r="B325" s="24" t="s">
        <v>1085</v>
      </c>
      <c r="C325" s="199" t="s">
        <v>1086</v>
      </c>
      <c r="D325" s="25" t="n">
        <v>7.883</v>
      </c>
      <c r="E325" s="26" t="n">
        <v>200127</v>
      </c>
      <c r="F325" s="27" t="n">
        <v>43857</v>
      </c>
      <c r="G325" s="28" t="s">
        <v>198</v>
      </c>
      <c r="H325" s="35" t="n">
        <v>11.92</v>
      </c>
      <c r="I325" s="59" t="s">
        <v>39</v>
      </c>
      <c r="J325" s="36" t="n">
        <v>27.98</v>
      </c>
      <c r="K325" s="35" t="n">
        <v>14.49</v>
      </c>
      <c r="L325" s="59" t="s">
        <v>39</v>
      </c>
      <c r="M325" s="36" t="n">
        <v>21.29</v>
      </c>
      <c r="N325" s="35" t="n">
        <v>1.093</v>
      </c>
      <c r="O325" s="30" t="s">
        <v>39</v>
      </c>
      <c r="P325" s="36" t="n">
        <v>2.458</v>
      </c>
      <c r="Q325" s="35" t="s">
        <v>1087</v>
      </c>
      <c r="R325" s="59"/>
      <c r="S325" s="36"/>
      <c r="T325" s="35" t="n">
        <v>47.12</v>
      </c>
      <c r="U325" s="30" t="s">
        <v>39</v>
      </c>
      <c r="V325" s="36" t="n">
        <v>51.73</v>
      </c>
      <c r="W325" s="60" t="s">
        <v>1088</v>
      </c>
      <c r="X325" s="59"/>
      <c r="Y325" s="34"/>
      <c r="Z325" s="35" t="n">
        <v>550.92</v>
      </c>
      <c r="AA325" s="59" t="s">
        <v>39</v>
      </c>
      <c r="AB325" s="36" t="n">
        <v>94.35</v>
      </c>
      <c r="AC325" s="12"/>
      <c r="AD325" s="12"/>
      <c r="AE325" s="12"/>
    </row>
    <row r="326" customFormat="false" ht="39.8" hidden="false" customHeight="true" outlineLevel="0" collapsed="false">
      <c r="A326" s="39" t="s">
        <v>1089</v>
      </c>
      <c r="B326" s="39" t="s">
        <v>1090</v>
      </c>
      <c r="C326" s="83"/>
      <c r="D326" s="84"/>
      <c r="E326" s="84"/>
      <c r="F326" s="276" t="n">
        <v>43865</v>
      </c>
      <c r="G326" s="28" t="s">
        <v>166</v>
      </c>
      <c r="H326" s="201" t="str">
        <f aca="false">ROUND(H325*81/1000,2)&amp;" ppb"</f>
        <v>0.97 ppb</v>
      </c>
      <c r="I326" s="33" t="s">
        <v>39</v>
      </c>
      <c r="J326" s="202" t="str">
        <f aca="false">ROUND(J325*81/1000,2)&amp;" ppb"</f>
        <v>2.27 ppb</v>
      </c>
      <c r="K326" s="201" t="str">
        <f aca="false">ROUND(K325*81/1000,2)&amp;" ppb"</f>
        <v>1.17 ppb</v>
      </c>
      <c r="L326" s="33" t="s">
        <v>39</v>
      </c>
      <c r="M326" s="202" t="str">
        <f aca="false">ROUND(M325*81/1000,2)&amp;" ppb"</f>
        <v>1.72 ppb</v>
      </c>
      <c r="N326" s="201" t="str">
        <f aca="false">ROUND(N325*1760/1000,2)&amp;" ppb"</f>
        <v>1.92 ppb</v>
      </c>
      <c r="O326" s="33" t="s">
        <v>39</v>
      </c>
      <c r="P326" s="202" t="str">
        <f aca="false">ROUND(P325*1760/1000,2)&amp;" ppb"</f>
        <v>4.33 ppb</v>
      </c>
      <c r="Q326" s="201" t="str">
        <f aca="false">"&lt;"&amp;ROUND(RIGHT(Q325,LEN(Q325)-1)*246/1000,2)&amp;" ppb"</f>
        <v>&lt;8.41 ppb</v>
      </c>
      <c r="R326" s="33"/>
      <c r="S326" s="36"/>
      <c r="T326" s="35" t="str">
        <f aca="false">ROUND(T325*246/1000,2)&amp;" ppb"</f>
        <v>11.59 ppb</v>
      </c>
      <c r="U326" s="30" t="s">
        <v>39</v>
      </c>
      <c r="V326" s="304" t="str">
        <f aca="false">ROUND(V325*246/1000,2)&amp;" ppb"</f>
        <v>12.73 ppb</v>
      </c>
      <c r="W326" s="35"/>
      <c r="X326" s="33"/>
      <c r="Y326" s="36"/>
      <c r="Z326" s="201" t="str">
        <f aca="false">ROUND(Z325*81/1000,2)&amp;" ppb"</f>
        <v>44.62 ppb</v>
      </c>
      <c r="AA326" s="33" t="s">
        <v>39</v>
      </c>
      <c r="AB326" s="202" t="str">
        <f aca="false">ROUND(AB325*81/1000,2)&amp;" ppb"</f>
        <v>7.64 ppb</v>
      </c>
      <c r="AC326" s="29"/>
      <c r="AD326" s="33"/>
      <c r="AE326" s="31"/>
    </row>
    <row r="327" customFormat="false" ht="40.6" hidden="false" customHeight="true" outlineLevel="0" collapsed="false">
      <c r="A327" s="203" t="s">
        <v>1091</v>
      </c>
      <c r="B327" s="41" t="s">
        <v>1085</v>
      </c>
      <c r="C327" s="185" t="s">
        <v>1092</v>
      </c>
      <c r="D327" s="76" t="n">
        <v>8.833</v>
      </c>
      <c r="E327" s="42" t="n">
        <v>200204</v>
      </c>
      <c r="F327" s="62" t="n">
        <v>43865</v>
      </c>
      <c r="G327" s="63" t="s">
        <v>198</v>
      </c>
      <c r="H327" s="56" t="n">
        <v>28.87</v>
      </c>
      <c r="I327" s="65" t="s">
        <v>39</v>
      </c>
      <c r="J327" s="58" t="n">
        <v>19.43</v>
      </c>
      <c r="K327" s="56" t="n">
        <v>14.17</v>
      </c>
      <c r="L327" s="65" t="s">
        <v>39</v>
      </c>
      <c r="M327" s="58" t="n">
        <v>11.3</v>
      </c>
      <c r="N327" s="56" t="n">
        <v>1.31</v>
      </c>
      <c r="O327" s="98" t="s">
        <v>39</v>
      </c>
      <c r="P327" s="58" t="n">
        <v>1.619</v>
      </c>
      <c r="Q327" s="77" t="s">
        <v>1093</v>
      </c>
      <c r="R327" s="65"/>
      <c r="S327" s="58"/>
      <c r="T327" s="68" t="s">
        <v>1094</v>
      </c>
      <c r="U327" s="65"/>
      <c r="V327" s="66"/>
      <c r="W327" s="68" t="s">
        <v>1095</v>
      </c>
      <c r="X327" s="65"/>
      <c r="Y327" s="66"/>
      <c r="Z327" s="56" t="n">
        <v>167.85</v>
      </c>
      <c r="AA327" s="65" t="s">
        <v>39</v>
      </c>
      <c r="AB327" s="58" t="n">
        <v>47.48</v>
      </c>
      <c r="AC327" s="78"/>
      <c r="AD327" s="78"/>
      <c r="AE327" s="78"/>
    </row>
    <row r="328" customFormat="false" ht="40.6" hidden="false" customHeight="true" outlineLevel="0" collapsed="false">
      <c r="A328" s="51" t="s">
        <v>1096</v>
      </c>
      <c r="B328" s="51" t="s">
        <v>1090</v>
      </c>
      <c r="C328" s="79"/>
      <c r="D328" s="80"/>
      <c r="E328" s="80"/>
      <c r="F328" s="53" t="n">
        <v>43874</v>
      </c>
      <c r="G328" s="63" t="s">
        <v>166</v>
      </c>
      <c r="H328" s="205" t="str">
        <f aca="false">ROUND(H327*81/1000,2)&amp;" ppb"</f>
        <v>2.34 ppb</v>
      </c>
      <c r="I328" s="91" t="s">
        <v>39</v>
      </c>
      <c r="J328" s="206" t="str">
        <f aca="false">ROUND(J327*81/1000,2)&amp;" ppb"</f>
        <v>1.57 ppb</v>
      </c>
      <c r="K328" s="205" t="str">
        <f aca="false">ROUND(K327*81/1000,2)&amp;" ppb"</f>
        <v>1.15 ppb</v>
      </c>
      <c r="L328" s="91" t="s">
        <v>39</v>
      </c>
      <c r="M328" s="206" t="str">
        <f aca="false">ROUND(M327*81/1000,2)&amp;" ppb"</f>
        <v>0.92 ppb</v>
      </c>
      <c r="N328" s="205" t="str">
        <f aca="false">ROUND(N327*1760/1000,2)&amp;" ppb"</f>
        <v>2.31 ppb</v>
      </c>
      <c r="O328" s="91" t="s">
        <v>39</v>
      </c>
      <c r="P328" s="206" t="str">
        <f aca="false">ROUND(P327*1760/1000,2)&amp;" ppb"</f>
        <v>2.85 ppb</v>
      </c>
      <c r="Q328" s="205" t="str">
        <f aca="false">"&lt;"&amp;ROUND(RIGHT(Q327,LEN(Q327)-1)*246/1000,2)&amp;" ppb"</f>
        <v>&lt;5.01 ppb</v>
      </c>
      <c r="R328" s="70"/>
      <c r="S328" s="206"/>
      <c r="T328" s="205" t="str">
        <f aca="false">"&lt;"&amp;ROUND(RIGHT(T327,LEN(T327)-1)*246/1000,2)&amp;" ppb"</f>
        <v>&lt;6.05 ppb</v>
      </c>
      <c r="U328" s="70"/>
      <c r="V328" s="58"/>
      <c r="W328" s="56"/>
      <c r="X328" s="70"/>
      <c r="Y328" s="58"/>
      <c r="Z328" s="205" t="str">
        <f aca="false">ROUND(Z327*81/1000,2)&amp;" ppb"</f>
        <v>13.6 ppb</v>
      </c>
      <c r="AA328" s="91" t="s">
        <v>39</v>
      </c>
      <c r="AB328" s="206" t="str">
        <f aca="false">ROUND(AB327*81/1000,2)&amp;" ppb"</f>
        <v>3.85 ppb</v>
      </c>
      <c r="AC328" s="71"/>
      <c r="AD328" s="70"/>
      <c r="AE328" s="72"/>
    </row>
    <row r="329" customFormat="false" ht="43.85" hidden="false" customHeight="true" outlineLevel="0" collapsed="false">
      <c r="A329" s="198" t="s">
        <v>1097</v>
      </c>
      <c r="B329" s="24" t="s">
        <v>1098</v>
      </c>
      <c r="C329" s="199" t="s">
        <v>1099</v>
      </c>
      <c r="D329" s="25" t="n">
        <v>21.287</v>
      </c>
      <c r="E329" s="26" t="n">
        <v>200519</v>
      </c>
      <c r="F329" s="27" t="n">
        <v>43970</v>
      </c>
      <c r="G329" s="28" t="s">
        <v>198</v>
      </c>
      <c r="H329" s="35" t="n">
        <v>441</v>
      </c>
      <c r="I329" s="59" t="s">
        <v>39</v>
      </c>
      <c r="J329" s="36" t="n">
        <v>53.33</v>
      </c>
      <c r="K329" s="35" t="s">
        <v>1100</v>
      </c>
      <c r="L329" s="59"/>
      <c r="M329" s="36"/>
      <c r="N329" s="35" t="s">
        <v>1101</v>
      </c>
      <c r="O329" s="30"/>
      <c r="P329" s="36"/>
      <c r="Q329" s="35" t="s">
        <v>1102</v>
      </c>
      <c r="R329" s="59"/>
      <c r="S329" s="36"/>
      <c r="T329" s="35" t="s">
        <v>1103</v>
      </c>
      <c r="U329" s="30"/>
      <c r="V329" s="36"/>
      <c r="W329" s="35" t="n">
        <v>41.593</v>
      </c>
      <c r="X329" s="30" t="s">
        <v>39</v>
      </c>
      <c r="Y329" s="36" t="n">
        <v>104</v>
      </c>
      <c r="Z329" s="35" t="n">
        <v>7730.4</v>
      </c>
      <c r="AA329" s="59" t="s">
        <v>39</v>
      </c>
      <c r="AB329" s="36" t="n">
        <v>444</v>
      </c>
      <c r="AC329" s="12"/>
      <c r="AD329" s="12"/>
      <c r="AE329" s="12"/>
    </row>
    <row r="330" customFormat="false" ht="34.3" hidden="false" customHeight="true" outlineLevel="0" collapsed="false">
      <c r="A330" s="39" t="s">
        <v>1104</v>
      </c>
      <c r="B330" s="39"/>
      <c r="C330" s="83"/>
      <c r="D330" s="84"/>
      <c r="E330" s="84"/>
      <c r="F330" s="276" t="n">
        <v>43992</v>
      </c>
      <c r="G330" s="28" t="s">
        <v>166</v>
      </c>
      <c r="H330" s="201" t="str">
        <f aca="false">ROUND(H329*81/1000,2)&amp;" ppb"</f>
        <v>35.72 ppb</v>
      </c>
      <c r="I330" s="33" t="s">
        <v>39</v>
      </c>
      <c r="J330" s="202" t="str">
        <f aca="false">ROUND(J329*81/1000,2)&amp;" ppb"</f>
        <v>4.32 ppb</v>
      </c>
      <c r="K330" s="201" t="str">
        <f aca="false">"&lt;"&amp;ROUND(RIGHT(K329,LEN(K329)-1)*81/1000,2)&amp;" ppb"</f>
        <v>&lt;1.7 ppb</v>
      </c>
      <c r="L330" s="33"/>
      <c r="M330" s="202"/>
      <c r="N330" s="201" t="str">
        <f aca="false">"&lt;"&amp;ROUND(RIGHT(N329,LEN(N329)-1)*1760/1000,2)&amp;" ppb"</f>
        <v>&lt;3.92 ppb</v>
      </c>
      <c r="O330" s="33"/>
      <c r="P330" s="202"/>
      <c r="Q330" s="201" t="str">
        <f aca="false">"&lt;"&amp;ROUND(RIGHT(Q329,LEN(Q329)-1)*246/1000,2)&amp;" ppb"</f>
        <v>&lt;9.5 ppb</v>
      </c>
      <c r="R330" s="33"/>
      <c r="S330" s="36"/>
      <c r="T330" s="201" t="str">
        <f aca="false">"&lt;"&amp;ROUND(RIGHT(T329,LEN(T329)-1)*246/1000,2)&amp;" ppb"</f>
        <v>&lt;18.71 ppb</v>
      </c>
      <c r="U330" s="30"/>
      <c r="V330" s="304"/>
      <c r="W330" s="35"/>
      <c r="X330" s="33"/>
      <c r="Y330" s="36"/>
      <c r="Z330" s="201" t="str">
        <f aca="false">ROUND(Z329*81/1000,2)&amp;" ppb"</f>
        <v>626.16 ppb</v>
      </c>
      <c r="AA330" s="33" t="s">
        <v>39</v>
      </c>
      <c r="AB330" s="202" t="str">
        <f aca="false">ROUND(AB329*81/1000,2)&amp;" ppb"</f>
        <v>35.96 ppb</v>
      </c>
      <c r="AC330" s="29"/>
      <c r="AD330" s="33"/>
      <c r="AE330" s="31"/>
    </row>
    <row r="331" customFormat="false" ht="41.45" hidden="false" customHeight="true" outlineLevel="0" collapsed="false">
      <c r="A331" s="203" t="s">
        <v>1105</v>
      </c>
      <c r="B331" s="41" t="s">
        <v>1106</v>
      </c>
      <c r="C331" s="185" t="s">
        <v>1107</v>
      </c>
      <c r="D331" s="76" t="n">
        <v>19.647</v>
      </c>
      <c r="E331" s="42" t="s">
        <v>1108</v>
      </c>
      <c r="F331" s="62" t="n">
        <v>43992</v>
      </c>
      <c r="G331" s="63" t="s">
        <v>198</v>
      </c>
      <c r="H331" s="77" t="s">
        <v>1109</v>
      </c>
      <c r="I331" s="65"/>
      <c r="J331" s="58"/>
      <c r="K331" s="56" t="n">
        <v>35.95</v>
      </c>
      <c r="L331" s="65" t="s">
        <v>39</v>
      </c>
      <c r="M331" s="58" t="n">
        <v>16.04</v>
      </c>
      <c r="N331" s="56" t="n">
        <v>0.094</v>
      </c>
      <c r="O331" s="98" t="s">
        <v>39</v>
      </c>
      <c r="P331" s="58" t="n">
        <v>1.347</v>
      </c>
      <c r="Q331" s="77" t="s">
        <v>1110</v>
      </c>
      <c r="R331" s="65"/>
      <c r="S331" s="58"/>
      <c r="T331" s="68" t="s">
        <v>1111</v>
      </c>
      <c r="U331" s="65"/>
      <c r="V331" s="66"/>
      <c r="W331" s="56" t="n">
        <v>0</v>
      </c>
      <c r="X331" s="98" t="s">
        <v>39</v>
      </c>
      <c r="Y331" s="58" t="n">
        <v>69.26</v>
      </c>
      <c r="Z331" s="56" t="n">
        <v>33766</v>
      </c>
      <c r="AA331" s="65" t="s">
        <v>39</v>
      </c>
      <c r="AB331" s="58" t="n">
        <v>1765</v>
      </c>
      <c r="AC331" s="78"/>
      <c r="AD331" s="78"/>
      <c r="AE331" s="78"/>
    </row>
    <row r="332" customFormat="false" ht="34.3" hidden="false" customHeight="true" outlineLevel="0" collapsed="false">
      <c r="A332" s="51" t="s">
        <v>1112</v>
      </c>
      <c r="B332" s="51"/>
      <c r="C332" s="79"/>
      <c r="D332" s="80"/>
      <c r="E332" s="80"/>
      <c r="F332" s="53" t="n">
        <v>44012</v>
      </c>
      <c r="G332" s="63" t="s">
        <v>166</v>
      </c>
      <c r="H332" s="205" t="str">
        <f aca="false">"&lt;"&amp;ROUND(RIGHT(H331,LEN(H331)-1)*81/1000,2)&amp;" ppb"</f>
        <v>&lt;1.45 ppb</v>
      </c>
      <c r="I332" s="70"/>
      <c r="J332" s="58"/>
      <c r="K332" s="205" t="str">
        <f aca="false">ROUND(K331*81/1000,2)&amp;" ppb"</f>
        <v>2.91 ppb</v>
      </c>
      <c r="L332" s="91" t="s">
        <v>39</v>
      </c>
      <c r="M332" s="206" t="str">
        <f aca="false">ROUND(M331*81/1000,2)&amp;" ppb"</f>
        <v>1.3 ppb</v>
      </c>
      <c r="N332" s="205" t="str">
        <f aca="false">ROUND(N331*1760/1000,2)&amp;" ppb"</f>
        <v>0.17 ppb</v>
      </c>
      <c r="O332" s="91" t="s">
        <v>39</v>
      </c>
      <c r="P332" s="206" t="str">
        <f aca="false">ROUND(P331*1760/1000,2)&amp;" ppb"</f>
        <v>2.37 ppb</v>
      </c>
      <c r="Q332" s="205" t="str">
        <f aca="false">"&lt;"&amp;ROUND(RIGHT(Q331,LEN(Q331)-1)*246/1000,2)&amp;" ppb"</f>
        <v>&lt;7.04 ppb</v>
      </c>
      <c r="R332" s="70"/>
      <c r="S332" s="58"/>
      <c r="T332" s="205" t="str">
        <f aca="false">"&lt;"&amp;ROUND(RIGHT(T331,LEN(T331)-1)*246/1000,2)&amp;" ppb"</f>
        <v>&lt;4.6 ppb</v>
      </c>
      <c r="U332" s="70"/>
      <c r="V332" s="58"/>
      <c r="W332" s="56"/>
      <c r="X332" s="70"/>
      <c r="Y332" s="58"/>
      <c r="Z332" s="205" t="str">
        <f aca="false">ROUND(Z331*81/1000,2)&amp;" ppb"</f>
        <v>2735.05 ppb</v>
      </c>
      <c r="AA332" s="91" t="s">
        <v>39</v>
      </c>
      <c r="AB332" s="206" t="str">
        <f aca="false">ROUND(AB331*81/1000,2)&amp;" ppb"</f>
        <v>142.97 ppb</v>
      </c>
      <c r="AC332" s="71"/>
      <c r="AD332" s="70"/>
      <c r="AE332" s="72"/>
    </row>
    <row r="333" customFormat="false" ht="34.3" hidden="false" customHeight="true" outlineLevel="0" collapsed="false">
      <c r="A333" s="198" t="s">
        <v>1113</v>
      </c>
      <c r="B333" s="24" t="s">
        <v>1114</v>
      </c>
      <c r="C333" s="199" t="s">
        <v>1115</v>
      </c>
      <c r="D333" s="25" t="n">
        <v>9.582</v>
      </c>
      <c r="E333" s="26" t="s">
        <v>1116</v>
      </c>
      <c r="F333" s="27" t="n">
        <v>44333</v>
      </c>
      <c r="G333" s="28" t="s">
        <v>111</v>
      </c>
      <c r="H333" s="108"/>
      <c r="I333" s="109" t="s">
        <v>27</v>
      </c>
      <c r="J333" s="110"/>
      <c r="K333" s="108"/>
      <c r="L333" s="109" t="s">
        <v>28</v>
      </c>
      <c r="M333" s="110"/>
      <c r="N333" s="108"/>
      <c r="O333" s="109" t="s">
        <v>29</v>
      </c>
      <c r="P333" s="110"/>
      <c r="Q333" s="108"/>
      <c r="R333" s="109" t="s">
        <v>30</v>
      </c>
      <c r="S333" s="110"/>
      <c r="T333" s="111"/>
      <c r="U333" s="109" t="s">
        <v>112</v>
      </c>
      <c r="V333" s="110"/>
      <c r="W333" s="108"/>
      <c r="X333" s="109" t="s">
        <v>32</v>
      </c>
      <c r="Y333" s="110"/>
      <c r="Z333" s="108"/>
      <c r="AA333" s="109" t="s">
        <v>98</v>
      </c>
      <c r="AB333" s="110"/>
      <c r="AC333" s="112" t="s">
        <v>34</v>
      </c>
      <c r="AD333" s="112"/>
      <c r="AE333" s="112"/>
    </row>
    <row r="334" customFormat="false" ht="29.05" hidden="false" customHeight="true" outlineLevel="0" collapsed="false">
      <c r="A334" s="93" t="s">
        <v>1112</v>
      </c>
      <c r="B334" s="93" t="s">
        <v>1117</v>
      </c>
      <c r="C334" s="93"/>
      <c r="D334" s="93"/>
      <c r="E334" s="93"/>
      <c r="F334" s="96" t="n">
        <v>44343</v>
      </c>
      <c r="G334" s="28" t="s">
        <v>198</v>
      </c>
      <c r="H334" s="35" t="s">
        <v>1118</v>
      </c>
      <c r="I334" s="33"/>
      <c r="J334" s="36"/>
      <c r="K334" s="35" t="n">
        <v>68.71</v>
      </c>
      <c r="L334" s="33" t="s">
        <v>39</v>
      </c>
      <c r="M334" s="36" t="n">
        <v>38.7</v>
      </c>
      <c r="N334" s="35" t="s">
        <v>1119</v>
      </c>
      <c r="O334" s="33"/>
      <c r="P334" s="36"/>
      <c r="Q334" s="35" t="n">
        <v>9.657</v>
      </c>
      <c r="R334" s="33" t="s">
        <v>39</v>
      </c>
      <c r="S334" s="36" t="n">
        <v>5.613</v>
      </c>
      <c r="T334" s="35" t="n">
        <v>1183.6</v>
      </c>
      <c r="U334" s="33" t="s">
        <v>39</v>
      </c>
      <c r="V334" s="36" t="n">
        <v>310</v>
      </c>
      <c r="W334" s="35" t="s">
        <v>1120</v>
      </c>
      <c r="X334" s="30"/>
      <c r="Y334" s="36"/>
      <c r="Z334" s="35" t="s">
        <v>1121</v>
      </c>
      <c r="AA334" s="33"/>
      <c r="AB334" s="36"/>
      <c r="AC334" s="163"/>
      <c r="AD334" s="163"/>
      <c r="AE334" s="163"/>
    </row>
    <row r="335" customFormat="false" ht="28.4" hidden="false" customHeight="true" outlineLevel="0" collapsed="false">
      <c r="A335" s="93"/>
      <c r="B335" s="224"/>
      <c r="C335" s="93"/>
      <c r="D335" s="93"/>
      <c r="E335" s="224"/>
      <c r="F335" s="96"/>
      <c r="G335" s="28" t="s">
        <v>166</v>
      </c>
      <c r="H335" s="201" t="str">
        <f aca="false">"&lt;"&amp;ROUND(RIGHT(H334,LEN(H334)-1)*81/1000,2)&amp;" ppb"</f>
        <v>&lt;0.68 ppb</v>
      </c>
      <c r="I335" s="33"/>
      <c r="J335" s="202"/>
      <c r="K335" s="201" t="str">
        <f aca="false">ROUND(K334*81/1000,2)&amp;" ppb"</f>
        <v>5.57 ppb</v>
      </c>
      <c r="L335" s="33" t="s">
        <v>39</v>
      </c>
      <c r="M335" s="202" t="str">
        <f aca="false">ROUND(M334*81/1000,2)&amp;" ppb"</f>
        <v>3.13 ppb</v>
      </c>
      <c r="N335" s="201" t="str">
        <f aca="false">"&lt;"&amp;ROUND(RIGHT(N334,LEN(N334)-1)*1760/1000,2)&amp;" ppb"</f>
        <v>&lt;2.8 ppb</v>
      </c>
      <c r="O335" s="33"/>
      <c r="P335" s="202"/>
      <c r="Q335" s="201" t="str">
        <f aca="false">ROUND(Q334*246/1000,2)&amp;" ppb"</f>
        <v>2.38 ppb</v>
      </c>
      <c r="R335" s="33" t="s">
        <v>39</v>
      </c>
      <c r="S335" s="202" t="str">
        <f aca="false">ROUND(S334*246/1000,2)&amp;" ppb"</f>
        <v>1.38 ppb</v>
      </c>
      <c r="T335" s="201" t="str">
        <f aca="false">ROUND(T334*32300/1000000,2)&amp;" ppm"</f>
        <v>38.23 ppm</v>
      </c>
      <c r="U335" s="33" t="s">
        <v>39</v>
      </c>
      <c r="V335" s="202" t="str">
        <f aca="false">ROUND(V334*32300/1000000,2)&amp;" ppm"</f>
        <v>10.01 ppm</v>
      </c>
      <c r="W335" s="29"/>
      <c r="X335" s="33"/>
      <c r="Y335" s="31"/>
      <c r="Z335" s="29"/>
      <c r="AA335" s="33"/>
      <c r="AB335" s="31"/>
      <c r="AC335" s="37"/>
      <c r="AD335" s="33"/>
      <c r="AE335" s="38"/>
    </row>
    <row r="336" customFormat="false" ht="30" hidden="false" customHeight="true" outlineLevel="0" collapsed="false">
      <c r="A336" s="93"/>
      <c r="B336" s="224"/>
      <c r="C336" s="93"/>
      <c r="D336" s="93"/>
      <c r="E336" s="224"/>
      <c r="F336" s="96"/>
      <c r="G336" s="28" t="s">
        <v>111</v>
      </c>
      <c r="H336" s="134" t="s">
        <v>115</v>
      </c>
      <c r="I336" s="134"/>
      <c r="J336" s="134"/>
      <c r="K336" s="108"/>
      <c r="L336" s="109" t="s">
        <v>80</v>
      </c>
      <c r="M336" s="110"/>
      <c r="N336" s="135"/>
      <c r="O336" s="109" t="s">
        <v>81</v>
      </c>
      <c r="P336" s="136"/>
      <c r="Q336" s="135"/>
      <c r="R336" s="109" t="s">
        <v>117</v>
      </c>
      <c r="S336" s="136"/>
      <c r="T336" s="111"/>
      <c r="U336" s="109"/>
      <c r="V336" s="137"/>
      <c r="W336" s="111"/>
      <c r="X336" s="109"/>
      <c r="Y336" s="137"/>
      <c r="Z336" s="111"/>
      <c r="AA336" s="109"/>
      <c r="AB336" s="137"/>
      <c r="AC336" s="108"/>
      <c r="AD336" s="109"/>
      <c r="AE336" s="110"/>
    </row>
    <row r="337" customFormat="false" ht="27.6" hidden="false" customHeight="true" outlineLevel="0" collapsed="false">
      <c r="A337" s="226"/>
      <c r="B337" s="93"/>
      <c r="C337" s="93"/>
      <c r="D337" s="93"/>
      <c r="E337" s="93"/>
      <c r="F337" s="96"/>
      <c r="G337" s="28" t="s">
        <v>198</v>
      </c>
      <c r="H337" s="35" t="n">
        <v>8070.8</v>
      </c>
      <c r="I337" s="30" t="s">
        <v>39</v>
      </c>
      <c r="J337" s="283" t="n">
        <v>566.7</v>
      </c>
      <c r="K337" s="35" t="s">
        <v>1122</v>
      </c>
      <c r="L337" s="30"/>
      <c r="M337" s="283"/>
      <c r="N337" s="35" t="s">
        <v>1123</v>
      </c>
      <c r="O337" s="30"/>
      <c r="P337" s="36"/>
      <c r="Q337" s="35" t="s">
        <v>1124</v>
      </c>
      <c r="R337" s="30"/>
      <c r="S337" s="36"/>
      <c r="T337" s="35"/>
      <c r="U337" s="33"/>
      <c r="V337" s="36"/>
      <c r="W337" s="29"/>
      <c r="X337" s="33"/>
      <c r="Y337" s="36"/>
      <c r="Z337" s="37"/>
      <c r="AA337" s="37"/>
      <c r="AB337" s="37"/>
      <c r="AC337" s="29"/>
      <c r="AD337" s="33"/>
      <c r="AE337" s="36"/>
    </row>
    <row r="338" customFormat="false" ht="29.2" hidden="false" customHeight="true" outlineLevel="0" collapsed="false">
      <c r="A338" s="228"/>
      <c r="B338" s="228"/>
      <c r="C338" s="39"/>
      <c r="D338" s="39"/>
      <c r="E338" s="39"/>
      <c r="F338" s="40"/>
      <c r="G338" s="28" t="s">
        <v>166</v>
      </c>
      <c r="H338" s="201" t="str">
        <f aca="false">ROUND(H337*81/1000,2)&amp;" ppb"</f>
        <v>653.73 ppb</v>
      </c>
      <c r="I338" s="33" t="s">
        <v>39</v>
      </c>
      <c r="J338" s="202" t="str">
        <f aca="false">ROUND(J337*81/1000,2)&amp;" ppb"</f>
        <v>45.9 ppb</v>
      </c>
      <c r="K338" s="29"/>
      <c r="L338" s="30"/>
      <c r="M338" s="31"/>
      <c r="N338" s="35"/>
      <c r="O338" s="33"/>
      <c r="P338" s="36"/>
      <c r="Q338" s="201" t="str">
        <f aca="false">"&lt;"&amp;ROUND(RIGHT(Q337,LEN(Q337)-1)*246/1000,2)&amp;" ppb"</f>
        <v>&lt;5.4 ppb</v>
      </c>
      <c r="R338" s="33"/>
      <c r="S338" s="202"/>
      <c r="T338" s="29"/>
      <c r="U338" s="31"/>
      <c r="V338" s="31"/>
      <c r="W338" s="35"/>
      <c r="X338" s="33"/>
      <c r="Y338" s="31"/>
      <c r="Z338" s="37"/>
      <c r="AA338" s="31"/>
      <c r="AB338" s="31"/>
      <c r="AC338" s="29"/>
      <c r="AD338" s="33"/>
      <c r="AE338" s="31"/>
    </row>
    <row r="339" customFormat="false" ht="34.3" hidden="false" customHeight="true" outlineLevel="0" collapsed="false">
      <c r="A339" s="203" t="s">
        <v>1125</v>
      </c>
      <c r="B339" s="41" t="s">
        <v>1126</v>
      </c>
      <c r="C339" s="185" t="s">
        <v>1127</v>
      </c>
      <c r="D339" s="76" t="n">
        <v>11.69</v>
      </c>
      <c r="E339" s="42" t="n">
        <v>210611</v>
      </c>
      <c r="F339" s="62" t="n">
        <v>44358</v>
      </c>
      <c r="G339" s="63" t="s">
        <v>111</v>
      </c>
      <c r="H339" s="108"/>
      <c r="I339" s="109" t="s">
        <v>27</v>
      </c>
      <c r="J339" s="110"/>
      <c r="K339" s="108"/>
      <c r="L339" s="109" t="s">
        <v>28</v>
      </c>
      <c r="M339" s="110"/>
      <c r="N339" s="108"/>
      <c r="O339" s="109" t="s">
        <v>29</v>
      </c>
      <c r="P339" s="110"/>
      <c r="Q339" s="108"/>
      <c r="R339" s="109" t="s">
        <v>30</v>
      </c>
      <c r="S339" s="110"/>
      <c r="T339" s="111"/>
      <c r="U339" s="109" t="s">
        <v>112</v>
      </c>
      <c r="V339" s="110"/>
      <c r="W339" s="108"/>
      <c r="X339" s="109" t="s">
        <v>32</v>
      </c>
      <c r="Y339" s="110"/>
      <c r="Z339" s="108"/>
      <c r="AA339" s="109" t="s">
        <v>98</v>
      </c>
      <c r="AB339" s="110"/>
      <c r="AC339" s="112" t="s">
        <v>34</v>
      </c>
      <c r="AD339" s="112"/>
      <c r="AE339" s="112"/>
    </row>
    <row r="340" customFormat="false" ht="29.05" hidden="false" customHeight="true" outlineLevel="0" collapsed="false">
      <c r="A340" s="86" t="s">
        <v>1128</v>
      </c>
      <c r="B340" s="86" t="s">
        <v>1129</v>
      </c>
      <c r="C340" s="86"/>
      <c r="D340" s="86"/>
      <c r="E340" s="86"/>
      <c r="F340" s="89" t="n">
        <v>44370</v>
      </c>
      <c r="G340" s="63" t="s">
        <v>198</v>
      </c>
      <c r="H340" s="77" t="s">
        <v>1130</v>
      </c>
      <c r="I340" s="70"/>
      <c r="J340" s="58"/>
      <c r="K340" s="56" t="n">
        <v>121.2</v>
      </c>
      <c r="L340" s="91" t="s">
        <v>39</v>
      </c>
      <c r="M340" s="58" t="n">
        <v>41.48</v>
      </c>
      <c r="N340" s="56" t="n">
        <v>1.384</v>
      </c>
      <c r="O340" s="91" t="s">
        <v>39</v>
      </c>
      <c r="P340" s="58" t="n">
        <v>0.843</v>
      </c>
      <c r="Q340" s="56" t="n">
        <v>0.7439</v>
      </c>
      <c r="R340" s="91" t="s">
        <v>39</v>
      </c>
      <c r="S340" s="58" t="n">
        <v>4.429</v>
      </c>
      <c r="T340" s="56" t="n">
        <v>1133.3</v>
      </c>
      <c r="U340" s="91" t="s">
        <v>39</v>
      </c>
      <c r="V340" s="58" t="n">
        <v>326.8</v>
      </c>
      <c r="W340" s="56" t="n">
        <v>2.8854</v>
      </c>
      <c r="X340" s="98" t="s">
        <v>39</v>
      </c>
      <c r="Y340" s="58" t="n">
        <v>21.48</v>
      </c>
      <c r="Z340" s="77" t="s">
        <v>1131</v>
      </c>
      <c r="AA340" s="70"/>
      <c r="AB340" s="58"/>
      <c r="AC340" s="69"/>
      <c r="AD340" s="69"/>
      <c r="AE340" s="69"/>
    </row>
    <row r="341" customFormat="false" ht="28.4" hidden="false" customHeight="true" outlineLevel="0" collapsed="false">
      <c r="A341" s="86"/>
      <c r="B341" s="230"/>
      <c r="C341" s="86"/>
      <c r="D341" s="86"/>
      <c r="E341" s="230"/>
      <c r="F341" s="89"/>
      <c r="G341" s="63" t="s">
        <v>166</v>
      </c>
      <c r="H341" s="205" t="str">
        <f aca="false">"&lt;"&amp;ROUND(RIGHT(H340,LEN(H340)-1)*81/1000,2)&amp;" ppb"</f>
        <v>&lt;0.21 ppb</v>
      </c>
      <c r="I341" s="70"/>
      <c r="J341" s="206"/>
      <c r="K341" s="205" t="str">
        <f aca="false">ROUND(K340*81/1000,2)&amp;" ppb"</f>
        <v>9.82 ppb</v>
      </c>
      <c r="L341" s="91" t="s">
        <v>39</v>
      </c>
      <c r="M341" s="206" t="str">
        <f aca="false">ROUND(M340*81/1000,2)&amp;" ppb"</f>
        <v>3.36 ppb</v>
      </c>
      <c r="N341" s="205" t="str">
        <f aca="false">ROUND(N340*1760/1000,2)&amp;" ppb"</f>
        <v>2.44 ppb</v>
      </c>
      <c r="O341" s="91" t="s">
        <v>39</v>
      </c>
      <c r="P341" s="206" t="str">
        <f aca="false">ROUND(P340*1760/1000,2)&amp;" ppb"</f>
        <v>1.48 ppb</v>
      </c>
      <c r="Q341" s="205" t="str">
        <f aca="false">ROUND(Q340*246/1000,2)&amp;" ppb"</f>
        <v>0.18 ppb</v>
      </c>
      <c r="R341" s="91" t="s">
        <v>39</v>
      </c>
      <c r="S341" s="206" t="str">
        <f aca="false">ROUND(S340*246/1000,2)&amp;" ppb"</f>
        <v>1.09 ppb</v>
      </c>
      <c r="T341" s="205" t="str">
        <f aca="false">ROUND(T340*32300/1000000,2)&amp;" ppm"</f>
        <v>36.61 ppm</v>
      </c>
      <c r="U341" s="91" t="s">
        <v>39</v>
      </c>
      <c r="V341" s="206" t="str">
        <f aca="false">ROUND(V340*32300/1000000,2)&amp;" ppm"</f>
        <v>10.56 ppm</v>
      </c>
      <c r="W341" s="71"/>
      <c r="X341" s="70"/>
      <c r="Y341" s="72"/>
      <c r="Z341" s="71"/>
      <c r="AA341" s="70"/>
      <c r="AB341" s="72"/>
      <c r="AC341" s="73"/>
      <c r="AD341" s="70"/>
      <c r="AE341" s="74"/>
    </row>
    <row r="342" customFormat="false" ht="30" hidden="false" customHeight="true" outlineLevel="0" collapsed="false">
      <c r="A342" s="86"/>
      <c r="B342" s="230"/>
      <c r="C342" s="86"/>
      <c r="D342" s="86"/>
      <c r="E342" s="230"/>
      <c r="F342" s="89"/>
      <c r="G342" s="63" t="s">
        <v>111</v>
      </c>
      <c r="H342" s="134" t="s">
        <v>115</v>
      </c>
      <c r="I342" s="134"/>
      <c r="J342" s="134"/>
      <c r="K342" s="108"/>
      <c r="L342" s="109" t="s">
        <v>80</v>
      </c>
      <c r="M342" s="110"/>
      <c r="N342" s="135"/>
      <c r="O342" s="109" t="s">
        <v>81</v>
      </c>
      <c r="P342" s="136"/>
      <c r="Q342" s="135"/>
      <c r="R342" s="109" t="s">
        <v>117</v>
      </c>
      <c r="S342" s="136"/>
      <c r="T342" s="111"/>
      <c r="U342" s="109"/>
      <c r="V342" s="137"/>
      <c r="W342" s="111"/>
      <c r="X342" s="109"/>
      <c r="Y342" s="137"/>
      <c r="Z342" s="111"/>
      <c r="AA342" s="109"/>
      <c r="AB342" s="137"/>
      <c r="AC342" s="108"/>
      <c r="AD342" s="109"/>
      <c r="AE342" s="110"/>
    </row>
    <row r="343" customFormat="false" ht="27.6" hidden="false" customHeight="true" outlineLevel="0" collapsed="false">
      <c r="A343" s="232"/>
      <c r="B343" s="86"/>
      <c r="C343" s="86"/>
      <c r="D343" s="86"/>
      <c r="E343" s="86"/>
      <c r="F343" s="89"/>
      <c r="G343" s="63" t="s">
        <v>198</v>
      </c>
      <c r="H343" s="77" t="s">
        <v>1132</v>
      </c>
      <c r="I343" s="57"/>
      <c r="J343" s="233"/>
      <c r="K343" s="77" t="s">
        <v>1133</v>
      </c>
      <c r="L343" s="57"/>
      <c r="M343" s="233"/>
      <c r="N343" s="77" t="s">
        <v>1134</v>
      </c>
      <c r="O343" s="57"/>
      <c r="P343" s="58"/>
      <c r="Q343" s="77" t="s">
        <v>1135</v>
      </c>
      <c r="R343" s="57"/>
      <c r="S343" s="58"/>
      <c r="T343" s="56"/>
      <c r="U343" s="70"/>
      <c r="V343" s="58"/>
      <c r="W343" s="71"/>
      <c r="X343" s="70"/>
      <c r="Y343" s="58"/>
      <c r="Z343" s="73"/>
      <c r="AA343" s="73"/>
      <c r="AB343" s="73"/>
      <c r="AC343" s="71"/>
      <c r="AD343" s="70"/>
      <c r="AE343" s="58"/>
    </row>
    <row r="344" customFormat="false" ht="29.2" hidden="false" customHeight="true" outlineLevel="0" collapsed="false">
      <c r="A344" s="235"/>
      <c r="B344" s="235"/>
      <c r="C344" s="51"/>
      <c r="D344" s="51"/>
      <c r="E344" s="51"/>
      <c r="F344" s="53"/>
      <c r="G344" s="63" t="s">
        <v>166</v>
      </c>
      <c r="H344" s="205" t="str">
        <f aca="false">"&lt;"&amp;ROUND(RIGHT(H343,LEN(H343)-1)*81/1000,2)&amp;" ppb"</f>
        <v>&lt;15.37 ppb</v>
      </c>
      <c r="I344" s="70"/>
      <c r="J344" s="206"/>
      <c r="K344" s="71"/>
      <c r="L344" s="57"/>
      <c r="M344" s="72"/>
      <c r="N344" s="56"/>
      <c r="O344" s="70"/>
      <c r="P344" s="58"/>
      <c r="Q344" s="205" t="str">
        <f aca="false">"&lt;"&amp;ROUND(RIGHT(Q343,LEN(Q343)-1)*246/1000,2)&amp;" ppb"</f>
        <v>&lt;2.68 ppb</v>
      </c>
      <c r="R344" s="70"/>
      <c r="S344" s="206"/>
      <c r="T344" s="71"/>
      <c r="U344" s="72"/>
      <c r="V344" s="72"/>
      <c r="W344" s="56"/>
      <c r="X344" s="70"/>
      <c r="Y344" s="72"/>
      <c r="Z344" s="73"/>
      <c r="AA344" s="72"/>
      <c r="AB344" s="72"/>
      <c r="AC344" s="71"/>
      <c r="AD344" s="70"/>
      <c r="AE344" s="72"/>
    </row>
    <row r="345" customFormat="false" ht="34.3" hidden="false" customHeight="true" outlineLevel="0" collapsed="false">
      <c r="A345" s="198" t="s">
        <v>1136</v>
      </c>
      <c r="B345" s="24" t="s">
        <v>1137</v>
      </c>
      <c r="C345" s="199" t="s">
        <v>1138</v>
      </c>
      <c r="D345" s="25" t="n">
        <v>6.922</v>
      </c>
      <c r="E345" s="26" t="n">
        <v>210702</v>
      </c>
      <c r="F345" s="27" t="n">
        <v>44379</v>
      </c>
      <c r="G345" s="28" t="s">
        <v>111</v>
      </c>
      <c r="H345" s="108"/>
      <c r="I345" s="109" t="s">
        <v>27</v>
      </c>
      <c r="J345" s="110"/>
      <c r="K345" s="108"/>
      <c r="L345" s="109" t="s">
        <v>28</v>
      </c>
      <c r="M345" s="110"/>
      <c r="N345" s="108"/>
      <c r="O345" s="109" t="s">
        <v>29</v>
      </c>
      <c r="P345" s="110"/>
      <c r="Q345" s="108"/>
      <c r="R345" s="109" t="s">
        <v>30</v>
      </c>
      <c r="S345" s="110"/>
      <c r="T345" s="111"/>
      <c r="U345" s="109" t="s">
        <v>112</v>
      </c>
      <c r="V345" s="110"/>
      <c r="W345" s="108"/>
      <c r="X345" s="109" t="s">
        <v>32</v>
      </c>
      <c r="Y345" s="110"/>
      <c r="Z345" s="108"/>
      <c r="AA345" s="109" t="s">
        <v>98</v>
      </c>
      <c r="AB345" s="110"/>
      <c r="AC345" s="112" t="s">
        <v>34</v>
      </c>
      <c r="AD345" s="112"/>
      <c r="AE345" s="112"/>
    </row>
    <row r="346" customFormat="false" ht="29.05" hidden="false" customHeight="true" outlineLevel="0" collapsed="false">
      <c r="A346" s="93" t="s">
        <v>1128</v>
      </c>
      <c r="B346" s="93" t="s">
        <v>1139</v>
      </c>
      <c r="C346" s="93"/>
      <c r="D346" s="93"/>
      <c r="E346" s="93"/>
      <c r="F346" s="96" t="n">
        <v>44386</v>
      </c>
      <c r="G346" s="28" t="s">
        <v>198</v>
      </c>
      <c r="H346" s="35" t="s">
        <v>1140</v>
      </c>
      <c r="I346" s="33"/>
      <c r="J346" s="36"/>
      <c r="K346" s="35" t="n">
        <v>484.3</v>
      </c>
      <c r="L346" s="33" t="s">
        <v>39</v>
      </c>
      <c r="M346" s="36" t="n">
        <v>145.1</v>
      </c>
      <c r="N346" s="35" t="s">
        <v>1141</v>
      </c>
      <c r="O346" s="33"/>
      <c r="P346" s="36"/>
      <c r="Q346" s="35" t="s">
        <v>1142</v>
      </c>
      <c r="R346" s="33"/>
      <c r="S346" s="36"/>
      <c r="T346" s="35" t="s">
        <v>1143</v>
      </c>
      <c r="U346" s="33"/>
      <c r="V346" s="36"/>
      <c r="W346" s="35" t="s">
        <v>1144</v>
      </c>
      <c r="X346" s="30"/>
      <c r="Y346" s="36"/>
      <c r="Z346" s="35" t="n">
        <v>14.4</v>
      </c>
      <c r="AA346" s="33" t="s">
        <v>39</v>
      </c>
      <c r="AB346" s="36" t="n">
        <v>28.83</v>
      </c>
      <c r="AC346" s="163"/>
      <c r="AD346" s="163"/>
      <c r="AE346" s="163"/>
    </row>
    <row r="347" customFormat="false" ht="28.4" hidden="false" customHeight="true" outlineLevel="0" collapsed="false">
      <c r="A347" s="93"/>
      <c r="B347" s="224"/>
      <c r="C347" s="93"/>
      <c r="D347" s="93"/>
      <c r="E347" s="224"/>
      <c r="F347" s="96"/>
      <c r="G347" s="28" t="s">
        <v>166</v>
      </c>
      <c r="H347" s="201" t="str">
        <f aca="false">"&lt;"&amp;ROUND(RIGHT(H346,LEN(H346)-1)*81/1000,2)&amp;" ppb"</f>
        <v>&lt;0.61 ppb</v>
      </c>
      <c r="I347" s="33"/>
      <c r="J347" s="202"/>
      <c r="K347" s="201" t="str">
        <f aca="false">ROUND(K346*81/1000,2)&amp;" ppb"</f>
        <v>39.23 ppb</v>
      </c>
      <c r="L347" s="33" t="s">
        <v>39</v>
      </c>
      <c r="M347" s="202" t="str">
        <f aca="false">ROUND(M346*81/1000,2)&amp;" ppb"</f>
        <v>11.75 ppb</v>
      </c>
      <c r="N347" s="201" t="str">
        <f aca="false">"&lt;"&amp;ROUND(RIGHT(N346,LEN(N346)-1)*1760/1000,2)&amp;" ppb"</f>
        <v>&lt;4.77 ppb</v>
      </c>
      <c r="O347" s="33"/>
      <c r="P347" s="202"/>
      <c r="Q347" s="201" t="str">
        <f aca="false">"&lt;"&amp;ROUND(RIGHT(Q346,LEN(Q346)-1)*246/1000,2)&amp;" ppb"</f>
        <v>&lt;2.53 ppb</v>
      </c>
      <c r="R347" s="33"/>
      <c r="S347" s="202"/>
      <c r="T347" s="201" t="str">
        <f aca="false">"&lt;"&amp;ROUND(RIGHT(T346,LEN(T346)-1)*32300/1000000,2)&amp;" ppm"</f>
        <v>&lt;43.44 ppm</v>
      </c>
      <c r="U347" s="33"/>
      <c r="V347" s="202"/>
      <c r="W347" s="29"/>
      <c r="X347" s="33"/>
      <c r="Y347" s="31"/>
      <c r="Z347" s="29"/>
      <c r="AA347" s="33"/>
      <c r="AB347" s="31"/>
      <c r="AC347" s="37"/>
      <c r="AD347" s="33"/>
      <c r="AE347" s="38"/>
    </row>
    <row r="348" customFormat="false" ht="30" hidden="false" customHeight="true" outlineLevel="0" collapsed="false">
      <c r="A348" s="93"/>
      <c r="B348" s="224"/>
      <c r="C348" s="93"/>
      <c r="D348" s="93"/>
      <c r="E348" s="224"/>
      <c r="F348" s="96"/>
      <c r="G348" s="28" t="s">
        <v>111</v>
      </c>
      <c r="H348" s="134" t="s">
        <v>115</v>
      </c>
      <c r="I348" s="134"/>
      <c r="J348" s="134"/>
      <c r="K348" s="108"/>
      <c r="L348" s="109" t="s">
        <v>80</v>
      </c>
      <c r="M348" s="110"/>
      <c r="N348" s="135"/>
      <c r="O348" s="109" t="s">
        <v>81</v>
      </c>
      <c r="P348" s="136"/>
      <c r="Q348" s="135"/>
      <c r="R348" s="109" t="s">
        <v>117</v>
      </c>
      <c r="S348" s="136"/>
      <c r="T348" s="111"/>
      <c r="U348" s="109"/>
      <c r="V348" s="137"/>
      <c r="W348" s="111"/>
      <c r="X348" s="109"/>
      <c r="Y348" s="137"/>
      <c r="Z348" s="111"/>
      <c r="AA348" s="109"/>
      <c r="AB348" s="137"/>
      <c r="AC348" s="108"/>
      <c r="AD348" s="109"/>
      <c r="AE348" s="110"/>
    </row>
    <row r="349" customFormat="false" ht="27.6" hidden="false" customHeight="true" outlineLevel="0" collapsed="false">
      <c r="A349" s="226"/>
      <c r="B349" s="93"/>
      <c r="C349" s="93"/>
      <c r="D349" s="93"/>
      <c r="E349" s="93"/>
      <c r="F349" s="96"/>
      <c r="G349" s="28" t="s">
        <v>198</v>
      </c>
      <c r="H349" s="35" t="n">
        <v>1961.9</v>
      </c>
      <c r="I349" s="30" t="s">
        <v>39</v>
      </c>
      <c r="J349" s="283" t="n">
        <v>923.1</v>
      </c>
      <c r="K349" s="35" t="s">
        <v>1145</v>
      </c>
      <c r="L349" s="30"/>
      <c r="M349" s="36"/>
      <c r="N349" s="35" t="s">
        <v>1146</v>
      </c>
      <c r="O349" s="30"/>
      <c r="P349" s="36"/>
      <c r="Q349" s="35" t="s">
        <v>1147</v>
      </c>
      <c r="R349" s="30"/>
      <c r="S349" s="36"/>
      <c r="T349" s="35"/>
      <c r="U349" s="33"/>
      <c r="V349" s="36"/>
      <c r="W349" s="29"/>
      <c r="X349" s="33"/>
      <c r="Y349" s="36"/>
      <c r="Z349" s="37"/>
      <c r="AA349" s="37"/>
      <c r="AB349" s="37"/>
      <c r="AC349" s="29"/>
      <c r="AD349" s="33"/>
      <c r="AE349" s="36"/>
    </row>
    <row r="350" customFormat="false" ht="29.2" hidden="false" customHeight="true" outlineLevel="0" collapsed="false">
      <c r="A350" s="228"/>
      <c r="B350" s="228"/>
      <c r="C350" s="39"/>
      <c r="D350" s="39"/>
      <c r="E350" s="39"/>
      <c r="F350" s="40"/>
      <c r="G350" s="28" t="s">
        <v>166</v>
      </c>
      <c r="H350" s="201" t="str">
        <f aca="false">ROUND(H349*81/1000,2)&amp;" ppb"</f>
        <v>158.91 ppb</v>
      </c>
      <c r="I350" s="33" t="s">
        <v>39</v>
      </c>
      <c r="J350" s="202" t="str">
        <f aca="false">ROUND(J349*81/1000,2)&amp;" ppb"</f>
        <v>74.77 ppb</v>
      </c>
      <c r="K350" s="29"/>
      <c r="L350" s="30"/>
      <c r="M350" s="31"/>
      <c r="N350" s="35"/>
      <c r="O350" s="33"/>
      <c r="P350" s="36"/>
      <c r="Q350" s="201" t="str">
        <f aca="false">"&lt;"&amp;ROUND(RIGHT(Q349,LEN(Q349)-1)*246/1000,2)&amp;" ppb"</f>
        <v>&lt;3.24 ppb</v>
      </c>
      <c r="R350" s="33"/>
      <c r="S350" s="202"/>
      <c r="T350" s="29"/>
      <c r="U350" s="31"/>
      <c r="V350" s="31"/>
      <c r="W350" s="35"/>
      <c r="X350" s="33"/>
      <c r="Y350" s="31"/>
      <c r="Z350" s="37"/>
      <c r="AA350" s="31"/>
      <c r="AB350" s="31"/>
      <c r="AC350" s="29"/>
      <c r="AD350" s="33"/>
      <c r="AE350" s="31"/>
    </row>
    <row r="351" customFormat="false" ht="34.3" hidden="false" customHeight="true" outlineLevel="0" collapsed="false">
      <c r="A351" s="203" t="s">
        <v>1148</v>
      </c>
      <c r="B351" s="41" t="s">
        <v>1149</v>
      </c>
      <c r="C351" s="185" t="s">
        <v>1150</v>
      </c>
      <c r="D351" s="76" t="n">
        <v>33.383</v>
      </c>
      <c r="E351" s="42" t="s">
        <v>1151</v>
      </c>
      <c r="F351" s="62" t="n">
        <v>44463</v>
      </c>
      <c r="G351" s="63" t="s">
        <v>111</v>
      </c>
      <c r="H351" s="108"/>
      <c r="I351" s="109" t="s">
        <v>27</v>
      </c>
      <c r="J351" s="110"/>
      <c r="K351" s="108"/>
      <c r="L351" s="109" t="s">
        <v>28</v>
      </c>
      <c r="M351" s="110"/>
      <c r="N351" s="108"/>
      <c r="O351" s="109" t="s">
        <v>29</v>
      </c>
      <c r="P351" s="110"/>
      <c r="Q351" s="108"/>
      <c r="R351" s="109" t="s">
        <v>30</v>
      </c>
      <c r="S351" s="110"/>
      <c r="T351" s="111"/>
      <c r="U351" s="109" t="s">
        <v>112</v>
      </c>
      <c r="V351" s="110"/>
      <c r="W351" s="108"/>
      <c r="X351" s="109" t="s">
        <v>32</v>
      </c>
      <c r="Y351" s="110"/>
      <c r="Z351" s="108"/>
      <c r="AA351" s="109" t="s">
        <v>98</v>
      </c>
      <c r="AB351" s="110"/>
      <c r="AC351" s="112" t="s">
        <v>34</v>
      </c>
      <c r="AD351" s="112"/>
      <c r="AE351" s="112"/>
    </row>
    <row r="352" customFormat="false" ht="29.05" hidden="false" customHeight="true" outlineLevel="0" collapsed="false">
      <c r="A352" s="86" t="s">
        <v>1112</v>
      </c>
      <c r="B352" s="86" t="s">
        <v>1152</v>
      </c>
      <c r="C352" s="86"/>
      <c r="D352" s="86"/>
      <c r="E352" s="86"/>
      <c r="F352" s="89" t="n">
        <v>44498</v>
      </c>
      <c r="G352" s="63" t="s">
        <v>198</v>
      </c>
      <c r="H352" s="56" t="n">
        <v>46.83</v>
      </c>
      <c r="I352" s="91" t="s">
        <v>39</v>
      </c>
      <c r="J352" s="58" t="n">
        <v>3.342</v>
      </c>
      <c r="K352" s="77" t="s">
        <v>1153</v>
      </c>
      <c r="L352" s="70"/>
      <c r="M352" s="58"/>
      <c r="N352" s="77" t="s">
        <v>1154</v>
      </c>
      <c r="O352" s="70"/>
      <c r="P352" s="58"/>
      <c r="Q352" s="56" t="n">
        <v>11.12</v>
      </c>
      <c r="R352" s="91" t="s">
        <v>39</v>
      </c>
      <c r="S352" s="58" t="n">
        <v>2.698</v>
      </c>
      <c r="T352" s="56" t="n">
        <v>779.95</v>
      </c>
      <c r="U352" s="91" t="s">
        <v>39</v>
      </c>
      <c r="V352" s="58" t="n">
        <v>142.8</v>
      </c>
      <c r="W352" s="77" t="s">
        <v>1155</v>
      </c>
      <c r="X352" s="57"/>
      <c r="Y352" s="58"/>
      <c r="Z352" s="77" t="s">
        <v>1156</v>
      </c>
      <c r="AA352" s="70"/>
      <c r="AB352" s="58"/>
      <c r="AC352" s="69"/>
      <c r="AD352" s="69"/>
      <c r="AE352" s="69"/>
    </row>
    <row r="353" customFormat="false" ht="28.4" hidden="false" customHeight="true" outlineLevel="0" collapsed="false">
      <c r="A353" s="86"/>
      <c r="B353" s="230"/>
      <c r="C353" s="86"/>
      <c r="D353" s="86"/>
      <c r="E353" s="230"/>
      <c r="F353" s="89"/>
      <c r="G353" s="63" t="s">
        <v>166</v>
      </c>
      <c r="H353" s="205" t="str">
        <f aca="false">ROUND(H352*81/1000,2)&amp;" ppb"</f>
        <v>3.79 ppb</v>
      </c>
      <c r="I353" s="91" t="s">
        <v>39</v>
      </c>
      <c r="J353" s="206" t="str">
        <f aca="false">ROUND(J352*81/1000,2)&amp;" ppb"</f>
        <v>0.27 ppb</v>
      </c>
      <c r="K353" s="205" t="str">
        <f aca="false">"&lt;"&amp;ROUND(RIGHT(K352,LEN(K352)-1)*81/1000,2)&amp;" ppb"</f>
        <v>&lt;2.09 ppb</v>
      </c>
      <c r="L353" s="70"/>
      <c r="M353" s="206"/>
      <c r="N353" s="205" t="str">
        <f aca="false">"&lt;"&amp;ROUND(RIGHT(N352,LEN(N352)-1)*1760/1000,2)&amp;" ppb"</f>
        <v>&lt;2.11 ppb</v>
      </c>
      <c r="O353" s="70"/>
      <c r="P353" s="206"/>
      <c r="Q353" s="205" t="str">
        <f aca="false">ROUND(Q352*246/1000,2)&amp;" ppb"</f>
        <v>2.74 ppb</v>
      </c>
      <c r="R353" s="91" t="s">
        <v>39</v>
      </c>
      <c r="S353" s="206" t="str">
        <f aca="false">ROUND(S352*246/1000,2)&amp;" ppb"</f>
        <v>0.66 ppb</v>
      </c>
      <c r="T353" s="205" t="str">
        <f aca="false">ROUND(T352*32300/1000000,2)&amp;" ppm"</f>
        <v>25.19 ppm</v>
      </c>
      <c r="U353" s="91" t="s">
        <v>39</v>
      </c>
      <c r="V353" s="206" t="str">
        <f aca="false">ROUND(V352*32300/1000000,2)&amp;" ppm"</f>
        <v>4.61 ppm</v>
      </c>
      <c r="W353" s="71"/>
      <c r="X353" s="70"/>
      <c r="Y353" s="72"/>
      <c r="Z353" s="71"/>
      <c r="AA353" s="70"/>
      <c r="AB353" s="72"/>
      <c r="AC353" s="73"/>
      <c r="AD353" s="70"/>
      <c r="AE353" s="74"/>
    </row>
    <row r="354" customFormat="false" ht="30" hidden="false" customHeight="true" outlineLevel="0" collapsed="false">
      <c r="A354" s="86"/>
      <c r="B354" s="230"/>
      <c r="C354" s="86"/>
      <c r="D354" s="86"/>
      <c r="E354" s="230"/>
      <c r="F354" s="89"/>
      <c r="G354" s="63" t="s">
        <v>111</v>
      </c>
      <c r="H354" s="134" t="s">
        <v>115</v>
      </c>
      <c r="I354" s="134"/>
      <c r="J354" s="134"/>
      <c r="K354" s="108"/>
      <c r="L354" s="109" t="s">
        <v>80</v>
      </c>
      <c r="M354" s="110"/>
      <c r="N354" s="135"/>
      <c r="O354" s="109" t="s">
        <v>81</v>
      </c>
      <c r="P354" s="136"/>
      <c r="Q354" s="135"/>
      <c r="R354" s="109" t="s">
        <v>117</v>
      </c>
      <c r="S354" s="136"/>
      <c r="T354" s="111"/>
      <c r="U354" s="109"/>
      <c r="V354" s="137"/>
      <c r="W354" s="111"/>
      <c r="X354" s="109"/>
      <c r="Y354" s="137"/>
      <c r="Z354" s="111"/>
      <c r="AA354" s="109"/>
      <c r="AB354" s="137"/>
      <c r="AC354" s="108"/>
      <c r="AD354" s="109"/>
      <c r="AE354" s="110"/>
    </row>
    <row r="355" customFormat="false" ht="27.6" hidden="false" customHeight="true" outlineLevel="0" collapsed="false">
      <c r="A355" s="232"/>
      <c r="B355" s="86"/>
      <c r="C355" s="86"/>
      <c r="D355" s="86"/>
      <c r="E355" s="86"/>
      <c r="F355" s="89"/>
      <c r="G355" s="63" t="s">
        <v>198</v>
      </c>
      <c r="H355" s="56" t="n">
        <v>1659</v>
      </c>
      <c r="I355" s="98" t="s">
        <v>39</v>
      </c>
      <c r="J355" s="233" t="n">
        <v>159.3</v>
      </c>
      <c r="K355" s="56" t="n">
        <v>6.78</v>
      </c>
      <c r="L355" s="98" t="s">
        <v>39</v>
      </c>
      <c r="M355" s="58" t="n">
        <v>16.37</v>
      </c>
      <c r="N355" s="77" t="s">
        <v>1157</v>
      </c>
      <c r="O355" s="57"/>
      <c r="P355" s="58"/>
      <c r="Q355" s="56" t="n">
        <v>16.06</v>
      </c>
      <c r="R355" s="98" t="s">
        <v>39</v>
      </c>
      <c r="S355" s="58" t="n">
        <v>4.719</v>
      </c>
      <c r="T355" s="56"/>
      <c r="U355" s="70"/>
      <c r="V355" s="58"/>
      <c r="W355" s="71"/>
      <c r="X355" s="70"/>
      <c r="Y355" s="58"/>
      <c r="Z355" s="73"/>
      <c r="AA355" s="73"/>
      <c r="AB355" s="73"/>
      <c r="AC355" s="71"/>
      <c r="AD355" s="70"/>
      <c r="AE355" s="58"/>
    </row>
    <row r="356" customFormat="false" ht="29.2" hidden="false" customHeight="true" outlineLevel="0" collapsed="false">
      <c r="A356" s="235"/>
      <c r="B356" s="235"/>
      <c r="C356" s="51"/>
      <c r="D356" s="51"/>
      <c r="E356" s="51"/>
      <c r="F356" s="53"/>
      <c r="G356" s="63" t="s">
        <v>166</v>
      </c>
      <c r="H356" s="205" t="str">
        <f aca="false">ROUND(H355*81/1000,2)&amp;" ppb"</f>
        <v>134.38 ppb</v>
      </c>
      <c r="I356" s="91" t="s">
        <v>39</v>
      </c>
      <c r="J356" s="206" t="str">
        <f aca="false">ROUND(J355*81/1000,2)&amp;" ppb"</f>
        <v>12.9 ppb</v>
      </c>
      <c r="K356" s="71"/>
      <c r="L356" s="57"/>
      <c r="M356" s="72"/>
      <c r="N356" s="56"/>
      <c r="O356" s="70"/>
      <c r="P356" s="58"/>
      <c r="Q356" s="205" t="str">
        <f aca="false">ROUND(Q355*246/1000,2)&amp;" ppb"</f>
        <v>3.95 ppb</v>
      </c>
      <c r="R356" s="91" t="s">
        <v>39</v>
      </c>
      <c r="S356" s="206" t="str">
        <f aca="false">ROUND(S355*246/1000,2)&amp;" ppb"</f>
        <v>1.16 ppb</v>
      </c>
      <c r="T356" s="71"/>
      <c r="U356" s="72"/>
      <c r="V356" s="72"/>
      <c r="W356" s="56"/>
      <c r="X356" s="70"/>
      <c r="Y356" s="72"/>
      <c r="Z356" s="73"/>
      <c r="AA356" s="72"/>
      <c r="AB356" s="72"/>
      <c r="AC356" s="71"/>
      <c r="AD356" s="70"/>
      <c r="AE356" s="72"/>
    </row>
    <row r="357" customFormat="false" ht="34.3" hidden="false" customHeight="true" outlineLevel="0" collapsed="false">
      <c r="A357" s="223" t="s">
        <v>1158</v>
      </c>
      <c r="B357" s="24" t="s">
        <v>1159</v>
      </c>
      <c r="C357" s="199" t="s">
        <v>1160</v>
      </c>
      <c r="D357" s="25" t="n">
        <v>12.976</v>
      </c>
      <c r="E357" s="26" t="s">
        <v>1161</v>
      </c>
      <c r="F357" s="27" t="n">
        <v>44624</v>
      </c>
      <c r="G357" s="28" t="s">
        <v>111</v>
      </c>
      <c r="H357" s="108"/>
      <c r="I357" s="109" t="s">
        <v>27</v>
      </c>
      <c r="J357" s="110"/>
      <c r="K357" s="108"/>
      <c r="L357" s="109" t="s">
        <v>28</v>
      </c>
      <c r="M357" s="110"/>
      <c r="N357" s="108"/>
      <c r="O357" s="109" t="s">
        <v>29</v>
      </c>
      <c r="P357" s="110"/>
      <c r="Q357" s="108"/>
      <c r="R357" s="109" t="s">
        <v>30</v>
      </c>
      <c r="S357" s="110"/>
      <c r="T357" s="111"/>
      <c r="U357" s="109" t="s">
        <v>112</v>
      </c>
      <c r="V357" s="110"/>
      <c r="W357" s="108"/>
      <c r="X357" s="109" t="s">
        <v>32</v>
      </c>
      <c r="Y357" s="110"/>
      <c r="Z357" s="108"/>
      <c r="AA357" s="109" t="s">
        <v>98</v>
      </c>
      <c r="AB357" s="110"/>
      <c r="AC357" s="112" t="s">
        <v>34</v>
      </c>
      <c r="AD357" s="112"/>
      <c r="AE357" s="112"/>
    </row>
    <row r="358" customFormat="false" ht="29.05" hidden="false" customHeight="true" outlineLevel="0" collapsed="false">
      <c r="A358" s="93" t="s">
        <v>1112</v>
      </c>
      <c r="B358" s="93" t="s">
        <v>1162</v>
      </c>
      <c r="C358" s="93"/>
      <c r="D358" s="93"/>
      <c r="E358" s="93"/>
      <c r="F358" s="96" t="n">
        <v>44638</v>
      </c>
      <c r="G358" s="28" t="s">
        <v>198</v>
      </c>
      <c r="H358" s="35" t="s">
        <v>1163</v>
      </c>
      <c r="I358" s="33"/>
      <c r="J358" s="36"/>
      <c r="K358" s="35" t="s">
        <v>1164</v>
      </c>
      <c r="L358" s="33"/>
      <c r="M358" s="36"/>
      <c r="N358" s="35" t="n">
        <v>2.143</v>
      </c>
      <c r="O358" s="33" t="s">
        <v>39</v>
      </c>
      <c r="P358" s="36" t="n">
        <v>1.335</v>
      </c>
      <c r="Q358" s="35" t="s">
        <v>1165</v>
      </c>
      <c r="R358" s="33"/>
      <c r="S358" s="36"/>
      <c r="T358" s="35" t="n">
        <v>1732.4</v>
      </c>
      <c r="U358" s="33" t="s">
        <v>39</v>
      </c>
      <c r="V358" s="36" t="n">
        <v>406.3</v>
      </c>
      <c r="W358" s="35" t="s">
        <v>1166</v>
      </c>
      <c r="X358" s="30"/>
      <c r="Y358" s="36"/>
      <c r="Z358" s="35" t="s">
        <v>1167</v>
      </c>
      <c r="AA358" s="33"/>
      <c r="AB358" s="36"/>
      <c r="AC358" s="163"/>
      <c r="AD358" s="163"/>
      <c r="AE358" s="163"/>
    </row>
    <row r="359" customFormat="false" ht="28.4" hidden="false" customHeight="true" outlineLevel="0" collapsed="false">
      <c r="A359" s="93"/>
      <c r="B359" s="224"/>
      <c r="C359" s="93"/>
      <c r="D359" s="93"/>
      <c r="E359" s="93"/>
      <c r="F359" s="96"/>
      <c r="G359" s="28" t="s">
        <v>166</v>
      </c>
      <c r="H359" s="201" t="str">
        <f aca="false">"&lt;"&amp;ROUND(RIGHT(H358,LEN(H358)-1)*81/1000,2)&amp;" ppb"</f>
        <v>&lt;0.74 ppb</v>
      </c>
      <c r="I359" s="33"/>
      <c r="J359" s="202"/>
      <c r="K359" s="201" t="str">
        <f aca="false">"&lt;"&amp;ROUND(RIGHT(K358,LEN(K358)-1)*81/1000,2)&amp;" ppb"</f>
        <v>&lt;3.94 ppb</v>
      </c>
      <c r="L359" s="33"/>
      <c r="M359" s="202"/>
      <c r="N359" s="201" t="str">
        <f aca="false">ROUND(N358*1760/1000,2)&amp;" ppb"</f>
        <v>3.77 ppb</v>
      </c>
      <c r="O359" s="33" t="s">
        <v>39</v>
      </c>
      <c r="P359" s="202" t="str">
        <f aca="false">ROUND(P358*1760/1000,2)&amp;" ppb"</f>
        <v>2.35 ppb</v>
      </c>
      <c r="Q359" s="201" t="str">
        <f aca="false">"&lt;"&amp;ROUND(RIGHT(Q358,LEN(Q358)-1)*246/1000,2)&amp;" ppb"</f>
        <v>&lt;3.03 ppb</v>
      </c>
      <c r="R359" s="33"/>
      <c r="S359" s="202"/>
      <c r="T359" s="201" t="str">
        <f aca="false">ROUND(T358*32300/1000000,2)&amp;" ppm"</f>
        <v>55.96 ppm</v>
      </c>
      <c r="U359" s="33" t="s">
        <v>39</v>
      </c>
      <c r="V359" s="202" t="str">
        <f aca="false">ROUND(V358*32300/1000000,2)&amp;" ppm"</f>
        <v>13.12 ppm</v>
      </c>
      <c r="W359" s="29"/>
      <c r="X359" s="33"/>
      <c r="Y359" s="31"/>
      <c r="Z359" s="29"/>
      <c r="AA359" s="33"/>
      <c r="AB359" s="31"/>
      <c r="AC359" s="37"/>
      <c r="AD359" s="33"/>
      <c r="AE359" s="38"/>
    </row>
    <row r="360" customFormat="false" ht="30" hidden="false" customHeight="true" outlineLevel="0" collapsed="false">
      <c r="A360" s="93"/>
      <c r="B360" s="224"/>
      <c r="C360" s="93"/>
      <c r="D360" s="93"/>
      <c r="E360" s="93"/>
      <c r="F360" s="96"/>
      <c r="G360" s="28" t="s">
        <v>111</v>
      </c>
      <c r="H360" s="134" t="s">
        <v>115</v>
      </c>
      <c r="I360" s="134"/>
      <c r="J360" s="134"/>
      <c r="K360" s="108"/>
      <c r="L360" s="109" t="s">
        <v>80</v>
      </c>
      <c r="M360" s="110"/>
      <c r="N360" s="135"/>
      <c r="O360" s="109" t="s">
        <v>81</v>
      </c>
      <c r="P360" s="136"/>
      <c r="Q360" s="135"/>
      <c r="R360" s="109" t="s">
        <v>117</v>
      </c>
      <c r="S360" s="136"/>
      <c r="T360" s="111"/>
      <c r="U360" s="109"/>
      <c r="V360" s="137"/>
      <c r="W360" s="111"/>
      <c r="X360" s="109"/>
      <c r="Y360" s="137"/>
      <c r="Z360" s="111"/>
      <c r="AA360" s="109"/>
      <c r="AB360" s="137"/>
      <c r="AC360" s="108"/>
      <c r="AD360" s="109"/>
      <c r="AE360" s="110"/>
    </row>
    <row r="361" customFormat="false" ht="27.6" hidden="false" customHeight="true" outlineLevel="0" collapsed="false">
      <c r="A361" s="226"/>
      <c r="B361" s="93"/>
      <c r="C361" s="93"/>
      <c r="D361" s="93"/>
      <c r="E361" s="93"/>
      <c r="F361" s="96"/>
      <c r="G361" s="28" t="s">
        <v>198</v>
      </c>
      <c r="H361" s="35" t="n">
        <v>2359.4</v>
      </c>
      <c r="I361" s="30" t="s">
        <v>39</v>
      </c>
      <c r="J361" s="283" t="n">
        <v>383.5</v>
      </c>
      <c r="K361" s="35" t="s">
        <v>1168</v>
      </c>
      <c r="L361" s="30"/>
      <c r="M361" s="283"/>
      <c r="N361" s="35" t="s">
        <v>1169</v>
      </c>
      <c r="O361" s="30"/>
      <c r="P361" s="36"/>
      <c r="Q361" s="35" t="n">
        <v>19.59</v>
      </c>
      <c r="R361" s="30" t="s">
        <v>39</v>
      </c>
      <c r="S361" s="36" t="n">
        <v>13.43</v>
      </c>
      <c r="T361" s="35"/>
      <c r="U361" s="33"/>
      <c r="V361" s="36"/>
      <c r="W361" s="29"/>
      <c r="X361" s="33"/>
      <c r="Y361" s="36"/>
      <c r="Z361" s="37"/>
      <c r="AA361" s="37"/>
      <c r="AB361" s="37"/>
      <c r="AC361" s="29"/>
      <c r="AD361" s="33"/>
      <c r="AE361" s="36"/>
    </row>
    <row r="362" customFormat="false" ht="29.2" hidden="false" customHeight="true" outlineLevel="0" collapsed="false">
      <c r="A362" s="228"/>
      <c r="B362" s="228"/>
      <c r="C362" s="39"/>
      <c r="D362" s="39"/>
      <c r="E362" s="39"/>
      <c r="F362" s="40"/>
      <c r="G362" s="28" t="s">
        <v>166</v>
      </c>
      <c r="H362" s="201" t="str">
        <f aca="false">ROUND(H361*81/1000,2)&amp;" ppb"</f>
        <v>191.11 ppb</v>
      </c>
      <c r="I362" s="33" t="s">
        <v>39</v>
      </c>
      <c r="J362" s="202" t="str">
        <f aca="false">ROUND(J361*81/1000,2)&amp;" ppb"</f>
        <v>31.06 ppb</v>
      </c>
      <c r="K362" s="29"/>
      <c r="L362" s="30"/>
      <c r="M362" s="31"/>
      <c r="N362" s="35"/>
      <c r="O362" s="33"/>
      <c r="P362" s="36"/>
      <c r="Q362" s="201" t="str">
        <f aca="false">ROUND(Q361*246/1000,2)&amp;" ppb"</f>
        <v>4.82 ppb</v>
      </c>
      <c r="R362" s="33" t="s">
        <v>39</v>
      </c>
      <c r="S362" s="202" t="str">
        <f aca="false">ROUND(S361*246/1000,2)&amp;" ppb"</f>
        <v>3.3 ppb</v>
      </c>
      <c r="T362" s="29"/>
      <c r="U362" s="31"/>
      <c r="V362" s="31"/>
      <c r="W362" s="35"/>
      <c r="X362" s="33"/>
      <c r="Y362" s="31"/>
      <c r="Z362" s="37"/>
      <c r="AA362" s="31"/>
      <c r="AB362" s="31"/>
      <c r="AC362" s="29"/>
      <c r="AD362" s="33"/>
      <c r="AE362" s="31"/>
    </row>
    <row r="363" customFormat="false" ht="34.3" hidden="false" customHeight="true" outlineLevel="0" collapsed="false">
      <c r="A363" s="229" t="s">
        <v>1170</v>
      </c>
      <c r="B363" s="41" t="s">
        <v>1171</v>
      </c>
      <c r="C363" s="185" t="s">
        <v>1172</v>
      </c>
      <c r="D363" s="76" t="n">
        <v>13.813</v>
      </c>
      <c r="E363" s="42" t="n">
        <v>220318</v>
      </c>
      <c r="F363" s="62" t="n">
        <v>44638</v>
      </c>
      <c r="G363" s="63" t="s">
        <v>111</v>
      </c>
      <c r="H363" s="108"/>
      <c r="I363" s="109" t="s">
        <v>27</v>
      </c>
      <c r="J363" s="110"/>
      <c r="K363" s="108"/>
      <c r="L363" s="109" t="s">
        <v>28</v>
      </c>
      <c r="M363" s="110"/>
      <c r="N363" s="108"/>
      <c r="O363" s="109" t="s">
        <v>29</v>
      </c>
      <c r="P363" s="110"/>
      <c r="Q363" s="108"/>
      <c r="R363" s="109" t="s">
        <v>30</v>
      </c>
      <c r="S363" s="110"/>
      <c r="T363" s="111"/>
      <c r="U363" s="109" t="s">
        <v>112</v>
      </c>
      <c r="V363" s="110"/>
      <c r="W363" s="108"/>
      <c r="X363" s="109" t="s">
        <v>32</v>
      </c>
      <c r="Y363" s="110"/>
      <c r="Z363" s="108"/>
      <c r="AA363" s="109" t="s">
        <v>98</v>
      </c>
      <c r="AB363" s="110"/>
      <c r="AC363" s="112" t="s">
        <v>34</v>
      </c>
      <c r="AD363" s="112"/>
      <c r="AE363" s="112"/>
    </row>
    <row r="364" customFormat="false" ht="29.05" hidden="false" customHeight="true" outlineLevel="0" collapsed="false">
      <c r="A364" s="86" t="s">
        <v>1128</v>
      </c>
      <c r="B364" s="86" t="s">
        <v>1173</v>
      </c>
      <c r="C364" s="86"/>
      <c r="D364" s="86"/>
      <c r="E364" s="86"/>
      <c r="F364" s="89" t="n">
        <v>44652</v>
      </c>
      <c r="G364" s="63" t="s">
        <v>198</v>
      </c>
      <c r="H364" s="77" t="s">
        <v>1174</v>
      </c>
      <c r="I364" s="70"/>
      <c r="J364" s="58"/>
      <c r="K364" s="77" t="s">
        <v>1175</v>
      </c>
      <c r="L364" s="70"/>
      <c r="M364" s="58"/>
      <c r="N364" s="77" t="s">
        <v>1176</v>
      </c>
      <c r="O364" s="70"/>
      <c r="P364" s="58"/>
      <c r="Q364" s="56" t="n">
        <v>4.529</v>
      </c>
      <c r="R364" s="91" t="s">
        <v>39</v>
      </c>
      <c r="S364" s="58" t="n">
        <v>4.499</v>
      </c>
      <c r="T364" s="56" t="n">
        <v>829.44</v>
      </c>
      <c r="U364" s="91" t="s">
        <v>39</v>
      </c>
      <c r="V364" s="58" t="n">
        <v>240.3</v>
      </c>
      <c r="W364" s="77" t="s">
        <v>1177</v>
      </c>
      <c r="X364" s="57"/>
      <c r="Y364" s="58"/>
      <c r="Z364" s="77" t="s">
        <v>1178</v>
      </c>
      <c r="AA364" s="70"/>
      <c r="AB364" s="58"/>
      <c r="AC364" s="69"/>
      <c r="AD364" s="69"/>
      <c r="AE364" s="69"/>
    </row>
    <row r="365" customFormat="false" ht="28.4" hidden="false" customHeight="true" outlineLevel="0" collapsed="false">
      <c r="A365" s="86"/>
      <c r="B365" s="230"/>
      <c r="C365" s="86"/>
      <c r="D365" s="86"/>
      <c r="E365" s="86"/>
      <c r="F365" s="89"/>
      <c r="G365" s="63" t="s">
        <v>166</v>
      </c>
      <c r="H365" s="205" t="str">
        <f aca="false">"&lt;"&amp;ROUND(RIGHT(H364,LEN(H364)-1)*81/1000,2)&amp;" ppb"</f>
        <v>&lt;0.32 ppb</v>
      </c>
      <c r="I365" s="70"/>
      <c r="J365" s="206"/>
      <c r="K365" s="205" t="str">
        <f aca="false">"&lt;"&amp;ROUND(RIGHT(K364,LEN(K364)-1)*81/1000,2)&amp;" ppb"</f>
        <v>&lt;3.81 ppb</v>
      </c>
      <c r="L365" s="70"/>
      <c r="M365" s="206"/>
      <c r="N365" s="205" t="str">
        <f aca="false">"&lt;"&amp;ROUND(RIGHT(N364,LEN(N364)-1)*1760/1000,2)&amp;" ppb"</f>
        <v>&lt;3.87 ppb</v>
      </c>
      <c r="O365" s="70"/>
      <c r="P365" s="206"/>
      <c r="Q365" s="205" t="str">
        <f aca="false">ROUND(Q364*246/1000,2)&amp;" ppb"</f>
        <v>1.11 ppb</v>
      </c>
      <c r="R365" s="91" t="s">
        <v>39</v>
      </c>
      <c r="S365" s="206" t="str">
        <f aca="false">ROUND(S364*246/1000,2)&amp;" ppb"</f>
        <v>1.11 ppb</v>
      </c>
      <c r="T365" s="205" t="str">
        <f aca="false">ROUND(T364*32300/1000000,2)&amp;" ppm"</f>
        <v>26.79 ppm</v>
      </c>
      <c r="U365" s="91" t="s">
        <v>39</v>
      </c>
      <c r="V365" s="206" t="str">
        <f aca="false">ROUND(V364*32300/1000000,2)&amp;" ppm"</f>
        <v>7.76 ppm</v>
      </c>
      <c r="W365" s="71"/>
      <c r="X365" s="70"/>
      <c r="Y365" s="72"/>
      <c r="Z365" s="71"/>
      <c r="AA365" s="70"/>
      <c r="AB365" s="72"/>
      <c r="AC365" s="73"/>
      <c r="AD365" s="70"/>
      <c r="AE365" s="74"/>
    </row>
    <row r="366" customFormat="false" ht="30" hidden="false" customHeight="true" outlineLevel="0" collapsed="false">
      <c r="A366" s="86"/>
      <c r="B366" s="230"/>
      <c r="C366" s="86"/>
      <c r="D366" s="86"/>
      <c r="E366" s="86"/>
      <c r="F366" s="89"/>
      <c r="G366" s="63" t="s">
        <v>111</v>
      </c>
      <c r="H366" s="134" t="s">
        <v>115</v>
      </c>
      <c r="I366" s="134"/>
      <c r="J366" s="134"/>
      <c r="K366" s="108"/>
      <c r="L366" s="109" t="s">
        <v>80</v>
      </c>
      <c r="M366" s="110"/>
      <c r="N366" s="135"/>
      <c r="O366" s="109" t="s">
        <v>81</v>
      </c>
      <c r="P366" s="136"/>
      <c r="Q366" s="135"/>
      <c r="R366" s="109" t="s">
        <v>117</v>
      </c>
      <c r="S366" s="136"/>
      <c r="T366" s="111"/>
      <c r="U366" s="109"/>
      <c r="V366" s="137"/>
      <c r="W366" s="111"/>
      <c r="X366" s="109"/>
      <c r="Y366" s="137"/>
      <c r="Z366" s="111"/>
      <c r="AA366" s="109"/>
      <c r="AB366" s="137"/>
      <c r="AC366" s="108"/>
      <c r="AD366" s="109"/>
      <c r="AE366" s="110"/>
    </row>
    <row r="367" customFormat="false" ht="27.6" hidden="false" customHeight="true" outlineLevel="0" collapsed="false">
      <c r="A367" s="232"/>
      <c r="B367" s="86"/>
      <c r="C367" s="86"/>
      <c r="D367" s="86"/>
      <c r="E367" s="86"/>
      <c r="F367" s="89"/>
      <c r="G367" s="63" t="s">
        <v>198</v>
      </c>
      <c r="H367" s="77" t="s">
        <v>1179</v>
      </c>
      <c r="I367" s="57"/>
      <c r="J367" s="233"/>
      <c r="K367" s="234" t="n">
        <v>38.834</v>
      </c>
      <c r="L367" s="98" t="s">
        <v>39</v>
      </c>
      <c r="M367" s="58" t="n">
        <v>30.28</v>
      </c>
      <c r="N367" s="77" t="s">
        <v>1180</v>
      </c>
      <c r="O367" s="57"/>
      <c r="P367" s="58"/>
      <c r="Q367" s="56" t="n">
        <v>14.23</v>
      </c>
      <c r="R367" s="98" t="s">
        <v>39</v>
      </c>
      <c r="S367" s="58" t="n">
        <v>9.498</v>
      </c>
      <c r="T367" s="56"/>
      <c r="U367" s="70"/>
      <c r="V367" s="58"/>
      <c r="W367" s="71"/>
      <c r="X367" s="70"/>
      <c r="Y367" s="58"/>
      <c r="Z367" s="73"/>
      <c r="AA367" s="73"/>
      <c r="AB367" s="73"/>
      <c r="AC367" s="71"/>
      <c r="AD367" s="70"/>
      <c r="AE367" s="58"/>
    </row>
    <row r="368" customFormat="false" ht="29.2" hidden="false" customHeight="true" outlineLevel="0" collapsed="false">
      <c r="A368" s="235"/>
      <c r="B368" s="235"/>
      <c r="C368" s="51"/>
      <c r="D368" s="51"/>
      <c r="E368" s="51"/>
      <c r="F368" s="53"/>
      <c r="G368" s="63" t="s">
        <v>166</v>
      </c>
      <c r="H368" s="205" t="str">
        <f aca="false">"&lt;"&amp;ROUND(RIGHT(H367,LEN(H367)-1)*81/1000,2)&amp;" ppb"</f>
        <v>&lt;12.98 ppb</v>
      </c>
      <c r="I368" s="70"/>
      <c r="J368" s="206"/>
      <c r="K368" s="71"/>
      <c r="L368" s="57"/>
      <c r="M368" s="72"/>
      <c r="N368" s="56"/>
      <c r="O368" s="70"/>
      <c r="P368" s="58"/>
      <c r="Q368" s="205" t="str">
        <f aca="false">ROUND(Q367*246/1000,2)&amp;" ppb"</f>
        <v>3.5 ppb</v>
      </c>
      <c r="R368" s="91" t="s">
        <v>39</v>
      </c>
      <c r="S368" s="206" t="str">
        <f aca="false">ROUND(S367*246/1000,2)&amp;" ppb"</f>
        <v>2.34 ppb</v>
      </c>
      <c r="T368" s="71"/>
      <c r="U368" s="72"/>
      <c r="V368" s="72"/>
      <c r="W368" s="56"/>
      <c r="X368" s="70"/>
      <c r="Y368" s="72"/>
      <c r="Z368" s="73"/>
      <c r="AA368" s="72"/>
      <c r="AB368" s="72"/>
      <c r="AC368" s="71"/>
      <c r="AD368" s="70"/>
      <c r="AE368" s="72"/>
    </row>
    <row r="369" customFormat="false" ht="56.35" hidden="false" customHeight="true" outlineLevel="0" collapsed="false">
      <c r="A369" s="223" t="s">
        <v>1181</v>
      </c>
      <c r="B369" s="24" t="s">
        <v>1182</v>
      </c>
      <c r="C369" s="199" t="s">
        <v>1183</v>
      </c>
      <c r="D369" s="25" t="n">
        <v>12.22</v>
      </c>
      <c r="E369" s="26" t="s">
        <v>1184</v>
      </c>
      <c r="F369" s="27" t="n">
        <v>44740</v>
      </c>
      <c r="G369" s="28" t="s">
        <v>111</v>
      </c>
      <c r="H369" s="108"/>
      <c r="I369" s="109" t="s">
        <v>27</v>
      </c>
      <c r="J369" s="110"/>
      <c r="K369" s="108"/>
      <c r="L369" s="109" t="s">
        <v>28</v>
      </c>
      <c r="M369" s="110"/>
      <c r="N369" s="108"/>
      <c r="O369" s="109" t="s">
        <v>29</v>
      </c>
      <c r="P369" s="110"/>
      <c r="Q369" s="108"/>
      <c r="R369" s="109" t="s">
        <v>30</v>
      </c>
      <c r="S369" s="110"/>
      <c r="T369" s="111"/>
      <c r="U369" s="109" t="s">
        <v>112</v>
      </c>
      <c r="V369" s="110"/>
      <c r="W369" s="108"/>
      <c r="X369" s="109" t="s">
        <v>32</v>
      </c>
      <c r="Y369" s="110"/>
      <c r="Z369" s="108"/>
      <c r="AA369" s="109" t="s">
        <v>98</v>
      </c>
      <c r="AB369" s="110"/>
      <c r="AC369" s="112" t="s">
        <v>34</v>
      </c>
      <c r="AD369" s="112"/>
      <c r="AE369" s="112"/>
    </row>
    <row r="370" customFormat="false" ht="29.05" hidden="false" customHeight="true" outlineLevel="0" collapsed="false">
      <c r="A370" s="93" t="s">
        <v>1185</v>
      </c>
      <c r="B370" s="93" t="s">
        <v>1186</v>
      </c>
      <c r="C370" s="93"/>
      <c r="D370" s="93"/>
      <c r="E370" s="93"/>
      <c r="F370" s="96" t="n">
        <v>44754</v>
      </c>
      <c r="G370" s="28" t="s">
        <v>198</v>
      </c>
      <c r="H370" s="35" t="n">
        <v>8.192</v>
      </c>
      <c r="I370" s="33" t="s">
        <v>39</v>
      </c>
      <c r="J370" s="36" t="n">
        <v>4.018</v>
      </c>
      <c r="K370" s="35" t="s">
        <v>1187</v>
      </c>
      <c r="L370" s="33"/>
      <c r="M370" s="36"/>
      <c r="N370" s="35" t="s">
        <v>1188</v>
      </c>
      <c r="O370" s="33"/>
      <c r="P370" s="36"/>
      <c r="Q370" s="35" t="n">
        <v>5.808</v>
      </c>
      <c r="R370" s="33" t="s">
        <v>39</v>
      </c>
      <c r="S370" s="36" t="n">
        <v>4.098</v>
      </c>
      <c r="T370" s="35" t="n">
        <v>1128.6</v>
      </c>
      <c r="U370" s="33" t="s">
        <v>39</v>
      </c>
      <c r="V370" s="36" t="n">
        <v>253</v>
      </c>
      <c r="W370" s="35" t="s">
        <v>1189</v>
      </c>
      <c r="X370" s="30"/>
      <c r="Y370" s="36"/>
      <c r="Z370" s="35" t="s">
        <v>1190</v>
      </c>
      <c r="AA370" s="33"/>
      <c r="AB370" s="36"/>
      <c r="AC370" s="163"/>
      <c r="AD370" s="163"/>
      <c r="AE370" s="163"/>
    </row>
    <row r="371" customFormat="false" ht="28.4" hidden="false" customHeight="true" outlineLevel="0" collapsed="false">
      <c r="A371" s="93"/>
      <c r="B371" s="224"/>
      <c r="C371" s="93"/>
      <c r="D371" s="93"/>
      <c r="E371" s="93"/>
      <c r="F371" s="96"/>
      <c r="G371" s="28" t="s">
        <v>166</v>
      </c>
      <c r="H371" s="201" t="str">
        <f aca="false">ROUND(H370*81/1000,2)&amp;" ppb"</f>
        <v>0.66 ppb</v>
      </c>
      <c r="I371" s="33" t="s">
        <v>39</v>
      </c>
      <c r="J371" s="202" t="str">
        <f aca="false">ROUND(J370*81/1000,2)&amp;" ppb"</f>
        <v>0.33 ppb</v>
      </c>
      <c r="K371" s="201" t="str">
        <f aca="false">"&lt;"&amp;ROUND(RIGHT(K370,LEN(K370)-1)*81/1000,2)&amp;" ppb"</f>
        <v>&lt;2.31 ppb</v>
      </c>
      <c r="L371" s="33"/>
      <c r="M371" s="202"/>
      <c r="N371" s="201" t="str">
        <f aca="false">"&lt;"&amp;ROUND(RIGHT(N370,LEN(N370)-1)*1760/1000,2)&amp;" ppb"</f>
        <v>&lt;2.18 ppb</v>
      </c>
      <c r="O371" s="33"/>
      <c r="P371" s="202"/>
      <c r="Q371" s="201" t="str">
        <f aca="false">ROUND(Q370*246/1000,2)&amp;" ppb"</f>
        <v>1.43 ppb</v>
      </c>
      <c r="R371" s="33" t="s">
        <v>39</v>
      </c>
      <c r="S371" s="202" t="str">
        <f aca="false">ROUND(S370*246/1000,2)&amp;" ppb"</f>
        <v>1.01 ppb</v>
      </c>
      <c r="T371" s="201" t="str">
        <f aca="false">ROUND(T370*32300/1000000,2)&amp;" ppm"</f>
        <v>36.45 ppm</v>
      </c>
      <c r="U371" s="33" t="s">
        <v>39</v>
      </c>
      <c r="V371" s="202" t="str">
        <f aca="false">ROUND(V370*32300/1000000,2)&amp;" ppm"</f>
        <v>8.17 ppm</v>
      </c>
      <c r="W371" s="29"/>
      <c r="X371" s="33"/>
      <c r="Y371" s="31"/>
      <c r="Z371" s="29"/>
      <c r="AA371" s="33"/>
      <c r="AB371" s="31"/>
      <c r="AC371" s="37"/>
      <c r="AD371" s="33"/>
      <c r="AE371" s="38"/>
    </row>
    <row r="372" customFormat="false" ht="30" hidden="false" customHeight="true" outlineLevel="0" collapsed="false">
      <c r="A372" s="93"/>
      <c r="B372" s="224"/>
      <c r="C372" s="93"/>
      <c r="D372" s="93"/>
      <c r="E372" s="93"/>
      <c r="F372" s="96"/>
      <c r="G372" s="28" t="s">
        <v>111</v>
      </c>
      <c r="H372" s="134" t="s">
        <v>115</v>
      </c>
      <c r="I372" s="134"/>
      <c r="J372" s="134"/>
      <c r="K372" s="108"/>
      <c r="L372" s="109" t="s">
        <v>80</v>
      </c>
      <c r="M372" s="110"/>
      <c r="N372" s="135"/>
      <c r="O372" s="109" t="s">
        <v>81</v>
      </c>
      <c r="P372" s="136"/>
      <c r="Q372" s="135"/>
      <c r="R372" s="109" t="s">
        <v>117</v>
      </c>
      <c r="S372" s="136"/>
      <c r="T372" s="111"/>
      <c r="U372" s="109"/>
      <c r="V372" s="137"/>
      <c r="W372" s="111"/>
      <c r="X372" s="109"/>
      <c r="Y372" s="137"/>
      <c r="Z372" s="111"/>
      <c r="AA372" s="109"/>
      <c r="AB372" s="137"/>
      <c r="AC372" s="108"/>
      <c r="AD372" s="109"/>
      <c r="AE372" s="110"/>
    </row>
    <row r="373" customFormat="false" ht="27.6" hidden="false" customHeight="true" outlineLevel="0" collapsed="false">
      <c r="A373" s="226"/>
      <c r="B373" s="93"/>
      <c r="C373" s="93"/>
      <c r="D373" s="93"/>
      <c r="E373" s="93"/>
      <c r="F373" s="96"/>
      <c r="G373" s="28" t="s">
        <v>198</v>
      </c>
      <c r="H373" s="35" t="n">
        <v>61.252</v>
      </c>
      <c r="I373" s="30" t="s">
        <v>39</v>
      </c>
      <c r="J373" s="283" t="n">
        <v>196.1</v>
      </c>
      <c r="K373" s="35" t="n">
        <v>40.478</v>
      </c>
      <c r="L373" s="30" t="s">
        <v>39</v>
      </c>
      <c r="M373" s="36" t="n">
        <v>25.71</v>
      </c>
      <c r="N373" s="35" t="s">
        <v>1191</v>
      </c>
      <c r="O373" s="30"/>
      <c r="P373" s="36"/>
      <c r="Q373" s="35" t="n">
        <v>20.79</v>
      </c>
      <c r="R373" s="30" t="s">
        <v>39</v>
      </c>
      <c r="S373" s="36" t="n">
        <v>8.274</v>
      </c>
      <c r="T373" s="35"/>
      <c r="U373" s="33"/>
      <c r="V373" s="36"/>
      <c r="W373" s="29"/>
      <c r="X373" s="33"/>
      <c r="Y373" s="36"/>
      <c r="Z373" s="37"/>
      <c r="AA373" s="37"/>
      <c r="AB373" s="37"/>
      <c r="AC373" s="29"/>
      <c r="AD373" s="33"/>
      <c r="AE373" s="36"/>
    </row>
    <row r="374" customFormat="false" ht="29.2" hidden="false" customHeight="true" outlineLevel="0" collapsed="false">
      <c r="A374" s="228"/>
      <c r="B374" s="228"/>
      <c r="C374" s="39"/>
      <c r="D374" s="39"/>
      <c r="E374" s="39"/>
      <c r="F374" s="40"/>
      <c r="G374" s="28" t="s">
        <v>166</v>
      </c>
      <c r="H374" s="201" t="str">
        <f aca="false">ROUND(H373*81/1000,2)&amp;" ppb"</f>
        <v>4.96 ppb</v>
      </c>
      <c r="I374" s="33" t="s">
        <v>39</v>
      </c>
      <c r="J374" s="202" t="str">
        <f aca="false">ROUND(J373*81/1000,2)&amp;" ppb"</f>
        <v>15.88 ppb</v>
      </c>
      <c r="K374" s="29"/>
      <c r="L374" s="30"/>
      <c r="M374" s="31"/>
      <c r="N374" s="35"/>
      <c r="O374" s="33"/>
      <c r="P374" s="36"/>
      <c r="Q374" s="201" t="str">
        <f aca="false">ROUND(Q373*246/1000,2)&amp;" ppb"</f>
        <v>5.11 ppb</v>
      </c>
      <c r="R374" s="33" t="s">
        <v>39</v>
      </c>
      <c r="S374" s="202" t="str">
        <f aca="false">ROUND(S373*246/1000,2)&amp;" ppb"</f>
        <v>2.04 ppb</v>
      </c>
      <c r="T374" s="29"/>
      <c r="U374" s="31"/>
      <c r="V374" s="31"/>
      <c r="W374" s="35"/>
      <c r="X374" s="33"/>
      <c r="Y374" s="31"/>
      <c r="Z374" s="37"/>
      <c r="AA374" s="31"/>
      <c r="AB374" s="31"/>
      <c r="AC374" s="29"/>
      <c r="AD374" s="33"/>
      <c r="AE374" s="31"/>
    </row>
    <row r="375" customFormat="false" ht="34.3" hidden="false" customHeight="true" outlineLevel="0" collapsed="false">
      <c r="A375" s="229" t="s">
        <v>1192</v>
      </c>
      <c r="B375" s="41" t="s">
        <v>1193</v>
      </c>
      <c r="C375" s="185" t="s">
        <v>1194</v>
      </c>
      <c r="D375" s="76" t="n">
        <v>12.724</v>
      </c>
      <c r="E375" s="42" t="s">
        <v>1195</v>
      </c>
      <c r="F375" s="62" t="n">
        <v>44727</v>
      </c>
      <c r="G375" s="63" t="s">
        <v>111</v>
      </c>
      <c r="H375" s="108"/>
      <c r="I375" s="109" t="s">
        <v>27</v>
      </c>
      <c r="J375" s="110"/>
      <c r="K375" s="108"/>
      <c r="L375" s="109" t="s">
        <v>28</v>
      </c>
      <c r="M375" s="110"/>
      <c r="N375" s="108"/>
      <c r="O375" s="109" t="s">
        <v>29</v>
      </c>
      <c r="P375" s="110"/>
      <c r="Q375" s="108"/>
      <c r="R375" s="109" t="s">
        <v>30</v>
      </c>
      <c r="S375" s="110"/>
      <c r="T375" s="111"/>
      <c r="U375" s="109" t="s">
        <v>112</v>
      </c>
      <c r="V375" s="110"/>
      <c r="W375" s="108"/>
      <c r="X375" s="109" t="s">
        <v>32</v>
      </c>
      <c r="Y375" s="110"/>
      <c r="Z375" s="108"/>
      <c r="AA375" s="109" t="s">
        <v>98</v>
      </c>
      <c r="AB375" s="110"/>
      <c r="AC375" s="112" t="s">
        <v>34</v>
      </c>
      <c r="AD375" s="112"/>
      <c r="AE375" s="112"/>
    </row>
    <row r="376" customFormat="false" ht="29.05" hidden="false" customHeight="true" outlineLevel="0" collapsed="false">
      <c r="A376" s="86" t="s">
        <v>1128</v>
      </c>
      <c r="B376" s="86" t="s">
        <v>1196</v>
      </c>
      <c r="C376" s="86"/>
      <c r="D376" s="86"/>
      <c r="E376" s="86"/>
      <c r="F376" s="89" t="n">
        <v>44740</v>
      </c>
      <c r="G376" s="63" t="s">
        <v>198</v>
      </c>
      <c r="H376" s="56" t="n">
        <v>3.124</v>
      </c>
      <c r="I376" s="91" t="s">
        <v>39</v>
      </c>
      <c r="J376" s="58" t="n">
        <v>3.843</v>
      </c>
      <c r="K376" s="77" t="s">
        <v>1197</v>
      </c>
      <c r="L376" s="70"/>
      <c r="M376" s="58"/>
      <c r="N376" s="56" t="n">
        <v>0.642</v>
      </c>
      <c r="O376" s="91" t="s">
        <v>39</v>
      </c>
      <c r="P376" s="58" t="n">
        <v>0.7719</v>
      </c>
      <c r="Q376" s="56" t="n">
        <v>6.79</v>
      </c>
      <c r="R376" s="91" t="s">
        <v>39</v>
      </c>
      <c r="S376" s="58" t="n">
        <v>4.146</v>
      </c>
      <c r="T376" s="56" t="n">
        <v>1323.1</v>
      </c>
      <c r="U376" s="91" t="s">
        <v>39</v>
      </c>
      <c r="V376" s="58" t="n">
        <v>263.6</v>
      </c>
      <c r="W376" s="77" t="s">
        <v>1198</v>
      </c>
      <c r="X376" s="57"/>
      <c r="Y376" s="58"/>
      <c r="Z376" s="77" t="s">
        <v>1199</v>
      </c>
      <c r="AA376" s="70"/>
      <c r="AB376" s="58"/>
      <c r="AC376" s="69"/>
      <c r="AD376" s="69"/>
      <c r="AE376" s="69"/>
    </row>
    <row r="377" customFormat="false" ht="28.4" hidden="false" customHeight="true" outlineLevel="0" collapsed="false">
      <c r="A377" s="86"/>
      <c r="B377" s="230"/>
      <c r="C377" s="86"/>
      <c r="D377" s="86"/>
      <c r="E377" s="86"/>
      <c r="F377" s="89"/>
      <c r="G377" s="63" t="s">
        <v>166</v>
      </c>
      <c r="H377" s="205" t="str">
        <f aca="false">ROUND(H376*81/1000,2)&amp;" ppb"</f>
        <v>0.25 ppb</v>
      </c>
      <c r="I377" s="91" t="s">
        <v>39</v>
      </c>
      <c r="J377" s="206" t="str">
        <f aca="false">ROUND(J376*81/1000,2)&amp;" ppb"</f>
        <v>0.31 ppb</v>
      </c>
      <c r="K377" s="205" t="str">
        <f aca="false">"&lt;"&amp;ROUND(RIGHT(K376,LEN(K376)-1)*81/1000,2)&amp;" ppb"</f>
        <v>&lt;1.52 ppb</v>
      </c>
      <c r="L377" s="70"/>
      <c r="M377" s="206"/>
      <c r="N377" s="205" t="str">
        <f aca="false">ROUND(N376*1760/1000,2)&amp;" ppb"</f>
        <v>1.13 ppb</v>
      </c>
      <c r="O377" s="91" t="s">
        <v>39</v>
      </c>
      <c r="P377" s="206" t="str">
        <f aca="false">ROUND(P376*1760/1000,2)&amp;" ppb"</f>
        <v>1.36 ppb</v>
      </c>
      <c r="Q377" s="205" t="str">
        <f aca="false">ROUND(Q376*246/1000,2)&amp;" ppb"</f>
        <v>1.67 ppb</v>
      </c>
      <c r="R377" s="91" t="s">
        <v>39</v>
      </c>
      <c r="S377" s="206" t="str">
        <f aca="false">ROUND(S376*246/1000,2)&amp;" ppb"</f>
        <v>1.02 ppb</v>
      </c>
      <c r="T377" s="205" t="str">
        <f aca="false">ROUND(T376*32300/1000000,2)&amp;" ppm"</f>
        <v>42.74 ppm</v>
      </c>
      <c r="U377" s="91" t="s">
        <v>39</v>
      </c>
      <c r="V377" s="206" t="str">
        <f aca="false">ROUND(V376*32300/1000000,2)&amp;" ppm"</f>
        <v>8.51 ppm</v>
      </c>
      <c r="W377" s="71"/>
      <c r="X377" s="70"/>
      <c r="Y377" s="72"/>
      <c r="Z377" s="71"/>
      <c r="AA377" s="70"/>
      <c r="AB377" s="72"/>
      <c r="AC377" s="73"/>
      <c r="AD377" s="70"/>
      <c r="AE377" s="74"/>
    </row>
    <row r="378" customFormat="false" ht="30" hidden="false" customHeight="true" outlineLevel="0" collapsed="false">
      <c r="A378" s="86"/>
      <c r="B378" s="230"/>
      <c r="C378" s="86"/>
      <c r="D378" s="86"/>
      <c r="E378" s="86"/>
      <c r="F378" s="89"/>
      <c r="G378" s="63" t="s">
        <v>111</v>
      </c>
      <c r="H378" s="134" t="s">
        <v>115</v>
      </c>
      <c r="I378" s="134"/>
      <c r="J378" s="134"/>
      <c r="K378" s="108"/>
      <c r="L378" s="109" t="s">
        <v>80</v>
      </c>
      <c r="M378" s="110"/>
      <c r="N378" s="135"/>
      <c r="O378" s="109" t="s">
        <v>81</v>
      </c>
      <c r="P378" s="136"/>
      <c r="Q378" s="135"/>
      <c r="R378" s="109" t="s">
        <v>117</v>
      </c>
      <c r="S378" s="136"/>
      <c r="T378" s="111"/>
      <c r="U378" s="109"/>
      <c r="V378" s="137"/>
      <c r="W378" s="111"/>
      <c r="X378" s="109"/>
      <c r="Y378" s="137"/>
      <c r="Z378" s="111"/>
      <c r="AA378" s="109"/>
      <c r="AB378" s="137"/>
      <c r="AC378" s="108"/>
      <c r="AD378" s="109"/>
      <c r="AE378" s="110"/>
    </row>
    <row r="379" customFormat="false" ht="27.6" hidden="false" customHeight="true" outlineLevel="0" collapsed="false">
      <c r="A379" s="232"/>
      <c r="B379" s="86"/>
      <c r="C379" s="86"/>
      <c r="D379" s="86"/>
      <c r="E379" s="86"/>
      <c r="F379" s="89"/>
      <c r="G379" s="63" t="s">
        <v>198</v>
      </c>
      <c r="H379" s="77" t="s">
        <v>1200</v>
      </c>
      <c r="I379" s="57"/>
      <c r="J379" s="233"/>
      <c r="K379" s="77" t="s">
        <v>1201</v>
      </c>
      <c r="L379" s="57"/>
      <c r="M379" s="58"/>
      <c r="N379" s="77" t="s">
        <v>1202</v>
      </c>
      <c r="O379" s="57"/>
      <c r="P379" s="58"/>
      <c r="Q379" s="77" t="s">
        <v>1203</v>
      </c>
      <c r="R379" s="57"/>
      <c r="S379" s="58"/>
      <c r="T379" s="56"/>
      <c r="U379" s="70"/>
      <c r="V379" s="58"/>
      <c r="W379" s="71"/>
      <c r="X379" s="70"/>
      <c r="Y379" s="58"/>
      <c r="Z379" s="73"/>
      <c r="AA379" s="73"/>
      <c r="AB379" s="73"/>
      <c r="AC379" s="71"/>
      <c r="AD379" s="70"/>
      <c r="AE379" s="58"/>
    </row>
    <row r="380" customFormat="false" ht="29.2" hidden="false" customHeight="true" outlineLevel="0" collapsed="false">
      <c r="A380" s="235"/>
      <c r="B380" s="235"/>
      <c r="C380" s="51"/>
      <c r="D380" s="51"/>
      <c r="E380" s="51"/>
      <c r="F380" s="53"/>
      <c r="G380" s="63" t="s">
        <v>166</v>
      </c>
      <c r="H380" s="205" t="str">
        <f aca="false">"&lt;"&amp;ROUND(RIGHT(H379,LEN(H379)-1)*81/1000,2)&amp;" ppb"</f>
        <v>&lt;14.03 ppb</v>
      </c>
      <c r="I380" s="70"/>
      <c r="J380" s="206"/>
      <c r="K380" s="71"/>
      <c r="L380" s="57"/>
      <c r="M380" s="72"/>
      <c r="N380" s="56"/>
      <c r="O380" s="70"/>
      <c r="P380" s="58"/>
      <c r="Q380" s="205" t="str">
        <f aca="false">"&lt;"&amp;ROUND(RIGHT(Q379,LEN(Q379)-1)*246/1000,2)&amp;" ppb"</f>
        <v>&lt;3.52 ppb</v>
      </c>
      <c r="R380" s="70"/>
      <c r="S380" s="206"/>
      <c r="T380" s="71"/>
      <c r="U380" s="72"/>
      <c r="V380" s="72"/>
      <c r="W380" s="56"/>
      <c r="X380" s="70"/>
      <c r="Y380" s="72"/>
      <c r="Z380" s="73"/>
      <c r="AA380" s="72"/>
      <c r="AB380" s="72"/>
      <c r="AC380" s="71"/>
      <c r="AD380" s="70"/>
      <c r="AE380" s="72"/>
    </row>
    <row r="381" customFormat="false" ht="34.3" hidden="false" customHeight="true" outlineLevel="0" collapsed="false">
      <c r="A381" s="223" t="s">
        <v>1204</v>
      </c>
      <c r="B381" s="24" t="s">
        <v>1205</v>
      </c>
      <c r="C381" s="199" t="s">
        <v>1206</v>
      </c>
      <c r="D381" s="25" t="n">
        <v>20.442</v>
      </c>
      <c r="E381" s="26" t="s">
        <v>1207</v>
      </c>
      <c r="F381" s="27" t="n">
        <v>45225</v>
      </c>
      <c r="G381" s="28" t="s">
        <v>111</v>
      </c>
      <c r="H381" s="108"/>
      <c r="I381" s="109" t="s">
        <v>27</v>
      </c>
      <c r="J381" s="110"/>
      <c r="K381" s="108"/>
      <c r="L381" s="109" t="s">
        <v>28</v>
      </c>
      <c r="M381" s="110"/>
      <c r="N381" s="108"/>
      <c r="O381" s="109" t="s">
        <v>29</v>
      </c>
      <c r="P381" s="110"/>
      <c r="Q381" s="108"/>
      <c r="R381" s="109" t="s">
        <v>30</v>
      </c>
      <c r="S381" s="110"/>
      <c r="T381" s="111"/>
      <c r="U381" s="109" t="s">
        <v>112</v>
      </c>
      <c r="V381" s="110"/>
      <c r="W381" s="108"/>
      <c r="X381" s="109" t="s">
        <v>32</v>
      </c>
      <c r="Y381" s="110"/>
      <c r="Z381" s="108"/>
      <c r="AA381" s="109" t="s">
        <v>98</v>
      </c>
      <c r="AB381" s="110"/>
      <c r="AC381" s="112" t="s">
        <v>34</v>
      </c>
      <c r="AD381" s="112"/>
      <c r="AE381" s="112"/>
    </row>
    <row r="382" customFormat="false" ht="29.05" hidden="false" customHeight="true" outlineLevel="0" collapsed="false">
      <c r="A382" s="93" t="s">
        <v>1128</v>
      </c>
      <c r="B382" s="93" t="s">
        <v>1208</v>
      </c>
      <c r="C382" s="93"/>
      <c r="D382" s="93"/>
      <c r="E382" s="26"/>
      <c r="F382" s="96" t="n">
        <v>45246</v>
      </c>
      <c r="G382" s="28" t="s">
        <v>198</v>
      </c>
      <c r="H382" s="35" t="s">
        <v>1209</v>
      </c>
      <c r="I382" s="33"/>
      <c r="J382" s="36"/>
      <c r="K382" s="35" t="s">
        <v>1210</v>
      </c>
      <c r="L382" s="33"/>
      <c r="M382" s="36"/>
      <c r="N382" s="35" t="n">
        <v>0.3792</v>
      </c>
      <c r="O382" s="33" t="s">
        <v>39</v>
      </c>
      <c r="P382" s="36" t="n">
        <v>0.8067</v>
      </c>
      <c r="Q382" s="35" t="n">
        <v>6.093</v>
      </c>
      <c r="R382" s="33" t="s">
        <v>39</v>
      </c>
      <c r="S382" s="36" t="n">
        <v>4.507</v>
      </c>
      <c r="T382" s="35" t="n">
        <v>105.54</v>
      </c>
      <c r="U382" s="33" t="s">
        <v>39</v>
      </c>
      <c r="V382" s="36" t="n">
        <v>164.7</v>
      </c>
      <c r="W382" s="35" t="s">
        <v>1211</v>
      </c>
      <c r="X382" s="30"/>
      <c r="Y382" s="36"/>
      <c r="Z382" s="35" t="s">
        <v>1212</v>
      </c>
      <c r="AA382" s="33"/>
      <c r="AB382" s="36"/>
      <c r="AC382" s="163"/>
      <c r="AD382" s="163"/>
      <c r="AE382" s="163"/>
    </row>
    <row r="383" customFormat="false" ht="28.4" hidden="false" customHeight="true" outlineLevel="0" collapsed="false">
      <c r="A383" s="93"/>
      <c r="B383" s="224"/>
      <c r="C383" s="93"/>
      <c r="D383" s="93"/>
      <c r="E383" s="26"/>
      <c r="F383" s="96"/>
      <c r="G383" s="28" t="s">
        <v>166</v>
      </c>
      <c r="H383" s="201" t="str">
        <f aca="false">"&lt;"&amp;ROUND(RIGHT(H382,LEN(H382)-1)*81/1000,2)&amp;" ppb"</f>
        <v>&lt;0.36 ppb</v>
      </c>
      <c r="I383" s="33"/>
      <c r="J383" s="202"/>
      <c r="K383" s="201" t="str">
        <f aca="false">"&lt;"&amp;ROUND(RIGHT(K382,LEN(K382)-1)*81/1000,2)&amp;" ppb"</f>
        <v>&lt;2.35 ppb</v>
      </c>
      <c r="L383" s="33"/>
      <c r="M383" s="202"/>
      <c r="N383" s="201" t="str">
        <f aca="false">ROUND(N382*1760/1000,2)&amp;" ppb"</f>
        <v>0.67 ppb</v>
      </c>
      <c r="O383" s="33" t="s">
        <v>39</v>
      </c>
      <c r="P383" s="202" t="str">
        <f aca="false">ROUND(P382*1760/1000,2)&amp;" ppb"</f>
        <v>1.42 ppb</v>
      </c>
      <c r="Q383" s="201" t="str">
        <f aca="false">ROUND(Q382*246/1000,2)&amp;" ppb"</f>
        <v>1.5 ppb</v>
      </c>
      <c r="R383" s="33" t="s">
        <v>39</v>
      </c>
      <c r="S383" s="202" t="str">
        <f aca="false">ROUND(S382*246/1000,2)&amp;" ppb"</f>
        <v>1.11 ppb</v>
      </c>
      <c r="T383" s="201" t="str">
        <f aca="false">ROUND(T382*32300/1000000,2)&amp;" ppm"</f>
        <v>3.41 ppm</v>
      </c>
      <c r="U383" s="33" t="s">
        <v>39</v>
      </c>
      <c r="V383" s="202" t="str">
        <f aca="false">ROUND(V382*32300/1000000,2)&amp;" ppm"</f>
        <v>5.32 ppm</v>
      </c>
      <c r="W383" s="29"/>
      <c r="X383" s="33"/>
      <c r="Y383" s="31"/>
      <c r="Z383" s="29"/>
      <c r="AA383" s="33"/>
      <c r="AB383" s="31"/>
      <c r="AC383" s="37"/>
      <c r="AD383" s="33"/>
      <c r="AE383" s="38"/>
    </row>
    <row r="384" customFormat="false" ht="30" hidden="false" customHeight="true" outlineLevel="0" collapsed="false">
      <c r="A384" s="93"/>
      <c r="B384" s="224"/>
      <c r="C384" s="93"/>
      <c r="D384" s="93"/>
      <c r="E384" s="93"/>
      <c r="F384" s="96"/>
      <c r="G384" s="28" t="s">
        <v>111</v>
      </c>
      <c r="H384" s="134" t="s">
        <v>115</v>
      </c>
      <c r="I384" s="134"/>
      <c r="J384" s="134"/>
      <c r="K384" s="108"/>
      <c r="L384" s="109" t="s">
        <v>80</v>
      </c>
      <c r="M384" s="110"/>
      <c r="N384" s="135"/>
      <c r="O384" s="109" t="s">
        <v>81</v>
      </c>
      <c r="P384" s="136"/>
      <c r="Q384" s="135"/>
      <c r="R384" s="109" t="s">
        <v>117</v>
      </c>
      <c r="S384" s="136"/>
      <c r="T384" s="111"/>
      <c r="U384" s="109"/>
      <c r="V384" s="137"/>
      <c r="W384" s="111"/>
      <c r="X384" s="109"/>
      <c r="Y384" s="137"/>
      <c r="Z384" s="111"/>
      <c r="AA384" s="109"/>
      <c r="AB384" s="137"/>
      <c r="AC384" s="108"/>
      <c r="AD384" s="109"/>
      <c r="AE384" s="110"/>
    </row>
    <row r="385" customFormat="false" ht="27.6" hidden="false" customHeight="true" outlineLevel="0" collapsed="false">
      <c r="A385" s="226"/>
      <c r="B385" s="93"/>
      <c r="C385" s="93"/>
      <c r="D385" s="93"/>
      <c r="E385" s="93"/>
      <c r="F385" s="96"/>
      <c r="G385" s="28" t="s">
        <v>198</v>
      </c>
      <c r="H385" s="35" t="s">
        <v>1213</v>
      </c>
      <c r="I385" s="30"/>
      <c r="J385" s="283"/>
      <c r="K385" s="35" t="s">
        <v>1214</v>
      </c>
      <c r="L385" s="30"/>
      <c r="M385" s="36"/>
      <c r="N385" s="35" t="s">
        <v>1215</v>
      </c>
      <c r="O385" s="30"/>
      <c r="P385" s="36"/>
      <c r="Q385" s="35" t="n">
        <v>20.8</v>
      </c>
      <c r="R385" s="30" t="s">
        <v>39</v>
      </c>
      <c r="S385" s="36" t="n">
        <v>8.77</v>
      </c>
      <c r="T385" s="35"/>
      <c r="U385" s="33"/>
      <c r="V385" s="36"/>
      <c r="W385" s="29"/>
      <c r="X385" s="33"/>
      <c r="Y385" s="36"/>
      <c r="Z385" s="37"/>
      <c r="AA385" s="37"/>
      <c r="AB385" s="37"/>
      <c r="AC385" s="29"/>
      <c r="AD385" s="33"/>
      <c r="AE385" s="36"/>
    </row>
    <row r="386" customFormat="false" ht="29.2" hidden="false" customHeight="true" outlineLevel="0" collapsed="false">
      <c r="A386" s="228"/>
      <c r="B386" s="228"/>
      <c r="C386" s="39"/>
      <c r="D386" s="39"/>
      <c r="E386" s="39"/>
      <c r="F386" s="40"/>
      <c r="G386" s="28" t="s">
        <v>166</v>
      </c>
      <c r="H386" s="201" t="str">
        <f aca="false">"&lt;"&amp;ROUND(RIGHT(H385,LEN(H385)-1)*81/1000,2)&amp;" ppb"</f>
        <v>&lt;25.47 ppb</v>
      </c>
      <c r="I386" s="33"/>
      <c r="J386" s="202"/>
      <c r="K386" s="29"/>
      <c r="L386" s="30"/>
      <c r="M386" s="31"/>
      <c r="N386" s="35"/>
      <c r="O386" s="33"/>
      <c r="P386" s="36"/>
      <c r="Q386" s="201" t="str">
        <f aca="false">ROUND(Q385*246/1000,2)&amp;" ppb"</f>
        <v>5.12 ppb</v>
      </c>
      <c r="R386" s="33" t="s">
        <v>39</v>
      </c>
      <c r="S386" s="202" t="str">
        <f aca="false">ROUND(S385*246/1000,2)&amp;" ppb"</f>
        <v>2.16 ppb</v>
      </c>
      <c r="T386" s="29"/>
      <c r="U386" s="31"/>
      <c r="V386" s="31"/>
      <c r="W386" s="35"/>
      <c r="X386" s="33"/>
      <c r="Y386" s="31"/>
      <c r="Z386" s="37"/>
      <c r="AA386" s="31"/>
      <c r="AB386" s="31"/>
      <c r="AC386" s="29"/>
      <c r="AD386" s="33"/>
      <c r="AE386" s="31"/>
    </row>
    <row r="387" customFormat="false" ht="34.3" hidden="false" customHeight="true" outlineLevel="0" collapsed="false">
      <c r="A387" s="229" t="s">
        <v>1216</v>
      </c>
      <c r="B387" s="41" t="s">
        <v>1217</v>
      </c>
      <c r="C387" s="185" t="s">
        <v>1218</v>
      </c>
      <c r="D387" s="76" t="n">
        <v>12.752</v>
      </c>
      <c r="E387" s="42" t="n">
        <v>231116</v>
      </c>
      <c r="F387" s="62" t="n">
        <v>45246</v>
      </c>
      <c r="G387" s="63" t="s">
        <v>111</v>
      </c>
      <c r="H387" s="108"/>
      <c r="I387" s="109" t="s">
        <v>27</v>
      </c>
      <c r="J387" s="110"/>
      <c r="K387" s="108"/>
      <c r="L387" s="109" t="s">
        <v>28</v>
      </c>
      <c r="M387" s="110"/>
      <c r="N387" s="108"/>
      <c r="O387" s="109" t="s">
        <v>29</v>
      </c>
      <c r="P387" s="110"/>
      <c r="Q387" s="108"/>
      <c r="R387" s="109" t="s">
        <v>30</v>
      </c>
      <c r="S387" s="110"/>
      <c r="T387" s="111"/>
      <c r="U387" s="109" t="s">
        <v>112</v>
      </c>
      <c r="V387" s="110"/>
      <c r="W387" s="108"/>
      <c r="X387" s="109" t="s">
        <v>32</v>
      </c>
      <c r="Y387" s="110"/>
      <c r="Z387" s="108"/>
      <c r="AA387" s="109" t="s">
        <v>98</v>
      </c>
      <c r="AB387" s="110"/>
      <c r="AC387" s="112" t="s">
        <v>34</v>
      </c>
      <c r="AD387" s="112"/>
      <c r="AE387" s="112"/>
      <c r="BM387" s="113"/>
      <c r="BN387" s="113"/>
      <c r="BO387" s="113"/>
      <c r="BP387" s="113"/>
      <c r="BQ387" s="113"/>
      <c r="BR387" s="113"/>
      <c r="BS387" s="113"/>
      <c r="BT387" s="113"/>
      <c r="BU387" s="113"/>
      <c r="BV387" s="113"/>
      <c r="BW387" s="113"/>
      <c r="BX387" s="113"/>
      <c r="BY387" s="113"/>
      <c r="BZ387" s="113"/>
      <c r="CA387" s="113"/>
      <c r="CB387" s="113"/>
      <c r="CC387" s="113"/>
      <c r="CD387" s="113"/>
      <c r="CE387" s="113"/>
      <c r="CF387" s="113"/>
      <c r="CG387" s="113"/>
      <c r="CH387" s="113"/>
      <c r="CI387" s="113"/>
      <c r="CJ387" s="113"/>
      <c r="CK387" s="113"/>
      <c r="CL387" s="113"/>
      <c r="CM387" s="113"/>
      <c r="CN387" s="113"/>
      <c r="CO387" s="113"/>
      <c r="CP387" s="113"/>
      <c r="CQ387" s="113"/>
      <c r="CR387" s="113"/>
      <c r="CS387" s="113"/>
      <c r="CT387" s="113"/>
      <c r="CU387" s="113"/>
      <c r="CV387" s="113"/>
      <c r="CW387" s="113"/>
      <c r="CX387" s="113"/>
      <c r="CY387" s="113"/>
      <c r="CZ387" s="113"/>
      <c r="DA387" s="113"/>
      <c r="DB387" s="113"/>
      <c r="DC387" s="113"/>
      <c r="DD387" s="113"/>
      <c r="DE387" s="113"/>
      <c r="DF387" s="113"/>
      <c r="DG387" s="113"/>
      <c r="DH387" s="113"/>
      <c r="DI387" s="113"/>
      <c r="DJ387" s="113"/>
      <c r="DK387" s="113"/>
      <c r="DL387" s="113"/>
      <c r="DM387" s="113"/>
      <c r="DN387" s="113"/>
      <c r="DO387" s="113"/>
      <c r="DP387" s="113"/>
      <c r="DQ387" s="113"/>
      <c r="DR387" s="113"/>
      <c r="DS387" s="113"/>
      <c r="DT387" s="113"/>
      <c r="DU387" s="113"/>
      <c r="DV387" s="113"/>
      <c r="DW387" s="113"/>
      <c r="DX387" s="113"/>
      <c r="DY387" s="113"/>
      <c r="DZ387" s="113"/>
      <c r="EA387" s="113"/>
      <c r="EB387" s="113"/>
      <c r="EC387" s="113"/>
      <c r="ED387" s="113"/>
      <c r="EE387" s="113"/>
      <c r="EF387" s="113"/>
      <c r="EG387" s="113"/>
      <c r="EH387" s="113"/>
      <c r="EI387" s="113"/>
      <c r="EJ387" s="113"/>
      <c r="EK387" s="113"/>
      <c r="EL387" s="113"/>
      <c r="EM387" s="113"/>
      <c r="EN387" s="113"/>
      <c r="EO387" s="113"/>
      <c r="EP387" s="113"/>
      <c r="EQ387" s="113"/>
      <c r="ER387" s="113"/>
      <c r="ES387" s="113"/>
      <c r="ET387" s="113"/>
      <c r="EU387" s="113"/>
      <c r="EV387" s="113"/>
      <c r="EW387" s="113"/>
      <c r="EX387" s="113"/>
      <c r="EY387" s="113"/>
      <c r="EZ387" s="113"/>
      <c r="FA387" s="113"/>
      <c r="FB387" s="113"/>
      <c r="FC387" s="113"/>
      <c r="FD387" s="113"/>
      <c r="FE387" s="113"/>
      <c r="FF387" s="113"/>
      <c r="FG387" s="113"/>
      <c r="FH387" s="113"/>
      <c r="FI387" s="113"/>
      <c r="FJ387" s="113"/>
      <c r="FK387" s="113"/>
      <c r="FL387" s="113"/>
      <c r="FM387" s="113"/>
      <c r="FN387" s="113"/>
      <c r="FO387" s="113"/>
      <c r="FP387" s="113"/>
      <c r="FQ387" s="113"/>
      <c r="FR387" s="113"/>
      <c r="FS387" s="113"/>
      <c r="FT387" s="113"/>
      <c r="FU387" s="113"/>
      <c r="FV387" s="113"/>
      <c r="FW387" s="113"/>
      <c r="FX387" s="113"/>
      <c r="FY387" s="113"/>
      <c r="FZ387" s="113"/>
      <c r="GA387" s="113"/>
      <c r="GB387" s="113"/>
      <c r="GC387" s="113"/>
      <c r="GD387" s="113"/>
      <c r="GE387" s="113"/>
      <c r="GF387" s="113"/>
      <c r="GG387" s="113"/>
      <c r="GH387" s="113"/>
      <c r="GI387" s="113"/>
      <c r="GJ387" s="113"/>
      <c r="GK387" s="113"/>
      <c r="GL387" s="113"/>
      <c r="GM387" s="113"/>
      <c r="GN387" s="113"/>
      <c r="GO387" s="113"/>
      <c r="GP387" s="113"/>
      <c r="GQ387" s="113"/>
      <c r="GR387" s="113"/>
      <c r="GS387" s="113"/>
      <c r="GT387" s="113"/>
      <c r="GU387" s="113"/>
      <c r="GV387" s="113"/>
      <c r="GW387" s="113"/>
      <c r="GX387" s="113"/>
      <c r="GY387" s="113"/>
      <c r="GZ387" s="113"/>
      <c r="HA387" s="113"/>
      <c r="HB387" s="113"/>
      <c r="HC387" s="113"/>
      <c r="HD387" s="113"/>
      <c r="HE387" s="113"/>
      <c r="HF387" s="113"/>
      <c r="HG387" s="113"/>
      <c r="HH387" s="113"/>
      <c r="HI387" s="113"/>
      <c r="HJ387" s="113"/>
      <c r="HK387" s="113"/>
      <c r="HL387" s="113"/>
      <c r="HM387" s="113"/>
      <c r="HN387" s="113"/>
      <c r="HO387" s="113"/>
      <c r="HP387" s="113"/>
      <c r="HQ387" s="113"/>
      <c r="HR387" s="113"/>
      <c r="HS387" s="113"/>
      <c r="HT387" s="113"/>
      <c r="HU387" s="113"/>
      <c r="HV387" s="113"/>
      <c r="HW387" s="113"/>
      <c r="HX387" s="113"/>
      <c r="HY387" s="113"/>
      <c r="HZ387" s="113"/>
      <c r="IA387" s="113"/>
      <c r="IB387" s="113"/>
      <c r="IC387" s="113"/>
      <c r="ID387" s="113"/>
      <c r="IE387" s="113"/>
      <c r="IF387" s="113"/>
      <c r="IG387" s="113"/>
      <c r="IH387" s="113"/>
      <c r="II387" s="113"/>
      <c r="IJ387" s="113"/>
      <c r="IK387" s="113"/>
      <c r="IL387" s="113"/>
      <c r="IM387" s="113"/>
      <c r="IN387" s="113"/>
      <c r="IO387" s="113"/>
      <c r="IP387" s="113"/>
      <c r="IQ387" s="113"/>
      <c r="IR387" s="113"/>
      <c r="IS387" s="113"/>
      <c r="IT387" s="113"/>
      <c r="IU387" s="113"/>
      <c r="IV387" s="113"/>
    </row>
    <row r="388" customFormat="false" ht="29.05" hidden="false" customHeight="true" outlineLevel="0" collapsed="false">
      <c r="A388" s="86" t="s">
        <v>1219</v>
      </c>
      <c r="B388" s="86" t="s">
        <v>1220</v>
      </c>
      <c r="C388" s="86"/>
      <c r="D388" s="86"/>
      <c r="E388" s="305"/>
      <c r="F388" s="89" t="n">
        <v>45259</v>
      </c>
      <c r="G388" s="63" t="s">
        <v>198</v>
      </c>
      <c r="H388" s="77" t="s">
        <v>1221</v>
      </c>
      <c r="I388" s="70"/>
      <c r="J388" s="58"/>
      <c r="K388" s="77" t="s">
        <v>1222</v>
      </c>
      <c r="L388" s="70"/>
      <c r="M388" s="58"/>
      <c r="N388" s="77" t="s">
        <v>1223</v>
      </c>
      <c r="O388" s="70"/>
      <c r="P388" s="58"/>
      <c r="Q388" s="56" t="n">
        <v>8.861</v>
      </c>
      <c r="R388" s="91" t="s">
        <v>39</v>
      </c>
      <c r="S388" s="58" t="n">
        <v>4.318</v>
      </c>
      <c r="T388" s="56" t="n">
        <v>471.24</v>
      </c>
      <c r="U388" s="91" t="s">
        <v>39</v>
      </c>
      <c r="V388" s="58" t="n">
        <v>183.2</v>
      </c>
      <c r="W388" s="77" t="s">
        <v>1224</v>
      </c>
      <c r="X388" s="57"/>
      <c r="Y388" s="58"/>
      <c r="Z388" s="77" t="s">
        <v>1225</v>
      </c>
      <c r="AA388" s="70"/>
      <c r="AB388" s="58"/>
      <c r="AC388" s="69"/>
      <c r="AD388" s="69"/>
      <c r="AE388" s="69"/>
      <c r="BM388" s="113"/>
      <c r="BN388" s="113"/>
      <c r="BO388" s="113"/>
      <c r="BP388" s="113"/>
      <c r="BQ388" s="113"/>
      <c r="BR388" s="113"/>
      <c r="BS388" s="113"/>
      <c r="BT388" s="113"/>
      <c r="BU388" s="113"/>
      <c r="BV388" s="113"/>
      <c r="BW388" s="113"/>
      <c r="BX388" s="113"/>
      <c r="BY388" s="113"/>
      <c r="BZ388" s="113"/>
      <c r="CA388" s="113"/>
      <c r="CB388" s="113"/>
      <c r="CC388" s="113"/>
      <c r="CD388" s="113"/>
      <c r="CE388" s="113"/>
      <c r="CF388" s="113"/>
      <c r="CG388" s="113"/>
      <c r="CH388" s="113"/>
      <c r="CI388" s="113"/>
      <c r="CJ388" s="113"/>
      <c r="CK388" s="113"/>
      <c r="CL388" s="113"/>
      <c r="CM388" s="113"/>
      <c r="CN388" s="113"/>
      <c r="CO388" s="113"/>
      <c r="CP388" s="113"/>
      <c r="CQ388" s="113"/>
      <c r="CR388" s="113"/>
      <c r="CS388" s="113"/>
      <c r="CT388" s="113"/>
      <c r="CU388" s="113"/>
      <c r="CV388" s="113"/>
      <c r="CW388" s="113"/>
      <c r="CX388" s="113"/>
      <c r="CY388" s="113"/>
      <c r="CZ388" s="113"/>
      <c r="DA388" s="113"/>
      <c r="DB388" s="113"/>
      <c r="DC388" s="113"/>
      <c r="DD388" s="113"/>
      <c r="DE388" s="113"/>
      <c r="DF388" s="113"/>
      <c r="DG388" s="113"/>
      <c r="DH388" s="113"/>
      <c r="DI388" s="113"/>
      <c r="DJ388" s="113"/>
      <c r="DK388" s="113"/>
      <c r="DL388" s="113"/>
      <c r="DM388" s="113"/>
      <c r="DN388" s="113"/>
      <c r="DO388" s="113"/>
      <c r="DP388" s="113"/>
      <c r="DQ388" s="113"/>
      <c r="DR388" s="113"/>
      <c r="DS388" s="113"/>
      <c r="DT388" s="113"/>
      <c r="DU388" s="113"/>
      <c r="DV388" s="113"/>
      <c r="DW388" s="113"/>
      <c r="DX388" s="113"/>
      <c r="DY388" s="113"/>
      <c r="DZ388" s="113"/>
      <c r="EA388" s="113"/>
      <c r="EB388" s="113"/>
      <c r="EC388" s="113"/>
      <c r="ED388" s="113"/>
      <c r="EE388" s="113"/>
      <c r="EF388" s="113"/>
      <c r="EG388" s="113"/>
      <c r="EH388" s="113"/>
      <c r="EI388" s="113"/>
      <c r="EJ388" s="113"/>
      <c r="EK388" s="113"/>
      <c r="EL388" s="113"/>
      <c r="EM388" s="113"/>
      <c r="EN388" s="113"/>
      <c r="EO388" s="113"/>
      <c r="EP388" s="113"/>
      <c r="EQ388" s="113"/>
      <c r="ER388" s="113"/>
      <c r="ES388" s="113"/>
      <c r="ET388" s="113"/>
      <c r="EU388" s="113"/>
      <c r="EV388" s="113"/>
      <c r="EW388" s="113"/>
      <c r="EX388" s="113"/>
      <c r="EY388" s="113"/>
      <c r="EZ388" s="113"/>
      <c r="FA388" s="113"/>
      <c r="FB388" s="113"/>
      <c r="FC388" s="113"/>
      <c r="FD388" s="113"/>
      <c r="FE388" s="113"/>
      <c r="FF388" s="113"/>
      <c r="FG388" s="113"/>
      <c r="FH388" s="113"/>
      <c r="FI388" s="113"/>
      <c r="FJ388" s="113"/>
      <c r="FK388" s="113"/>
      <c r="FL388" s="113"/>
      <c r="FM388" s="113"/>
      <c r="FN388" s="113"/>
      <c r="FO388" s="113"/>
      <c r="FP388" s="113"/>
      <c r="FQ388" s="113"/>
      <c r="FR388" s="113"/>
      <c r="FS388" s="113"/>
      <c r="FT388" s="113"/>
      <c r="FU388" s="113"/>
      <c r="FV388" s="113"/>
      <c r="FW388" s="113"/>
      <c r="FX388" s="113"/>
      <c r="FY388" s="113"/>
      <c r="FZ388" s="113"/>
      <c r="GA388" s="113"/>
      <c r="GB388" s="113"/>
      <c r="GC388" s="113"/>
      <c r="GD388" s="113"/>
      <c r="GE388" s="113"/>
      <c r="GF388" s="113"/>
      <c r="GG388" s="113"/>
      <c r="GH388" s="113"/>
      <c r="GI388" s="113"/>
      <c r="GJ388" s="113"/>
      <c r="GK388" s="113"/>
      <c r="GL388" s="113"/>
      <c r="GM388" s="113"/>
      <c r="GN388" s="113"/>
      <c r="GO388" s="113"/>
      <c r="GP388" s="113"/>
      <c r="GQ388" s="113"/>
      <c r="GR388" s="113"/>
      <c r="GS388" s="113"/>
      <c r="GT388" s="113"/>
      <c r="GU388" s="113"/>
      <c r="GV388" s="113"/>
      <c r="GW388" s="113"/>
      <c r="GX388" s="113"/>
      <c r="GY388" s="113"/>
      <c r="GZ388" s="113"/>
      <c r="HA388" s="113"/>
      <c r="HB388" s="113"/>
      <c r="HC388" s="113"/>
      <c r="HD388" s="113"/>
      <c r="HE388" s="113"/>
      <c r="HF388" s="113"/>
      <c r="HG388" s="113"/>
      <c r="HH388" s="113"/>
      <c r="HI388" s="113"/>
      <c r="HJ388" s="113"/>
      <c r="HK388" s="113"/>
      <c r="HL388" s="113"/>
      <c r="HM388" s="113"/>
      <c r="HN388" s="113"/>
      <c r="HO388" s="113"/>
      <c r="HP388" s="113"/>
      <c r="HQ388" s="113"/>
      <c r="HR388" s="113"/>
      <c r="HS388" s="113"/>
      <c r="HT388" s="113"/>
      <c r="HU388" s="113"/>
      <c r="HV388" s="113"/>
      <c r="HW388" s="113"/>
      <c r="HX388" s="113"/>
      <c r="HY388" s="113"/>
      <c r="HZ388" s="113"/>
      <c r="IA388" s="113"/>
      <c r="IB388" s="113"/>
      <c r="IC388" s="113"/>
      <c r="ID388" s="113"/>
      <c r="IE388" s="113"/>
      <c r="IF388" s="113"/>
      <c r="IG388" s="113"/>
      <c r="IH388" s="113"/>
      <c r="II388" s="113"/>
      <c r="IJ388" s="113"/>
      <c r="IK388" s="113"/>
      <c r="IL388" s="113"/>
      <c r="IM388" s="113"/>
      <c r="IN388" s="113"/>
      <c r="IO388" s="113"/>
      <c r="IP388" s="113"/>
      <c r="IQ388" s="113"/>
      <c r="IR388" s="113"/>
      <c r="IS388" s="113"/>
      <c r="IT388" s="113"/>
      <c r="IU388" s="113"/>
      <c r="IV388" s="113"/>
    </row>
    <row r="389" customFormat="false" ht="28.4" hidden="false" customHeight="true" outlineLevel="0" collapsed="false">
      <c r="A389" s="86"/>
      <c r="B389" s="230"/>
      <c r="C389" s="86"/>
      <c r="D389" s="86"/>
      <c r="E389" s="305"/>
      <c r="F389" s="89"/>
      <c r="G389" s="63" t="s">
        <v>166</v>
      </c>
      <c r="H389" s="205" t="str">
        <f aca="false">"&lt;"&amp;ROUND(RIGHT(H388,LEN(H388)-1)*81/1000,2)&amp;" ppb"</f>
        <v>&lt;0.31 ppb</v>
      </c>
      <c r="I389" s="70"/>
      <c r="J389" s="206"/>
      <c r="K389" s="205" t="str">
        <f aca="false">"&lt;"&amp;ROUND(RIGHT(K388,LEN(K388)-1)*81/1000,2)&amp;" ppb"</f>
        <v>&lt;2.17 ppb</v>
      </c>
      <c r="L389" s="70"/>
      <c r="M389" s="206"/>
      <c r="N389" s="205" t="str">
        <f aca="false">"&lt;"&amp;ROUND(RIGHT(N388,LEN(N388)-1)*1760/1000,2)&amp;" ppb"</f>
        <v>&lt;2.32 ppb</v>
      </c>
      <c r="O389" s="70"/>
      <c r="P389" s="206"/>
      <c r="Q389" s="205" t="str">
        <f aca="false">ROUND(Q388*246/1000,2)&amp;" ppb"</f>
        <v>2.18 ppb</v>
      </c>
      <c r="R389" s="91" t="s">
        <v>39</v>
      </c>
      <c r="S389" s="206" t="str">
        <f aca="false">ROUND(S388*246/1000,2)&amp;" ppb"</f>
        <v>1.06 ppb</v>
      </c>
      <c r="T389" s="205" t="str">
        <f aca="false">ROUND(T388*32300/1000000,2)&amp;" ppm"</f>
        <v>15.22 ppm</v>
      </c>
      <c r="U389" s="91" t="s">
        <v>39</v>
      </c>
      <c r="V389" s="206" t="str">
        <f aca="false">ROUND(V388*32300/1000000,2)&amp;" ppm"</f>
        <v>5.92 ppm</v>
      </c>
      <c r="W389" s="71"/>
      <c r="X389" s="70"/>
      <c r="Y389" s="72"/>
      <c r="Z389" s="71"/>
      <c r="AA389" s="70"/>
      <c r="AB389" s="72"/>
      <c r="AC389" s="73"/>
      <c r="AD389" s="70"/>
      <c r="AE389" s="74"/>
      <c r="BM389" s="113"/>
      <c r="BN389" s="113"/>
      <c r="BO389" s="113"/>
      <c r="BP389" s="113"/>
      <c r="BQ389" s="113"/>
      <c r="BR389" s="113"/>
      <c r="BS389" s="113"/>
      <c r="BT389" s="113"/>
      <c r="BU389" s="113"/>
      <c r="BV389" s="113"/>
      <c r="BW389" s="113"/>
      <c r="BX389" s="113"/>
      <c r="BY389" s="113"/>
      <c r="BZ389" s="113"/>
      <c r="CA389" s="113"/>
      <c r="CB389" s="113"/>
      <c r="CC389" s="113"/>
      <c r="CD389" s="113"/>
      <c r="CE389" s="113"/>
      <c r="CF389" s="113"/>
      <c r="CG389" s="113"/>
      <c r="CH389" s="113"/>
      <c r="CI389" s="113"/>
      <c r="CJ389" s="113"/>
      <c r="CK389" s="113"/>
      <c r="CL389" s="113"/>
      <c r="CM389" s="113"/>
      <c r="CN389" s="113"/>
      <c r="CO389" s="113"/>
      <c r="CP389" s="113"/>
      <c r="CQ389" s="113"/>
      <c r="CR389" s="113"/>
      <c r="CS389" s="113"/>
      <c r="CT389" s="113"/>
      <c r="CU389" s="113"/>
      <c r="CV389" s="113"/>
      <c r="CW389" s="113"/>
      <c r="CX389" s="113"/>
      <c r="CY389" s="113"/>
      <c r="CZ389" s="113"/>
      <c r="DA389" s="113"/>
      <c r="DB389" s="113"/>
      <c r="DC389" s="113"/>
      <c r="DD389" s="113"/>
      <c r="DE389" s="113"/>
      <c r="DF389" s="113"/>
      <c r="DG389" s="113"/>
      <c r="DH389" s="113"/>
      <c r="DI389" s="113"/>
      <c r="DJ389" s="113"/>
      <c r="DK389" s="113"/>
      <c r="DL389" s="113"/>
      <c r="DM389" s="113"/>
      <c r="DN389" s="113"/>
      <c r="DO389" s="113"/>
      <c r="DP389" s="113"/>
      <c r="DQ389" s="113"/>
      <c r="DR389" s="113"/>
      <c r="DS389" s="113"/>
      <c r="DT389" s="113"/>
      <c r="DU389" s="113"/>
      <c r="DV389" s="113"/>
      <c r="DW389" s="113"/>
      <c r="DX389" s="113"/>
      <c r="DY389" s="113"/>
      <c r="DZ389" s="113"/>
      <c r="EA389" s="113"/>
      <c r="EB389" s="113"/>
      <c r="EC389" s="113"/>
      <c r="ED389" s="113"/>
      <c r="EE389" s="113"/>
      <c r="EF389" s="113"/>
      <c r="EG389" s="113"/>
      <c r="EH389" s="113"/>
      <c r="EI389" s="113"/>
      <c r="EJ389" s="113"/>
      <c r="EK389" s="113"/>
      <c r="EL389" s="113"/>
      <c r="EM389" s="113"/>
      <c r="EN389" s="113"/>
      <c r="EO389" s="113"/>
      <c r="EP389" s="113"/>
      <c r="EQ389" s="113"/>
      <c r="ER389" s="113"/>
      <c r="ES389" s="113"/>
      <c r="ET389" s="113"/>
      <c r="EU389" s="113"/>
      <c r="EV389" s="113"/>
      <c r="EW389" s="113"/>
      <c r="EX389" s="113"/>
      <c r="EY389" s="113"/>
      <c r="EZ389" s="113"/>
      <c r="FA389" s="113"/>
      <c r="FB389" s="113"/>
      <c r="FC389" s="113"/>
      <c r="FD389" s="113"/>
      <c r="FE389" s="113"/>
      <c r="FF389" s="113"/>
      <c r="FG389" s="113"/>
      <c r="FH389" s="113"/>
      <c r="FI389" s="113"/>
      <c r="FJ389" s="113"/>
      <c r="FK389" s="113"/>
      <c r="FL389" s="113"/>
      <c r="FM389" s="113"/>
      <c r="FN389" s="113"/>
      <c r="FO389" s="113"/>
      <c r="FP389" s="113"/>
      <c r="FQ389" s="113"/>
      <c r="FR389" s="113"/>
      <c r="FS389" s="113"/>
      <c r="FT389" s="113"/>
      <c r="FU389" s="113"/>
      <c r="FV389" s="113"/>
      <c r="FW389" s="113"/>
      <c r="FX389" s="113"/>
      <c r="FY389" s="113"/>
      <c r="FZ389" s="113"/>
      <c r="GA389" s="113"/>
      <c r="GB389" s="113"/>
      <c r="GC389" s="113"/>
      <c r="GD389" s="113"/>
      <c r="GE389" s="113"/>
      <c r="GF389" s="113"/>
      <c r="GG389" s="113"/>
      <c r="GH389" s="113"/>
      <c r="GI389" s="113"/>
      <c r="GJ389" s="113"/>
      <c r="GK389" s="113"/>
      <c r="GL389" s="113"/>
      <c r="GM389" s="113"/>
      <c r="GN389" s="113"/>
      <c r="GO389" s="113"/>
      <c r="GP389" s="113"/>
      <c r="GQ389" s="113"/>
      <c r="GR389" s="113"/>
      <c r="GS389" s="113"/>
      <c r="GT389" s="113"/>
      <c r="GU389" s="113"/>
      <c r="GV389" s="113"/>
      <c r="GW389" s="113"/>
      <c r="GX389" s="113"/>
      <c r="GY389" s="113"/>
      <c r="GZ389" s="113"/>
      <c r="HA389" s="113"/>
      <c r="HB389" s="113"/>
      <c r="HC389" s="113"/>
      <c r="HD389" s="113"/>
      <c r="HE389" s="113"/>
      <c r="HF389" s="113"/>
      <c r="HG389" s="113"/>
      <c r="HH389" s="113"/>
      <c r="HI389" s="113"/>
      <c r="HJ389" s="113"/>
      <c r="HK389" s="113"/>
      <c r="HL389" s="113"/>
      <c r="HM389" s="113"/>
      <c r="HN389" s="113"/>
      <c r="HO389" s="113"/>
      <c r="HP389" s="113"/>
      <c r="HQ389" s="113"/>
      <c r="HR389" s="113"/>
      <c r="HS389" s="113"/>
      <c r="HT389" s="113"/>
      <c r="HU389" s="113"/>
      <c r="HV389" s="113"/>
      <c r="HW389" s="113"/>
      <c r="HX389" s="113"/>
      <c r="HY389" s="113"/>
      <c r="HZ389" s="113"/>
      <c r="IA389" s="113"/>
      <c r="IB389" s="113"/>
      <c r="IC389" s="113"/>
      <c r="ID389" s="113"/>
      <c r="IE389" s="113"/>
      <c r="IF389" s="113"/>
      <c r="IG389" s="113"/>
      <c r="IH389" s="113"/>
      <c r="II389" s="113"/>
      <c r="IJ389" s="113"/>
      <c r="IK389" s="113"/>
      <c r="IL389" s="113"/>
      <c r="IM389" s="113"/>
      <c r="IN389" s="113"/>
      <c r="IO389" s="113"/>
      <c r="IP389" s="113"/>
      <c r="IQ389" s="113"/>
      <c r="IR389" s="113"/>
      <c r="IS389" s="113"/>
      <c r="IT389" s="113"/>
      <c r="IU389" s="113"/>
      <c r="IV389" s="113"/>
    </row>
    <row r="390" customFormat="false" ht="30" hidden="false" customHeight="true" outlineLevel="0" collapsed="false">
      <c r="A390" s="86"/>
      <c r="B390" s="230"/>
      <c r="C390" s="86"/>
      <c r="D390" s="86"/>
      <c r="E390" s="86"/>
      <c r="F390" s="89"/>
      <c r="G390" s="63" t="s">
        <v>111</v>
      </c>
      <c r="H390" s="134" t="s">
        <v>115</v>
      </c>
      <c r="I390" s="134"/>
      <c r="J390" s="134"/>
      <c r="K390" s="108"/>
      <c r="L390" s="109" t="s">
        <v>80</v>
      </c>
      <c r="M390" s="110"/>
      <c r="N390" s="135"/>
      <c r="O390" s="109" t="s">
        <v>81</v>
      </c>
      <c r="P390" s="136"/>
      <c r="Q390" s="135"/>
      <c r="R390" s="109" t="s">
        <v>117</v>
      </c>
      <c r="S390" s="136"/>
      <c r="T390" s="111"/>
      <c r="U390" s="109"/>
      <c r="V390" s="137"/>
      <c r="W390" s="111"/>
      <c r="X390" s="109"/>
      <c r="Y390" s="137"/>
      <c r="Z390" s="111"/>
      <c r="AA390" s="109"/>
      <c r="AB390" s="137"/>
      <c r="AC390" s="108"/>
      <c r="AD390" s="109"/>
      <c r="AE390" s="110"/>
      <c r="BM390" s="113"/>
      <c r="BN390" s="113"/>
      <c r="BO390" s="113"/>
      <c r="BP390" s="113"/>
      <c r="BQ390" s="113"/>
      <c r="BR390" s="113"/>
      <c r="BS390" s="113"/>
      <c r="BT390" s="113"/>
      <c r="BU390" s="113"/>
      <c r="BV390" s="113"/>
      <c r="BW390" s="113"/>
      <c r="BX390" s="113"/>
      <c r="BY390" s="113"/>
      <c r="BZ390" s="113"/>
      <c r="CA390" s="113"/>
      <c r="CB390" s="113"/>
      <c r="CC390" s="113"/>
      <c r="CD390" s="113"/>
      <c r="CE390" s="113"/>
      <c r="CF390" s="113"/>
      <c r="CG390" s="113"/>
      <c r="CH390" s="113"/>
      <c r="CI390" s="113"/>
      <c r="CJ390" s="113"/>
      <c r="CK390" s="113"/>
      <c r="CL390" s="113"/>
      <c r="CM390" s="113"/>
      <c r="CN390" s="113"/>
      <c r="CO390" s="113"/>
      <c r="CP390" s="113"/>
      <c r="CQ390" s="113"/>
      <c r="CR390" s="113"/>
      <c r="CS390" s="113"/>
      <c r="CT390" s="113"/>
      <c r="CU390" s="113"/>
      <c r="CV390" s="113"/>
      <c r="CW390" s="113"/>
      <c r="CX390" s="113"/>
      <c r="CY390" s="113"/>
      <c r="CZ390" s="113"/>
      <c r="DA390" s="113"/>
      <c r="DB390" s="113"/>
      <c r="DC390" s="113"/>
      <c r="DD390" s="113"/>
      <c r="DE390" s="113"/>
      <c r="DF390" s="113"/>
      <c r="DG390" s="113"/>
      <c r="DH390" s="113"/>
      <c r="DI390" s="113"/>
      <c r="DJ390" s="113"/>
      <c r="DK390" s="113"/>
      <c r="DL390" s="113"/>
      <c r="DM390" s="113"/>
      <c r="DN390" s="113"/>
      <c r="DO390" s="113"/>
      <c r="DP390" s="113"/>
      <c r="DQ390" s="113"/>
      <c r="DR390" s="113"/>
      <c r="DS390" s="113"/>
      <c r="DT390" s="113"/>
      <c r="DU390" s="113"/>
      <c r="DV390" s="113"/>
      <c r="DW390" s="113"/>
      <c r="DX390" s="113"/>
      <c r="DY390" s="113"/>
      <c r="DZ390" s="113"/>
      <c r="EA390" s="113"/>
      <c r="EB390" s="113"/>
      <c r="EC390" s="113"/>
      <c r="ED390" s="113"/>
      <c r="EE390" s="113"/>
      <c r="EF390" s="113"/>
      <c r="EG390" s="113"/>
      <c r="EH390" s="113"/>
      <c r="EI390" s="113"/>
      <c r="EJ390" s="113"/>
      <c r="EK390" s="113"/>
      <c r="EL390" s="113"/>
      <c r="EM390" s="113"/>
      <c r="EN390" s="113"/>
      <c r="EO390" s="113"/>
      <c r="EP390" s="113"/>
      <c r="EQ390" s="113"/>
      <c r="ER390" s="113"/>
      <c r="ES390" s="113"/>
      <c r="ET390" s="113"/>
      <c r="EU390" s="113"/>
      <c r="EV390" s="113"/>
      <c r="EW390" s="113"/>
      <c r="EX390" s="113"/>
      <c r="EY390" s="113"/>
      <c r="EZ390" s="113"/>
      <c r="FA390" s="113"/>
      <c r="FB390" s="113"/>
      <c r="FC390" s="113"/>
      <c r="FD390" s="113"/>
      <c r="FE390" s="113"/>
      <c r="FF390" s="113"/>
      <c r="FG390" s="113"/>
      <c r="FH390" s="113"/>
      <c r="FI390" s="113"/>
      <c r="FJ390" s="113"/>
      <c r="FK390" s="113"/>
      <c r="FL390" s="113"/>
      <c r="FM390" s="113"/>
      <c r="FN390" s="113"/>
      <c r="FO390" s="113"/>
      <c r="FP390" s="113"/>
      <c r="FQ390" s="113"/>
      <c r="FR390" s="113"/>
      <c r="FS390" s="113"/>
      <c r="FT390" s="113"/>
      <c r="FU390" s="113"/>
      <c r="FV390" s="113"/>
      <c r="FW390" s="113"/>
      <c r="FX390" s="113"/>
      <c r="FY390" s="113"/>
      <c r="FZ390" s="113"/>
      <c r="GA390" s="113"/>
      <c r="GB390" s="113"/>
      <c r="GC390" s="113"/>
      <c r="GD390" s="113"/>
      <c r="GE390" s="113"/>
      <c r="GF390" s="113"/>
      <c r="GG390" s="113"/>
      <c r="GH390" s="113"/>
      <c r="GI390" s="113"/>
      <c r="GJ390" s="113"/>
      <c r="GK390" s="113"/>
      <c r="GL390" s="113"/>
      <c r="GM390" s="113"/>
      <c r="GN390" s="113"/>
      <c r="GO390" s="113"/>
      <c r="GP390" s="113"/>
      <c r="GQ390" s="113"/>
      <c r="GR390" s="113"/>
      <c r="GS390" s="113"/>
      <c r="GT390" s="113"/>
      <c r="GU390" s="113"/>
      <c r="GV390" s="113"/>
      <c r="GW390" s="113"/>
      <c r="GX390" s="113"/>
      <c r="GY390" s="113"/>
      <c r="GZ390" s="113"/>
      <c r="HA390" s="113"/>
      <c r="HB390" s="113"/>
      <c r="HC390" s="113"/>
      <c r="HD390" s="113"/>
      <c r="HE390" s="113"/>
      <c r="HF390" s="113"/>
      <c r="HG390" s="113"/>
      <c r="HH390" s="113"/>
      <c r="HI390" s="113"/>
      <c r="HJ390" s="113"/>
      <c r="HK390" s="113"/>
      <c r="HL390" s="113"/>
      <c r="HM390" s="113"/>
      <c r="HN390" s="113"/>
      <c r="HO390" s="113"/>
      <c r="HP390" s="113"/>
      <c r="HQ390" s="113"/>
      <c r="HR390" s="113"/>
      <c r="HS390" s="113"/>
      <c r="HT390" s="113"/>
      <c r="HU390" s="113"/>
      <c r="HV390" s="113"/>
      <c r="HW390" s="113"/>
      <c r="HX390" s="113"/>
      <c r="HY390" s="113"/>
      <c r="HZ390" s="113"/>
      <c r="IA390" s="113"/>
      <c r="IB390" s="113"/>
      <c r="IC390" s="113"/>
      <c r="ID390" s="113"/>
      <c r="IE390" s="113"/>
      <c r="IF390" s="113"/>
      <c r="IG390" s="113"/>
      <c r="IH390" s="113"/>
      <c r="II390" s="113"/>
      <c r="IJ390" s="113"/>
      <c r="IK390" s="113"/>
      <c r="IL390" s="113"/>
      <c r="IM390" s="113"/>
      <c r="IN390" s="113"/>
      <c r="IO390" s="113"/>
      <c r="IP390" s="113"/>
      <c r="IQ390" s="113"/>
      <c r="IR390" s="113"/>
      <c r="IS390" s="113"/>
      <c r="IT390" s="113"/>
      <c r="IU390" s="113"/>
      <c r="IV390" s="113"/>
    </row>
    <row r="391" customFormat="false" ht="27.6" hidden="false" customHeight="true" outlineLevel="0" collapsed="false">
      <c r="A391" s="232"/>
      <c r="B391" s="86"/>
      <c r="C391" s="86"/>
      <c r="D391" s="86"/>
      <c r="E391" s="86"/>
      <c r="F391" s="89"/>
      <c r="G391" s="63" t="s">
        <v>198</v>
      </c>
      <c r="H391" s="56" t="n">
        <v>1696.8</v>
      </c>
      <c r="I391" s="98" t="s">
        <v>39</v>
      </c>
      <c r="J391" s="233" t="n">
        <v>208.4</v>
      </c>
      <c r="K391" s="77" t="s">
        <v>1226</v>
      </c>
      <c r="L391" s="57"/>
      <c r="M391" s="58"/>
      <c r="N391" s="77" t="s">
        <v>1227</v>
      </c>
      <c r="O391" s="57"/>
      <c r="P391" s="58"/>
      <c r="Q391" s="56" t="n">
        <v>12.05</v>
      </c>
      <c r="R391" s="98" t="s">
        <v>39</v>
      </c>
      <c r="S391" s="58" t="n">
        <v>7.881</v>
      </c>
      <c r="T391" s="56"/>
      <c r="U391" s="70"/>
      <c r="V391" s="58"/>
      <c r="W391" s="71"/>
      <c r="X391" s="70"/>
      <c r="Y391" s="58"/>
      <c r="Z391" s="73"/>
      <c r="AA391" s="73"/>
      <c r="AB391" s="73"/>
      <c r="AC391" s="71"/>
      <c r="AD391" s="70"/>
      <c r="AE391" s="58"/>
      <c r="BM391" s="113"/>
      <c r="BN391" s="113"/>
      <c r="BO391" s="113"/>
      <c r="BP391" s="113"/>
      <c r="BQ391" s="113"/>
      <c r="BR391" s="113"/>
      <c r="BS391" s="113"/>
      <c r="BT391" s="113"/>
      <c r="BU391" s="113"/>
      <c r="BV391" s="113"/>
      <c r="BW391" s="113"/>
      <c r="BX391" s="113"/>
      <c r="BY391" s="113"/>
      <c r="BZ391" s="113"/>
      <c r="CA391" s="113"/>
      <c r="CB391" s="113"/>
      <c r="CC391" s="113"/>
      <c r="CD391" s="113"/>
      <c r="CE391" s="113"/>
      <c r="CF391" s="113"/>
      <c r="CG391" s="113"/>
      <c r="CH391" s="113"/>
      <c r="CI391" s="113"/>
      <c r="CJ391" s="113"/>
      <c r="CK391" s="113"/>
      <c r="CL391" s="113"/>
      <c r="CM391" s="113"/>
      <c r="CN391" s="113"/>
      <c r="CO391" s="113"/>
      <c r="CP391" s="113"/>
      <c r="CQ391" s="113"/>
      <c r="CR391" s="113"/>
      <c r="CS391" s="113"/>
      <c r="CT391" s="113"/>
      <c r="CU391" s="113"/>
      <c r="CV391" s="113"/>
      <c r="CW391" s="113"/>
      <c r="CX391" s="113"/>
      <c r="CY391" s="113"/>
      <c r="CZ391" s="113"/>
      <c r="DA391" s="113"/>
      <c r="DB391" s="113"/>
      <c r="DC391" s="113"/>
      <c r="DD391" s="113"/>
      <c r="DE391" s="113"/>
      <c r="DF391" s="113"/>
      <c r="DG391" s="113"/>
      <c r="DH391" s="113"/>
      <c r="DI391" s="113"/>
      <c r="DJ391" s="113"/>
      <c r="DK391" s="113"/>
      <c r="DL391" s="113"/>
      <c r="DM391" s="113"/>
      <c r="DN391" s="113"/>
      <c r="DO391" s="113"/>
      <c r="DP391" s="113"/>
      <c r="DQ391" s="113"/>
      <c r="DR391" s="113"/>
      <c r="DS391" s="113"/>
      <c r="DT391" s="113"/>
      <c r="DU391" s="113"/>
      <c r="DV391" s="113"/>
      <c r="DW391" s="113"/>
      <c r="DX391" s="113"/>
      <c r="DY391" s="113"/>
      <c r="DZ391" s="113"/>
      <c r="EA391" s="113"/>
      <c r="EB391" s="113"/>
      <c r="EC391" s="113"/>
      <c r="ED391" s="113"/>
      <c r="EE391" s="113"/>
      <c r="EF391" s="113"/>
      <c r="EG391" s="113"/>
      <c r="EH391" s="113"/>
      <c r="EI391" s="113"/>
      <c r="EJ391" s="113"/>
      <c r="EK391" s="113"/>
      <c r="EL391" s="113"/>
      <c r="EM391" s="113"/>
      <c r="EN391" s="113"/>
      <c r="EO391" s="113"/>
      <c r="EP391" s="113"/>
      <c r="EQ391" s="113"/>
      <c r="ER391" s="113"/>
      <c r="ES391" s="113"/>
      <c r="ET391" s="113"/>
      <c r="EU391" s="113"/>
      <c r="EV391" s="113"/>
      <c r="EW391" s="113"/>
      <c r="EX391" s="113"/>
      <c r="EY391" s="113"/>
      <c r="EZ391" s="113"/>
      <c r="FA391" s="113"/>
      <c r="FB391" s="113"/>
      <c r="FC391" s="113"/>
      <c r="FD391" s="113"/>
      <c r="FE391" s="113"/>
      <c r="FF391" s="113"/>
      <c r="FG391" s="113"/>
      <c r="FH391" s="113"/>
      <c r="FI391" s="113"/>
      <c r="FJ391" s="113"/>
      <c r="FK391" s="113"/>
      <c r="FL391" s="113"/>
      <c r="FM391" s="113"/>
      <c r="FN391" s="113"/>
      <c r="FO391" s="113"/>
      <c r="FP391" s="113"/>
      <c r="FQ391" s="113"/>
      <c r="FR391" s="113"/>
      <c r="FS391" s="113"/>
      <c r="FT391" s="113"/>
      <c r="FU391" s="113"/>
      <c r="FV391" s="113"/>
      <c r="FW391" s="113"/>
      <c r="FX391" s="113"/>
      <c r="FY391" s="113"/>
      <c r="FZ391" s="113"/>
      <c r="GA391" s="113"/>
      <c r="GB391" s="113"/>
      <c r="GC391" s="113"/>
      <c r="GD391" s="113"/>
      <c r="GE391" s="113"/>
      <c r="GF391" s="113"/>
      <c r="GG391" s="113"/>
      <c r="GH391" s="113"/>
      <c r="GI391" s="113"/>
      <c r="GJ391" s="113"/>
      <c r="GK391" s="113"/>
      <c r="GL391" s="113"/>
      <c r="GM391" s="113"/>
      <c r="GN391" s="113"/>
      <c r="GO391" s="113"/>
      <c r="GP391" s="113"/>
      <c r="GQ391" s="113"/>
      <c r="GR391" s="113"/>
      <c r="GS391" s="113"/>
      <c r="GT391" s="113"/>
      <c r="GU391" s="113"/>
      <c r="GV391" s="113"/>
      <c r="GW391" s="113"/>
      <c r="GX391" s="113"/>
      <c r="GY391" s="113"/>
      <c r="GZ391" s="113"/>
      <c r="HA391" s="113"/>
      <c r="HB391" s="113"/>
      <c r="HC391" s="113"/>
      <c r="HD391" s="113"/>
      <c r="HE391" s="113"/>
      <c r="HF391" s="113"/>
      <c r="HG391" s="113"/>
      <c r="HH391" s="113"/>
      <c r="HI391" s="113"/>
      <c r="HJ391" s="113"/>
      <c r="HK391" s="113"/>
      <c r="HL391" s="113"/>
      <c r="HM391" s="113"/>
      <c r="HN391" s="113"/>
      <c r="HO391" s="113"/>
      <c r="HP391" s="113"/>
      <c r="HQ391" s="113"/>
      <c r="HR391" s="113"/>
      <c r="HS391" s="113"/>
      <c r="HT391" s="113"/>
      <c r="HU391" s="113"/>
      <c r="HV391" s="113"/>
      <c r="HW391" s="113"/>
      <c r="HX391" s="113"/>
      <c r="HY391" s="113"/>
      <c r="HZ391" s="113"/>
      <c r="IA391" s="113"/>
      <c r="IB391" s="113"/>
      <c r="IC391" s="113"/>
      <c r="ID391" s="113"/>
      <c r="IE391" s="113"/>
      <c r="IF391" s="113"/>
      <c r="IG391" s="113"/>
      <c r="IH391" s="113"/>
      <c r="II391" s="113"/>
      <c r="IJ391" s="113"/>
      <c r="IK391" s="113"/>
      <c r="IL391" s="113"/>
      <c r="IM391" s="113"/>
      <c r="IN391" s="113"/>
      <c r="IO391" s="113"/>
      <c r="IP391" s="113"/>
      <c r="IQ391" s="113"/>
      <c r="IR391" s="113"/>
      <c r="IS391" s="113"/>
      <c r="IT391" s="113"/>
      <c r="IU391" s="113"/>
      <c r="IV391" s="113"/>
    </row>
    <row r="392" customFormat="false" ht="29.2" hidden="false" customHeight="true" outlineLevel="0" collapsed="false">
      <c r="A392" s="235"/>
      <c r="B392" s="235"/>
      <c r="C392" s="51"/>
      <c r="D392" s="51"/>
      <c r="E392" s="51"/>
      <c r="F392" s="53"/>
      <c r="G392" s="63" t="s">
        <v>166</v>
      </c>
      <c r="H392" s="205" t="str">
        <f aca="false">ROUND(H391*81/1000,2)&amp;" ppb"</f>
        <v>137.44 ppb</v>
      </c>
      <c r="I392" s="91" t="s">
        <v>39</v>
      </c>
      <c r="J392" s="206" t="str">
        <f aca="false">ROUND(J391*81/1000,2)&amp;" ppb"</f>
        <v>16.88 ppb</v>
      </c>
      <c r="K392" s="71"/>
      <c r="L392" s="57"/>
      <c r="M392" s="72"/>
      <c r="N392" s="56"/>
      <c r="O392" s="70"/>
      <c r="P392" s="58"/>
      <c r="Q392" s="205" t="str">
        <f aca="false">ROUND(Q391*246/1000,2)&amp;" ppb"</f>
        <v>2.96 ppb</v>
      </c>
      <c r="R392" s="91" t="s">
        <v>39</v>
      </c>
      <c r="S392" s="206" t="str">
        <f aca="false">ROUND(S391*246/1000,2)&amp;" ppb"</f>
        <v>1.94 ppb</v>
      </c>
      <c r="T392" s="71"/>
      <c r="U392" s="72"/>
      <c r="V392" s="72"/>
      <c r="W392" s="56"/>
      <c r="X392" s="70"/>
      <c r="Y392" s="72"/>
      <c r="Z392" s="73"/>
      <c r="AA392" s="72"/>
      <c r="AB392" s="72"/>
      <c r="AC392" s="71"/>
      <c r="AD392" s="70"/>
      <c r="AE392" s="72"/>
      <c r="BM392" s="113"/>
      <c r="BN392" s="113"/>
      <c r="BO392" s="113"/>
      <c r="BP392" s="113"/>
      <c r="BQ392" s="113"/>
      <c r="BR392" s="113"/>
      <c r="BS392" s="113"/>
      <c r="BT392" s="113"/>
      <c r="BU392" s="113"/>
      <c r="BV392" s="113"/>
      <c r="BW392" s="113"/>
      <c r="BX392" s="113"/>
      <c r="BY392" s="113"/>
      <c r="BZ392" s="113"/>
      <c r="CA392" s="113"/>
      <c r="CB392" s="113"/>
      <c r="CC392" s="113"/>
      <c r="CD392" s="113"/>
      <c r="CE392" s="113"/>
      <c r="CF392" s="113"/>
      <c r="CG392" s="113"/>
      <c r="CH392" s="113"/>
      <c r="CI392" s="113"/>
      <c r="CJ392" s="113"/>
      <c r="CK392" s="113"/>
      <c r="CL392" s="113"/>
      <c r="CM392" s="113"/>
      <c r="CN392" s="113"/>
      <c r="CO392" s="113"/>
      <c r="CP392" s="113"/>
      <c r="CQ392" s="113"/>
      <c r="CR392" s="113"/>
      <c r="CS392" s="113"/>
      <c r="CT392" s="113"/>
      <c r="CU392" s="113"/>
      <c r="CV392" s="113"/>
      <c r="CW392" s="113"/>
      <c r="CX392" s="113"/>
      <c r="CY392" s="113"/>
      <c r="CZ392" s="113"/>
      <c r="DA392" s="113"/>
      <c r="DB392" s="113"/>
      <c r="DC392" s="113"/>
      <c r="DD392" s="113"/>
      <c r="DE392" s="113"/>
      <c r="DF392" s="113"/>
      <c r="DG392" s="113"/>
      <c r="DH392" s="113"/>
      <c r="DI392" s="113"/>
      <c r="DJ392" s="113"/>
      <c r="DK392" s="113"/>
      <c r="DL392" s="113"/>
      <c r="DM392" s="113"/>
      <c r="DN392" s="113"/>
      <c r="DO392" s="113"/>
      <c r="DP392" s="113"/>
      <c r="DQ392" s="113"/>
      <c r="DR392" s="113"/>
      <c r="DS392" s="113"/>
      <c r="DT392" s="113"/>
      <c r="DU392" s="113"/>
      <c r="DV392" s="113"/>
      <c r="DW392" s="113"/>
      <c r="DX392" s="113"/>
      <c r="DY392" s="113"/>
      <c r="DZ392" s="113"/>
      <c r="EA392" s="113"/>
      <c r="EB392" s="113"/>
      <c r="EC392" s="113"/>
      <c r="ED392" s="113"/>
      <c r="EE392" s="113"/>
      <c r="EF392" s="113"/>
      <c r="EG392" s="113"/>
      <c r="EH392" s="113"/>
      <c r="EI392" s="113"/>
      <c r="EJ392" s="113"/>
      <c r="EK392" s="113"/>
      <c r="EL392" s="113"/>
      <c r="EM392" s="113"/>
      <c r="EN392" s="113"/>
      <c r="EO392" s="113"/>
      <c r="EP392" s="113"/>
      <c r="EQ392" s="113"/>
      <c r="ER392" s="113"/>
      <c r="ES392" s="113"/>
      <c r="ET392" s="113"/>
      <c r="EU392" s="113"/>
      <c r="EV392" s="113"/>
      <c r="EW392" s="113"/>
      <c r="EX392" s="113"/>
      <c r="EY392" s="113"/>
      <c r="EZ392" s="113"/>
      <c r="FA392" s="113"/>
      <c r="FB392" s="113"/>
      <c r="FC392" s="113"/>
      <c r="FD392" s="113"/>
      <c r="FE392" s="113"/>
      <c r="FF392" s="113"/>
      <c r="FG392" s="113"/>
      <c r="FH392" s="113"/>
      <c r="FI392" s="113"/>
      <c r="FJ392" s="113"/>
      <c r="FK392" s="113"/>
      <c r="FL392" s="113"/>
      <c r="FM392" s="113"/>
      <c r="FN392" s="113"/>
      <c r="FO392" s="113"/>
      <c r="FP392" s="113"/>
      <c r="FQ392" s="113"/>
      <c r="FR392" s="113"/>
      <c r="FS392" s="113"/>
      <c r="FT392" s="113"/>
      <c r="FU392" s="113"/>
      <c r="FV392" s="113"/>
      <c r="FW392" s="113"/>
      <c r="FX392" s="113"/>
      <c r="FY392" s="113"/>
      <c r="FZ392" s="113"/>
      <c r="GA392" s="113"/>
      <c r="GB392" s="113"/>
      <c r="GC392" s="113"/>
      <c r="GD392" s="113"/>
      <c r="GE392" s="113"/>
      <c r="GF392" s="113"/>
      <c r="GG392" s="113"/>
      <c r="GH392" s="113"/>
      <c r="GI392" s="113"/>
      <c r="GJ392" s="113"/>
      <c r="GK392" s="113"/>
      <c r="GL392" s="113"/>
      <c r="GM392" s="113"/>
      <c r="GN392" s="113"/>
      <c r="GO392" s="113"/>
      <c r="GP392" s="113"/>
      <c r="GQ392" s="113"/>
      <c r="GR392" s="113"/>
      <c r="GS392" s="113"/>
      <c r="GT392" s="113"/>
      <c r="GU392" s="113"/>
      <c r="GV392" s="113"/>
      <c r="GW392" s="113"/>
      <c r="GX392" s="113"/>
      <c r="GY392" s="113"/>
      <c r="GZ392" s="113"/>
      <c r="HA392" s="113"/>
      <c r="HB392" s="113"/>
      <c r="HC392" s="113"/>
      <c r="HD392" s="113"/>
      <c r="HE392" s="113"/>
      <c r="HF392" s="113"/>
      <c r="HG392" s="113"/>
      <c r="HH392" s="113"/>
      <c r="HI392" s="113"/>
      <c r="HJ392" s="113"/>
      <c r="HK392" s="113"/>
      <c r="HL392" s="113"/>
      <c r="HM392" s="113"/>
      <c r="HN392" s="113"/>
      <c r="HO392" s="113"/>
      <c r="HP392" s="113"/>
      <c r="HQ392" s="113"/>
      <c r="HR392" s="113"/>
      <c r="HS392" s="113"/>
      <c r="HT392" s="113"/>
      <c r="HU392" s="113"/>
      <c r="HV392" s="113"/>
      <c r="HW392" s="113"/>
      <c r="HX392" s="113"/>
      <c r="HY392" s="113"/>
      <c r="HZ392" s="113"/>
      <c r="IA392" s="113"/>
      <c r="IB392" s="113"/>
      <c r="IC392" s="113"/>
      <c r="ID392" s="113"/>
      <c r="IE392" s="113"/>
      <c r="IF392" s="113"/>
      <c r="IG392" s="113"/>
      <c r="IH392" s="113"/>
      <c r="II392" s="113"/>
      <c r="IJ392" s="113"/>
      <c r="IK392" s="113"/>
      <c r="IL392" s="113"/>
      <c r="IM392" s="113"/>
      <c r="IN392" s="113"/>
      <c r="IO392" s="113"/>
      <c r="IP392" s="113"/>
      <c r="IQ392" s="113"/>
      <c r="IR392" s="113"/>
      <c r="IS392" s="113"/>
      <c r="IT392" s="113"/>
      <c r="IU392" s="113"/>
      <c r="IV392" s="113"/>
    </row>
    <row r="393" s="3" customFormat="true" ht="34.3" hidden="false" customHeight="true" outlineLevel="0" collapsed="false">
      <c r="A393" s="223" t="s">
        <v>1228</v>
      </c>
      <c r="B393" s="24" t="s">
        <v>1229</v>
      </c>
      <c r="C393" s="199" t="s">
        <v>1230</v>
      </c>
      <c r="D393" s="25" t="n">
        <v>7.778</v>
      </c>
      <c r="E393" s="306" t="n">
        <v>240328</v>
      </c>
      <c r="F393" s="27" t="n">
        <v>45379</v>
      </c>
      <c r="G393" s="28" t="s">
        <v>111</v>
      </c>
      <c r="H393" s="108"/>
      <c r="I393" s="109" t="s">
        <v>27</v>
      </c>
      <c r="J393" s="110"/>
      <c r="K393" s="108"/>
      <c r="L393" s="109" t="s">
        <v>28</v>
      </c>
      <c r="M393" s="110"/>
      <c r="N393" s="108"/>
      <c r="O393" s="109" t="s">
        <v>29</v>
      </c>
      <c r="P393" s="110"/>
      <c r="Q393" s="108"/>
      <c r="R393" s="109" t="s">
        <v>30</v>
      </c>
      <c r="S393" s="110"/>
      <c r="T393" s="111"/>
      <c r="U393" s="109" t="s">
        <v>112</v>
      </c>
      <c r="V393" s="110"/>
      <c r="W393" s="108"/>
      <c r="X393" s="109" t="s">
        <v>32</v>
      </c>
      <c r="Y393" s="110"/>
      <c r="Z393" s="108"/>
      <c r="AA393" s="109" t="s">
        <v>98</v>
      </c>
      <c r="AB393" s="110"/>
      <c r="AC393" s="112" t="s">
        <v>34</v>
      </c>
      <c r="AD393" s="112"/>
      <c r="AE393" s="112"/>
    </row>
    <row r="394" s="3" customFormat="true" ht="29.05" hidden="false" customHeight="true" outlineLevel="0" collapsed="false">
      <c r="A394" s="93" t="s">
        <v>1089</v>
      </c>
      <c r="B394" s="93" t="s">
        <v>1231</v>
      </c>
      <c r="C394" s="93"/>
      <c r="D394" s="93"/>
      <c r="E394" s="213"/>
      <c r="F394" s="96" t="n">
        <v>45387</v>
      </c>
      <c r="G394" s="28" t="s">
        <v>198</v>
      </c>
      <c r="H394" s="307" t="s">
        <v>1232</v>
      </c>
      <c r="I394" s="308"/>
      <c r="J394" s="36"/>
      <c r="K394" s="307" t="s">
        <v>1233</v>
      </c>
      <c r="L394" s="308"/>
      <c r="M394" s="36"/>
      <c r="N394" s="307" t="s">
        <v>1234</v>
      </c>
      <c r="O394" s="308"/>
      <c r="P394" s="36"/>
      <c r="Q394" s="307" t="s">
        <v>1235</v>
      </c>
      <c r="R394" s="308"/>
      <c r="S394" s="36"/>
      <c r="T394" s="307" t="n">
        <v>606.42</v>
      </c>
      <c r="U394" s="33" t="s">
        <v>39</v>
      </c>
      <c r="V394" s="36" t="n">
        <v>349.4</v>
      </c>
      <c r="W394" s="307" t="s">
        <v>1236</v>
      </c>
      <c r="X394" s="309"/>
      <c r="Y394" s="36"/>
      <c r="Z394" s="307" t="s">
        <v>1237</v>
      </c>
      <c r="AA394" s="308"/>
      <c r="AB394" s="36"/>
      <c r="AC394" s="163"/>
      <c r="AD394" s="163"/>
      <c r="AE394" s="163"/>
    </row>
    <row r="395" s="3" customFormat="true" ht="28.4" hidden="false" customHeight="true" outlineLevel="0" collapsed="false">
      <c r="A395" s="93"/>
      <c r="B395" s="224"/>
      <c r="C395" s="93"/>
      <c r="D395" s="93"/>
      <c r="E395" s="213"/>
      <c r="F395" s="96"/>
      <c r="G395" s="28" t="s">
        <v>166</v>
      </c>
      <c r="H395" s="201" t="str">
        <f aca="false">"&lt;"&amp;ROUND(RIGHT(H394,LEN(H394)-1)*81/1000,2)&amp;" ppb"</f>
        <v>&lt;0.34 ppb</v>
      </c>
      <c r="I395" s="308"/>
      <c r="J395" s="202"/>
      <c r="K395" s="201" t="str">
        <f aca="false">"&lt;"&amp;ROUND(RIGHT(K394,LEN(K394)-1)*81/1000,2)&amp;" ppb"</f>
        <v>&lt;4.8 ppb</v>
      </c>
      <c r="L395" s="308"/>
      <c r="M395" s="202"/>
      <c r="N395" s="201" t="str">
        <f aca="false">"&lt;"&amp;ROUND(RIGHT(N394,LEN(N394)-1)*1760/1000,2)&amp;" ppb"</f>
        <v>&lt;3.29 ppb</v>
      </c>
      <c r="O395" s="308"/>
      <c r="P395" s="202"/>
      <c r="Q395" s="201" t="str">
        <f aca="false">"&lt;"&amp;ROUND(RIGHT(Q394,LEN(Q394)-1)*246/1000,2)&amp;" ppb"</f>
        <v>&lt;3.31 ppb</v>
      </c>
      <c r="R395" s="308"/>
      <c r="S395" s="202"/>
      <c r="T395" s="201" t="str">
        <f aca="false">ROUND(T394*32300/1000000,2)&amp;" ppm"</f>
        <v>19.59 ppm</v>
      </c>
      <c r="U395" s="33" t="s">
        <v>39</v>
      </c>
      <c r="V395" s="202" t="str">
        <f aca="false">ROUND(V394*32300/1000000,2)&amp;" ppm"</f>
        <v>11.29 ppm</v>
      </c>
      <c r="W395" s="29"/>
      <c r="X395" s="308"/>
      <c r="Y395" s="31"/>
      <c r="Z395" s="29"/>
      <c r="AA395" s="308"/>
      <c r="AB395" s="31"/>
      <c r="AC395" s="37"/>
      <c r="AD395" s="308"/>
      <c r="AE395" s="38"/>
    </row>
    <row r="396" s="3" customFormat="true" ht="30" hidden="false" customHeight="true" outlineLevel="0" collapsed="false">
      <c r="A396" s="93"/>
      <c r="B396" s="224"/>
      <c r="C396" s="93"/>
      <c r="D396" s="93"/>
      <c r="E396" s="224"/>
      <c r="F396" s="96"/>
      <c r="G396" s="28" t="s">
        <v>111</v>
      </c>
      <c r="H396" s="134" t="s">
        <v>115</v>
      </c>
      <c r="I396" s="134"/>
      <c r="J396" s="134"/>
      <c r="K396" s="108"/>
      <c r="L396" s="109" t="s">
        <v>80</v>
      </c>
      <c r="M396" s="110"/>
      <c r="N396" s="135"/>
      <c r="O396" s="109" t="s">
        <v>81</v>
      </c>
      <c r="P396" s="136"/>
      <c r="Q396" s="135"/>
      <c r="R396" s="109" t="s">
        <v>117</v>
      </c>
      <c r="S396" s="136"/>
      <c r="T396" s="111"/>
      <c r="U396" s="109"/>
      <c r="V396" s="137"/>
      <c r="W396" s="111"/>
      <c r="X396" s="109"/>
      <c r="Y396" s="137"/>
      <c r="Z396" s="111"/>
      <c r="AA396" s="109"/>
      <c r="AB396" s="137"/>
      <c r="AC396" s="108"/>
      <c r="AD396" s="109"/>
      <c r="AE396" s="110"/>
    </row>
    <row r="397" s="3" customFormat="true" ht="27.6" hidden="false" customHeight="true" outlineLevel="0" collapsed="false">
      <c r="A397" s="226"/>
      <c r="B397" s="93"/>
      <c r="C397" s="93"/>
      <c r="D397" s="93"/>
      <c r="E397" s="224"/>
      <c r="F397" s="96"/>
      <c r="G397" s="28" t="s">
        <v>198</v>
      </c>
      <c r="H397" s="307" t="n">
        <v>9109.2</v>
      </c>
      <c r="I397" s="309" t="s">
        <v>39</v>
      </c>
      <c r="J397" s="283" t="n">
        <v>651.6</v>
      </c>
      <c r="K397" s="307" t="s">
        <v>1238</v>
      </c>
      <c r="L397" s="309"/>
      <c r="M397" s="36"/>
      <c r="N397" s="307" t="s">
        <v>1239</v>
      </c>
      <c r="O397" s="309"/>
      <c r="P397" s="36"/>
      <c r="Q397" s="307" t="n">
        <v>21.46</v>
      </c>
      <c r="R397" s="309" t="s">
        <v>39</v>
      </c>
      <c r="S397" s="36" t="n">
        <v>13.99</v>
      </c>
      <c r="T397" s="307"/>
      <c r="U397" s="308"/>
      <c r="V397" s="36"/>
      <c r="W397" s="29"/>
      <c r="X397" s="308"/>
      <c r="Y397" s="36"/>
      <c r="Z397" s="37"/>
      <c r="AA397" s="37"/>
      <c r="AB397" s="37"/>
      <c r="AC397" s="29"/>
      <c r="AD397" s="308"/>
      <c r="AE397" s="36"/>
    </row>
    <row r="398" s="3" customFormat="true" ht="29.2" hidden="false" customHeight="true" outlineLevel="0" collapsed="false">
      <c r="A398" s="228"/>
      <c r="B398" s="228"/>
      <c r="C398" s="310"/>
      <c r="D398" s="310"/>
      <c r="E398" s="310"/>
      <c r="F398" s="40"/>
      <c r="G398" s="28" t="s">
        <v>166</v>
      </c>
      <c r="H398" s="201" t="str">
        <f aca="false">ROUND(H397*81/1000,2)&amp;" ppb"</f>
        <v>737.85 ppb</v>
      </c>
      <c r="I398" s="33" t="s">
        <v>39</v>
      </c>
      <c r="J398" s="202" t="str">
        <f aca="false">ROUND(J397*81/1000,2)&amp;" ppb"</f>
        <v>52.78 ppb</v>
      </c>
      <c r="K398" s="29"/>
      <c r="L398" s="309"/>
      <c r="M398" s="31"/>
      <c r="N398" s="307"/>
      <c r="O398" s="308"/>
      <c r="P398" s="36"/>
      <c r="Q398" s="201" t="str">
        <f aca="false">ROUND(Q397*246/1000,2)&amp;" ppb"</f>
        <v>5.28 ppb</v>
      </c>
      <c r="R398" s="33" t="s">
        <v>39</v>
      </c>
      <c r="S398" s="202" t="str">
        <f aca="false">ROUND(S397*246/1000,2)&amp;" ppb"</f>
        <v>3.44 ppb</v>
      </c>
      <c r="T398" s="29"/>
      <c r="U398" s="31"/>
      <c r="V398" s="31"/>
      <c r="W398" s="307"/>
      <c r="X398" s="308"/>
      <c r="Y398" s="31"/>
      <c r="Z398" s="37"/>
      <c r="AA398" s="31"/>
      <c r="AB398" s="31"/>
      <c r="AC398" s="29"/>
      <c r="AD398" s="308"/>
      <c r="AE398" s="31"/>
    </row>
    <row r="399" customFormat="false" ht="34.3" hidden="false" customHeight="true" outlineLevel="0" collapsed="false">
      <c r="A399" s="229" t="s">
        <v>1240</v>
      </c>
      <c r="B399" s="41" t="s">
        <v>1241</v>
      </c>
      <c r="C399" s="185" t="s">
        <v>1242</v>
      </c>
      <c r="D399" s="76" t="n">
        <v>5.87</v>
      </c>
      <c r="E399" s="311" t="n">
        <v>240405</v>
      </c>
      <c r="F399" s="62" t="n">
        <v>45386</v>
      </c>
      <c r="G399" s="63" t="s">
        <v>111</v>
      </c>
      <c r="H399" s="108"/>
      <c r="I399" s="109" t="s">
        <v>27</v>
      </c>
      <c r="J399" s="110"/>
      <c r="K399" s="108"/>
      <c r="L399" s="109" t="s">
        <v>28</v>
      </c>
      <c r="M399" s="110"/>
      <c r="N399" s="108"/>
      <c r="O399" s="109" t="s">
        <v>29</v>
      </c>
      <c r="P399" s="110"/>
      <c r="Q399" s="108"/>
      <c r="R399" s="109" t="s">
        <v>30</v>
      </c>
      <c r="S399" s="110"/>
      <c r="T399" s="111"/>
      <c r="U399" s="109" t="s">
        <v>112</v>
      </c>
      <c r="V399" s="110"/>
      <c r="W399" s="108"/>
      <c r="X399" s="109" t="s">
        <v>32</v>
      </c>
      <c r="Y399" s="110"/>
      <c r="Z399" s="108"/>
      <c r="AA399" s="109" t="s">
        <v>98</v>
      </c>
      <c r="AB399" s="110"/>
      <c r="AC399" s="112" t="s">
        <v>34</v>
      </c>
      <c r="AD399" s="112"/>
      <c r="AE399" s="112"/>
      <c r="BM399" s="113"/>
      <c r="BN399" s="113"/>
      <c r="BO399" s="113"/>
      <c r="BP399" s="113"/>
      <c r="BQ399" s="113"/>
      <c r="BR399" s="113"/>
      <c r="BS399" s="113"/>
      <c r="BT399" s="113"/>
      <c r="BU399" s="113"/>
      <c r="BV399" s="113"/>
      <c r="BW399" s="113"/>
      <c r="BX399" s="113"/>
      <c r="BY399" s="113"/>
      <c r="BZ399" s="113"/>
      <c r="CA399" s="113"/>
      <c r="CB399" s="113"/>
      <c r="CC399" s="113"/>
      <c r="CD399" s="113"/>
      <c r="CE399" s="113"/>
      <c r="CF399" s="113"/>
      <c r="CG399" s="113"/>
      <c r="CH399" s="113"/>
      <c r="CI399" s="113"/>
      <c r="CJ399" s="113"/>
      <c r="CK399" s="113"/>
      <c r="CL399" s="113"/>
      <c r="CM399" s="113"/>
      <c r="CN399" s="113"/>
      <c r="CO399" s="113"/>
      <c r="CP399" s="113"/>
      <c r="CQ399" s="113"/>
      <c r="CR399" s="113"/>
      <c r="CS399" s="113"/>
      <c r="CT399" s="113"/>
      <c r="CU399" s="113"/>
      <c r="CV399" s="113"/>
      <c r="CW399" s="113"/>
      <c r="CX399" s="113"/>
      <c r="CY399" s="113"/>
      <c r="CZ399" s="113"/>
      <c r="DA399" s="113"/>
      <c r="DB399" s="113"/>
      <c r="DC399" s="113"/>
      <c r="DD399" s="113"/>
      <c r="DE399" s="113"/>
      <c r="DF399" s="113"/>
      <c r="DG399" s="113"/>
      <c r="DH399" s="113"/>
      <c r="DI399" s="113"/>
      <c r="DJ399" s="113"/>
      <c r="DK399" s="113"/>
      <c r="DL399" s="113"/>
      <c r="DM399" s="113"/>
      <c r="DN399" s="113"/>
      <c r="DO399" s="113"/>
      <c r="DP399" s="113"/>
      <c r="DQ399" s="113"/>
      <c r="DR399" s="113"/>
      <c r="DS399" s="113"/>
      <c r="DT399" s="113"/>
      <c r="DU399" s="113"/>
      <c r="DV399" s="113"/>
      <c r="DW399" s="113"/>
      <c r="DX399" s="113"/>
      <c r="DY399" s="113"/>
      <c r="DZ399" s="113"/>
      <c r="EA399" s="113"/>
      <c r="EB399" s="113"/>
      <c r="EC399" s="113"/>
      <c r="ED399" s="113"/>
      <c r="EE399" s="113"/>
      <c r="EF399" s="113"/>
      <c r="EG399" s="113"/>
      <c r="EH399" s="113"/>
      <c r="EI399" s="113"/>
      <c r="EJ399" s="113"/>
      <c r="EK399" s="113"/>
      <c r="EL399" s="113"/>
      <c r="EM399" s="113"/>
      <c r="EN399" s="113"/>
      <c r="EO399" s="113"/>
      <c r="EP399" s="113"/>
      <c r="EQ399" s="113"/>
      <c r="ER399" s="113"/>
      <c r="ES399" s="113"/>
      <c r="ET399" s="113"/>
      <c r="EU399" s="113"/>
      <c r="EV399" s="113"/>
      <c r="EW399" s="113"/>
      <c r="EX399" s="113"/>
      <c r="EY399" s="113"/>
      <c r="EZ399" s="113"/>
      <c r="FA399" s="113"/>
      <c r="FB399" s="113"/>
      <c r="FC399" s="113"/>
      <c r="FD399" s="113"/>
      <c r="FE399" s="113"/>
      <c r="FF399" s="113"/>
      <c r="FG399" s="113"/>
      <c r="FH399" s="113"/>
      <c r="FI399" s="113"/>
      <c r="FJ399" s="113"/>
      <c r="FK399" s="113"/>
      <c r="FL399" s="113"/>
      <c r="FM399" s="113"/>
      <c r="FN399" s="113"/>
      <c r="FO399" s="113"/>
      <c r="FP399" s="113"/>
      <c r="FQ399" s="113"/>
      <c r="FR399" s="113"/>
      <c r="FS399" s="113"/>
      <c r="FT399" s="113"/>
      <c r="FU399" s="113"/>
      <c r="FV399" s="113"/>
      <c r="FW399" s="113"/>
      <c r="FX399" s="113"/>
      <c r="FY399" s="113"/>
      <c r="FZ399" s="113"/>
      <c r="GA399" s="113"/>
      <c r="GB399" s="113"/>
      <c r="GC399" s="113"/>
      <c r="GD399" s="113"/>
      <c r="GE399" s="113"/>
      <c r="GF399" s="113"/>
      <c r="GG399" s="113"/>
      <c r="GH399" s="113"/>
      <c r="GI399" s="113"/>
      <c r="GJ399" s="113"/>
      <c r="GK399" s="113"/>
      <c r="GL399" s="113"/>
      <c r="GM399" s="113"/>
      <c r="GN399" s="113"/>
      <c r="GO399" s="113"/>
      <c r="GP399" s="113"/>
      <c r="GQ399" s="113"/>
      <c r="GR399" s="113"/>
      <c r="GS399" s="113"/>
      <c r="GT399" s="113"/>
      <c r="GU399" s="113"/>
      <c r="GV399" s="113"/>
      <c r="GW399" s="113"/>
      <c r="GX399" s="113"/>
      <c r="GY399" s="113"/>
      <c r="GZ399" s="113"/>
      <c r="HA399" s="113"/>
      <c r="HB399" s="113"/>
      <c r="HC399" s="113"/>
      <c r="HD399" s="113"/>
      <c r="HE399" s="113"/>
      <c r="HF399" s="113"/>
      <c r="HG399" s="113"/>
      <c r="HH399" s="113"/>
      <c r="HI399" s="113"/>
      <c r="HJ399" s="113"/>
      <c r="HK399" s="113"/>
      <c r="HL399" s="113"/>
      <c r="HM399" s="113"/>
      <c r="HN399" s="113"/>
      <c r="HO399" s="113"/>
      <c r="HP399" s="113"/>
      <c r="HQ399" s="113"/>
      <c r="HR399" s="113"/>
      <c r="HS399" s="113"/>
      <c r="HT399" s="113"/>
      <c r="HU399" s="113"/>
      <c r="HV399" s="113"/>
      <c r="HW399" s="113"/>
      <c r="HX399" s="113"/>
      <c r="HY399" s="113"/>
      <c r="HZ399" s="113"/>
      <c r="IA399" s="113"/>
      <c r="IB399" s="113"/>
      <c r="IC399" s="113"/>
      <c r="ID399" s="113"/>
      <c r="IE399" s="113"/>
      <c r="IF399" s="113"/>
      <c r="IG399" s="113"/>
      <c r="IH399" s="113"/>
      <c r="II399" s="113"/>
      <c r="IJ399" s="113"/>
      <c r="IK399" s="113"/>
      <c r="IL399" s="113"/>
      <c r="IM399" s="113"/>
      <c r="IN399" s="113"/>
      <c r="IO399" s="113"/>
      <c r="IP399" s="113"/>
      <c r="IQ399" s="113"/>
      <c r="IR399" s="113"/>
      <c r="IS399" s="113"/>
      <c r="IT399" s="113"/>
      <c r="IU399" s="113"/>
      <c r="IV399" s="113"/>
      <c r="IW399" s="113"/>
    </row>
    <row r="400" customFormat="false" ht="29.05" hidden="false" customHeight="true" outlineLevel="0" collapsed="false">
      <c r="A400" s="86" t="s">
        <v>1219</v>
      </c>
      <c r="B400" s="86" t="s">
        <v>1243</v>
      </c>
      <c r="C400" s="86"/>
      <c r="D400" s="86"/>
      <c r="E400" s="305"/>
      <c r="F400" s="89" t="n">
        <v>45393</v>
      </c>
      <c r="G400" s="63" t="s">
        <v>198</v>
      </c>
      <c r="H400" s="56" t="s">
        <v>1244</v>
      </c>
      <c r="I400" s="70"/>
      <c r="J400" s="58"/>
      <c r="K400" s="56" t="s">
        <v>1245</v>
      </c>
      <c r="L400" s="70"/>
      <c r="M400" s="58"/>
      <c r="N400" s="56" t="n">
        <v>1.695</v>
      </c>
      <c r="O400" s="70" t="s">
        <v>39</v>
      </c>
      <c r="P400" s="58" t="n">
        <v>1.233</v>
      </c>
      <c r="Q400" s="56" t="s">
        <v>1246</v>
      </c>
      <c r="R400" s="70"/>
      <c r="S400" s="58"/>
      <c r="T400" s="56" t="n">
        <v>683.9</v>
      </c>
      <c r="U400" s="70" t="s">
        <v>39</v>
      </c>
      <c r="V400" s="58" t="n">
        <v>273.7</v>
      </c>
      <c r="W400" s="56" t="s">
        <v>1247</v>
      </c>
      <c r="X400" s="57"/>
      <c r="Y400" s="58"/>
      <c r="Z400" s="56" t="s">
        <v>1248</v>
      </c>
      <c r="AA400" s="70"/>
      <c r="AB400" s="58"/>
      <c r="AC400" s="69"/>
      <c r="AD400" s="69"/>
      <c r="AE400" s="69"/>
      <c r="BM400" s="113"/>
      <c r="BN400" s="113"/>
      <c r="BO400" s="113"/>
      <c r="BP400" s="113"/>
      <c r="BQ400" s="113"/>
      <c r="BR400" s="113"/>
      <c r="BS400" s="113"/>
      <c r="BT400" s="113"/>
      <c r="BU400" s="113"/>
      <c r="BV400" s="113"/>
      <c r="BW400" s="113"/>
      <c r="BX400" s="113"/>
      <c r="BY400" s="113"/>
      <c r="BZ400" s="113"/>
      <c r="CA400" s="113"/>
      <c r="CB400" s="113"/>
      <c r="CC400" s="113"/>
      <c r="CD400" s="113"/>
      <c r="CE400" s="113"/>
      <c r="CF400" s="113"/>
      <c r="CG400" s="113"/>
      <c r="CH400" s="113"/>
      <c r="CI400" s="113"/>
      <c r="CJ400" s="113"/>
      <c r="CK400" s="113"/>
      <c r="CL400" s="113"/>
      <c r="CM400" s="113"/>
      <c r="CN400" s="113"/>
      <c r="CO400" s="113"/>
      <c r="CP400" s="113"/>
      <c r="CQ400" s="113"/>
      <c r="CR400" s="113"/>
      <c r="CS400" s="113"/>
      <c r="CT400" s="113"/>
      <c r="CU400" s="113"/>
      <c r="CV400" s="113"/>
      <c r="CW400" s="113"/>
      <c r="CX400" s="113"/>
      <c r="CY400" s="113"/>
      <c r="CZ400" s="113"/>
      <c r="DA400" s="113"/>
      <c r="DB400" s="113"/>
      <c r="DC400" s="113"/>
      <c r="DD400" s="113"/>
      <c r="DE400" s="113"/>
      <c r="DF400" s="113"/>
      <c r="DG400" s="113"/>
      <c r="DH400" s="113"/>
      <c r="DI400" s="113"/>
      <c r="DJ400" s="113"/>
      <c r="DK400" s="113"/>
      <c r="DL400" s="113"/>
      <c r="DM400" s="113"/>
      <c r="DN400" s="113"/>
      <c r="DO400" s="113"/>
      <c r="DP400" s="113"/>
      <c r="DQ400" s="113"/>
      <c r="DR400" s="113"/>
      <c r="DS400" s="113"/>
      <c r="DT400" s="113"/>
      <c r="DU400" s="113"/>
      <c r="DV400" s="113"/>
      <c r="DW400" s="113"/>
      <c r="DX400" s="113"/>
      <c r="DY400" s="113"/>
      <c r="DZ400" s="113"/>
      <c r="EA400" s="113"/>
      <c r="EB400" s="113"/>
      <c r="EC400" s="113"/>
      <c r="ED400" s="113"/>
      <c r="EE400" s="113"/>
      <c r="EF400" s="113"/>
      <c r="EG400" s="113"/>
      <c r="EH400" s="113"/>
      <c r="EI400" s="113"/>
      <c r="EJ400" s="113"/>
      <c r="EK400" s="113"/>
      <c r="EL400" s="113"/>
      <c r="EM400" s="113"/>
      <c r="EN400" s="113"/>
      <c r="EO400" s="113"/>
      <c r="EP400" s="113"/>
      <c r="EQ400" s="113"/>
      <c r="ER400" s="113"/>
      <c r="ES400" s="113"/>
      <c r="ET400" s="113"/>
      <c r="EU400" s="113"/>
      <c r="EV400" s="113"/>
      <c r="EW400" s="113"/>
      <c r="EX400" s="113"/>
      <c r="EY400" s="113"/>
      <c r="EZ400" s="113"/>
      <c r="FA400" s="113"/>
      <c r="FB400" s="113"/>
      <c r="FC400" s="113"/>
      <c r="FD400" s="113"/>
      <c r="FE400" s="113"/>
      <c r="FF400" s="113"/>
      <c r="FG400" s="113"/>
      <c r="FH400" s="113"/>
      <c r="FI400" s="113"/>
      <c r="FJ400" s="113"/>
      <c r="FK400" s="113"/>
      <c r="FL400" s="113"/>
      <c r="FM400" s="113"/>
      <c r="FN400" s="113"/>
      <c r="FO400" s="113"/>
      <c r="FP400" s="113"/>
      <c r="FQ400" s="113"/>
      <c r="FR400" s="113"/>
      <c r="FS400" s="113"/>
      <c r="FT400" s="113"/>
      <c r="FU400" s="113"/>
      <c r="FV400" s="113"/>
      <c r="FW400" s="113"/>
      <c r="FX400" s="113"/>
      <c r="FY400" s="113"/>
      <c r="FZ400" s="113"/>
      <c r="GA400" s="113"/>
      <c r="GB400" s="113"/>
      <c r="GC400" s="113"/>
      <c r="GD400" s="113"/>
      <c r="GE400" s="113"/>
      <c r="GF400" s="113"/>
      <c r="GG400" s="113"/>
      <c r="GH400" s="113"/>
      <c r="GI400" s="113"/>
      <c r="GJ400" s="113"/>
      <c r="GK400" s="113"/>
      <c r="GL400" s="113"/>
      <c r="GM400" s="113"/>
      <c r="GN400" s="113"/>
      <c r="GO400" s="113"/>
      <c r="GP400" s="113"/>
      <c r="GQ400" s="113"/>
      <c r="GR400" s="113"/>
      <c r="GS400" s="113"/>
      <c r="GT400" s="113"/>
      <c r="GU400" s="113"/>
      <c r="GV400" s="113"/>
      <c r="GW400" s="113"/>
      <c r="GX400" s="113"/>
      <c r="GY400" s="113"/>
      <c r="GZ400" s="113"/>
      <c r="HA400" s="113"/>
      <c r="HB400" s="113"/>
      <c r="HC400" s="113"/>
      <c r="HD400" s="113"/>
      <c r="HE400" s="113"/>
      <c r="HF400" s="113"/>
      <c r="HG400" s="113"/>
      <c r="HH400" s="113"/>
      <c r="HI400" s="113"/>
      <c r="HJ400" s="113"/>
      <c r="HK400" s="113"/>
      <c r="HL400" s="113"/>
      <c r="HM400" s="113"/>
      <c r="HN400" s="113"/>
      <c r="HO400" s="113"/>
      <c r="HP400" s="113"/>
      <c r="HQ400" s="113"/>
      <c r="HR400" s="113"/>
      <c r="HS400" s="113"/>
      <c r="HT400" s="113"/>
      <c r="HU400" s="113"/>
      <c r="HV400" s="113"/>
      <c r="HW400" s="113"/>
      <c r="HX400" s="113"/>
      <c r="HY400" s="113"/>
      <c r="HZ400" s="113"/>
      <c r="IA400" s="113"/>
      <c r="IB400" s="113"/>
      <c r="IC400" s="113"/>
      <c r="ID400" s="113"/>
      <c r="IE400" s="113"/>
      <c r="IF400" s="113"/>
      <c r="IG400" s="113"/>
      <c r="IH400" s="113"/>
      <c r="II400" s="113"/>
      <c r="IJ400" s="113"/>
      <c r="IK400" s="113"/>
      <c r="IL400" s="113"/>
      <c r="IM400" s="113"/>
      <c r="IN400" s="113"/>
      <c r="IO400" s="113"/>
      <c r="IP400" s="113"/>
      <c r="IQ400" s="113"/>
      <c r="IR400" s="113"/>
      <c r="IS400" s="113"/>
      <c r="IT400" s="113"/>
      <c r="IU400" s="113"/>
      <c r="IV400" s="113"/>
      <c r="IW400" s="113"/>
    </row>
    <row r="401" customFormat="false" ht="28.4" hidden="false" customHeight="true" outlineLevel="0" collapsed="false">
      <c r="A401" s="86"/>
      <c r="B401" s="230"/>
      <c r="C401" s="86"/>
      <c r="D401" s="86"/>
      <c r="E401" s="305"/>
      <c r="F401" s="89"/>
      <c r="G401" s="63" t="s">
        <v>166</v>
      </c>
      <c r="H401" s="205" t="str">
        <f aca="false">"&lt;"&amp;ROUND(RIGHT(H400,LEN(H400)-1)*81/1000,2)&amp;" ppb"</f>
        <v>&lt;0.64 ppb</v>
      </c>
      <c r="I401" s="70"/>
      <c r="J401" s="206"/>
      <c r="K401" s="205" t="str">
        <f aca="false">"&lt;"&amp;ROUND(RIGHT(K400,LEN(K400)-1)*81/1000,2)&amp;" ppb"</f>
        <v>&lt;4.79 ppb</v>
      </c>
      <c r="L401" s="70"/>
      <c r="M401" s="206"/>
      <c r="N401" s="205" t="str">
        <f aca="false">ROUND(N400*1760/1000,2)&amp;" ppb"</f>
        <v>2.98 ppb</v>
      </c>
      <c r="O401" s="91" t="s">
        <v>39</v>
      </c>
      <c r="P401" s="206" t="str">
        <f aca="false">ROUND(P400*1760/1000,2)&amp;" ppb"</f>
        <v>2.17 ppb</v>
      </c>
      <c r="Q401" s="205" t="str">
        <f aca="false">"&lt;"&amp;ROUND(RIGHT(Q400,LEN(Q400)-1)*246/1000,2)&amp;" ppb"</f>
        <v>&lt;2.14 ppb</v>
      </c>
      <c r="R401" s="70"/>
      <c r="S401" s="206"/>
      <c r="T401" s="205" t="str">
        <f aca="false">ROUND(T400*32300/1000000,2)&amp;" ppm"</f>
        <v>22.09 ppm</v>
      </c>
      <c r="U401" s="91" t="s">
        <v>39</v>
      </c>
      <c r="V401" s="206" t="str">
        <f aca="false">ROUND(V400*32300/1000000,2)&amp;" ppm"</f>
        <v>8.84 ppm</v>
      </c>
      <c r="W401" s="71"/>
      <c r="X401" s="70"/>
      <c r="Y401" s="72"/>
      <c r="Z401" s="71"/>
      <c r="AA401" s="70"/>
      <c r="AB401" s="72"/>
      <c r="AC401" s="73"/>
      <c r="AD401" s="70"/>
      <c r="AE401" s="74"/>
      <c r="BM401" s="113"/>
      <c r="BN401" s="113"/>
      <c r="BO401" s="113"/>
      <c r="BP401" s="113"/>
      <c r="BQ401" s="113"/>
      <c r="BR401" s="113"/>
      <c r="BS401" s="113"/>
      <c r="BT401" s="113"/>
      <c r="BU401" s="113"/>
      <c r="BV401" s="113"/>
      <c r="BW401" s="113"/>
      <c r="BX401" s="113"/>
      <c r="BY401" s="113"/>
      <c r="BZ401" s="113"/>
      <c r="CA401" s="113"/>
      <c r="CB401" s="113"/>
      <c r="CC401" s="113"/>
      <c r="CD401" s="113"/>
      <c r="CE401" s="113"/>
      <c r="CF401" s="113"/>
      <c r="CG401" s="113"/>
      <c r="CH401" s="113"/>
      <c r="CI401" s="113"/>
      <c r="CJ401" s="113"/>
      <c r="CK401" s="113"/>
      <c r="CL401" s="113"/>
      <c r="CM401" s="113"/>
      <c r="CN401" s="113"/>
      <c r="CO401" s="113"/>
      <c r="CP401" s="113"/>
      <c r="CQ401" s="113"/>
      <c r="CR401" s="113"/>
      <c r="CS401" s="113"/>
      <c r="CT401" s="113"/>
      <c r="CU401" s="113"/>
      <c r="CV401" s="113"/>
      <c r="CW401" s="113"/>
      <c r="CX401" s="113"/>
      <c r="CY401" s="113"/>
      <c r="CZ401" s="113"/>
      <c r="DA401" s="113"/>
      <c r="DB401" s="113"/>
      <c r="DC401" s="113"/>
      <c r="DD401" s="113"/>
      <c r="DE401" s="113"/>
      <c r="DF401" s="113"/>
      <c r="DG401" s="113"/>
      <c r="DH401" s="113"/>
      <c r="DI401" s="113"/>
      <c r="DJ401" s="113"/>
      <c r="DK401" s="113"/>
      <c r="DL401" s="113"/>
      <c r="DM401" s="113"/>
      <c r="DN401" s="113"/>
      <c r="DO401" s="113"/>
      <c r="DP401" s="113"/>
      <c r="DQ401" s="113"/>
      <c r="DR401" s="113"/>
      <c r="DS401" s="113"/>
      <c r="DT401" s="113"/>
      <c r="DU401" s="113"/>
      <c r="DV401" s="113"/>
      <c r="DW401" s="113"/>
      <c r="DX401" s="113"/>
      <c r="DY401" s="113"/>
      <c r="DZ401" s="113"/>
      <c r="EA401" s="113"/>
      <c r="EB401" s="113"/>
      <c r="EC401" s="113"/>
      <c r="ED401" s="113"/>
      <c r="EE401" s="113"/>
      <c r="EF401" s="113"/>
      <c r="EG401" s="113"/>
      <c r="EH401" s="113"/>
      <c r="EI401" s="113"/>
      <c r="EJ401" s="113"/>
      <c r="EK401" s="113"/>
      <c r="EL401" s="113"/>
      <c r="EM401" s="113"/>
      <c r="EN401" s="113"/>
      <c r="EO401" s="113"/>
      <c r="EP401" s="113"/>
      <c r="EQ401" s="113"/>
      <c r="ER401" s="113"/>
      <c r="ES401" s="113"/>
      <c r="ET401" s="113"/>
      <c r="EU401" s="113"/>
      <c r="EV401" s="113"/>
      <c r="EW401" s="113"/>
      <c r="EX401" s="113"/>
      <c r="EY401" s="113"/>
      <c r="EZ401" s="113"/>
      <c r="FA401" s="113"/>
      <c r="FB401" s="113"/>
      <c r="FC401" s="113"/>
      <c r="FD401" s="113"/>
      <c r="FE401" s="113"/>
      <c r="FF401" s="113"/>
      <c r="FG401" s="113"/>
      <c r="FH401" s="113"/>
      <c r="FI401" s="113"/>
      <c r="FJ401" s="113"/>
      <c r="FK401" s="113"/>
      <c r="FL401" s="113"/>
      <c r="FM401" s="113"/>
      <c r="FN401" s="113"/>
      <c r="FO401" s="113"/>
      <c r="FP401" s="113"/>
      <c r="FQ401" s="113"/>
      <c r="FR401" s="113"/>
      <c r="FS401" s="113"/>
      <c r="FT401" s="113"/>
      <c r="FU401" s="113"/>
      <c r="FV401" s="113"/>
      <c r="FW401" s="113"/>
      <c r="FX401" s="113"/>
      <c r="FY401" s="113"/>
      <c r="FZ401" s="113"/>
      <c r="GA401" s="113"/>
      <c r="GB401" s="113"/>
      <c r="GC401" s="113"/>
      <c r="GD401" s="113"/>
      <c r="GE401" s="113"/>
      <c r="GF401" s="113"/>
      <c r="GG401" s="113"/>
      <c r="GH401" s="113"/>
      <c r="GI401" s="113"/>
      <c r="GJ401" s="113"/>
      <c r="GK401" s="113"/>
      <c r="GL401" s="113"/>
      <c r="GM401" s="113"/>
      <c r="GN401" s="113"/>
      <c r="GO401" s="113"/>
      <c r="GP401" s="113"/>
      <c r="GQ401" s="113"/>
      <c r="GR401" s="113"/>
      <c r="GS401" s="113"/>
      <c r="GT401" s="113"/>
      <c r="GU401" s="113"/>
      <c r="GV401" s="113"/>
      <c r="GW401" s="113"/>
      <c r="GX401" s="113"/>
      <c r="GY401" s="113"/>
      <c r="GZ401" s="113"/>
      <c r="HA401" s="113"/>
      <c r="HB401" s="113"/>
      <c r="HC401" s="113"/>
      <c r="HD401" s="113"/>
      <c r="HE401" s="113"/>
      <c r="HF401" s="113"/>
      <c r="HG401" s="113"/>
      <c r="HH401" s="113"/>
      <c r="HI401" s="113"/>
      <c r="HJ401" s="113"/>
      <c r="HK401" s="113"/>
      <c r="HL401" s="113"/>
      <c r="HM401" s="113"/>
      <c r="HN401" s="113"/>
      <c r="HO401" s="113"/>
      <c r="HP401" s="113"/>
      <c r="HQ401" s="113"/>
      <c r="HR401" s="113"/>
      <c r="HS401" s="113"/>
      <c r="HT401" s="113"/>
      <c r="HU401" s="113"/>
      <c r="HV401" s="113"/>
      <c r="HW401" s="113"/>
      <c r="HX401" s="113"/>
      <c r="HY401" s="113"/>
      <c r="HZ401" s="113"/>
      <c r="IA401" s="113"/>
      <c r="IB401" s="113"/>
      <c r="IC401" s="113"/>
      <c r="ID401" s="113"/>
      <c r="IE401" s="113"/>
      <c r="IF401" s="113"/>
      <c r="IG401" s="113"/>
      <c r="IH401" s="113"/>
      <c r="II401" s="113"/>
      <c r="IJ401" s="113"/>
      <c r="IK401" s="113"/>
      <c r="IL401" s="113"/>
      <c r="IM401" s="113"/>
      <c r="IN401" s="113"/>
      <c r="IO401" s="113"/>
      <c r="IP401" s="113"/>
      <c r="IQ401" s="113"/>
      <c r="IR401" s="113"/>
      <c r="IS401" s="113"/>
      <c r="IT401" s="113"/>
      <c r="IU401" s="113"/>
      <c r="IV401" s="113"/>
      <c r="IW401" s="113"/>
    </row>
    <row r="402" customFormat="false" ht="30" hidden="false" customHeight="true" outlineLevel="0" collapsed="false">
      <c r="A402" s="86"/>
      <c r="B402" s="230"/>
      <c r="C402" s="86"/>
      <c r="D402" s="86"/>
      <c r="E402" s="86"/>
      <c r="F402" s="89"/>
      <c r="G402" s="63" t="s">
        <v>111</v>
      </c>
      <c r="H402" s="134" t="s">
        <v>115</v>
      </c>
      <c r="I402" s="134"/>
      <c r="J402" s="134"/>
      <c r="K402" s="108"/>
      <c r="L402" s="109" t="s">
        <v>80</v>
      </c>
      <c r="M402" s="110"/>
      <c r="N402" s="135"/>
      <c r="O402" s="109" t="s">
        <v>81</v>
      </c>
      <c r="P402" s="136"/>
      <c r="Q402" s="135"/>
      <c r="R402" s="109" t="s">
        <v>117</v>
      </c>
      <c r="S402" s="136"/>
      <c r="T402" s="111"/>
      <c r="U402" s="109"/>
      <c r="V402" s="137"/>
      <c r="W402" s="111"/>
      <c r="X402" s="109"/>
      <c r="Y402" s="137"/>
      <c r="Z402" s="111"/>
      <c r="AA402" s="109"/>
      <c r="AB402" s="137"/>
      <c r="AC402" s="108"/>
      <c r="AD402" s="109"/>
      <c r="AE402" s="110"/>
      <c r="BM402" s="113"/>
      <c r="BN402" s="113"/>
      <c r="BO402" s="113"/>
      <c r="BP402" s="113"/>
      <c r="BQ402" s="113"/>
      <c r="BR402" s="113"/>
      <c r="BS402" s="113"/>
      <c r="BT402" s="113"/>
      <c r="BU402" s="113"/>
      <c r="BV402" s="113"/>
      <c r="BW402" s="113"/>
      <c r="BX402" s="113"/>
      <c r="BY402" s="113"/>
      <c r="BZ402" s="113"/>
      <c r="CA402" s="113"/>
      <c r="CB402" s="113"/>
      <c r="CC402" s="113"/>
      <c r="CD402" s="113"/>
      <c r="CE402" s="113"/>
      <c r="CF402" s="113"/>
      <c r="CG402" s="113"/>
      <c r="CH402" s="113"/>
      <c r="CI402" s="113"/>
      <c r="CJ402" s="113"/>
      <c r="CK402" s="113"/>
      <c r="CL402" s="113"/>
      <c r="CM402" s="113"/>
      <c r="CN402" s="113"/>
      <c r="CO402" s="113"/>
      <c r="CP402" s="113"/>
      <c r="CQ402" s="113"/>
      <c r="CR402" s="113"/>
      <c r="CS402" s="113"/>
      <c r="CT402" s="113"/>
      <c r="CU402" s="113"/>
      <c r="CV402" s="113"/>
      <c r="CW402" s="113"/>
      <c r="CX402" s="113"/>
      <c r="CY402" s="113"/>
      <c r="CZ402" s="113"/>
      <c r="DA402" s="113"/>
      <c r="DB402" s="113"/>
      <c r="DC402" s="113"/>
      <c r="DD402" s="113"/>
      <c r="DE402" s="113"/>
      <c r="DF402" s="113"/>
      <c r="DG402" s="113"/>
      <c r="DH402" s="113"/>
      <c r="DI402" s="113"/>
      <c r="DJ402" s="113"/>
      <c r="DK402" s="113"/>
      <c r="DL402" s="113"/>
      <c r="DM402" s="113"/>
      <c r="DN402" s="113"/>
      <c r="DO402" s="113"/>
      <c r="DP402" s="113"/>
      <c r="DQ402" s="113"/>
      <c r="DR402" s="113"/>
      <c r="DS402" s="113"/>
      <c r="DT402" s="113"/>
      <c r="DU402" s="113"/>
      <c r="DV402" s="113"/>
      <c r="DW402" s="113"/>
      <c r="DX402" s="113"/>
      <c r="DY402" s="113"/>
      <c r="DZ402" s="113"/>
      <c r="EA402" s="113"/>
      <c r="EB402" s="113"/>
      <c r="EC402" s="113"/>
      <c r="ED402" s="113"/>
      <c r="EE402" s="113"/>
      <c r="EF402" s="113"/>
      <c r="EG402" s="113"/>
      <c r="EH402" s="113"/>
      <c r="EI402" s="113"/>
      <c r="EJ402" s="113"/>
      <c r="EK402" s="113"/>
      <c r="EL402" s="113"/>
      <c r="EM402" s="113"/>
      <c r="EN402" s="113"/>
      <c r="EO402" s="113"/>
      <c r="EP402" s="113"/>
      <c r="EQ402" s="113"/>
      <c r="ER402" s="113"/>
      <c r="ES402" s="113"/>
      <c r="ET402" s="113"/>
      <c r="EU402" s="113"/>
      <c r="EV402" s="113"/>
      <c r="EW402" s="113"/>
      <c r="EX402" s="113"/>
      <c r="EY402" s="113"/>
      <c r="EZ402" s="113"/>
      <c r="FA402" s="113"/>
      <c r="FB402" s="113"/>
      <c r="FC402" s="113"/>
      <c r="FD402" s="113"/>
      <c r="FE402" s="113"/>
      <c r="FF402" s="113"/>
      <c r="FG402" s="113"/>
      <c r="FH402" s="113"/>
      <c r="FI402" s="113"/>
      <c r="FJ402" s="113"/>
      <c r="FK402" s="113"/>
      <c r="FL402" s="113"/>
      <c r="FM402" s="113"/>
      <c r="FN402" s="113"/>
      <c r="FO402" s="113"/>
      <c r="FP402" s="113"/>
      <c r="FQ402" s="113"/>
      <c r="FR402" s="113"/>
      <c r="FS402" s="113"/>
      <c r="FT402" s="113"/>
      <c r="FU402" s="113"/>
      <c r="FV402" s="113"/>
      <c r="FW402" s="113"/>
      <c r="FX402" s="113"/>
      <c r="FY402" s="113"/>
      <c r="FZ402" s="113"/>
      <c r="GA402" s="113"/>
      <c r="GB402" s="113"/>
      <c r="GC402" s="113"/>
      <c r="GD402" s="113"/>
      <c r="GE402" s="113"/>
      <c r="GF402" s="113"/>
      <c r="GG402" s="113"/>
      <c r="GH402" s="113"/>
      <c r="GI402" s="113"/>
      <c r="GJ402" s="113"/>
      <c r="GK402" s="113"/>
      <c r="GL402" s="113"/>
      <c r="GM402" s="113"/>
      <c r="GN402" s="113"/>
      <c r="GO402" s="113"/>
      <c r="GP402" s="113"/>
      <c r="GQ402" s="113"/>
      <c r="GR402" s="113"/>
      <c r="GS402" s="113"/>
      <c r="GT402" s="113"/>
      <c r="GU402" s="113"/>
      <c r="GV402" s="113"/>
      <c r="GW402" s="113"/>
      <c r="GX402" s="113"/>
      <c r="GY402" s="113"/>
      <c r="GZ402" s="113"/>
      <c r="HA402" s="113"/>
      <c r="HB402" s="113"/>
      <c r="HC402" s="113"/>
      <c r="HD402" s="113"/>
      <c r="HE402" s="113"/>
      <c r="HF402" s="113"/>
      <c r="HG402" s="113"/>
      <c r="HH402" s="113"/>
      <c r="HI402" s="113"/>
      <c r="HJ402" s="113"/>
      <c r="HK402" s="113"/>
      <c r="HL402" s="113"/>
      <c r="HM402" s="113"/>
      <c r="HN402" s="113"/>
      <c r="HO402" s="113"/>
      <c r="HP402" s="113"/>
      <c r="HQ402" s="113"/>
      <c r="HR402" s="113"/>
      <c r="HS402" s="113"/>
      <c r="HT402" s="113"/>
      <c r="HU402" s="113"/>
      <c r="HV402" s="113"/>
      <c r="HW402" s="113"/>
      <c r="HX402" s="113"/>
      <c r="HY402" s="113"/>
      <c r="HZ402" s="113"/>
      <c r="IA402" s="113"/>
      <c r="IB402" s="113"/>
      <c r="IC402" s="113"/>
      <c r="ID402" s="113"/>
      <c r="IE402" s="113"/>
      <c r="IF402" s="113"/>
      <c r="IG402" s="113"/>
      <c r="IH402" s="113"/>
      <c r="II402" s="113"/>
      <c r="IJ402" s="113"/>
      <c r="IK402" s="113"/>
      <c r="IL402" s="113"/>
      <c r="IM402" s="113"/>
      <c r="IN402" s="113"/>
      <c r="IO402" s="113"/>
      <c r="IP402" s="113"/>
      <c r="IQ402" s="113"/>
      <c r="IR402" s="113"/>
      <c r="IS402" s="113"/>
      <c r="IT402" s="113"/>
      <c r="IU402" s="113"/>
      <c r="IV402" s="113"/>
      <c r="IW402" s="113"/>
    </row>
    <row r="403" customFormat="false" ht="27.6" hidden="false" customHeight="true" outlineLevel="0" collapsed="false">
      <c r="A403" s="232"/>
      <c r="B403" s="86"/>
      <c r="C403" s="86"/>
      <c r="D403" s="86"/>
      <c r="E403" s="86"/>
      <c r="F403" s="89"/>
      <c r="G403" s="63" t="s">
        <v>198</v>
      </c>
      <c r="H403" s="56" t="n">
        <v>2304.5</v>
      </c>
      <c r="I403" s="57" t="s">
        <v>39</v>
      </c>
      <c r="J403" s="233" t="n">
        <v>279.8</v>
      </c>
      <c r="K403" s="56" t="s">
        <v>1249</v>
      </c>
      <c r="L403" s="57"/>
      <c r="M403" s="58"/>
      <c r="N403" s="56" t="s">
        <v>1250</v>
      </c>
      <c r="O403" s="57"/>
      <c r="P403" s="58"/>
      <c r="Q403" s="56" t="s">
        <v>1251</v>
      </c>
      <c r="R403" s="57"/>
      <c r="S403" s="58"/>
      <c r="T403" s="56"/>
      <c r="U403" s="70"/>
      <c r="V403" s="58"/>
      <c r="W403" s="71"/>
      <c r="X403" s="70"/>
      <c r="Y403" s="58"/>
      <c r="Z403" s="73"/>
      <c r="AA403" s="73"/>
      <c r="AB403" s="73"/>
      <c r="AC403" s="71"/>
      <c r="AD403" s="70"/>
      <c r="AE403" s="58"/>
      <c r="BM403" s="113"/>
      <c r="BN403" s="113"/>
      <c r="BO403" s="113"/>
      <c r="BP403" s="113"/>
      <c r="BQ403" s="113"/>
      <c r="BR403" s="113"/>
      <c r="BS403" s="113"/>
      <c r="BT403" s="113"/>
      <c r="BU403" s="113"/>
      <c r="BV403" s="113"/>
      <c r="BW403" s="113"/>
      <c r="BX403" s="113"/>
      <c r="BY403" s="113"/>
      <c r="BZ403" s="113"/>
      <c r="CA403" s="113"/>
      <c r="CB403" s="113"/>
      <c r="CC403" s="113"/>
      <c r="CD403" s="113"/>
      <c r="CE403" s="113"/>
      <c r="CF403" s="113"/>
      <c r="CG403" s="113"/>
      <c r="CH403" s="113"/>
      <c r="CI403" s="113"/>
      <c r="CJ403" s="113"/>
      <c r="CK403" s="113"/>
      <c r="CL403" s="113"/>
      <c r="CM403" s="113"/>
      <c r="CN403" s="113"/>
      <c r="CO403" s="113"/>
      <c r="CP403" s="113"/>
      <c r="CQ403" s="113"/>
      <c r="CR403" s="113"/>
      <c r="CS403" s="113"/>
      <c r="CT403" s="113"/>
      <c r="CU403" s="113"/>
      <c r="CV403" s="113"/>
      <c r="CW403" s="113"/>
      <c r="CX403" s="113"/>
      <c r="CY403" s="113"/>
      <c r="CZ403" s="113"/>
      <c r="DA403" s="113"/>
      <c r="DB403" s="113"/>
      <c r="DC403" s="113"/>
      <c r="DD403" s="113"/>
      <c r="DE403" s="113"/>
      <c r="DF403" s="113"/>
      <c r="DG403" s="113"/>
      <c r="DH403" s="113"/>
      <c r="DI403" s="113"/>
      <c r="DJ403" s="113"/>
      <c r="DK403" s="113"/>
      <c r="DL403" s="113"/>
      <c r="DM403" s="113"/>
      <c r="DN403" s="113"/>
      <c r="DO403" s="113"/>
      <c r="DP403" s="113"/>
      <c r="DQ403" s="113"/>
      <c r="DR403" s="113"/>
      <c r="DS403" s="113"/>
      <c r="DT403" s="113"/>
      <c r="DU403" s="113"/>
      <c r="DV403" s="113"/>
      <c r="DW403" s="113"/>
      <c r="DX403" s="113"/>
      <c r="DY403" s="113"/>
      <c r="DZ403" s="113"/>
      <c r="EA403" s="113"/>
      <c r="EB403" s="113"/>
      <c r="EC403" s="113"/>
      <c r="ED403" s="113"/>
      <c r="EE403" s="113"/>
      <c r="EF403" s="113"/>
      <c r="EG403" s="113"/>
      <c r="EH403" s="113"/>
      <c r="EI403" s="113"/>
      <c r="EJ403" s="113"/>
      <c r="EK403" s="113"/>
      <c r="EL403" s="113"/>
      <c r="EM403" s="113"/>
      <c r="EN403" s="113"/>
      <c r="EO403" s="113"/>
      <c r="EP403" s="113"/>
      <c r="EQ403" s="113"/>
      <c r="ER403" s="113"/>
      <c r="ES403" s="113"/>
      <c r="ET403" s="113"/>
      <c r="EU403" s="113"/>
      <c r="EV403" s="113"/>
      <c r="EW403" s="113"/>
      <c r="EX403" s="113"/>
      <c r="EY403" s="113"/>
      <c r="EZ403" s="113"/>
      <c r="FA403" s="113"/>
      <c r="FB403" s="113"/>
      <c r="FC403" s="113"/>
      <c r="FD403" s="113"/>
      <c r="FE403" s="113"/>
      <c r="FF403" s="113"/>
      <c r="FG403" s="113"/>
      <c r="FH403" s="113"/>
      <c r="FI403" s="113"/>
      <c r="FJ403" s="113"/>
      <c r="FK403" s="113"/>
      <c r="FL403" s="113"/>
      <c r="FM403" s="113"/>
      <c r="FN403" s="113"/>
      <c r="FO403" s="113"/>
      <c r="FP403" s="113"/>
      <c r="FQ403" s="113"/>
      <c r="FR403" s="113"/>
      <c r="FS403" s="113"/>
      <c r="FT403" s="113"/>
      <c r="FU403" s="113"/>
      <c r="FV403" s="113"/>
      <c r="FW403" s="113"/>
      <c r="FX403" s="113"/>
      <c r="FY403" s="113"/>
      <c r="FZ403" s="113"/>
      <c r="GA403" s="113"/>
      <c r="GB403" s="113"/>
      <c r="GC403" s="113"/>
      <c r="GD403" s="113"/>
      <c r="GE403" s="113"/>
      <c r="GF403" s="113"/>
      <c r="GG403" s="113"/>
      <c r="GH403" s="113"/>
      <c r="GI403" s="113"/>
      <c r="GJ403" s="113"/>
      <c r="GK403" s="113"/>
      <c r="GL403" s="113"/>
      <c r="GM403" s="113"/>
      <c r="GN403" s="113"/>
      <c r="GO403" s="113"/>
      <c r="GP403" s="113"/>
      <c r="GQ403" s="113"/>
      <c r="GR403" s="113"/>
      <c r="GS403" s="113"/>
      <c r="GT403" s="113"/>
      <c r="GU403" s="113"/>
      <c r="GV403" s="113"/>
      <c r="GW403" s="113"/>
      <c r="GX403" s="113"/>
      <c r="GY403" s="113"/>
      <c r="GZ403" s="113"/>
      <c r="HA403" s="113"/>
      <c r="HB403" s="113"/>
      <c r="HC403" s="113"/>
      <c r="HD403" s="113"/>
      <c r="HE403" s="113"/>
      <c r="HF403" s="113"/>
      <c r="HG403" s="113"/>
      <c r="HH403" s="113"/>
      <c r="HI403" s="113"/>
      <c r="HJ403" s="113"/>
      <c r="HK403" s="113"/>
      <c r="HL403" s="113"/>
      <c r="HM403" s="113"/>
      <c r="HN403" s="113"/>
      <c r="HO403" s="113"/>
      <c r="HP403" s="113"/>
      <c r="HQ403" s="113"/>
      <c r="HR403" s="113"/>
      <c r="HS403" s="113"/>
      <c r="HT403" s="113"/>
      <c r="HU403" s="113"/>
      <c r="HV403" s="113"/>
      <c r="HW403" s="113"/>
      <c r="HX403" s="113"/>
      <c r="HY403" s="113"/>
      <c r="HZ403" s="113"/>
      <c r="IA403" s="113"/>
      <c r="IB403" s="113"/>
      <c r="IC403" s="113"/>
      <c r="ID403" s="113"/>
      <c r="IE403" s="113"/>
      <c r="IF403" s="113"/>
      <c r="IG403" s="113"/>
      <c r="IH403" s="113"/>
      <c r="II403" s="113"/>
      <c r="IJ403" s="113"/>
      <c r="IK403" s="113"/>
      <c r="IL403" s="113"/>
      <c r="IM403" s="113"/>
      <c r="IN403" s="113"/>
      <c r="IO403" s="113"/>
      <c r="IP403" s="113"/>
      <c r="IQ403" s="113"/>
      <c r="IR403" s="113"/>
      <c r="IS403" s="113"/>
      <c r="IT403" s="113"/>
      <c r="IU403" s="113"/>
      <c r="IV403" s="113"/>
      <c r="IW403" s="113"/>
    </row>
    <row r="404" customFormat="false" ht="29.2" hidden="false" customHeight="true" outlineLevel="0" collapsed="false">
      <c r="A404" s="235"/>
      <c r="B404" s="235"/>
      <c r="C404" s="312"/>
      <c r="D404" s="312"/>
      <c r="E404" s="312"/>
      <c r="F404" s="53"/>
      <c r="G404" s="63" t="s">
        <v>166</v>
      </c>
      <c r="H404" s="205" t="str">
        <f aca="false">ROUND(H403*81/1000,2)&amp;" ppb"</f>
        <v>186.66 ppb</v>
      </c>
      <c r="I404" s="91" t="s">
        <v>39</v>
      </c>
      <c r="J404" s="206" t="str">
        <f aca="false">ROUND(J403*81/1000,2)&amp;" ppb"</f>
        <v>22.66 ppb</v>
      </c>
      <c r="K404" s="71"/>
      <c r="L404" s="57"/>
      <c r="M404" s="72"/>
      <c r="N404" s="56"/>
      <c r="O404" s="70"/>
      <c r="P404" s="58"/>
      <c r="Q404" s="205" t="str">
        <f aca="false">"&lt;"&amp;ROUND(RIGHT(Q403,LEN(Q403)-1)*246/1000,2)&amp;" ppb"</f>
        <v>&lt;5.29 ppb</v>
      </c>
      <c r="R404" s="70"/>
      <c r="S404" s="206"/>
      <c r="T404" s="71"/>
      <c r="U404" s="72"/>
      <c r="V404" s="72"/>
      <c r="W404" s="56"/>
      <c r="X404" s="70"/>
      <c r="Y404" s="72"/>
      <c r="Z404" s="73"/>
      <c r="AA404" s="72"/>
      <c r="AB404" s="72"/>
      <c r="AC404" s="71"/>
      <c r="AD404" s="70"/>
      <c r="AE404" s="72"/>
      <c r="BM404" s="113"/>
      <c r="BN404" s="113"/>
      <c r="BO404" s="113"/>
      <c r="BP404" s="113"/>
      <c r="BQ404" s="113"/>
      <c r="BR404" s="113"/>
      <c r="BS404" s="113"/>
      <c r="BT404" s="113"/>
      <c r="BU404" s="113"/>
      <c r="BV404" s="113"/>
      <c r="BW404" s="113"/>
      <c r="BX404" s="113"/>
      <c r="BY404" s="113"/>
      <c r="BZ404" s="113"/>
      <c r="CA404" s="113"/>
      <c r="CB404" s="113"/>
      <c r="CC404" s="113"/>
      <c r="CD404" s="113"/>
      <c r="CE404" s="113"/>
      <c r="CF404" s="113"/>
      <c r="CG404" s="113"/>
      <c r="CH404" s="113"/>
      <c r="CI404" s="113"/>
      <c r="CJ404" s="113"/>
      <c r="CK404" s="113"/>
      <c r="CL404" s="113"/>
      <c r="CM404" s="113"/>
      <c r="CN404" s="113"/>
      <c r="CO404" s="113"/>
      <c r="CP404" s="113"/>
      <c r="CQ404" s="113"/>
      <c r="CR404" s="113"/>
      <c r="CS404" s="113"/>
      <c r="CT404" s="113"/>
      <c r="CU404" s="113"/>
      <c r="CV404" s="113"/>
      <c r="CW404" s="113"/>
      <c r="CX404" s="113"/>
      <c r="CY404" s="113"/>
      <c r="CZ404" s="113"/>
      <c r="DA404" s="113"/>
      <c r="DB404" s="113"/>
      <c r="DC404" s="113"/>
      <c r="DD404" s="113"/>
      <c r="DE404" s="113"/>
      <c r="DF404" s="113"/>
      <c r="DG404" s="113"/>
      <c r="DH404" s="113"/>
      <c r="DI404" s="113"/>
      <c r="DJ404" s="113"/>
      <c r="DK404" s="113"/>
      <c r="DL404" s="113"/>
      <c r="DM404" s="113"/>
      <c r="DN404" s="113"/>
      <c r="DO404" s="113"/>
      <c r="DP404" s="113"/>
      <c r="DQ404" s="113"/>
      <c r="DR404" s="113"/>
      <c r="DS404" s="113"/>
      <c r="DT404" s="113"/>
      <c r="DU404" s="113"/>
      <c r="DV404" s="113"/>
      <c r="DW404" s="113"/>
      <c r="DX404" s="113"/>
      <c r="DY404" s="113"/>
      <c r="DZ404" s="113"/>
      <c r="EA404" s="113"/>
      <c r="EB404" s="113"/>
      <c r="EC404" s="113"/>
      <c r="ED404" s="113"/>
      <c r="EE404" s="113"/>
      <c r="EF404" s="113"/>
      <c r="EG404" s="113"/>
      <c r="EH404" s="113"/>
      <c r="EI404" s="113"/>
      <c r="EJ404" s="113"/>
      <c r="EK404" s="113"/>
      <c r="EL404" s="113"/>
      <c r="EM404" s="113"/>
      <c r="EN404" s="113"/>
      <c r="EO404" s="113"/>
      <c r="EP404" s="113"/>
      <c r="EQ404" s="113"/>
      <c r="ER404" s="113"/>
      <c r="ES404" s="113"/>
      <c r="ET404" s="113"/>
      <c r="EU404" s="113"/>
      <c r="EV404" s="113"/>
      <c r="EW404" s="113"/>
      <c r="EX404" s="113"/>
      <c r="EY404" s="113"/>
      <c r="EZ404" s="113"/>
      <c r="FA404" s="113"/>
      <c r="FB404" s="113"/>
      <c r="FC404" s="113"/>
      <c r="FD404" s="113"/>
      <c r="FE404" s="113"/>
      <c r="FF404" s="113"/>
      <c r="FG404" s="113"/>
      <c r="FH404" s="113"/>
      <c r="FI404" s="113"/>
      <c r="FJ404" s="113"/>
      <c r="FK404" s="113"/>
      <c r="FL404" s="113"/>
      <c r="FM404" s="113"/>
      <c r="FN404" s="113"/>
      <c r="FO404" s="113"/>
      <c r="FP404" s="113"/>
      <c r="FQ404" s="113"/>
      <c r="FR404" s="113"/>
      <c r="FS404" s="113"/>
      <c r="FT404" s="113"/>
      <c r="FU404" s="113"/>
      <c r="FV404" s="113"/>
      <c r="FW404" s="113"/>
      <c r="FX404" s="113"/>
      <c r="FY404" s="113"/>
      <c r="FZ404" s="113"/>
      <c r="GA404" s="113"/>
      <c r="GB404" s="113"/>
      <c r="GC404" s="113"/>
      <c r="GD404" s="113"/>
      <c r="GE404" s="113"/>
      <c r="GF404" s="113"/>
      <c r="GG404" s="113"/>
      <c r="GH404" s="113"/>
      <c r="GI404" s="113"/>
      <c r="GJ404" s="113"/>
      <c r="GK404" s="113"/>
      <c r="GL404" s="113"/>
      <c r="GM404" s="113"/>
      <c r="GN404" s="113"/>
      <c r="GO404" s="113"/>
      <c r="GP404" s="113"/>
      <c r="GQ404" s="113"/>
      <c r="GR404" s="113"/>
      <c r="GS404" s="113"/>
      <c r="GT404" s="113"/>
      <c r="GU404" s="113"/>
      <c r="GV404" s="113"/>
      <c r="GW404" s="113"/>
      <c r="GX404" s="113"/>
      <c r="GY404" s="113"/>
      <c r="GZ404" s="113"/>
      <c r="HA404" s="113"/>
      <c r="HB404" s="113"/>
      <c r="HC404" s="113"/>
      <c r="HD404" s="113"/>
      <c r="HE404" s="113"/>
      <c r="HF404" s="113"/>
      <c r="HG404" s="113"/>
      <c r="HH404" s="113"/>
      <c r="HI404" s="113"/>
      <c r="HJ404" s="113"/>
      <c r="HK404" s="113"/>
      <c r="HL404" s="113"/>
      <c r="HM404" s="113"/>
      <c r="HN404" s="113"/>
      <c r="HO404" s="113"/>
      <c r="HP404" s="113"/>
      <c r="HQ404" s="113"/>
      <c r="HR404" s="113"/>
      <c r="HS404" s="113"/>
      <c r="HT404" s="113"/>
      <c r="HU404" s="113"/>
      <c r="HV404" s="113"/>
      <c r="HW404" s="113"/>
      <c r="HX404" s="113"/>
      <c r="HY404" s="113"/>
      <c r="HZ404" s="113"/>
      <c r="IA404" s="113"/>
      <c r="IB404" s="113"/>
      <c r="IC404" s="113"/>
      <c r="ID404" s="113"/>
      <c r="IE404" s="113"/>
      <c r="IF404" s="113"/>
      <c r="IG404" s="113"/>
      <c r="IH404" s="113"/>
      <c r="II404" s="113"/>
      <c r="IJ404" s="113"/>
      <c r="IK404" s="113"/>
      <c r="IL404" s="113"/>
      <c r="IM404" s="113"/>
      <c r="IN404" s="113"/>
      <c r="IO404" s="113"/>
      <c r="IP404" s="113"/>
      <c r="IQ404" s="113"/>
      <c r="IR404" s="113"/>
      <c r="IS404" s="113"/>
      <c r="IT404" s="113"/>
      <c r="IU404" s="113"/>
      <c r="IV404" s="113"/>
      <c r="IW404" s="113"/>
    </row>
    <row r="405" s="3" customFormat="true" ht="33.9" hidden="false" customHeight="true" outlineLevel="0" collapsed="false">
      <c r="A405" s="13" t="s">
        <v>1252</v>
      </c>
      <c r="B405" s="1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6"/>
    </row>
    <row r="406" s="3" customFormat="true" ht="38.05" hidden="false" customHeight="true" outlineLevel="0" collapsed="false">
      <c r="A406" s="18" t="s">
        <v>21</v>
      </c>
      <c r="B406" s="18" t="s">
        <v>22</v>
      </c>
      <c r="C406" s="18" t="s">
        <v>23</v>
      </c>
      <c r="D406" s="18" t="s">
        <v>24</v>
      </c>
      <c r="E406" s="18" t="s">
        <v>25</v>
      </c>
      <c r="F406" s="313" t="s">
        <v>26</v>
      </c>
      <c r="G406" s="18"/>
      <c r="H406" s="20"/>
      <c r="I406" s="21" t="s">
        <v>27</v>
      </c>
      <c r="J406" s="22"/>
      <c r="K406" s="20"/>
      <c r="L406" s="21" t="s">
        <v>28</v>
      </c>
      <c r="M406" s="22"/>
      <c r="N406" s="20"/>
      <c r="O406" s="21" t="s">
        <v>29</v>
      </c>
      <c r="P406" s="22"/>
      <c r="Q406" s="20"/>
      <c r="R406" s="21" t="s">
        <v>30</v>
      </c>
      <c r="S406" s="22"/>
      <c r="T406" s="23"/>
      <c r="U406" s="21" t="s">
        <v>31</v>
      </c>
      <c r="V406" s="22"/>
      <c r="W406" s="20"/>
      <c r="X406" s="21" t="s">
        <v>32</v>
      </c>
      <c r="Y406" s="22"/>
      <c r="Z406" s="20"/>
      <c r="AA406" s="21" t="s">
        <v>33</v>
      </c>
      <c r="AB406" s="22"/>
      <c r="AC406" s="18" t="s">
        <v>34</v>
      </c>
      <c r="AD406" s="18"/>
      <c r="AE406" s="18"/>
    </row>
    <row r="407" customFormat="false" ht="44.75" hidden="false" customHeight="true" outlineLevel="0" collapsed="false">
      <c r="A407" s="24" t="s">
        <v>1253</v>
      </c>
      <c r="B407" s="24" t="s">
        <v>1254</v>
      </c>
      <c r="C407" s="199" t="s">
        <v>1255</v>
      </c>
      <c r="D407" s="25" t="n">
        <v>15.532</v>
      </c>
      <c r="E407" s="26" t="s">
        <v>1256</v>
      </c>
      <c r="F407" s="249" t="n">
        <v>41646</v>
      </c>
      <c r="G407" s="28" t="s">
        <v>198</v>
      </c>
      <c r="H407" s="35" t="n">
        <v>1360.17</v>
      </c>
      <c r="I407" s="33" t="s">
        <v>39</v>
      </c>
      <c r="J407" s="36" t="n">
        <v>68.28</v>
      </c>
      <c r="K407" s="35" t="n">
        <v>5.35</v>
      </c>
      <c r="L407" s="33" t="s">
        <v>39</v>
      </c>
      <c r="M407" s="36" t="n">
        <v>45.45</v>
      </c>
      <c r="N407" s="35" t="n">
        <v>21.55</v>
      </c>
      <c r="O407" s="33" t="s">
        <v>39</v>
      </c>
      <c r="P407" s="36" t="n">
        <v>3.76</v>
      </c>
      <c r="Q407" s="35" t="n">
        <v>242.89</v>
      </c>
      <c r="R407" s="33" t="s">
        <v>39</v>
      </c>
      <c r="S407" s="36" t="n">
        <v>28.02</v>
      </c>
      <c r="T407" s="35" t="n">
        <v>141.82</v>
      </c>
      <c r="U407" s="33" t="s">
        <v>39</v>
      </c>
      <c r="V407" s="36" t="n">
        <v>82.07</v>
      </c>
      <c r="W407" s="35" t="s">
        <v>1257</v>
      </c>
      <c r="X407" s="33"/>
      <c r="Y407" s="36"/>
      <c r="Z407" s="35" t="n">
        <v>1783.02</v>
      </c>
      <c r="AA407" s="33" t="s">
        <v>39</v>
      </c>
      <c r="AB407" s="36" t="n">
        <v>103.77</v>
      </c>
      <c r="AC407" s="163"/>
      <c r="AD407" s="163"/>
      <c r="AE407" s="163"/>
    </row>
    <row r="408" customFormat="false" ht="42.5" hidden="false" customHeight="true" outlineLevel="0" collapsed="false">
      <c r="A408" s="39" t="s">
        <v>1258</v>
      </c>
      <c r="B408" s="39"/>
      <c r="C408" s="297" t="s">
        <v>1259</v>
      </c>
      <c r="D408" s="84"/>
      <c r="E408" s="26"/>
      <c r="F408" s="250" t="n">
        <v>41662</v>
      </c>
      <c r="G408" s="28" t="s">
        <v>166</v>
      </c>
      <c r="H408" s="100" t="s">
        <v>1260</v>
      </c>
      <c r="I408" s="33" t="s">
        <v>39</v>
      </c>
      <c r="J408" s="279" t="s">
        <v>1261</v>
      </c>
      <c r="K408" s="100" t="s">
        <v>721</v>
      </c>
      <c r="L408" s="33" t="s">
        <v>39</v>
      </c>
      <c r="M408" s="279" t="s">
        <v>1262</v>
      </c>
      <c r="N408" s="100" t="s">
        <v>1263</v>
      </c>
      <c r="O408" s="33" t="s">
        <v>39</v>
      </c>
      <c r="P408" s="279" t="s">
        <v>1264</v>
      </c>
      <c r="Q408" s="100" t="s">
        <v>1265</v>
      </c>
      <c r="R408" s="33" t="s">
        <v>39</v>
      </c>
      <c r="S408" s="279" t="s">
        <v>1266</v>
      </c>
      <c r="T408" s="100" t="s">
        <v>1267</v>
      </c>
      <c r="U408" s="33" t="s">
        <v>39</v>
      </c>
      <c r="V408" s="279" t="s">
        <v>1268</v>
      </c>
      <c r="W408" s="29"/>
      <c r="X408" s="33"/>
      <c r="Y408" s="31"/>
      <c r="Z408" s="29"/>
      <c r="AA408" s="33"/>
      <c r="AB408" s="31"/>
      <c r="AC408" s="37"/>
      <c r="AD408" s="33"/>
      <c r="AE408" s="38"/>
    </row>
    <row r="409" customFormat="false" ht="41.75" hidden="false" customHeight="true" outlineLevel="0" collapsed="false">
      <c r="A409" s="41" t="s">
        <v>1269</v>
      </c>
      <c r="B409" s="41"/>
      <c r="C409" s="185" t="s">
        <v>1150</v>
      </c>
      <c r="D409" s="76" t="n">
        <v>8.528</v>
      </c>
      <c r="E409" s="42" t="n">
        <v>140617</v>
      </c>
      <c r="F409" s="62" t="n">
        <v>41807</v>
      </c>
      <c r="G409" s="63" t="s">
        <v>198</v>
      </c>
      <c r="H409" s="56" t="n">
        <v>30.86</v>
      </c>
      <c r="I409" s="91" t="s">
        <v>39</v>
      </c>
      <c r="J409" s="58" t="n">
        <v>25.73</v>
      </c>
      <c r="K409" s="77" t="s">
        <v>1270</v>
      </c>
      <c r="L409" s="70"/>
      <c r="M409" s="58"/>
      <c r="N409" s="56" t="n">
        <v>4.44</v>
      </c>
      <c r="O409" s="91" t="s">
        <v>39</v>
      </c>
      <c r="P409" s="58" t="n">
        <v>5.9</v>
      </c>
      <c r="Q409" s="56" t="n">
        <v>126.66</v>
      </c>
      <c r="R409" s="91" t="s">
        <v>39</v>
      </c>
      <c r="S409" s="58" t="n">
        <v>20.01</v>
      </c>
      <c r="T409" s="56" t="n">
        <v>17.82</v>
      </c>
      <c r="U409" s="91" t="s">
        <v>39</v>
      </c>
      <c r="V409" s="58" t="n">
        <v>44.79</v>
      </c>
      <c r="W409" s="68" t="s">
        <v>1271</v>
      </c>
      <c r="X409" s="70"/>
      <c r="Y409" s="66"/>
      <c r="Z409" s="56" t="n">
        <v>513.51</v>
      </c>
      <c r="AA409" s="91" t="s">
        <v>39</v>
      </c>
      <c r="AB409" s="58" t="n">
        <v>60.81</v>
      </c>
      <c r="AC409" s="69"/>
      <c r="AD409" s="69"/>
      <c r="AE409" s="69"/>
    </row>
    <row r="410" customFormat="false" ht="42.5" hidden="false" customHeight="true" outlineLevel="0" collapsed="false">
      <c r="A410" s="51" t="s">
        <v>1272</v>
      </c>
      <c r="B410" s="51" t="s">
        <v>1273</v>
      </c>
      <c r="C410" s="51" t="s">
        <v>1274</v>
      </c>
      <c r="D410" s="51"/>
      <c r="E410" s="52"/>
      <c r="F410" s="53" t="n">
        <v>41816</v>
      </c>
      <c r="G410" s="63" t="s">
        <v>166</v>
      </c>
      <c r="H410" s="92" t="s">
        <v>1275</v>
      </c>
      <c r="I410" s="91" t="s">
        <v>39</v>
      </c>
      <c r="J410" s="186" t="s">
        <v>692</v>
      </c>
      <c r="K410" s="92" t="s">
        <v>1276</v>
      </c>
      <c r="L410" s="70"/>
      <c r="M410" s="72"/>
      <c r="N410" s="92" t="s">
        <v>1277</v>
      </c>
      <c r="O410" s="91" t="s">
        <v>39</v>
      </c>
      <c r="P410" s="186" t="s">
        <v>1278</v>
      </c>
      <c r="Q410" s="92" t="s">
        <v>1279</v>
      </c>
      <c r="R410" s="91" t="s">
        <v>39</v>
      </c>
      <c r="S410" s="186" t="s">
        <v>1280</v>
      </c>
      <c r="T410" s="92" t="s">
        <v>1281</v>
      </c>
      <c r="U410" s="91" t="s">
        <v>39</v>
      </c>
      <c r="V410" s="186" t="s">
        <v>1282</v>
      </c>
      <c r="W410" s="71"/>
      <c r="X410" s="70"/>
      <c r="Y410" s="72"/>
      <c r="Z410" s="71"/>
      <c r="AA410" s="70"/>
      <c r="AB410" s="72"/>
      <c r="AC410" s="73"/>
      <c r="AD410" s="70"/>
      <c r="AE410" s="74"/>
    </row>
    <row r="411" customFormat="false" ht="44.75" hidden="false" customHeight="true" outlineLevel="0" collapsed="false">
      <c r="A411" s="24" t="s">
        <v>1283</v>
      </c>
      <c r="B411" s="24" t="s">
        <v>1284</v>
      </c>
      <c r="C411" s="199" t="s">
        <v>1255</v>
      </c>
      <c r="D411" s="25" t="n">
        <v>5.958</v>
      </c>
      <c r="E411" s="26" t="n">
        <v>140626</v>
      </c>
      <c r="F411" s="274" t="n">
        <v>41816</v>
      </c>
      <c r="G411" s="28" t="s">
        <v>198</v>
      </c>
      <c r="H411" s="35" t="s">
        <v>1285</v>
      </c>
      <c r="I411" s="33"/>
      <c r="J411" s="36"/>
      <c r="K411" s="35" t="n">
        <v>2.83</v>
      </c>
      <c r="L411" s="33" t="s">
        <v>39</v>
      </c>
      <c r="M411" s="36" t="n">
        <v>17.9</v>
      </c>
      <c r="N411" s="35" t="n">
        <v>6.13</v>
      </c>
      <c r="O411" s="33" t="s">
        <v>39</v>
      </c>
      <c r="P411" s="36" t="n">
        <v>8.26</v>
      </c>
      <c r="Q411" s="35" t="n">
        <v>10.11</v>
      </c>
      <c r="R411" s="33" t="s">
        <v>39</v>
      </c>
      <c r="S411" s="36" t="n">
        <v>18.75</v>
      </c>
      <c r="T411" s="35" t="n">
        <v>119.25</v>
      </c>
      <c r="U411" s="33" t="s">
        <v>39</v>
      </c>
      <c r="V411" s="36" t="n">
        <v>74.03</v>
      </c>
      <c r="W411" s="35" t="s">
        <v>1286</v>
      </c>
      <c r="X411" s="33"/>
      <c r="Y411" s="36"/>
      <c r="Z411" s="35" t="n">
        <v>528.3</v>
      </c>
      <c r="AA411" s="33" t="s">
        <v>39</v>
      </c>
      <c r="AB411" s="36" t="n">
        <v>84.91</v>
      </c>
      <c r="AC411" s="163"/>
      <c r="AD411" s="163"/>
      <c r="AE411" s="163"/>
    </row>
    <row r="412" customFormat="false" ht="42.5" hidden="false" customHeight="true" outlineLevel="0" collapsed="false">
      <c r="A412" s="39" t="s">
        <v>1287</v>
      </c>
      <c r="B412" s="39" t="s">
        <v>1273</v>
      </c>
      <c r="C412" s="83"/>
      <c r="D412" s="84"/>
      <c r="E412" s="85"/>
      <c r="F412" s="250" t="n">
        <v>41822</v>
      </c>
      <c r="G412" s="28" t="s">
        <v>166</v>
      </c>
      <c r="H412" s="100" t="s">
        <v>1288</v>
      </c>
      <c r="I412" s="33"/>
      <c r="J412" s="31"/>
      <c r="K412" s="100" t="s">
        <v>570</v>
      </c>
      <c r="L412" s="33" t="s">
        <v>39</v>
      </c>
      <c r="M412" s="279" t="s">
        <v>1289</v>
      </c>
      <c r="N412" s="100" t="s">
        <v>1290</v>
      </c>
      <c r="O412" s="33" t="s">
        <v>39</v>
      </c>
      <c r="P412" s="279" t="s">
        <v>1291</v>
      </c>
      <c r="Q412" s="100" t="s">
        <v>603</v>
      </c>
      <c r="R412" s="33" t="s">
        <v>39</v>
      </c>
      <c r="S412" s="279" t="s">
        <v>1292</v>
      </c>
      <c r="T412" s="100" t="s">
        <v>1293</v>
      </c>
      <c r="U412" s="33" t="s">
        <v>39</v>
      </c>
      <c r="V412" s="279" t="s">
        <v>1294</v>
      </c>
      <c r="W412" s="29"/>
      <c r="X412" s="33"/>
      <c r="Y412" s="31"/>
      <c r="Z412" s="29"/>
      <c r="AA412" s="33"/>
      <c r="AB412" s="31"/>
      <c r="AC412" s="37"/>
      <c r="AD412" s="33"/>
      <c r="AE412" s="38"/>
    </row>
    <row r="413" customFormat="false" ht="44.75" hidden="false" customHeight="true" outlineLevel="0" collapsed="false">
      <c r="A413" s="41" t="s">
        <v>1295</v>
      </c>
      <c r="B413" s="41"/>
      <c r="C413" s="185" t="s">
        <v>1296</v>
      </c>
      <c r="D413" s="76" t="n">
        <v>5.924</v>
      </c>
      <c r="E413" s="42" t="n">
        <v>140702</v>
      </c>
      <c r="F413" s="43" t="n">
        <v>41822</v>
      </c>
      <c r="G413" s="63" t="s">
        <v>198</v>
      </c>
      <c r="H413" s="56" t="n">
        <v>111.38</v>
      </c>
      <c r="I413" s="91" t="s">
        <v>39</v>
      </c>
      <c r="J413" s="58" t="n">
        <v>78.54</v>
      </c>
      <c r="K413" s="56" t="n">
        <v>32.69</v>
      </c>
      <c r="L413" s="91" t="s">
        <v>39</v>
      </c>
      <c r="M413" s="58" t="n">
        <v>41.6</v>
      </c>
      <c r="N413" s="56" t="n">
        <v>25.51</v>
      </c>
      <c r="O413" s="91" t="s">
        <v>39</v>
      </c>
      <c r="P413" s="58" t="n">
        <v>12.07</v>
      </c>
      <c r="Q413" s="56" t="n">
        <v>45.78</v>
      </c>
      <c r="R413" s="91" t="s">
        <v>39</v>
      </c>
      <c r="S413" s="58" t="n">
        <v>49.62</v>
      </c>
      <c r="T413" s="56" t="n">
        <v>25.96</v>
      </c>
      <c r="U413" s="91" t="s">
        <v>39</v>
      </c>
      <c r="V413" s="58" t="n">
        <v>155.38</v>
      </c>
      <c r="W413" s="77" t="s">
        <v>1297</v>
      </c>
      <c r="X413" s="70"/>
      <c r="Y413" s="58"/>
      <c r="Z413" s="56" t="n">
        <v>75</v>
      </c>
      <c r="AA413" s="91" t="s">
        <v>39</v>
      </c>
      <c r="AB413" s="58" t="n">
        <v>125</v>
      </c>
      <c r="AC413" s="69"/>
      <c r="AD413" s="69"/>
      <c r="AE413" s="69"/>
    </row>
    <row r="414" customFormat="false" ht="42.5" hidden="false" customHeight="true" outlineLevel="0" collapsed="false">
      <c r="A414" s="51" t="s">
        <v>1298</v>
      </c>
      <c r="B414" s="51"/>
      <c r="C414" s="79"/>
      <c r="D414" s="80"/>
      <c r="E414" s="81"/>
      <c r="F414" s="266" t="n">
        <v>41828</v>
      </c>
      <c r="G414" s="63" t="s">
        <v>166</v>
      </c>
      <c r="H414" s="92" t="s">
        <v>1299</v>
      </c>
      <c r="I414" s="91" t="s">
        <v>39</v>
      </c>
      <c r="J414" s="186" t="s">
        <v>1300</v>
      </c>
      <c r="K414" s="92" t="s">
        <v>1301</v>
      </c>
      <c r="L414" s="91" t="s">
        <v>39</v>
      </c>
      <c r="M414" s="186" t="s">
        <v>1302</v>
      </c>
      <c r="N414" s="92" t="s">
        <v>1303</v>
      </c>
      <c r="O414" s="91" t="s">
        <v>39</v>
      </c>
      <c r="P414" s="186" t="s">
        <v>1304</v>
      </c>
      <c r="Q414" s="92" t="s">
        <v>1305</v>
      </c>
      <c r="R414" s="91" t="s">
        <v>39</v>
      </c>
      <c r="S414" s="186" t="s">
        <v>1306</v>
      </c>
      <c r="T414" s="92" t="s">
        <v>1307</v>
      </c>
      <c r="U414" s="91" t="s">
        <v>39</v>
      </c>
      <c r="V414" s="186" t="s">
        <v>1308</v>
      </c>
      <c r="W414" s="71"/>
      <c r="X414" s="70"/>
      <c r="Y414" s="72"/>
      <c r="Z414" s="71"/>
      <c r="AA414" s="70"/>
      <c r="AB414" s="72"/>
      <c r="AC414" s="73"/>
      <c r="AD414" s="70"/>
      <c r="AE414" s="74"/>
    </row>
    <row r="415" customFormat="false" ht="43.85" hidden="false" customHeight="true" outlineLevel="0" collapsed="false">
      <c r="A415" s="24" t="s">
        <v>1309</v>
      </c>
      <c r="B415" s="24" t="s">
        <v>1310</v>
      </c>
      <c r="C415" s="199" t="s">
        <v>1311</v>
      </c>
      <c r="D415" s="25" t="n">
        <v>2.861</v>
      </c>
      <c r="E415" s="26" t="n">
        <v>150514</v>
      </c>
      <c r="F415" s="27" t="n">
        <v>42138</v>
      </c>
      <c r="G415" s="28" t="s">
        <v>198</v>
      </c>
      <c r="H415" s="35" t="n">
        <v>781.913</v>
      </c>
      <c r="I415" s="59" t="s">
        <v>39</v>
      </c>
      <c r="J415" s="36" t="n">
        <v>103.064</v>
      </c>
      <c r="K415" s="35" t="n">
        <v>867.094</v>
      </c>
      <c r="L415" s="59" t="s">
        <v>39</v>
      </c>
      <c r="M415" s="36" t="n">
        <v>95.4</v>
      </c>
      <c r="N415" s="35" t="n">
        <v>80.071</v>
      </c>
      <c r="O415" s="59" t="s">
        <v>39</v>
      </c>
      <c r="P415" s="36" t="n">
        <v>16.503</v>
      </c>
      <c r="Q415" s="35" t="n">
        <v>2870.069</v>
      </c>
      <c r="R415" s="59" t="s">
        <v>39</v>
      </c>
      <c r="S415" s="36" t="n">
        <v>173.144</v>
      </c>
      <c r="T415" s="35" t="n">
        <v>1325.247</v>
      </c>
      <c r="U415" s="59" t="s">
        <v>39</v>
      </c>
      <c r="V415" s="36" t="n">
        <v>166.498</v>
      </c>
      <c r="W415" s="60" t="s">
        <v>1312</v>
      </c>
      <c r="X415" s="59"/>
      <c r="Y415" s="34"/>
      <c r="Z415" s="35" t="n">
        <v>703.281</v>
      </c>
      <c r="AA415" s="59" t="s">
        <v>39</v>
      </c>
      <c r="AB415" s="36" t="n">
        <v>180.469</v>
      </c>
      <c r="AC415" s="12"/>
      <c r="AD415" s="12"/>
      <c r="AE415" s="12"/>
    </row>
    <row r="416" customFormat="false" ht="34.3" hidden="false" customHeight="true" outlineLevel="0" collapsed="false">
      <c r="A416" s="39" t="s">
        <v>1313</v>
      </c>
      <c r="B416" s="39" t="s">
        <v>1314</v>
      </c>
      <c r="C416" s="83"/>
      <c r="D416" s="84"/>
      <c r="E416" s="85"/>
      <c r="F416" s="276" t="n">
        <v>42141</v>
      </c>
      <c r="G416" s="28" t="s">
        <v>166</v>
      </c>
      <c r="H416" s="100" t="s">
        <v>1315</v>
      </c>
      <c r="I416" s="33" t="s">
        <v>39</v>
      </c>
      <c r="J416" s="277" t="s">
        <v>1316</v>
      </c>
      <c r="K416" s="35" t="s">
        <v>1317</v>
      </c>
      <c r="L416" s="33" t="s">
        <v>39</v>
      </c>
      <c r="M416" s="277" t="s">
        <v>1318</v>
      </c>
      <c r="N416" s="60" t="s">
        <v>1319</v>
      </c>
      <c r="O416" s="33" t="s">
        <v>39</v>
      </c>
      <c r="P416" s="278" t="s">
        <v>1320</v>
      </c>
      <c r="Q416" s="100" t="s">
        <v>1321</v>
      </c>
      <c r="R416" s="33" t="s">
        <v>39</v>
      </c>
      <c r="S416" s="277" t="s">
        <v>1322</v>
      </c>
      <c r="T416" s="35" t="s">
        <v>1323</v>
      </c>
      <c r="U416" s="33" t="s">
        <v>39</v>
      </c>
      <c r="V416" s="277" t="s">
        <v>1324</v>
      </c>
      <c r="W416" s="35"/>
      <c r="X416" s="33"/>
      <c r="Y416" s="36"/>
      <c r="Z416" s="35" t="s">
        <v>1325</v>
      </c>
      <c r="AA416" s="33" t="s">
        <v>39</v>
      </c>
      <c r="AB416" s="279" t="s">
        <v>1326</v>
      </c>
      <c r="AC416" s="29"/>
      <c r="AD416" s="33"/>
      <c r="AE416" s="31"/>
    </row>
    <row r="417" customFormat="false" ht="43.85" hidden="false" customHeight="true" outlineLevel="0" collapsed="false">
      <c r="A417" s="41" t="s">
        <v>1327</v>
      </c>
      <c r="B417" s="41" t="s">
        <v>1328</v>
      </c>
      <c r="C417" s="185" t="s">
        <v>1329</v>
      </c>
      <c r="D417" s="76" t="n">
        <v>2.979</v>
      </c>
      <c r="E417" s="42" t="n">
        <v>150517</v>
      </c>
      <c r="F417" s="62" t="n">
        <v>42141</v>
      </c>
      <c r="G417" s="63" t="s">
        <v>198</v>
      </c>
      <c r="H417" s="56" t="n">
        <v>696.445</v>
      </c>
      <c r="I417" s="65" t="s">
        <v>39</v>
      </c>
      <c r="J417" s="58" t="n">
        <v>94.875</v>
      </c>
      <c r="K417" s="56" t="n">
        <v>869.438</v>
      </c>
      <c r="L417" s="65" t="s">
        <v>39</v>
      </c>
      <c r="M417" s="58" t="n">
        <v>98.115</v>
      </c>
      <c r="N417" s="64" t="n">
        <v>95.459</v>
      </c>
      <c r="O417" s="65" t="s">
        <v>39</v>
      </c>
      <c r="P417" s="66" t="n">
        <v>16.574</v>
      </c>
      <c r="Q417" s="56" t="n">
        <v>2896.707</v>
      </c>
      <c r="R417" s="65" t="s">
        <v>39</v>
      </c>
      <c r="S417" s="58" t="n">
        <v>178.268</v>
      </c>
      <c r="T417" s="56" t="n">
        <v>1511.974</v>
      </c>
      <c r="U417" s="65" t="s">
        <v>39</v>
      </c>
      <c r="V417" s="58" t="n">
        <v>171.319</v>
      </c>
      <c r="W417" s="77" t="s">
        <v>1330</v>
      </c>
      <c r="X417" s="65"/>
      <c r="Y417" s="58"/>
      <c r="Z417" s="56" t="n">
        <v>758.171</v>
      </c>
      <c r="AA417" s="65" t="s">
        <v>39</v>
      </c>
      <c r="AB417" s="58" t="n">
        <v>177.668</v>
      </c>
      <c r="AC417" s="78"/>
      <c r="AD417" s="78"/>
      <c r="AE417" s="78"/>
    </row>
    <row r="418" customFormat="false" ht="39.55" hidden="false" customHeight="true" outlineLevel="0" collapsed="false">
      <c r="A418" s="51" t="s">
        <v>1313</v>
      </c>
      <c r="B418" s="51" t="s">
        <v>1314</v>
      </c>
      <c r="C418" s="79"/>
      <c r="D418" s="80"/>
      <c r="E418" s="81"/>
      <c r="F418" s="53" t="n">
        <v>42144</v>
      </c>
      <c r="G418" s="63" t="s">
        <v>166</v>
      </c>
      <c r="H418" s="92" t="s">
        <v>1331</v>
      </c>
      <c r="I418" s="91" t="s">
        <v>39</v>
      </c>
      <c r="J418" s="284" t="s">
        <v>1332</v>
      </c>
      <c r="K418" s="77" t="s">
        <v>1333</v>
      </c>
      <c r="L418" s="91" t="s">
        <v>39</v>
      </c>
      <c r="M418" s="284" t="s">
        <v>1334</v>
      </c>
      <c r="N418" s="68" t="s">
        <v>1335</v>
      </c>
      <c r="O418" s="91" t="s">
        <v>39</v>
      </c>
      <c r="P418" s="281" t="s">
        <v>1336</v>
      </c>
      <c r="Q418" s="92" t="s">
        <v>1337</v>
      </c>
      <c r="R418" s="91" t="s">
        <v>39</v>
      </c>
      <c r="S418" s="284" t="s">
        <v>1338</v>
      </c>
      <c r="T418" s="77" t="s">
        <v>1339</v>
      </c>
      <c r="U418" s="91" t="s">
        <v>39</v>
      </c>
      <c r="V418" s="284" t="s">
        <v>1340</v>
      </c>
      <c r="W418" s="56"/>
      <c r="X418" s="70"/>
      <c r="Y418" s="58"/>
      <c r="Z418" s="77" t="s">
        <v>1341</v>
      </c>
      <c r="AA418" s="91" t="s">
        <v>39</v>
      </c>
      <c r="AB418" s="186" t="s">
        <v>1342</v>
      </c>
      <c r="AC418" s="71"/>
      <c r="AD418" s="70"/>
      <c r="AE418" s="72"/>
    </row>
    <row r="419" customFormat="false" ht="43.85" hidden="false" customHeight="true" outlineLevel="0" collapsed="false">
      <c r="A419" s="24" t="s">
        <v>1343</v>
      </c>
      <c r="B419" s="24" t="s">
        <v>1344</v>
      </c>
      <c r="C419" s="199" t="s">
        <v>626</v>
      </c>
      <c r="D419" s="25" t="n">
        <v>2.049</v>
      </c>
      <c r="E419" s="26" t="n">
        <v>150520</v>
      </c>
      <c r="F419" s="27" t="n">
        <v>42144</v>
      </c>
      <c r="G419" s="28" t="s">
        <v>198</v>
      </c>
      <c r="H419" s="35" t="n">
        <v>910.606</v>
      </c>
      <c r="I419" s="59" t="s">
        <v>39</v>
      </c>
      <c r="J419" s="36" t="n">
        <v>108.617</v>
      </c>
      <c r="K419" s="35" t="n">
        <v>644.843</v>
      </c>
      <c r="L419" s="59" t="s">
        <v>39</v>
      </c>
      <c r="M419" s="36" t="n">
        <v>104.649</v>
      </c>
      <c r="N419" s="35" t="n">
        <v>75.155</v>
      </c>
      <c r="O419" s="59" t="s">
        <v>39</v>
      </c>
      <c r="P419" s="36" t="n">
        <v>18.816</v>
      </c>
      <c r="Q419" s="35" t="n">
        <v>2869.188</v>
      </c>
      <c r="R419" s="59" t="s">
        <v>39</v>
      </c>
      <c r="S419" s="36" t="n">
        <v>185.901</v>
      </c>
      <c r="T419" s="32" t="n">
        <v>1609.232</v>
      </c>
      <c r="U419" s="59" t="s">
        <v>39</v>
      </c>
      <c r="V419" s="34" t="n">
        <v>202.302</v>
      </c>
      <c r="W419" s="60" t="s">
        <v>1345</v>
      </c>
      <c r="X419" s="59"/>
      <c r="Y419" s="34"/>
      <c r="Z419" s="35" t="n">
        <v>1236.8</v>
      </c>
      <c r="AA419" s="59" t="s">
        <v>39</v>
      </c>
      <c r="AB419" s="36" t="n">
        <v>214.7</v>
      </c>
      <c r="AC419" s="12"/>
      <c r="AD419" s="12"/>
      <c r="AE419" s="12"/>
    </row>
    <row r="420" customFormat="false" ht="34.3" hidden="false" customHeight="true" outlineLevel="0" collapsed="false">
      <c r="A420" s="39" t="s">
        <v>1313</v>
      </c>
      <c r="B420" s="39" t="s">
        <v>1314</v>
      </c>
      <c r="C420" s="83"/>
      <c r="D420" s="84"/>
      <c r="E420" s="85"/>
      <c r="F420" s="276" t="n">
        <v>42146</v>
      </c>
      <c r="G420" s="28" t="s">
        <v>166</v>
      </c>
      <c r="H420" s="100" t="s">
        <v>1346</v>
      </c>
      <c r="I420" s="33" t="s">
        <v>39</v>
      </c>
      <c r="J420" s="277" t="s">
        <v>1347</v>
      </c>
      <c r="K420" s="35" t="s">
        <v>1348</v>
      </c>
      <c r="L420" s="33" t="s">
        <v>39</v>
      </c>
      <c r="M420" s="277" t="s">
        <v>1349</v>
      </c>
      <c r="N420" s="60" t="s">
        <v>1350</v>
      </c>
      <c r="O420" s="33" t="s">
        <v>39</v>
      </c>
      <c r="P420" s="278" t="s">
        <v>1351</v>
      </c>
      <c r="Q420" s="100" t="s">
        <v>1352</v>
      </c>
      <c r="R420" s="33" t="s">
        <v>39</v>
      </c>
      <c r="S420" s="277" t="s">
        <v>1353</v>
      </c>
      <c r="T420" s="35" t="s">
        <v>1354</v>
      </c>
      <c r="U420" s="33" t="s">
        <v>39</v>
      </c>
      <c r="V420" s="277" t="s">
        <v>1355</v>
      </c>
      <c r="W420" s="35"/>
      <c r="X420" s="33"/>
      <c r="Y420" s="36"/>
      <c r="Z420" s="35" t="s">
        <v>1356</v>
      </c>
      <c r="AA420" s="33" t="s">
        <v>39</v>
      </c>
      <c r="AB420" s="279" t="s">
        <v>1357</v>
      </c>
      <c r="AC420" s="29"/>
      <c r="AD420" s="33"/>
      <c r="AE420" s="31"/>
    </row>
    <row r="421" customFormat="false" ht="43.85" hidden="false" customHeight="true" outlineLevel="0" collapsed="false">
      <c r="A421" s="41" t="s">
        <v>1358</v>
      </c>
      <c r="B421" s="41" t="s">
        <v>1359</v>
      </c>
      <c r="C421" s="185" t="s">
        <v>699</v>
      </c>
      <c r="D421" s="76" t="n">
        <v>2.826</v>
      </c>
      <c r="E421" s="42" t="n">
        <v>150522</v>
      </c>
      <c r="F421" s="62" t="n">
        <v>42146</v>
      </c>
      <c r="G421" s="63" t="s">
        <v>198</v>
      </c>
      <c r="H421" s="56" t="n">
        <v>650.437</v>
      </c>
      <c r="I421" s="65" t="s">
        <v>39</v>
      </c>
      <c r="J421" s="58" t="n">
        <v>83.781</v>
      </c>
      <c r="K421" s="56" t="n">
        <v>608.418</v>
      </c>
      <c r="L421" s="65" t="s">
        <v>39</v>
      </c>
      <c r="M421" s="58" t="n">
        <v>69.844</v>
      </c>
      <c r="N421" s="56" t="n">
        <v>65.688</v>
      </c>
      <c r="O421" s="65" t="s">
        <v>39</v>
      </c>
      <c r="P421" s="58" t="n">
        <v>13.53</v>
      </c>
      <c r="Q421" s="56" t="n">
        <v>1288.585</v>
      </c>
      <c r="R421" s="65" t="s">
        <v>39</v>
      </c>
      <c r="S421" s="58" t="n">
        <v>98.353</v>
      </c>
      <c r="T421" s="56" t="n">
        <v>596.94</v>
      </c>
      <c r="U421" s="65" t="s">
        <v>39</v>
      </c>
      <c r="V421" s="58" t="n">
        <v>118.575</v>
      </c>
      <c r="W421" s="68" t="s">
        <v>1360</v>
      </c>
      <c r="X421" s="65"/>
      <c r="Y421" s="66"/>
      <c r="Z421" s="56" t="n">
        <v>1521.534</v>
      </c>
      <c r="AA421" s="65" t="s">
        <v>39</v>
      </c>
      <c r="AB421" s="58" t="n">
        <v>182.593</v>
      </c>
      <c r="AC421" s="78"/>
      <c r="AD421" s="78"/>
      <c r="AE421" s="78"/>
    </row>
    <row r="422" customFormat="false" ht="34.3" hidden="false" customHeight="true" outlineLevel="0" collapsed="false">
      <c r="A422" s="51" t="s">
        <v>1313</v>
      </c>
      <c r="B422" s="51" t="s">
        <v>1314</v>
      </c>
      <c r="C422" s="79"/>
      <c r="D422" s="80"/>
      <c r="E422" s="81"/>
      <c r="F422" s="53" t="n">
        <v>42149</v>
      </c>
      <c r="G422" s="63" t="s">
        <v>166</v>
      </c>
      <c r="H422" s="92" t="s">
        <v>1361</v>
      </c>
      <c r="I422" s="91" t="s">
        <v>39</v>
      </c>
      <c r="J422" s="284" t="s">
        <v>859</v>
      </c>
      <c r="K422" s="77" t="s">
        <v>1362</v>
      </c>
      <c r="L422" s="91" t="s">
        <v>39</v>
      </c>
      <c r="M422" s="284" t="s">
        <v>1363</v>
      </c>
      <c r="N422" s="68" t="s">
        <v>1364</v>
      </c>
      <c r="O422" s="91" t="s">
        <v>39</v>
      </c>
      <c r="P422" s="281" t="s">
        <v>1365</v>
      </c>
      <c r="Q422" s="92" t="s">
        <v>1366</v>
      </c>
      <c r="R422" s="91" t="s">
        <v>39</v>
      </c>
      <c r="S422" s="284" t="s">
        <v>1367</v>
      </c>
      <c r="T422" s="77" t="s">
        <v>1368</v>
      </c>
      <c r="U422" s="91" t="s">
        <v>39</v>
      </c>
      <c r="V422" s="284" t="s">
        <v>1336</v>
      </c>
      <c r="W422" s="56"/>
      <c r="X422" s="70"/>
      <c r="Y422" s="58"/>
      <c r="Z422" s="77" t="s">
        <v>1369</v>
      </c>
      <c r="AA422" s="91" t="s">
        <v>39</v>
      </c>
      <c r="AB422" s="186" t="s">
        <v>1370</v>
      </c>
      <c r="AC422" s="71"/>
      <c r="AD422" s="70"/>
      <c r="AE422" s="72"/>
    </row>
    <row r="423" customFormat="false" ht="43.85" hidden="false" customHeight="true" outlineLevel="0" collapsed="false">
      <c r="A423" s="24" t="s">
        <v>1371</v>
      </c>
      <c r="B423" s="24" t="s">
        <v>1372</v>
      </c>
      <c r="C423" s="199" t="s">
        <v>1373</v>
      </c>
      <c r="D423" s="25" t="n">
        <v>2</v>
      </c>
      <c r="E423" s="26" t="s">
        <v>1374</v>
      </c>
      <c r="F423" s="27" t="n">
        <v>42149</v>
      </c>
      <c r="G423" s="28" t="s">
        <v>198</v>
      </c>
      <c r="H423" s="35" t="n">
        <v>1118.856</v>
      </c>
      <c r="I423" s="59" t="s">
        <v>39</v>
      </c>
      <c r="J423" s="36" t="n">
        <v>134.798</v>
      </c>
      <c r="K423" s="35" t="n">
        <v>990.364</v>
      </c>
      <c r="L423" s="59" t="s">
        <v>39</v>
      </c>
      <c r="M423" s="36" t="n">
        <v>118.132</v>
      </c>
      <c r="N423" s="32" t="n">
        <v>176.697</v>
      </c>
      <c r="O423" s="59" t="s">
        <v>39</v>
      </c>
      <c r="P423" s="34" t="n">
        <v>23.426</v>
      </c>
      <c r="Q423" s="35" t="n">
        <v>2540.166</v>
      </c>
      <c r="R423" s="59" t="s">
        <v>39</v>
      </c>
      <c r="S423" s="36" t="n">
        <v>178.119</v>
      </c>
      <c r="T423" s="35" t="n">
        <v>771.024</v>
      </c>
      <c r="U423" s="59" t="s">
        <v>39</v>
      </c>
      <c r="V423" s="36" t="n">
        <v>185.835</v>
      </c>
      <c r="W423" s="60" t="s">
        <v>1375</v>
      </c>
      <c r="X423" s="59"/>
      <c r="Y423" s="34"/>
      <c r="Z423" s="35" t="n">
        <v>2101.466</v>
      </c>
      <c r="AA423" s="59" t="s">
        <v>39</v>
      </c>
      <c r="AB423" s="36" t="n">
        <v>274.974</v>
      </c>
      <c r="AC423" s="12"/>
      <c r="AD423" s="12"/>
      <c r="AE423" s="12"/>
    </row>
    <row r="424" customFormat="false" ht="41.35" hidden="false" customHeight="true" outlineLevel="0" collapsed="false">
      <c r="A424" s="39" t="s">
        <v>1313</v>
      </c>
      <c r="B424" s="39" t="s">
        <v>1314</v>
      </c>
      <c r="C424" s="83"/>
      <c r="D424" s="84"/>
      <c r="E424" s="85"/>
      <c r="F424" s="276" t="n">
        <v>42151</v>
      </c>
      <c r="G424" s="28" t="s">
        <v>166</v>
      </c>
      <c r="H424" s="100" t="s">
        <v>1376</v>
      </c>
      <c r="I424" s="33" t="s">
        <v>39</v>
      </c>
      <c r="J424" s="277" t="s">
        <v>1377</v>
      </c>
      <c r="K424" s="35" t="s">
        <v>1378</v>
      </c>
      <c r="L424" s="33" t="s">
        <v>39</v>
      </c>
      <c r="M424" s="277" t="s">
        <v>1379</v>
      </c>
      <c r="N424" s="60" t="s">
        <v>1380</v>
      </c>
      <c r="O424" s="33" t="s">
        <v>39</v>
      </c>
      <c r="P424" s="278" t="s">
        <v>1381</v>
      </c>
      <c r="Q424" s="100" t="s">
        <v>1382</v>
      </c>
      <c r="R424" s="33" t="s">
        <v>39</v>
      </c>
      <c r="S424" s="277" t="s">
        <v>1383</v>
      </c>
      <c r="T424" s="35" t="s">
        <v>1384</v>
      </c>
      <c r="U424" s="33" t="s">
        <v>39</v>
      </c>
      <c r="V424" s="277" t="s">
        <v>1385</v>
      </c>
      <c r="W424" s="35"/>
      <c r="X424" s="33"/>
      <c r="Y424" s="36"/>
      <c r="Z424" s="35" t="s">
        <v>1386</v>
      </c>
      <c r="AA424" s="33" t="s">
        <v>39</v>
      </c>
      <c r="AB424" s="279" t="s">
        <v>1387</v>
      </c>
      <c r="AC424" s="29"/>
      <c r="AD424" s="33"/>
      <c r="AE424" s="31"/>
    </row>
    <row r="425" customFormat="false" ht="43.85" hidden="false" customHeight="true" outlineLevel="0" collapsed="false">
      <c r="A425" s="41" t="s">
        <v>1388</v>
      </c>
      <c r="B425" s="41" t="s">
        <v>1389</v>
      </c>
      <c r="C425" s="185" t="s">
        <v>1390</v>
      </c>
      <c r="D425" s="76" t="n">
        <v>1.979</v>
      </c>
      <c r="E425" s="42" t="n">
        <v>15052701</v>
      </c>
      <c r="F425" s="62" t="n">
        <v>42151</v>
      </c>
      <c r="G425" s="63" t="s">
        <v>198</v>
      </c>
      <c r="H425" s="56" t="n">
        <v>885.118</v>
      </c>
      <c r="I425" s="65" t="s">
        <v>39</v>
      </c>
      <c r="J425" s="58" t="n">
        <v>121.2</v>
      </c>
      <c r="K425" s="56" t="n">
        <v>956.865</v>
      </c>
      <c r="L425" s="65" t="s">
        <v>39</v>
      </c>
      <c r="M425" s="58" t="n">
        <v>111.45</v>
      </c>
      <c r="N425" s="56" t="n">
        <v>94.44</v>
      </c>
      <c r="O425" s="65" t="s">
        <v>39</v>
      </c>
      <c r="P425" s="58" t="n">
        <v>19.786</v>
      </c>
      <c r="Q425" s="56" t="n">
        <v>2675.292</v>
      </c>
      <c r="R425" s="65" t="s">
        <v>39</v>
      </c>
      <c r="S425" s="58" t="n">
        <v>180.311</v>
      </c>
      <c r="T425" s="56" t="n">
        <v>1273.23</v>
      </c>
      <c r="U425" s="65" t="s">
        <v>39</v>
      </c>
      <c r="V425" s="58" t="n">
        <v>194.822</v>
      </c>
      <c r="W425" s="68" t="s">
        <v>1391</v>
      </c>
      <c r="X425" s="65"/>
      <c r="Y425" s="66"/>
      <c r="Z425" s="56" t="n">
        <v>1561.053</v>
      </c>
      <c r="AA425" s="65" t="s">
        <v>39</v>
      </c>
      <c r="AB425" s="58" t="n">
        <v>232.789</v>
      </c>
      <c r="AC425" s="78"/>
      <c r="AD425" s="78"/>
      <c r="AE425" s="78"/>
    </row>
    <row r="426" customFormat="false" ht="41.35" hidden="false" customHeight="true" outlineLevel="0" collapsed="false">
      <c r="A426" s="51" t="s">
        <v>1313</v>
      </c>
      <c r="B426" s="51" t="s">
        <v>1314</v>
      </c>
      <c r="C426" s="79"/>
      <c r="D426" s="80"/>
      <c r="E426" s="81"/>
      <c r="F426" s="53" t="n">
        <v>42153</v>
      </c>
      <c r="G426" s="63" t="s">
        <v>166</v>
      </c>
      <c r="H426" s="92" t="s">
        <v>1392</v>
      </c>
      <c r="I426" s="91" t="s">
        <v>39</v>
      </c>
      <c r="J426" s="284" t="s">
        <v>1393</v>
      </c>
      <c r="K426" s="77" t="s">
        <v>1394</v>
      </c>
      <c r="L426" s="91" t="s">
        <v>39</v>
      </c>
      <c r="M426" s="284" t="s">
        <v>1395</v>
      </c>
      <c r="N426" s="68" t="s">
        <v>1396</v>
      </c>
      <c r="O426" s="91" t="s">
        <v>39</v>
      </c>
      <c r="P426" s="281" t="s">
        <v>1397</v>
      </c>
      <c r="Q426" s="92" t="s">
        <v>1398</v>
      </c>
      <c r="R426" s="91" t="s">
        <v>39</v>
      </c>
      <c r="S426" s="284" t="s">
        <v>1399</v>
      </c>
      <c r="T426" s="77" t="s">
        <v>1400</v>
      </c>
      <c r="U426" s="91" t="s">
        <v>39</v>
      </c>
      <c r="V426" s="284" t="s">
        <v>1401</v>
      </c>
      <c r="W426" s="56"/>
      <c r="X426" s="70"/>
      <c r="Y426" s="58"/>
      <c r="Z426" s="77" t="s">
        <v>1402</v>
      </c>
      <c r="AA426" s="91" t="s">
        <v>39</v>
      </c>
      <c r="AB426" s="186" t="s">
        <v>1403</v>
      </c>
      <c r="AC426" s="71"/>
      <c r="AD426" s="70"/>
      <c r="AE426" s="72"/>
    </row>
    <row r="427" customFormat="false" ht="40.25" hidden="false" customHeight="true" outlineLevel="0" collapsed="false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</row>
    <row r="428" customFormat="false" ht="38.05" hidden="false" customHeight="true" outlineLevel="0" collapsed="false">
      <c r="A428" s="18" t="s">
        <v>21</v>
      </c>
      <c r="B428" s="18" t="s">
        <v>22</v>
      </c>
      <c r="C428" s="18" t="s">
        <v>23</v>
      </c>
      <c r="D428" s="18" t="s">
        <v>24</v>
      </c>
      <c r="E428" s="18" t="s">
        <v>25</v>
      </c>
      <c r="F428" s="19" t="s">
        <v>26</v>
      </c>
      <c r="G428" s="18"/>
      <c r="H428" s="20"/>
      <c r="I428" s="21" t="s">
        <v>27</v>
      </c>
      <c r="J428" s="22"/>
      <c r="K428" s="20"/>
      <c r="L428" s="21" t="s">
        <v>28</v>
      </c>
      <c r="M428" s="22"/>
      <c r="N428" s="20"/>
      <c r="O428" s="21" t="s">
        <v>29</v>
      </c>
      <c r="P428" s="22"/>
      <c r="Q428" s="20"/>
      <c r="R428" s="21" t="s">
        <v>30</v>
      </c>
      <c r="S428" s="22"/>
      <c r="T428" s="23"/>
      <c r="U428" s="21" t="s">
        <v>31</v>
      </c>
      <c r="V428" s="22"/>
      <c r="W428" s="20"/>
      <c r="X428" s="21" t="s">
        <v>32</v>
      </c>
      <c r="Y428" s="22"/>
      <c r="Z428" s="20"/>
      <c r="AA428" s="21" t="s">
        <v>33</v>
      </c>
      <c r="AB428" s="22"/>
      <c r="AC428" s="18" t="s">
        <v>34</v>
      </c>
      <c r="AD428" s="18"/>
      <c r="AE428" s="18"/>
    </row>
    <row r="429" customFormat="false" ht="46.75" hidden="false" customHeight="true" outlineLevel="0" collapsed="false">
      <c r="A429" s="24" t="s">
        <v>1404</v>
      </c>
      <c r="B429" s="24" t="s">
        <v>1405</v>
      </c>
      <c r="C429" s="199" t="s">
        <v>1390</v>
      </c>
      <c r="D429" s="25" t="n">
        <v>9.847</v>
      </c>
      <c r="E429" s="26" t="s">
        <v>1406</v>
      </c>
      <c r="F429" s="27" t="n">
        <v>42153</v>
      </c>
      <c r="G429" s="28" t="s">
        <v>198</v>
      </c>
      <c r="H429" s="35" t="n">
        <v>668.418</v>
      </c>
      <c r="I429" s="59" t="s">
        <v>39</v>
      </c>
      <c r="J429" s="36" t="n">
        <v>53.158</v>
      </c>
      <c r="K429" s="35" t="n">
        <v>778.875</v>
      </c>
      <c r="L429" s="59" t="s">
        <v>39</v>
      </c>
      <c r="M429" s="36" t="n">
        <v>67.499</v>
      </c>
      <c r="N429" s="35" t="n">
        <v>82.636</v>
      </c>
      <c r="O429" s="59" t="s">
        <v>39</v>
      </c>
      <c r="P429" s="36" t="n">
        <v>9.593</v>
      </c>
      <c r="Q429" s="35" t="n">
        <v>2454.283</v>
      </c>
      <c r="R429" s="59" t="s">
        <v>39</v>
      </c>
      <c r="S429" s="36" t="n">
        <v>134.919</v>
      </c>
      <c r="T429" s="35" t="n">
        <v>1311.822</v>
      </c>
      <c r="U429" s="59" t="s">
        <v>39</v>
      </c>
      <c r="V429" s="36" t="n">
        <v>98.362</v>
      </c>
      <c r="W429" s="60" t="s">
        <v>1407</v>
      </c>
      <c r="X429" s="59"/>
      <c r="Y429" s="34"/>
      <c r="Z429" s="35" t="n">
        <v>925.211</v>
      </c>
      <c r="AA429" s="59" t="s">
        <v>39</v>
      </c>
      <c r="AB429" s="36" t="n">
        <v>107.263</v>
      </c>
      <c r="AC429" s="12"/>
      <c r="AD429" s="12"/>
      <c r="AE429" s="12"/>
    </row>
    <row r="430" customFormat="false" ht="44.05" hidden="false" customHeight="true" outlineLevel="0" collapsed="false">
      <c r="A430" s="39" t="s">
        <v>1313</v>
      </c>
      <c r="B430" s="39" t="s">
        <v>1314</v>
      </c>
      <c r="C430" s="83"/>
      <c r="D430" s="84"/>
      <c r="E430" s="85"/>
      <c r="F430" s="276" t="n">
        <v>42163</v>
      </c>
      <c r="G430" s="28" t="s">
        <v>166</v>
      </c>
      <c r="H430" s="100" t="s">
        <v>1408</v>
      </c>
      <c r="I430" s="33" t="s">
        <v>39</v>
      </c>
      <c r="J430" s="277" t="s">
        <v>920</v>
      </c>
      <c r="K430" s="35" t="s">
        <v>1409</v>
      </c>
      <c r="L430" s="33" t="s">
        <v>39</v>
      </c>
      <c r="M430" s="277" t="s">
        <v>1410</v>
      </c>
      <c r="N430" s="60" t="s">
        <v>1411</v>
      </c>
      <c r="O430" s="33" t="s">
        <v>39</v>
      </c>
      <c r="P430" s="278" t="s">
        <v>1412</v>
      </c>
      <c r="Q430" s="100" t="s">
        <v>1413</v>
      </c>
      <c r="R430" s="33" t="s">
        <v>39</v>
      </c>
      <c r="S430" s="277" t="s">
        <v>1414</v>
      </c>
      <c r="T430" s="35" t="s">
        <v>1415</v>
      </c>
      <c r="U430" s="33" t="s">
        <v>39</v>
      </c>
      <c r="V430" s="277" t="s">
        <v>1367</v>
      </c>
      <c r="W430" s="35"/>
      <c r="X430" s="33"/>
      <c r="Y430" s="36"/>
      <c r="Z430" s="35" t="s">
        <v>1416</v>
      </c>
      <c r="AA430" s="33" t="s">
        <v>39</v>
      </c>
      <c r="AB430" s="279" t="s">
        <v>1417</v>
      </c>
      <c r="AC430" s="29"/>
      <c r="AD430" s="33"/>
      <c r="AE430" s="31"/>
    </row>
    <row r="431" customFormat="false" ht="43.85" hidden="false" customHeight="true" outlineLevel="0" collapsed="false">
      <c r="A431" s="41" t="s">
        <v>1418</v>
      </c>
      <c r="B431" s="41"/>
      <c r="C431" s="185" t="s">
        <v>1419</v>
      </c>
      <c r="D431" s="76" t="n">
        <v>4.069</v>
      </c>
      <c r="E431" s="42" t="n">
        <v>150608</v>
      </c>
      <c r="F431" s="62" t="n">
        <v>42163</v>
      </c>
      <c r="G431" s="63" t="s">
        <v>198</v>
      </c>
      <c r="H431" s="56" t="n">
        <v>90.69</v>
      </c>
      <c r="I431" s="65" t="s">
        <v>39</v>
      </c>
      <c r="J431" s="58" t="n">
        <v>114.299</v>
      </c>
      <c r="K431" s="77" t="s">
        <v>1420</v>
      </c>
      <c r="L431" s="65"/>
      <c r="M431" s="58"/>
      <c r="N431" s="77" t="s">
        <v>1421</v>
      </c>
      <c r="O431" s="65"/>
      <c r="P431" s="58"/>
      <c r="Q431" s="56" t="n">
        <v>96.053</v>
      </c>
      <c r="R431" s="65" t="s">
        <v>39</v>
      </c>
      <c r="S431" s="58" t="n">
        <v>65.482</v>
      </c>
      <c r="T431" s="68" t="s">
        <v>1422</v>
      </c>
      <c r="U431" s="65"/>
      <c r="V431" s="66"/>
      <c r="W431" s="68" t="s">
        <v>1423</v>
      </c>
      <c r="X431" s="65"/>
      <c r="Y431" s="66"/>
      <c r="Z431" s="56" t="n">
        <v>2428.485</v>
      </c>
      <c r="AA431" s="65" t="s">
        <v>39</v>
      </c>
      <c r="AB431" s="58" t="n">
        <v>362.121</v>
      </c>
      <c r="AC431" s="78"/>
      <c r="AD431" s="78"/>
      <c r="AE431" s="78"/>
    </row>
    <row r="432" customFormat="false" ht="42.25" hidden="false" customHeight="true" outlineLevel="0" collapsed="false">
      <c r="A432" s="51" t="s">
        <v>1424</v>
      </c>
      <c r="B432" s="51" t="s">
        <v>1425</v>
      </c>
      <c r="C432" s="79"/>
      <c r="D432" s="80"/>
      <c r="E432" s="81"/>
      <c r="F432" s="53" t="n">
        <v>42167</v>
      </c>
      <c r="G432" s="63" t="s">
        <v>166</v>
      </c>
      <c r="H432" s="92" t="s">
        <v>1426</v>
      </c>
      <c r="I432" s="91" t="s">
        <v>39</v>
      </c>
      <c r="J432" s="284" t="s">
        <v>1427</v>
      </c>
      <c r="K432" s="77" t="s">
        <v>1428</v>
      </c>
      <c r="L432" s="70"/>
      <c r="M432" s="58"/>
      <c r="N432" s="68" t="s">
        <v>1429</v>
      </c>
      <c r="O432" s="70"/>
      <c r="P432" s="66"/>
      <c r="Q432" s="92" t="s">
        <v>1430</v>
      </c>
      <c r="R432" s="91" t="s">
        <v>39</v>
      </c>
      <c r="S432" s="284" t="s">
        <v>1431</v>
      </c>
      <c r="T432" s="77" t="s">
        <v>1432</v>
      </c>
      <c r="U432" s="70"/>
      <c r="V432" s="58"/>
      <c r="W432" s="56"/>
      <c r="X432" s="70"/>
      <c r="Y432" s="58"/>
      <c r="Z432" s="77" t="s">
        <v>1433</v>
      </c>
      <c r="AA432" s="91" t="s">
        <v>39</v>
      </c>
      <c r="AB432" s="186" t="s">
        <v>1434</v>
      </c>
      <c r="AC432" s="71"/>
      <c r="AD432" s="70"/>
      <c r="AE432" s="72"/>
    </row>
    <row r="433" customFormat="false" ht="43.85" hidden="false" customHeight="true" outlineLevel="0" collapsed="false">
      <c r="A433" s="24" t="s">
        <v>1435</v>
      </c>
      <c r="B433" s="24" t="s">
        <v>1436</v>
      </c>
      <c r="C433" s="199" t="s">
        <v>1437</v>
      </c>
      <c r="D433" s="25" t="n">
        <v>4.883</v>
      </c>
      <c r="E433" s="26" t="n">
        <v>150612</v>
      </c>
      <c r="F433" s="27" t="n">
        <v>42167</v>
      </c>
      <c r="G433" s="28" t="s">
        <v>198</v>
      </c>
      <c r="H433" s="35" t="n">
        <v>1624.352</v>
      </c>
      <c r="I433" s="59" t="s">
        <v>39</v>
      </c>
      <c r="J433" s="36" t="n">
        <v>236.317</v>
      </c>
      <c r="K433" s="35" t="n">
        <v>995.099</v>
      </c>
      <c r="L433" s="59" t="s">
        <v>39</v>
      </c>
      <c r="M433" s="36" t="n">
        <v>171.711</v>
      </c>
      <c r="N433" s="35" t="n">
        <v>116.812</v>
      </c>
      <c r="O433" s="59" t="s">
        <v>39</v>
      </c>
      <c r="P433" s="36" t="n">
        <v>32.073</v>
      </c>
      <c r="Q433" s="35" t="n">
        <v>2634.546</v>
      </c>
      <c r="R433" s="59" t="s">
        <v>39</v>
      </c>
      <c r="S433" s="36" t="n">
        <v>233.45</v>
      </c>
      <c r="T433" s="35" t="n">
        <v>1577.029</v>
      </c>
      <c r="U433" s="59" t="s">
        <v>39</v>
      </c>
      <c r="V433" s="36" t="n">
        <v>309.676</v>
      </c>
      <c r="W433" s="35" t="n">
        <v>440.833</v>
      </c>
      <c r="X433" s="59" t="s">
        <v>39</v>
      </c>
      <c r="Y433" s="36" t="n">
        <v>1217.5</v>
      </c>
      <c r="Z433" s="35" t="n">
        <v>1845.556</v>
      </c>
      <c r="AA433" s="59" t="s">
        <v>39</v>
      </c>
      <c r="AB433" s="36" t="n">
        <v>393.889</v>
      </c>
      <c r="AC433" s="12"/>
      <c r="AD433" s="12"/>
      <c r="AE433" s="12"/>
    </row>
    <row r="434" customFormat="false" ht="39.55" hidden="false" customHeight="true" outlineLevel="0" collapsed="false">
      <c r="A434" s="39" t="s">
        <v>1438</v>
      </c>
      <c r="B434" s="39" t="s">
        <v>1425</v>
      </c>
      <c r="C434" s="83"/>
      <c r="D434" s="84"/>
      <c r="E434" s="85"/>
      <c r="F434" s="276" t="n">
        <v>42172</v>
      </c>
      <c r="G434" s="28" t="s">
        <v>166</v>
      </c>
      <c r="H434" s="100" t="s">
        <v>1439</v>
      </c>
      <c r="I434" s="33" t="s">
        <v>39</v>
      </c>
      <c r="J434" s="277" t="s">
        <v>1440</v>
      </c>
      <c r="K434" s="35" t="s">
        <v>1441</v>
      </c>
      <c r="L434" s="33" t="s">
        <v>39</v>
      </c>
      <c r="M434" s="277" t="s">
        <v>1442</v>
      </c>
      <c r="N434" s="60" t="s">
        <v>1443</v>
      </c>
      <c r="O434" s="33" t="s">
        <v>39</v>
      </c>
      <c r="P434" s="278" t="s">
        <v>1444</v>
      </c>
      <c r="Q434" s="100" t="s">
        <v>1445</v>
      </c>
      <c r="R434" s="33" t="s">
        <v>39</v>
      </c>
      <c r="S434" s="277" t="s">
        <v>1446</v>
      </c>
      <c r="T434" s="35" t="s">
        <v>1447</v>
      </c>
      <c r="U434" s="33" t="s">
        <v>39</v>
      </c>
      <c r="V434" s="277" t="s">
        <v>1448</v>
      </c>
      <c r="W434" s="35"/>
      <c r="X434" s="33"/>
      <c r="Y434" s="36"/>
      <c r="Z434" s="35" t="s">
        <v>1449</v>
      </c>
      <c r="AA434" s="33" t="s">
        <v>39</v>
      </c>
      <c r="AB434" s="279" t="s">
        <v>1450</v>
      </c>
      <c r="AC434" s="29"/>
      <c r="AD434" s="33"/>
      <c r="AE434" s="31"/>
    </row>
    <row r="435" customFormat="false" ht="43.85" hidden="false" customHeight="true" outlineLevel="0" collapsed="false">
      <c r="A435" s="41" t="s">
        <v>1451</v>
      </c>
      <c r="B435" s="41" t="s">
        <v>1452</v>
      </c>
      <c r="C435" s="185" t="s">
        <v>1453</v>
      </c>
      <c r="D435" s="76" t="n">
        <v>5.542</v>
      </c>
      <c r="E435" s="42" t="s">
        <v>1454</v>
      </c>
      <c r="F435" s="62" t="n">
        <v>42172</v>
      </c>
      <c r="G435" s="63" t="s">
        <v>198</v>
      </c>
      <c r="H435" s="56" t="n">
        <v>32.003</v>
      </c>
      <c r="I435" s="65" t="s">
        <v>39</v>
      </c>
      <c r="J435" s="58" t="n">
        <v>69.062</v>
      </c>
      <c r="K435" s="56" t="n">
        <v>487.736</v>
      </c>
      <c r="L435" s="65" t="s">
        <v>39</v>
      </c>
      <c r="M435" s="58" t="n">
        <v>71.158</v>
      </c>
      <c r="N435" s="56" t="n">
        <v>54.83</v>
      </c>
      <c r="O435" s="65" t="s">
        <v>39</v>
      </c>
      <c r="P435" s="58" t="n">
        <v>13.481</v>
      </c>
      <c r="Q435" s="56" t="n">
        <v>99.562</v>
      </c>
      <c r="R435" s="65" t="s">
        <v>39</v>
      </c>
      <c r="S435" s="58" t="n">
        <v>39.389</v>
      </c>
      <c r="T435" s="56" t="n">
        <v>113.105</v>
      </c>
      <c r="U435" s="65" t="s">
        <v>39</v>
      </c>
      <c r="V435" s="58" t="n">
        <v>90.774</v>
      </c>
      <c r="W435" s="68" t="s">
        <v>1455</v>
      </c>
      <c r="X435" s="65"/>
      <c r="Y435" s="66"/>
      <c r="Z435" s="56" t="n">
        <v>938.889</v>
      </c>
      <c r="AA435" s="65" t="s">
        <v>39</v>
      </c>
      <c r="AB435" s="58" t="n">
        <v>179.074</v>
      </c>
      <c r="AC435" s="78"/>
      <c r="AD435" s="78"/>
      <c r="AE435" s="78"/>
    </row>
    <row r="436" customFormat="false" ht="39.55" hidden="false" customHeight="true" outlineLevel="0" collapsed="false">
      <c r="A436" s="51" t="s">
        <v>1456</v>
      </c>
      <c r="B436" s="51" t="s">
        <v>1425</v>
      </c>
      <c r="C436" s="79"/>
      <c r="D436" s="80"/>
      <c r="E436" s="81"/>
      <c r="F436" s="53" t="n">
        <v>42178</v>
      </c>
      <c r="G436" s="63" t="s">
        <v>166</v>
      </c>
      <c r="H436" s="92" t="s">
        <v>740</v>
      </c>
      <c r="I436" s="91" t="s">
        <v>39</v>
      </c>
      <c r="J436" s="284" t="s">
        <v>1457</v>
      </c>
      <c r="K436" s="77" t="s">
        <v>1458</v>
      </c>
      <c r="L436" s="91" t="s">
        <v>39</v>
      </c>
      <c r="M436" s="284" t="s">
        <v>209</v>
      </c>
      <c r="N436" s="68" t="s">
        <v>1459</v>
      </c>
      <c r="O436" s="91" t="s">
        <v>39</v>
      </c>
      <c r="P436" s="281" t="s">
        <v>1460</v>
      </c>
      <c r="Q436" s="92" t="s">
        <v>1461</v>
      </c>
      <c r="R436" s="91" t="s">
        <v>39</v>
      </c>
      <c r="S436" s="284" t="s">
        <v>1462</v>
      </c>
      <c r="T436" s="77" t="s">
        <v>1463</v>
      </c>
      <c r="U436" s="91" t="s">
        <v>39</v>
      </c>
      <c r="V436" s="284" t="s">
        <v>1464</v>
      </c>
      <c r="W436" s="56"/>
      <c r="X436" s="70"/>
      <c r="Y436" s="58"/>
      <c r="Z436" s="77" t="s">
        <v>1465</v>
      </c>
      <c r="AA436" s="91" t="s">
        <v>39</v>
      </c>
      <c r="AB436" s="186" t="s">
        <v>1466</v>
      </c>
      <c r="AC436" s="71"/>
      <c r="AD436" s="70"/>
      <c r="AE436" s="72"/>
    </row>
    <row r="437" customFormat="false" ht="43.85" hidden="false" customHeight="true" outlineLevel="0" collapsed="false">
      <c r="A437" s="24" t="s">
        <v>1467</v>
      </c>
      <c r="B437" s="24"/>
      <c r="C437" s="199" t="s">
        <v>1468</v>
      </c>
      <c r="D437" s="25" t="n">
        <v>4.861</v>
      </c>
      <c r="E437" s="26" t="n">
        <v>150623</v>
      </c>
      <c r="F437" s="27" t="n">
        <v>42178</v>
      </c>
      <c r="G437" s="28" t="s">
        <v>198</v>
      </c>
      <c r="H437" s="35" t="n">
        <v>252.386</v>
      </c>
      <c r="I437" s="59" t="s">
        <v>39</v>
      </c>
      <c r="J437" s="36" t="n">
        <v>86.209</v>
      </c>
      <c r="K437" s="35" t="n">
        <v>60.32</v>
      </c>
      <c r="L437" s="59" t="s">
        <v>39</v>
      </c>
      <c r="M437" s="36" t="n">
        <v>49.537</v>
      </c>
      <c r="N437" s="32" t="n">
        <v>31.194</v>
      </c>
      <c r="O437" s="59" t="s">
        <v>39</v>
      </c>
      <c r="P437" s="34" t="n">
        <v>14.29</v>
      </c>
      <c r="Q437" s="35" t="n">
        <v>184.425</v>
      </c>
      <c r="R437" s="59" t="s">
        <v>39</v>
      </c>
      <c r="S437" s="36" t="n">
        <v>58.689</v>
      </c>
      <c r="T437" s="35" t="n">
        <v>25.09</v>
      </c>
      <c r="U437" s="59" t="s">
        <v>39</v>
      </c>
      <c r="V437" s="36" t="n">
        <v>117.576</v>
      </c>
      <c r="W437" s="60" t="s">
        <v>1469</v>
      </c>
      <c r="X437" s="59"/>
      <c r="Y437" s="34"/>
      <c r="Z437" s="35" t="n">
        <v>516.087</v>
      </c>
      <c r="AA437" s="59" t="s">
        <v>39</v>
      </c>
      <c r="AB437" s="36" t="n">
        <v>171.522</v>
      </c>
      <c r="AC437" s="12"/>
      <c r="AD437" s="12"/>
      <c r="AE437" s="12"/>
    </row>
    <row r="438" customFormat="false" ht="39.55" hidden="false" customHeight="true" outlineLevel="0" collapsed="false">
      <c r="A438" s="39" t="s">
        <v>1470</v>
      </c>
      <c r="B438" s="39" t="s">
        <v>1425</v>
      </c>
      <c r="C438" s="83"/>
      <c r="D438" s="84"/>
      <c r="E438" s="85"/>
      <c r="F438" s="276" t="n">
        <v>42183</v>
      </c>
      <c r="G438" s="28" t="s">
        <v>166</v>
      </c>
      <c r="H438" s="100" t="s">
        <v>1471</v>
      </c>
      <c r="I438" s="33" t="s">
        <v>39</v>
      </c>
      <c r="J438" s="277" t="s">
        <v>1472</v>
      </c>
      <c r="K438" s="35" t="s">
        <v>763</v>
      </c>
      <c r="L438" s="33" t="s">
        <v>39</v>
      </c>
      <c r="M438" s="277" t="s">
        <v>1473</v>
      </c>
      <c r="N438" s="60" t="s">
        <v>1474</v>
      </c>
      <c r="O438" s="33" t="s">
        <v>39</v>
      </c>
      <c r="P438" s="278" t="s">
        <v>1475</v>
      </c>
      <c r="Q438" s="100" t="s">
        <v>1476</v>
      </c>
      <c r="R438" s="33" t="s">
        <v>39</v>
      </c>
      <c r="S438" s="277" t="s">
        <v>1477</v>
      </c>
      <c r="T438" s="35" t="s">
        <v>1478</v>
      </c>
      <c r="U438" s="33"/>
      <c r="V438" s="277" t="s">
        <v>1479</v>
      </c>
      <c r="W438" s="35"/>
      <c r="X438" s="33"/>
      <c r="Y438" s="36"/>
      <c r="Z438" s="35" t="s">
        <v>1480</v>
      </c>
      <c r="AA438" s="33" t="s">
        <v>39</v>
      </c>
      <c r="AB438" s="279" t="s">
        <v>1481</v>
      </c>
      <c r="AC438" s="29"/>
      <c r="AD438" s="33"/>
      <c r="AE438" s="31"/>
    </row>
    <row r="439" customFormat="false" ht="43.85" hidden="false" customHeight="true" outlineLevel="0" collapsed="false">
      <c r="A439" s="41" t="s">
        <v>1482</v>
      </c>
      <c r="B439" s="41"/>
      <c r="C439" s="185" t="s">
        <v>1483</v>
      </c>
      <c r="D439" s="76" t="n">
        <v>6</v>
      </c>
      <c r="E439" s="42" t="n">
        <v>150702</v>
      </c>
      <c r="F439" s="62" t="n">
        <v>42187</v>
      </c>
      <c r="G439" s="63" t="s">
        <v>198</v>
      </c>
      <c r="H439" s="56" t="n">
        <v>24.131</v>
      </c>
      <c r="I439" s="65" t="s">
        <v>39</v>
      </c>
      <c r="J439" s="58" t="n">
        <v>48.571</v>
      </c>
      <c r="K439" s="56" t="n">
        <v>171.679</v>
      </c>
      <c r="L439" s="65" t="s">
        <v>39</v>
      </c>
      <c r="M439" s="58" t="n">
        <v>45.227</v>
      </c>
      <c r="N439" s="56" t="n">
        <v>31.665</v>
      </c>
      <c r="O439" s="65" t="s">
        <v>39</v>
      </c>
      <c r="P439" s="58" t="n">
        <v>10.483</v>
      </c>
      <c r="Q439" s="77" t="s">
        <v>1484</v>
      </c>
      <c r="R439" s="65"/>
      <c r="S439" s="58"/>
      <c r="T439" s="77" t="s">
        <v>1485</v>
      </c>
      <c r="U439" s="65"/>
      <c r="V439" s="58"/>
      <c r="W439" s="68" t="s">
        <v>1486</v>
      </c>
      <c r="X439" s="65"/>
      <c r="Y439" s="66"/>
      <c r="Z439" s="56" t="n">
        <v>7896.066</v>
      </c>
      <c r="AA439" s="65" t="s">
        <v>39</v>
      </c>
      <c r="AB439" s="58" t="n">
        <v>535.574</v>
      </c>
      <c r="AC439" s="78"/>
      <c r="AD439" s="78"/>
      <c r="AE439" s="78"/>
    </row>
    <row r="440" customFormat="false" ht="39.55" hidden="false" customHeight="true" outlineLevel="0" collapsed="false">
      <c r="A440" s="51" t="s">
        <v>1487</v>
      </c>
      <c r="B440" s="51" t="s">
        <v>1425</v>
      </c>
      <c r="C440" s="79"/>
      <c r="D440" s="80"/>
      <c r="E440" s="81"/>
      <c r="F440" s="53" t="n">
        <v>42193</v>
      </c>
      <c r="G440" s="63" t="s">
        <v>166</v>
      </c>
      <c r="H440" s="92" t="s">
        <v>1488</v>
      </c>
      <c r="I440" s="91" t="s">
        <v>39</v>
      </c>
      <c r="J440" s="284" t="s">
        <v>764</v>
      </c>
      <c r="K440" s="77" t="s">
        <v>1442</v>
      </c>
      <c r="L440" s="91" t="s">
        <v>39</v>
      </c>
      <c r="M440" s="284" t="s">
        <v>1489</v>
      </c>
      <c r="N440" s="68" t="s">
        <v>1490</v>
      </c>
      <c r="O440" s="91" t="s">
        <v>39</v>
      </c>
      <c r="P440" s="281" t="s">
        <v>1491</v>
      </c>
      <c r="Q440" s="92" t="s">
        <v>1492</v>
      </c>
      <c r="R440" s="70"/>
      <c r="S440" s="58"/>
      <c r="T440" s="77" t="s">
        <v>1493</v>
      </c>
      <c r="U440" s="70"/>
      <c r="V440" s="58"/>
      <c r="W440" s="56"/>
      <c r="X440" s="70"/>
      <c r="Y440" s="58"/>
      <c r="Z440" s="77" t="s">
        <v>1494</v>
      </c>
      <c r="AA440" s="91" t="s">
        <v>39</v>
      </c>
      <c r="AB440" s="186" t="s">
        <v>1495</v>
      </c>
      <c r="AC440" s="71"/>
      <c r="AD440" s="70"/>
      <c r="AE440" s="72"/>
    </row>
    <row r="441" customFormat="false" ht="43.85" hidden="false" customHeight="true" outlineLevel="0" collapsed="false">
      <c r="A441" s="24" t="s">
        <v>1496</v>
      </c>
      <c r="B441" s="24"/>
      <c r="C441" s="199" t="s">
        <v>784</v>
      </c>
      <c r="D441" s="25" t="n">
        <v>3.875</v>
      </c>
      <c r="E441" s="26" t="n">
        <v>150628</v>
      </c>
      <c r="F441" s="27" t="n">
        <v>42183</v>
      </c>
      <c r="G441" s="28" t="s">
        <v>198</v>
      </c>
      <c r="H441" s="35" t="n">
        <v>151.766</v>
      </c>
      <c r="I441" s="59" t="s">
        <v>39</v>
      </c>
      <c r="J441" s="36" t="n">
        <v>37.997</v>
      </c>
      <c r="K441" s="35" t="n">
        <v>68.357</v>
      </c>
      <c r="L441" s="59" t="s">
        <v>39</v>
      </c>
      <c r="M441" s="36" t="n">
        <v>25.227</v>
      </c>
      <c r="N441" s="35" t="n">
        <v>20.28</v>
      </c>
      <c r="O441" s="59" t="s">
        <v>39</v>
      </c>
      <c r="P441" s="36" t="n">
        <v>4.408</v>
      </c>
      <c r="Q441" s="35" t="n">
        <v>94.182</v>
      </c>
      <c r="R441" s="59" t="s">
        <v>39</v>
      </c>
      <c r="S441" s="36" t="n">
        <v>21.743</v>
      </c>
      <c r="T441" s="60" t="s">
        <v>1497</v>
      </c>
      <c r="U441" s="59"/>
      <c r="V441" s="34"/>
      <c r="W441" s="60" t="s">
        <v>1498</v>
      </c>
      <c r="X441" s="59"/>
      <c r="Y441" s="34"/>
      <c r="Z441" s="35" t="n">
        <v>639.177</v>
      </c>
      <c r="AA441" s="59" t="s">
        <v>39</v>
      </c>
      <c r="AB441" s="36" t="n">
        <v>101.582</v>
      </c>
      <c r="AC441" s="12"/>
      <c r="AD441" s="12"/>
      <c r="AE441" s="12"/>
    </row>
    <row r="442" customFormat="false" ht="39.55" hidden="false" customHeight="true" outlineLevel="0" collapsed="false">
      <c r="A442" s="39" t="s">
        <v>1499</v>
      </c>
      <c r="B442" s="39" t="s">
        <v>1425</v>
      </c>
      <c r="C442" s="83"/>
      <c r="D442" s="84"/>
      <c r="E442" s="85"/>
      <c r="F442" s="276" t="n">
        <v>42187</v>
      </c>
      <c r="G442" s="28" t="s">
        <v>166</v>
      </c>
      <c r="H442" s="100" t="s">
        <v>1500</v>
      </c>
      <c r="I442" s="33" t="s">
        <v>39</v>
      </c>
      <c r="J442" s="277" t="s">
        <v>1501</v>
      </c>
      <c r="K442" s="35" t="s">
        <v>1502</v>
      </c>
      <c r="L442" s="33" t="s">
        <v>39</v>
      </c>
      <c r="M442" s="277" t="s">
        <v>1503</v>
      </c>
      <c r="N442" s="60" t="s">
        <v>1504</v>
      </c>
      <c r="O442" s="33" t="s">
        <v>39</v>
      </c>
      <c r="P442" s="278" t="s">
        <v>1505</v>
      </c>
      <c r="Q442" s="100" t="s">
        <v>1506</v>
      </c>
      <c r="R442" s="33" t="s">
        <v>39</v>
      </c>
      <c r="S442" s="277" t="s">
        <v>1507</v>
      </c>
      <c r="T442" s="35" t="s">
        <v>1508</v>
      </c>
      <c r="U442" s="33"/>
      <c r="V442" s="36"/>
      <c r="W442" s="35"/>
      <c r="X442" s="33"/>
      <c r="Y442" s="36"/>
      <c r="Z442" s="35" t="s">
        <v>1509</v>
      </c>
      <c r="AA442" s="33" t="s">
        <v>39</v>
      </c>
      <c r="AB442" s="279" t="s">
        <v>1510</v>
      </c>
      <c r="AC442" s="29"/>
      <c r="AD442" s="33"/>
      <c r="AE442" s="31"/>
    </row>
    <row r="443" customFormat="false" ht="43.85" hidden="false" customHeight="true" outlineLevel="0" collapsed="false">
      <c r="A443" s="41" t="s">
        <v>1511</v>
      </c>
      <c r="B443" s="41" t="s">
        <v>1512</v>
      </c>
      <c r="C443" s="185" t="s">
        <v>1138</v>
      </c>
      <c r="D443" s="76" t="n">
        <v>6.91</v>
      </c>
      <c r="E443" s="42" t="s">
        <v>1513</v>
      </c>
      <c r="F443" s="62" t="n">
        <v>42446</v>
      </c>
      <c r="G443" s="63" t="s">
        <v>198</v>
      </c>
      <c r="H443" s="56" t="n">
        <v>33.429</v>
      </c>
      <c r="I443" s="65" t="s">
        <v>39</v>
      </c>
      <c r="J443" s="58" t="n">
        <v>48.234</v>
      </c>
      <c r="K443" s="56" t="n">
        <v>8.354</v>
      </c>
      <c r="L443" s="65" t="s">
        <v>39</v>
      </c>
      <c r="M443" s="58" t="n">
        <v>28.495</v>
      </c>
      <c r="N443" s="314" t="n">
        <v>16.438</v>
      </c>
      <c r="O443" s="98" t="s">
        <v>39</v>
      </c>
      <c r="P443" s="58" t="n">
        <v>8.951</v>
      </c>
      <c r="Q443" s="77" t="s">
        <v>1514</v>
      </c>
      <c r="R443" s="65"/>
      <c r="S443" s="58"/>
      <c r="T443" s="56" t="n">
        <v>10.517</v>
      </c>
      <c r="U443" s="98" t="s">
        <v>39</v>
      </c>
      <c r="V443" s="58" t="n">
        <v>81.166</v>
      </c>
      <c r="W443" s="68" t="s">
        <v>1515</v>
      </c>
      <c r="X443" s="65"/>
      <c r="Y443" s="66"/>
      <c r="Z443" s="56" t="n">
        <v>41.132</v>
      </c>
      <c r="AA443" s="65" t="s">
        <v>39</v>
      </c>
      <c r="AB443" s="58" t="n">
        <v>101.698</v>
      </c>
      <c r="AC443" s="78"/>
      <c r="AD443" s="78"/>
      <c r="AE443" s="78"/>
    </row>
    <row r="444" customFormat="false" ht="34.3" hidden="false" customHeight="true" outlineLevel="0" collapsed="false">
      <c r="A444" s="51" t="s">
        <v>1516</v>
      </c>
      <c r="B444" s="51" t="s">
        <v>1517</v>
      </c>
      <c r="C444" s="79"/>
      <c r="D444" s="80"/>
      <c r="E444" s="81"/>
      <c r="F444" s="53" t="n">
        <v>42453</v>
      </c>
      <c r="G444" s="63" t="s">
        <v>166</v>
      </c>
      <c r="H444" s="92" t="s">
        <v>1518</v>
      </c>
      <c r="I444" s="91" t="s">
        <v>39</v>
      </c>
      <c r="J444" s="284" t="s">
        <v>244</v>
      </c>
      <c r="K444" s="77" t="s">
        <v>1519</v>
      </c>
      <c r="L444" s="91" t="s">
        <v>39</v>
      </c>
      <c r="M444" s="284" t="s">
        <v>1520</v>
      </c>
      <c r="N444" s="68" t="s">
        <v>1521</v>
      </c>
      <c r="O444" s="91" t="s">
        <v>39</v>
      </c>
      <c r="P444" s="281" t="s">
        <v>1522</v>
      </c>
      <c r="Q444" s="92" t="s">
        <v>1523</v>
      </c>
      <c r="R444" s="70"/>
      <c r="S444" s="58"/>
      <c r="T444" s="77" t="s">
        <v>740</v>
      </c>
      <c r="U444" s="91" t="s">
        <v>39</v>
      </c>
      <c r="V444" s="284" t="s">
        <v>1524</v>
      </c>
      <c r="W444" s="56"/>
      <c r="X444" s="70"/>
      <c r="Y444" s="58"/>
      <c r="Z444" s="77" t="s">
        <v>1525</v>
      </c>
      <c r="AA444" s="91" t="s">
        <v>39</v>
      </c>
      <c r="AB444" s="186" t="s">
        <v>1526</v>
      </c>
      <c r="AC444" s="71"/>
      <c r="AD444" s="70"/>
      <c r="AE444" s="72"/>
    </row>
    <row r="445" customFormat="false" ht="43.85" hidden="false" customHeight="true" outlineLevel="0" collapsed="false">
      <c r="A445" s="24" t="s">
        <v>1527</v>
      </c>
      <c r="B445" s="24" t="s">
        <v>1528</v>
      </c>
      <c r="C445" s="199" t="s">
        <v>1529</v>
      </c>
      <c r="D445" s="25" t="n">
        <v>6.924</v>
      </c>
      <c r="E445" s="26" t="n">
        <v>160324</v>
      </c>
      <c r="F445" s="27" t="n">
        <v>42453</v>
      </c>
      <c r="G445" s="28" t="s">
        <v>198</v>
      </c>
      <c r="H445" s="35" t="s">
        <v>1530</v>
      </c>
      <c r="I445" s="59"/>
      <c r="J445" s="36"/>
      <c r="K445" s="35" t="n">
        <v>13.495</v>
      </c>
      <c r="L445" s="59" t="s">
        <v>39</v>
      </c>
      <c r="M445" s="36" t="n">
        <v>9.725</v>
      </c>
      <c r="N445" s="315" t="n">
        <v>1.181</v>
      </c>
      <c r="O445" s="30" t="s">
        <v>39</v>
      </c>
      <c r="P445" s="36" t="n">
        <v>2.508</v>
      </c>
      <c r="Q445" s="35" t="s">
        <v>1531</v>
      </c>
      <c r="R445" s="59"/>
      <c r="S445" s="36"/>
      <c r="T445" s="35" t="n">
        <v>52.959</v>
      </c>
      <c r="U445" s="30" t="s">
        <v>39</v>
      </c>
      <c r="V445" s="36" t="n">
        <v>26.092</v>
      </c>
      <c r="W445" s="60" t="s">
        <v>1532</v>
      </c>
      <c r="X445" s="59"/>
      <c r="Y445" s="34"/>
      <c r="Z445" s="35" t="n">
        <v>67.052</v>
      </c>
      <c r="AA445" s="59" t="s">
        <v>39</v>
      </c>
      <c r="AB445" s="36" t="n">
        <v>29.827</v>
      </c>
      <c r="AC445" s="12"/>
      <c r="AD445" s="12"/>
      <c r="AE445" s="12"/>
    </row>
    <row r="446" customFormat="false" ht="34.3" hidden="false" customHeight="true" outlineLevel="0" collapsed="false">
      <c r="A446" s="39" t="s">
        <v>1533</v>
      </c>
      <c r="B446" s="39" t="s">
        <v>1534</v>
      </c>
      <c r="C446" s="83"/>
      <c r="D446" s="84"/>
      <c r="E446" s="85"/>
      <c r="F446" s="40" t="n">
        <v>42460</v>
      </c>
      <c r="G446" s="28" t="s">
        <v>166</v>
      </c>
      <c r="H446" s="100" t="s">
        <v>1535</v>
      </c>
      <c r="I446" s="33"/>
      <c r="J446" s="36"/>
      <c r="K446" s="35" t="s">
        <v>757</v>
      </c>
      <c r="L446" s="33" t="s">
        <v>39</v>
      </c>
      <c r="M446" s="277" t="s">
        <v>688</v>
      </c>
      <c r="N446" s="60" t="s">
        <v>692</v>
      </c>
      <c r="O446" s="33" t="s">
        <v>39</v>
      </c>
      <c r="P446" s="278" t="s">
        <v>1536</v>
      </c>
      <c r="Q446" s="100" t="s">
        <v>1537</v>
      </c>
      <c r="R446" s="33"/>
      <c r="S446" s="36"/>
      <c r="T446" s="35" t="s">
        <v>1538</v>
      </c>
      <c r="U446" s="33" t="s">
        <v>39</v>
      </c>
      <c r="V446" s="277" t="s">
        <v>1539</v>
      </c>
      <c r="W446" s="35"/>
      <c r="X446" s="33"/>
      <c r="Y446" s="36"/>
      <c r="Z446" s="35" t="s">
        <v>1540</v>
      </c>
      <c r="AA446" s="33" t="s">
        <v>39</v>
      </c>
      <c r="AB446" s="279" t="s">
        <v>1541</v>
      </c>
      <c r="AC446" s="29"/>
      <c r="AD446" s="33"/>
      <c r="AE446" s="31"/>
    </row>
    <row r="447" customFormat="false" ht="43.85" hidden="false" customHeight="true" outlineLevel="0" collapsed="false">
      <c r="A447" s="41" t="s">
        <v>1542</v>
      </c>
      <c r="B447" s="41"/>
      <c r="C447" s="185" t="s">
        <v>1543</v>
      </c>
      <c r="D447" s="76" t="n">
        <v>12.794</v>
      </c>
      <c r="E447" s="42" t="s">
        <v>1544</v>
      </c>
      <c r="F447" s="62" t="n">
        <v>42636</v>
      </c>
      <c r="G447" s="63" t="s">
        <v>37</v>
      </c>
      <c r="H447" s="56" t="n">
        <v>440.193</v>
      </c>
      <c r="I447" s="65" t="s">
        <v>39</v>
      </c>
      <c r="J447" s="58" t="n">
        <v>405.628</v>
      </c>
      <c r="K447" s="56" t="n">
        <v>118.147</v>
      </c>
      <c r="L447" s="65" t="s">
        <v>39</v>
      </c>
      <c r="M447" s="58" t="n">
        <v>201.172</v>
      </c>
      <c r="N447" s="56" t="n">
        <v>43.193</v>
      </c>
      <c r="O447" s="98" t="s">
        <v>39</v>
      </c>
      <c r="P447" s="58" t="n">
        <v>62.33</v>
      </c>
      <c r="Q447" s="77" t="s">
        <v>1545</v>
      </c>
      <c r="R447" s="65"/>
      <c r="S447" s="58"/>
      <c r="T447" s="56" t="n">
        <v>198.067</v>
      </c>
      <c r="U447" s="98" t="s">
        <v>39</v>
      </c>
      <c r="V447" s="58" t="n">
        <v>567.438</v>
      </c>
      <c r="W447" s="77" t="s">
        <v>1546</v>
      </c>
      <c r="X447" s="57"/>
      <c r="Y447" s="58"/>
      <c r="Z447" s="56" t="n">
        <v>1882</v>
      </c>
      <c r="AA447" s="65" t="s">
        <v>39</v>
      </c>
      <c r="AB447" s="58" t="n">
        <v>716</v>
      </c>
      <c r="AC447" s="78"/>
      <c r="AD447" s="78"/>
      <c r="AE447" s="78"/>
    </row>
    <row r="448" customFormat="false" ht="40.45" hidden="false" customHeight="true" outlineLevel="0" collapsed="false">
      <c r="A448" s="51" t="s">
        <v>1547</v>
      </c>
      <c r="B448" s="51"/>
      <c r="C448" s="79"/>
      <c r="D448" s="80"/>
      <c r="E448" s="81"/>
      <c r="F448" s="53" t="n">
        <v>42649</v>
      </c>
      <c r="G448" s="63" t="s">
        <v>166</v>
      </c>
      <c r="H448" s="92" t="s">
        <v>1548</v>
      </c>
      <c r="I448" s="91" t="s">
        <v>39</v>
      </c>
      <c r="J448" s="284" t="s">
        <v>1549</v>
      </c>
      <c r="K448" s="77" t="s">
        <v>1379</v>
      </c>
      <c r="L448" s="91" t="s">
        <v>39</v>
      </c>
      <c r="M448" s="284" t="s">
        <v>1550</v>
      </c>
      <c r="N448" s="68" t="s">
        <v>1551</v>
      </c>
      <c r="O448" s="91" t="s">
        <v>39</v>
      </c>
      <c r="P448" s="281" t="s">
        <v>1552</v>
      </c>
      <c r="Q448" s="92" t="s">
        <v>1553</v>
      </c>
      <c r="R448" s="70"/>
      <c r="S448" s="58"/>
      <c r="T448" s="77" t="s">
        <v>1554</v>
      </c>
      <c r="U448" s="91" t="s">
        <v>39</v>
      </c>
      <c r="V448" s="284" t="s">
        <v>1555</v>
      </c>
      <c r="W448" s="56"/>
      <c r="X448" s="70"/>
      <c r="Y448" s="58"/>
      <c r="Z448" s="77" t="s">
        <v>1556</v>
      </c>
      <c r="AA448" s="91" t="s">
        <v>39</v>
      </c>
      <c r="AB448" s="186" t="s">
        <v>1557</v>
      </c>
      <c r="AC448" s="71"/>
      <c r="AD448" s="70"/>
      <c r="AE448" s="72"/>
    </row>
    <row r="449" customFormat="false" ht="40.25" hidden="false" customHeight="true" outlineLevel="0" collapsed="false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</row>
    <row r="450" customFormat="false" ht="38.05" hidden="false" customHeight="true" outlineLevel="0" collapsed="false">
      <c r="A450" s="18" t="s">
        <v>21</v>
      </c>
      <c r="B450" s="18" t="s">
        <v>22</v>
      </c>
      <c r="C450" s="18" t="s">
        <v>23</v>
      </c>
      <c r="D450" s="18" t="s">
        <v>24</v>
      </c>
      <c r="E450" s="18" t="s">
        <v>25</v>
      </c>
      <c r="F450" s="19" t="s">
        <v>26</v>
      </c>
      <c r="G450" s="18"/>
      <c r="H450" s="20"/>
      <c r="I450" s="21" t="s">
        <v>27</v>
      </c>
      <c r="J450" s="22"/>
      <c r="K450" s="20"/>
      <c r="L450" s="21" t="s">
        <v>28</v>
      </c>
      <c r="M450" s="22"/>
      <c r="N450" s="20"/>
      <c r="O450" s="21" t="s">
        <v>29</v>
      </c>
      <c r="P450" s="22"/>
      <c r="Q450" s="20"/>
      <c r="R450" s="21" t="s">
        <v>30</v>
      </c>
      <c r="S450" s="22"/>
      <c r="T450" s="23"/>
      <c r="U450" s="21" t="s">
        <v>31</v>
      </c>
      <c r="V450" s="22"/>
      <c r="W450" s="20"/>
      <c r="X450" s="21" t="s">
        <v>32</v>
      </c>
      <c r="Y450" s="22"/>
      <c r="Z450" s="20"/>
      <c r="AA450" s="21" t="s">
        <v>33</v>
      </c>
      <c r="AB450" s="22"/>
      <c r="AC450" s="18" t="s">
        <v>34</v>
      </c>
      <c r="AD450" s="18"/>
      <c r="AE450" s="18"/>
    </row>
    <row r="451" customFormat="false" ht="43.85" hidden="false" customHeight="true" outlineLevel="0" collapsed="false">
      <c r="A451" s="24" t="s">
        <v>1558</v>
      </c>
      <c r="B451" s="24"/>
      <c r="C451" s="199" t="s">
        <v>1559</v>
      </c>
      <c r="D451" s="25" t="n">
        <v>10.306</v>
      </c>
      <c r="E451" s="26" t="s">
        <v>1560</v>
      </c>
      <c r="F451" s="27" t="n">
        <v>42649</v>
      </c>
      <c r="G451" s="28" t="s">
        <v>198</v>
      </c>
      <c r="H451" s="35" t="s">
        <v>1561</v>
      </c>
      <c r="I451" s="59"/>
      <c r="J451" s="36"/>
      <c r="K451" s="35" t="s">
        <v>1562</v>
      </c>
      <c r="L451" s="59"/>
      <c r="M451" s="36"/>
      <c r="N451" s="32" t="n">
        <v>23.505</v>
      </c>
      <c r="O451" s="59" t="s">
        <v>39</v>
      </c>
      <c r="P451" s="34" t="n">
        <v>84.48</v>
      </c>
      <c r="Q451" s="35" t="n">
        <v>116.073</v>
      </c>
      <c r="R451" s="59" t="s">
        <v>39</v>
      </c>
      <c r="S451" s="36" t="n">
        <v>337.228</v>
      </c>
      <c r="T451" s="60" t="s">
        <v>1563</v>
      </c>
      <c r="U451" s="59"/>
      <c r="V451" s="34"/>
      <c r="W451" s="60" t="s">
        <v>1564</v>
      </c>
      <c r="X451" s="59"/>
      <c r="Y451" s="34"/>
      <c r="Z451" s="35" t="n">
        <v>1705</v>
      </c>
      <c r="AA451" s="59" t="s">
        <v>39</v>
      </c>
      <c r="AB451" s="36" t="n">
        <v>962.5</v>
      </c>
      <c r="AC451" s="12"/>
      <c r="AD451" s="12"/>
      <c r="AE451" s="12"/>
    </row>
    <row r="452" customFormat="false" ht="38.65" hidden="false" customHeight="true" outlineLevel="0" collapsed="false">
      <c r="A452" s="39" t="s">
        <v>1565</v>
      </c>
      <c r="B452" s="39"/>
      <c r="C452" s="83"/>
      <c r="D452" s="84"/>
      <c r="E452" s="85"/>
      <c r="F452" s="40" t="n">
        <v>42660</v>
      </c>
      <c r="G452" s="28" t="s">
        <v>166</v>
      </c>
      <c r="H452" s="100" t="s">
        <v>1566</v>
      </c>
      <c r="I452" s="33"/>
      <c r="J452" s="36"/>
      <c r="K452" s="35" t="s">
        <v>1567</v>
      </c>
      <c r="L452" s="33"/>
      <c r="M452" s="36"/>
      <c r="N452" s="60" t="s">
        <v>1568</v>
      </c>
      <c r="O452" s="33" t="s">
        <v>39</v>
      </c>
      <c r="P452" s="278" t="s">
        <v>1569</v>
      </c>
      <c r="Q452" s="100" t="s">
        <v>1570</v>
      </c>
      <c r="R452" s="33" t="s">
        <v>39</v>
      </c>
      <c r="S452" s="277" t="s">
        <v>1571</v>
      </c>
      <c r="T452" s="35" t="s">
        <v>1572</v>
      </c>
      <c r="U452" s="33"/>
      <c r="V452" s="36"/>
      <c r="W452" s="35"/>
      <c r="X452" s="33"/>
      <c r="Y452" s="36"/>
      <c r="Z452" s="35" t="s">
        <v>1573</v>
      </c>
      <c r="AA452" s="33" t="s">
        <v>39</v>
      </c>
      <c r="AB452" s="279" t="s">
        <v>1574</v>
      </c>
      <c r="AC452" s="29"/>
      <c r="AD452" s="33"/>
      <c r="AE452" s="31"/>
    </row>
    <row r="453" customFormat="false" ht="43.85" hidden="false" customHeight="true" outlineLevel="0" collapsed="false">
      <c r="A453" s="41" t="s">
        <v>1575</v>
      </c>
      <c r="B453" s="41" t="s">
        <v>1576</v>
      </c>
      <c r="C453" s="185" t="s">
        <v>325</v>
      </c>
      <c r="D453" s="76" t="n">
        <v>12.768</v>
      </c>
      <c r="E453" s="42" t="n">
        <v>170125</v>
      </c>
      <c r="F453" s="62" t="n">
        <v>42760</v>
      </c>
      <c r="G453" s="63" t="s">
        <v>198</v>
      </c>
      <c r="H453" s="56" t="n">
        <v>54.99</v>
      </c>
      <c r="I453" s="65" t="s">
        <v>39</v>
      </c>
      <c r="J453" s="58" t="n">
        <v>52.649</v>
      </c>
      <c r="K453" s="77" t="s">
        <v>1577</v>
      </c>
      <c r="L453" s="65"/>
      <c r="M453" s="58"/>
      <c r="N453" s="77" t="s">
        <v>1578</v>
      </c>
      <c r="O453" s="65"/>
      <c r="P453" s="58"/>
      <c r="Q453" s="56" t="n">
        <v>10.63</v>
      </c>
      <c r="R453" s="65" t="s">
        <v>39</v>
      </c>
      <c r="S453" s="58" t="n">
        <v>42.423</v>
      </c>
      <c r="T453" s="56" t="n">
        <v>100.926</v>
      </c>
      <c r="U453" s="65" t="s">
        <v>39</v>
      </c>
      <c r="V453" s="58" t="n">
        <v>92.179</v>
      </c>
      <c r="W453" s="68" t="s">
        <v>1579</v>
      </c>
      <c r="X453" s="65"/>
      <c r="Y453" s="66"/>
      <c r="Z453" s="56" t="n">
        <v>208.75</v>
      </c>
      <c r="AA453" s="65" t="s">
        <v>39</v>
      </c>
      <c r="AB453" s="58" t="n">
        <v>109.688</v>
      </c>
      <c r="AC453" s="78"/>
      <c r="AD453" s="78"/>
      <c r="AE453" s="78"/>
    </row>
    <row r="454" customFormat="false" ht="45.75" hidden="false" customHeight="true" outlineLevel="0" collapsed="false">
      <c r="A454" s="287" t="s">
        <v>1580</v>
      </c>
      <c r="B454" s="51" t="s">
        <v>1581</v>
      </c>
      <c r="C454" s="79"/>
      <c r="D454" s="80"/>
      <c r="E454" s="81"/>
      <c r="F454" s="53" t="n">
        <v>42773</v>
      </c>
      <c r="G454" s="63" t="s">
        <v>166</v>
      </c>
      <c r="H454" s="92" t="s">
        <v>905</v>
      </c>
      <c r="I454" s="91" t="s">
        <v>39</v>
      </c>
      <c r="J454" s="284" t="s">
        <v>1582</v>
      </c>
      <c r="K454" s="77" t="s">
        <v>1583</v>
      </c>
      <c r="L454" s="70"/>
      <c r="M454" s="58"/>
      <c r="N454" s="68" t="s">
        <v>1584</v>
      </c>
      <c r="O454" s="70"/>
      <c r="P454" s="66"/>
      <c r="Q454" s="92" t="s">
        <v>1585</v>
      </c>
      <c r="R454" s="91" t="s">
        <v>39</v>
      </c>
      <c r="S454" s="284" t="s">
        <v>1586</v>
      </c>
      <c r="T454" s="77" t="s">
        <v>1587</v>
      </c>
      <c r="U454" s="91" t="s">
        <v>39</v>
      </c>
      <c r="V454" s="284" t="s">
        <v>1588</v>
      </c>
      <c r="W454" s="56"/>
      <c r="X454" s="70"/>
      <c r="Y454" s="58"/>
      <c r="Z454" s="77" t="s">
        <v>1589</v>
      </c>
      <c r="AA454" s="91" t="s">
        <v>39</v>
      </c>
      <c r="AB454" s="186" t="s">
        <v>1590</v>
      </c>
      <c r="AC454" s="71"/>
      <c r="AD454" s="70"/>
      <c r="AE454" s="72"/>
    </row>
    <row r="455" customFormat="false" ht="43.85" hidden="false" customHeight="true" outlineLevel="0" collapsed="false">
      <c r="A455" s="24" t="s">
        <v>1591</v>
      </c>
      <c r="B455" s="24" t="s">
        <v>1592</v>
      </c>
      <c r="C455" s="199" t="s">
        <v>1559</v>
      </c>
      <c r="D455" s="25" t="n">
        <v>21.438</v>
      </c>
      <c r="E455" s="26" t="s">
        <v>1593</v>
      </c>
      <c r="F455" s="27" t="n">
        <v>42809</v>
      </c>
      <c r="G455" s="28" t="s">
        <v>198</v>
      </c>
      <c r="H455" s="35" t="n">
        <v>3109.834</v>
      </c>
      <c r="I455" s="59" t="s">
        <v>39</v>
      </c>
      <c r="J455" s="36" t="n">
        <v>648.123</v>
      </c>
      <c r="K455" s="35" t="n">
        <v>1076.145</v>
      </c>
      <c r="L455" s="59" t="s">
        <v>39</v>
      </c>
      <c r="M455" s="36" t="n">
        <v>348.826</v>
      </c>
      <c r="N455" s="35" t="n">
        <v>98.755</v>
      </c>
      <c r="O455" s="59" t="s">
        <v>39</v>
      </c>
      <c r="P455" s="36" t="n">
        <v>83.897</v>
      </c>
      <c r="Q455" s="35" t="s">
        <v>1594</v>
      </c>
      <c r="R455" s="59"/>
      <c r="S455" s="36"/>
      <c r="T455" s="35" t="n">
        <v>1556.219</v>
      </c>
      <c r="U455" s="59" t="s">
        <v>39</v>
      </c>
      <c r="V455" s="36" t="n">
        <v>732.267</v>
      </c>
      <c r="W455" s="60" t="s">
        <v>1595</v>
      </c>
      <c r="X455" s="59"/>
      <c r="Y455" s="34"/>
      <c r="Z455" s="35" t="n">
        <v>2817.5</v>
      </c>
      <c r="AA455" s="59" t="s">
        <v>39</v>
      </c>
      <c r="AB455" s="36" t="n">
        <v>920</v>
      </c>
      <c r="AC455" s="12"/>
      <c r="AD455" s="12"/>
      <c r="AE455" s="12"/>
    </row>
    <row r="456" customFormat="false" ht="45.75" hidden="false" customHeight="true" outlineLevel="0" collapsed="false">
      <c r="A456" s="285" t="s">
        <v>1596</v>
      </c>
      <c r="B456" s="39" t="s">
        <v>1597</v>
      </c>
      <c r="C456" s="297" t="s">
        <v>1598</v>
      </c>
      <c r="D456" s="84"/>
      <c r="E456" s="85"/>
      <c r="F456" s="40" t="n">
        <v>42831</v>
      </c>
      <c r="G456" s="28" t="s">
        <v>166</v>
      </c>
      <c r="H456" s="100" t="s">
        <v>1599</v>
      </c>
      <c r="I456" s="33" t="s">
        <v>39</v>
      </c>
      <c r="J456" s="277" t="s">
        <v>1600</v>
      </c>
      <c r="K456" s="35" t="s">
        <v>1601</v>
      </c>
      <c r="L456" s="33" t="s">
        <v>39</v>
      </c>
      <c r="M456" s="277" t="s">
        <v>1602</v>
      </c>
      <c r="N456" s="60" t="s">
        <v>1603</v>
      </c>
      <c r="O456" s="33" t="s">
        <v>39</v>
      </c>
      <c r="P456" s="278" t="s">
        <v>1604</v>
      </c>
      <c r="Q456" s="100" t="s">
        <v>1605</v>
      </c>
      <c r="R456" s="33"/>
      <c r="S456" s="36"/>
      <c r="T456" s="35" t="s">
        <v>1606</v>
      </c>
      <c r="U456" s="33" t="s">
        <v>39</v>
      </c>
      <c r="V456" s="277" t="s">
        <v>1607</v>
      </c>
      <c r="W456" s="35"/>
      <c r="X456" s="33"/>
      <c r="Y456" s="36"/>
      <c r="Z456" s="35" t="s">
        <v>1608</v>
      </c>
      <c r="AA456" s="33" t="s">
        <v>39</v>
      </c>
      <c r="AB456" s="279" t="s">
        <v>1609</v>
      </c>
      <c r="AC456" s="29"/>
      <c r="AD456" s="33"/>
      <c r="AE456" s="31"/>
    </row>
    <row r="457" customFormat="false" ht="43.85" hidden="false" customHeight="true" outlineLevel="0" collapsed="false">
      <c r="A457" s="41" t="s">
        <v>1610</v>
      </c>
      <c r="B457" s="41" t="s">
        <v>1611</v>
      </c>
      <c r="C457" s="185" t="s">
        <v>1559</v>
      </c>
      <c r="D457" s="76" t="n">
        <v>20.826</v>
      </c>
      <c r="E457" s="42" t="s">
        <v>1612</v>
      </c>
      <c r="F457" s="62" t="n">
        <v>42831</v>
      </c>
      <c r="G457" s="63" t="s">
        <v>198</v>
      </c>
      <c r="H457" s="56" t="n">
        <v>404.184</v>
      </c>
      <c r="I457" s="65" t="s">
        <v>39</v>
      </c>
      <c r="J457" s="58" t="n">
        <v>442.549</v>
      </c>
      <c r="K457" s="56" t="n">
        <v>684.493</v>
      </c>
      <c r="L457" s="65" t="s">
        <v>39</v>
      </c>
      <c r="M457" s="58" t="n">
        <v>309.946</v>
      </c>
      <c r="N457" s="56" t="n">
        <v>200.349</v>
      </c>
      <c r="O457" s="65" t="s">
        <v>39</v>
      </c>
      <c r="P457" s="58" t="n">
        <v>80.584</v>
      </c>
      <c r="Q457" s="77" t="s">
        <v>1613</v>
      </c>
      <c r="R457" s="65"/>
      <c r="S457" s="58"/>
      <c r="T457" s="56" t="n">
        <v>126.357</v>
      </c>
      <c r="U457" s="65" t="s">
        <v>39</v>
      </c>
      <c r="V457" s="58" t="n">
        <v>625.641</v>
      </c>
      <c r="W457" s="68" t="s">
        <v>1614</v>
      </c>
      <c r="X457" s="65"/>
      <c r="Y457" s="66"/>
      <c r="Z457" s="56" t="n">
        <v>2650</v>
      </c>
      <c r="AA457" s="65" t="s">
        <v>39</v>
      </c>
      <c r="AB457" s="58" t="n">
        <v>820</v>
      </c>
      <c r="AC457" s="78"/>
      <c r="AD457" s="78"/>
      <c r="AE457" s="78"/>
    </row>
    <row r="458" customFormat="false" ht="45.75" hidden="false" customHeight="true" outlineLevel="0" collapsed="false">
      <c r="A458" s="287" t="s">
        <v>1615</v>
      </c>
      <c r="B458" s="51" t="s">
        <v>1597</v>
      </c>
      <c r="C458" s="291" t="s">
        <v>1598</v>
      </c>
      <c r="D458" s="80"/>
      <c r="E458" s="81"/>
      <c r="F458" s="53" t="n">
        <v>42852</v>
      </c>
      <c r="G458" s="63" t="s">
        <v>166</v>
      </c>
      <c r="H458" s="92" t="s">
        <v>1616</v>
      </c>
      <c r="I458" s="91" t="s">
        <v>39</v>
      </c>
      <c r="J458" s="284" t="s">
        <v>1617</v>
      </c>
      <c r="K458" s="77" t="s">
        <v>1618</v>
      </c>
      <c r="L458" s="91" t="s">
        <v>39</v>
      </c>
      <c r="M458" s="284" t="s">
        <v>1619</v>
      </c>
      <c r="N458" s="68" t="s">
        <v>1620</v>
      </c>
      <c r="O458" s="91" t="s">
        <v>39</v>
      </c>
      <c r="P458" s="281" t="s">
        <v>1621</v>
      </c>
      <c r="Q458" s="92" t="s">
        <v>1622</v>
      </c>
      <c r="R458" s="70"/>
      <c r="S458" s="58"/>
      <c r="T458" s="77" t="s">
        <v>1623</v>
      </c>
      <c r="U458" s="91" t="s">
        <v>39</v>
      </c>
      <c r="V458" s="284" t="s">
        <v>1624</v>
      </c>
      <c r="W458" s="56"/>
      <c r="X458" s="70"/>
      <c r="Y458" s="58"/>
      <c r="Z458" s="77" t="s">
        <v>1625</v>
      </c>
      <c r="AA458" s="91" t="s">
        <v>39</v>
      </c>
      <c r="AB458" s="186" t="s">
        <v>1626</v>
      </c>
      <c r="AC458" s="71"/>
      <c r="AD458" s="70"/>
      <c r="AE458" s="72"/>
    </row>
    <row r="459" customFormat="false" ht="43.85" hidden="false" customHeight="true" outlineLevel="0" collapsed="false">
      <c r="A459" s="24" t="s">
        <v>1627</v>
      </c>
      <c r="B459" s="24" t="s">
        <v>1628</v>
      </c>
      <c r="C459" s="199" t="s">
        <v>1629</v>
      </c>
      <c r="D459" s="25" t="n">
        <v>13.438</v>
      </c>
      <c r="E459" s="26" t="s">
        <v>1630</v>
      </c>
      <c r="F459" s="27" t="n">
        <v>42852</v>
      </c>
      <c r="G459" s="28" t="s">
        <v>198</v>
      </c>
      <c r="H459" s="35" t="n">
        <v>465.903</v>
      </c>
      <c r="I459" s="59" t="s">
        <v>39</v>
      </c>
      <c r="J459" s="36" t="n">
        <v>159.808</v>
      </c>
      <c r="K459" s="35" t="s">
        <v>1631</v>
      </c>
      <c r="L459" s="59"/>
      <c r="M459" s="36"/>
      <c r="N459" s="35" t="n">
        <v>23.807</v>
      </c>
      <c r="O459" s="59" t="s">
        <v>39</v>
      </c>
      <c r="P459" s="36" t="n">
        <v>21.082</v>
      </c>
      <c r="Q459" s="35" t="n">
        <v>80.895</v>
      </c>
      <c r="R459" s="59" t="s">
        <v>39</v>
      </c>
      <c r="S459" s="36" t="n">
        <v>84.881</v>
      </c>
      <c r="T459" s="35" t="s">
        <v>1632</v>
      </c>
      <c r="U459" s="59"/>
      <c r="V459" s="36"/>
      <c r="W459" s="60" t="s">
        <v>1633</v>
      </c>
      <c r="X459" s="59"/>
      <c r="Y459" s="34"/>
      <c r="Z459" s="35" t="n">
        <v>1286.111</v>
      </c>
      <c r="AA459" s="59" t="s">
        <v>39</v>
      </c>
      <c r="AB459" s="36" t="n">
        <v>322.778</v>
      </c>
      <c r="AC459" s="12"/>
      <c r="AD459" s="12"/>
      <c r="AE459" s="12"/>
    </row>
    <row r="460" customFormat="false" ht="45.75" hidden="false" customHeight="true" outlineLevel="0" collapsed="false">
      <c r="A460" s="285" t="s">
        <v>1258</v>
      </c>
      <c r="B460" s="39" t="s">
        <v>1634</v>
      </c>
      <c r="C460" s="83"/>
      <c r="D460" s="84"/>
      <c r="E460" s="85"/>
      <c r="F460" s="40" t="n">
        <v>42866</v>
      </c>
      <c r="G460" s="28" t="s">
        <v>166</v>
      </c>
      <c r="H460" s="100" t="s">
        <v>1635</v>
      </c>
      <c r="I460" s="33" t="s">
        <v>39</v>
      </c>
      <c r="J460" s="277" t="s">
        <v>1636</v>
      </c>
      <c r="K460" s="35" t="s">
        <v>1637</v>
      </c>
      <c r="L460" s="33"/>
      <c r="M460" s="36"/>
      <c r="N460" s="60" t="s">
        <v>1638</v>
      </c>
      <c r="O460" s="33" t="s">
        <v>39</v>
      </c>
      <c r="P460" s="278" t="s">
        <v>1639</v>
      </c>
      <c r="Q460" s="100" t="s">
        <v>1640</v>
      </c>
      <c r="R460" s="33" t="s">
        <v>39</v>
      </c>
      <c r="S460" s="277" t="s">
        <v>1641</v>
      </c>
      <c r="T460" s="35" t="s">
        <v>1642</v>
      </c>
      <c r="U460" s="33"/>
      <c r="V460" s="36"/>
      <c r="W460" s="35"/>
      <c r="X460" s="33"/>
      <c r="Y460" s="36"/>
      <c r="Z460" s="35" t="s">
        <v>1643</v>
      </c>
      <c r="AA460" s="33" t="s">
        <v>39</v>
      </c>
      <c r="AB460" s="279" t="s">
        <v>1644</v>
      </c>
      <c r="AC460" s="29"/>
      <c r="AD460" s="33"/>
      <c r="AE460" s="31"/>
    </row>
    <row r="461" customFormat="false" ht="43.85" hidden="false" customHeight="true" outlineLevel="0" collapsed="false">
      <c r="A461" s="41" t="s">
        <v>1645</v>
      </c>
      <c r="B461" s="41" t="s">
        <v>1646</v>
      </c>
      <c r="C461" s="185" t="s">
        <v>1255</v>
      </c>
      <c r="D461" s="76" t="n">
        <v>10.722</v>
      </c>
      <c r="E461" s="42" t="s">
        <v>1647</v>
      </c>
      <c r="F461" s="62" t="n">
        <v>42880</v>
      </c>
      <c r="G461" s="63" t="s">
        <v>198</v>
      </c>
      <c r="H461" s="56" t="n">
        <v>6.317</v>
      </c>
      <c r="I461" s="65" t="s">
        <v>39</v>
      </c>
      <c r="J461" s="58" t="n">
        <v>22.643</v>
      </c>
      <c r="K461" s="77" t="s">
        <v>1648</v>
      </c>
      <c r="L461" s="65"/>
      <c r="M461" s="58"/>
      <c r="N461" s="56" t="n">
        <v>3.832</v>
      </c>
      <c r="O461" s="65" t="s">
        <v>39</v>
      </c>
      <c r="P461" s="58" t="n">
        <v>4.387</v>
      </c>
      <c r="Q461" s="77" t="s">
        <v>1649</v>
      </c>
      <c r="R461" s="65"/>
      <c r="S461" s="58"/>
      <c r="T461" s="56" t="n">
        <v>32.285</v>
      </c>
      <c r="U461" s="65" t="s">
        <v>39</v>
      </c>
      <c r="V461" s="58" t="n">
        <v>40.036</v>
      </c>
      <c r="W461" s="56" t="n">
        <v>57.075</v>
      </c>
      <c r="X461" s="98" t="s">
        <v>39</v>
      </c>
      <c r="Y461" s="58" t="n">
        <v>187.08</v>
      </c>
      <c r="Z461" s="56" t="n">
        <v>278.019</v>
      </c>
      <c r="AA461" s="65" t="s">
        <v>39</v>
      </c>
      <c r="AB461" s="58" t="n">
        <v>67.736</v>
      </c>
      <c r="AC461" s="78"/>
      <c r="AD461" s="78"/>
      <c r="AE461" s="78"/>
    </row>
    <row r="462" customFormat="false" ht="45.75" hidden="false" customHeight="true" outlineLevel="0" collapsed="false">
      <c r="A462" s="287" t="s">
        <v>1258</v>
      </c>
      <c r="B462" s="51" t="s">
        <v>1650</v>
      </c>
      <c r="C462" s="79"/>
      <c r="D462" s="80"/>
      <c r="E462" s="81"/>
      <c r="F462" s="53" t="n">
        <v>42891</v>
      </c>
      <c r="G462" s="63" t="s">
        <v>166</v>
      </c>
      <c r="H462" s="92" t="s">
        <v>220</v>
      </c>
      <c r="I462" s="91" t="s">
        <v>39</v>
      </c>
      <c r="J462" s="284" t="s">
        <v>1651</v>
      </c>
      <c r="K462" s="77" t="s">
        <v>1652</v>
      </c>
      <c r="L462" s="70"/>
      <c r="M462" s="58"/>
      <c r="N462" s="68" t="s">
        <v>1653</v>
      </c>
      <c r="O462" s="91" t="s">
        <v>39</v>
      </c>
      <c r="P462" s="281" t="s">
        <v>1318</v>
      </c>
      <c r="Q462" s="92" t="s">
        <v>1654</v>
      </c>
      <c r="R462" s="70"/>
      <c r="S462" s="58"/>
      <c r="T462" s="77" t="s">
        <v>1655</v>
      </c>
      <c r="U462" s="91" t="s">
        <v>39</v>
      </c>
      <c r="V462" s="284" t="s">
        <v>1656</v>
      </c>
      <c r="W462" s="56"/>
      <c r="X462" s="70"/>
      <c r="Y462" s="58"/>
      <c r="Z462" s="77" t="s">
        <v>1657</v>
      </c>
      <c r="AA462" s="91" t="s">
        <v>39</v>
      </c>
      <c r="AB462" s="186" t="s">
        <v>621</v>
      </c>
      <c r="AC462" s="71"/>
      <c r="AD462" s="70"/>
      <c r="AE462" s="72"/>
    </row>
    <row r="463" customFormat="false" ht="43.85" hidden="false" customHeight="true" outlineLevel="0" collapsed="false">
      <c r="A463" s="24" t="s">
        <v>1658</v>
      </c>
      <c r="B463" s="24" t="s">
        <v>1659</v>
      </c>
      <c r="C463" s="199" t="s">
        <v>1660</v>
      </c>
      <c r="D463" s="25" t="n">
        <v>13.674</v>
      </c>
      <c r="E463" s="26" t="n">
        <v>170627</v>
      </c>
      <c r="F463" s="27" t="n">
        <v>42913</v>
      </c>
      <c r="G463" s="28" t="s">
        <v>198</v>
      </c>
      <c r="H463" s="35" t="n">
        <v>122.019</v>
      </c>
      <c r="I463" s="59" t="s">
        <v>39</v>
      </c>
      <c r="J463" s="36" t="n">
        <v>58.287</v>
      </c>
      <c r="K463" s="35" t="s">
        <v>1661</v>
      </c>
      <c r="L463" s="59"/>
      <c r="M463" s="36"/>
      <c r="N463" s="35" t="n">
        <v>8.248</v>
      </c>
      <c r="O463" s="59" t="s">
        <v>39</v>
      </c>
      <c r="P463" s="36" t="n">
        <v>8.557</v>
      </c>
      <c r="Q463" s="35" t="n">
        <v>67.253</v>
      </c>
      <c r="R463" s="59" t="s">
        <v>39</v>
      </c>
      <c r="S463" s="36" t="n">
        <v>35.552</v>
      </c>
      <c r="T463" s="32" t="n">
        <v>98.694</v>
      </c>
      <c r="U463" s="59" t="s">
        <v>39</v>
      </c>
      <c r="V463" s="34" t="n">
        <v>81.869</v>
      </c>
      <c r="W463" s="60" t="s">
        <v>1662</v>
      </c>
      <c r="X463" s="59"/>
      <c r="Y463" s="34"/>
      <c r="Z463" s="35" t="n">
        <v>528.049</v>
      </c>
      <c r="AA463" s="59" t="s">
        <v>39</v>
      </c>
      <c r="AB463" s="36" t="n">
        <v>114.634</v>
      </c>
      <c r="AC463" s="12"/>
      <c r="AD463" s="12"/>
      <c r="AE463" s="12"/>
    </row>
    <row r="464" customFormat="false" ht="38.65" hidden="false" customHeight="true" outlineLevel="0" collapsed="false">
      <c r="A464" s="39" t="s">
        <v>1258</v>
      </c>
      <c r="B464" s="39" t="s">
        <v>1663</v>
      </c>
      <c r="C464" s="83"/>
      <c r="D464" s="84"/>
      <c r="E464" s="85"/>
      <c r="F464" s="276" t="n">
        <v>42927</v>
      </c>
      <c r="G464" s="28" t="s">
        <v>166</v>
      </c>
      <c r="H464" s="100" t="s">
        <v>922</v>
      </c>
      <c r="I464" s="33" t="s">
        <v>39</v>
      </c>
      <c r="J464" s="277" t="s">
        <v>1664</v>
      </c>
      <c r="K464" s="35" t="s">
        <v>1665</v>
      </c>
      <c r="L464" s="33"/>
      <c r="M464" s="36"/>
      <c r="N464" s="100" t="s">
        <v>1666</v>
      </c>
      <c r="O464" s="33" t="s">
        <v>39</v>
      </c>
      <c r="P464" s="277" t="s">
        <v>1667</v>
      </c>
      <c r="Q464" s="100" t="s">
        <v>1668</v>
      </c>
      <c r="R464" s="33" t="s">
        <v>39</v>
      </c>
      <c r="S464" s="277" t="s">
        <v>1669</v>
      </c>
      <c r="T464" s="35" t="s">
        <v>1670</v>
      </c>
      <c r="U464" s="33" t="s">
        <v>39</v>
      </c>
      <c r="V464" s="277" t="s">
        <v>1671</v>
      </c>
      <c r="W464" s="35"/>
      <c r="X464" s="33"/>
      <c r="Y464" s="36"/>
      <c r="Z464" s="35" t="s">
        <v>1672</v>
      </c>
      <c r="AA464" s="33" t="s">
        <v>39</v>
      </c>
      <c r="AB464" s="279" t="s">
        <v>1673</v>
      </c>
      <c r="AC464" s="29"/>
      <c r="AD464" s="33"/>
      <c r="AE464" s="31"/>
    </row>
    <row r="465" customFormat="false" ht="43.85" hidden="false" customHeight="true" outlineLevel="0" collapsed="false">
      <c r="A465" s="41" t="s">
        <v>1674</v>
      </c>
      <c r="B465" s="41" t="s">
        <v>1675</v>
      </c>
      <c r="C465" s="185" t="s">
        <v>1676</v>
      </c>
      <c r="D465" s="76" t="n">
        <v>5.431</v>
      </c>
      <c r="E465" s="42" t="s">
        <v>1677</v>
      </c>
      <c r="F465" s="62" t="n">
        <v>42956</v>
      </c>
      <c r="G465" s="63" t="s">
        <v>198</v>
      </c>
      <c r="H465" s="56" t="n">
        <v>1409.536</v>
      </c>
      <c r="I465" s="65" t="s">
        <v>39</v>
      </c>
      <c r="J465" s="58" t="n">
        <v>93.877</v>
      </c>
      <c r="K465" s="56" t="n">
        <v>0.658</v>
      </c>
      <c r="L465" s="65" t="s">
        <v>39</v>
      </c>
      <c r="M465" s="58" t="n">
        <v>51.727</v>
      </c>
      <c r="N465" s="56" t="n">
        <v>97.047</v>
      </c>
      <c r="O465" s="98" t="s">
        <v>39</v>
      </c>
      <c r="P465" s="58" t="n">
        <v>13.416</v>
      </c>
      <c r="Q465" s="56" t="n">
        <v>599.537</v>
      </c>
      <c r="R465" s="65" t="s">
        <v>39</v>
      </c>
      <c r="S465" s="58" t="n">
        <v>51.555</v>
      </c>
      <c r="T465" s="56" t="n">
        <v>561.205</v>
      </c>
      <c r="U465" s="98" t="s">
        <v>39</v>
      </c>
      <c r="V465" s="58" t="n">
        <v>112.148</v>
      </c>
      <c r="W465" s="77" t="s">
        <v>1678</v>
      </c>
      <c r="X465" s="57"/>
      <c r="Y465" s="58"/>
      <c r="Z465" s="56" t="n">
        <v>120.653</v>
      </c>
      <c r="AA465" s="65" t="s">
        <v>39</v>
      </c>
      <c r="AB465" s="58" t="n">
        <v>145.755</v>
      </c>
      <c r="AC465" s="78"/>
      <c r="AD465" s="78"/>
      <c r="AE465" s="78"/>
    </row>
    <row r="466" customFormat="false" ht="45" hidden="false" customHeight="true" outlineLevel="0" collapsed="false">
      <c r="A466" s="51" t="s">
        <v>1679</v>
      </c>
      <c r="B466" s="51" t="s">
        <v>1680</v>
      </c>
      <c r="C466" s="79"/>
      <c r="D466" s="80"/>
      <c r="E466" s="81"/>
      <c r="F466" s="53" t="n">
        <v>42962</v>
      </c>
      <c r="G466" s="63" t="s">
        <v>166</v>
      </c>
      <c r="H466" s="92" t="s">
        <v>1681</v>
      </c>
      <c r="I466" s="91" t="s">
        <v>39</v>
      </c>
      <c r="J466" s="284" t="s">
        <v>1682</v>
      </c>
      <c r="K466" s="77" t="s">
        <v>687</v>
      </c>
      <c r="L466" s="91" t="s">
        <v>39</v>
      </c>
      <c r="M466" s="284" t="s">
        <v>1683</v>
      </c>
      <c r="N466" s="68" t="s">
        <v>1684</v>
      </c>
      <c r="O466" s="91" t="s">
        <v>39</v>
      </c>
      <c r="P466" s="281" t="s">
        <v>1685</v>
      </c>
      <c r="Q466" s="92" t="s">
        <v>1686</v>
      </c>
      <c r="R466" s="91" t="s">
        <v>39</v>
      </c>
      <c r="S466" s="284" t="s">
        <v>1687</v>
      </c>
      <c r="T466" s="77" t="s">
        <v>1688</v>
      </c>
      <c r="U466" s="91" t="s">
        <v>39</v>
      </c>
      <c r="V466" s="284" t="s">
        <v>1689</v>
      </c>
      <c r="W466" s="56"/>
      <c r="X466" s="70"/>
      <c r="Y466" s="58"/>
      <c r="Z466" s="77" t="s">
        <v>826</v>
      </c>
      <c r="AA466" s="91" t="s">
        <v>39</v>
      </c>
      <c r="AB466" s="186" t="s">
        <v>1690</v>
      </c>
      <c r="AC466" s="71"/>
      <c r="AD466" s="70"/>
      <c r="AE466" s="72"/>
    </row>
    <row r="467" customFormat="false" ht="35.7" hidden="false" customHeight="true" outlineLevel="0" collapsed="false">
      <c r="A467" s="316"/>
      <c r="B467" s="316"/>
      <c r="C467" s="63" t="s">
        <v>1691</v>
      </c>
      <c r="D467" s="63"/>
      <c r="E467" s="42"/>
      <c r="F467" s="317"/>
      <c r="G467" s="63" t="s">
        <v>198</v>
      </c>
      <c r="H467" s="318"/>
      <c r="I467" s="70"/>
      <c r="J467" s="284" t="s">
        <v>1692</v>
      </c>
      <c r="K467" s="71" t="n">
        <v>131.61</v>
      </c>
      <c r="L467" s="91" t="s">
        <v>39</v>
      </c>
      <c r="M467" s="74" t="n">
        <v>37.82</v>
      </c>
      <c r="N467" s="319"/>
      <c r="O467" s="319"/>
      <c r="P467" s="319"/>
      <c r="Q467" s="71"/>
      <c r="R467" s="70"/>
      <c r="S467" s="72"/>
      <c r="T467" s="71"/>
      <c r="U467" s="320"/>
      <c r="V467" s="320"/>
      <c r="W467" s="71"/>
      <c r="X467" s="70"/>
      <c r="Y467" s="58"/>
      <c r="Z467" s="73"/>
      <c r="AA467" s="70"/>
      <c r="AB467" s="74"/>
      <c r="AC467" s="71"/>
      <c r="AD467" s="70"/>
      <c r="AE467" s="58"/>
    </row>
    <row r="468" customFormat="false" ht="35.7" hidden="false" customHeight="true" outlineLevel="0" collapsed="false">
      <c r="A468" s="316"/>
      <c r="B468" s="316"/>
      <c r="C468" s="63"/>
      <c r="D468" s="63"/>
      <c r="E468" s="52"/>
      <c r="F468" s="317"/>
      <c r="G468" s="63" t="s">
        <v>166</v>
      </c>
      <c r="H468" s="318"/>
      <c r="I468" s="70"/>
      <c r="J468" s="58"/>
      <c r="K468" s="92" t="s">
        <v>1693</v>
      </c>
      <c r="L468" s="91" t="s">
        <v>39</v>
      </c>
      <c r="M468" s="321" t="s">
        <v>1694</v>
      </c>
      <c r="N468" s="319"/>
      <c r="O468" s="319"/>
      <c r="P468" s="319"/>
      <c r="Q468" s="56"/>
      <c r="R468" s="70"/>
      <c r="S468" s="58"/>
      <c r="T468" s="71"/>
      <c r="U468" s="72"/>
      <c r="V468" s="72"/>
      <c r="W468" s="56"/>
      <c r="X468" s="70"/>
      <c r="Y468" s="72"/>
      <c r="Z468" s="73"/>
      <c r="AA468" s="72"/>
      <c r="AB468" s="72"/>
      <c r="AC468" s="71"/>
      <c r="AD468" s="70"/>
      <c r="AE468" s="72"/>
    </row>
    <row r="469" customFormat="false" ht="43.85" hidden="false" customHeight="true" outlineLevel="0" collapsed="false">
      <c r="A469" s="24" t="s">
        <v>1695</v>
      </c>
      <c r="B469" s="24" t="s">
        <v>1696</v>
      </c>
      <c r="C469" s="199" t="s">
        <v>1697</v>
      </c>
      <c r="D469" s="25" t="n">
        <v>21.276</v>
      </c>
      <c r="E469" s="26" t="s">
        <v>1698</v>
      </c>
      <c r="F469" s="27" t="n">
        <v>42971</v>
      </c>
      <c r="G469" s="28" t="s">
        <v>198</v>
      </c>
      <c r="H469" s="35" t="n">
        <v>815.493</v>
      </c>
      <c r="I469" s="59" t="s">
        <v>39</v>
      </c>
      <c r="J469" s="36" t="n">
        <v>49.324</v>
      </c>
      <c r="K469" s="35" t="n">
        <v>69.301</v>
      </c>
      <c r="L469" s="59" t="s">
        <v>39</v>
      </c>
      <c r="M469" s="36" t="n">
        <v>26.2</v>
      </c>
      <c r="N469" s="35" t="n">
        <v>54.608</v>
      </c>
      <c r="O469" s="30" t="s">
        <v>39</v>
      </c>
      <c r="P469" s="36" t="n">
        <v>6.553</v>
      </c>
      <c r="Q469" s="35" t="n">
        <v>300.764</v>
      </c>
      <c r="R469" s="59" t="s">
        <v>39</v>
      </c>
      <c r="S469" s="36" t="n">
        <v>26.26</v>
      </c>
      <c r="T469" s="35" t="n">
        <v>248.695</v>
      </c>
      <c r="U469" s="30" t="s">
        <v>39</v>
      </c>
      <c r="V469" s="36" t="n">
        <v>52.832</v>
      </c>
      <c r="W469" s="35" t="n">
        <v>41.633</v>
      </c>
      <c r="X469" s="30" t="s">
        <v>39</v>
      </c>
      <c r="Y469" s="36" t="n">
        <v>130.272</v>
      </c>
      <c r="Z469" s="35" t="n">
        <v>327.211</v>
      </c>
      <c r="AA469" s="59" t="s">
        <v>39</v>
      </c>
      <c r="AB469" s="36" t="n">
        <v>79.796</v>
      </c>
      <c r="AC469" s="12"/>
      <c r="AD469" s="12"/>
      <c r="AE469" s="12"/>
    </row>
    <row r="470" customFormat="false" ht="39.15" hidden="false" customHeight="true" outlineLevel="0" collapsed="false">
      <c r="A470" s="39" t="s">
        <v>1679</v>
      </c>
      <c r="B470" s="39" t="s">
        <v>1699</v>
      </c>
      <c r="C470" s="83"/>
      <c r="D470" s="84"/>
      <c r="E470" s="26"/>
      <c r="F470" s="276" t="n">
        <v>42993</v>
      </c>
      <c r="G470" s="28" t="s">
        <v>166</v>
      </c>
      <c r="H470" s="100" t="s">
        <v>1700</v>
      </c>
      <c r="I470" s="33" t="s">
        <v>39</v>
      </c>
      <c r="J470" s="277" t="s">
        <v>1701</v>
      </c>
      <c r="K470" s="35" t="s">
        <v>1702</v>
      </c>
      <c r="L470" s="33" t="s">
        <v>39</v>
      </c>
      <c r="M470" s="277" t="s">
        <v>1703</v>
      </c>
      <c r="N470" s="60" t="s">
        <v>1704</v>
      </c>
      <c r="O470" s="33" t="s">
        <v>39</v>
      </c>
      <c r="P470" s="278" t="s">
        <v>1705</v>
      </c>
      <c r="Q470" s="100" t="s">
        <v>1706</v>
      </c>
      <c r="R470" s="33" t="s">
        <v>39</v>
      </c>
      <c r="S470" s="277" t="s">
        <v>1707</v>
      </c>
      <c r="T470" s="35" t="s">
        <v>1708</v>
      </c>
      <c r="U470" s="33" t="s">
        <v>39</v>
      </c>
      <c r="V470" s="277" t="s">
        <v>1709</v>
      </c>
      <c r="W470" s="35"/>
      <c r="X470" s="33"/>
      <c r="Y470" s="36"/>
      <c r="Z470" s="35" t="s">
        <v>1710</v>
      </c>
      <c r="AA470" s="33" t="s">
        <v>39</v>
      </c>
      <c r="AB470" s="279" t="s">
        <v>1707</v>
      </c>
      <c r="AC470" s="29"/>
      <c r="AD470" s="33"/>
      <c r="AE470" s="31"/>
    </row>
    <row r="471" customFormat="false" ht="35.7" hidden="false" customHeight="true" outlineLevel="0" collapsed="false">
      <c r="A471" s="322"/>
      <c r="B471" s="322"/>
      <c r="C471" s="28" t="s">
        <v>1691</v>
      </c>
      <c r="D471" s="28"/>
      <c r="E471" s="26"/>
      <c r="F471" s="323"/>
      <c r="G471" s="28" t="s">
        <v>198</v>
      </c>
      <c r="H471" s="324"/>
      <c r="I471" s="33"/>
      <c r="J471" s="277" t="s">
        <v>1692</v>
      </c>
      <c r="K471" s="35" t="n">
        <v>342.89</v>
      </c>
      <c r="L471" s="33" t="s">
        <v>39</v>
      </c>
      <c r="M471" s="283" t="n">
        <v>85.28</v>
      </c>
      <c r="N471" s="325"/>
      <c r="O471" s="325"/>
      <c r="P471" s="325"/>
      <c r="Q471" s="29"/>
      <c r="R471" s="33"/>
      <c r="S471" s="31"/>
      <c r="T471" s="29"/>
      <c r="U471" s="326"/>
      <c r="V471" s="326"/>
      <c r="W471" s="29"/>
      <c r="X471" s="33"/>
      <c r="Y471" s="36"/>
      <c r="Z471" s="37"/>
      <c r="AA471" s="33"/>
      <c r="AB471" s="38"/>
      <c r="AC471" s="29"/>
      <c r="AD471" s="33"/>
      <c r="AE471" s="36"/>
    </row>
    <row r="472" customFormat="false" ht="35.7" hidden="false" customHeight="true" outlineLevel="0" collapsed="false">
      <c r="A472" s="322"/>
      <c r="B472" s="322"/>
      <c r="C472" s="28"/>
      <c r="D472" s="28"/>
      <c r="E472" s="61"/>
      <c r="F472" s="323"/>
      <c r="G472" s="28" t="s">
        <v>166</v>
      </c>
      <c r="H472" s="324"/>
      <c r="I472" s="33"/>
      <c r="J472" s="36"/>
      <c r="K472" s="100" t="s">
        <v>1711</v>
      </c>
      <c r="L472" s="33" t="s">
        <v>39</v>
      </c>
      <c r="M472" s="327" t="s">
        <v>1712</v>
      </c>
      <c r="N472" s="325"/>
      <c r="O472" s="325"/>
      <c r="P472" s="325"/>
      <c r="Q472" s="35"/>
      <c r="R472" s="33"/>
      <c r="S472" s="36"/>
      <c r="T472" s="29"/>
      <c r="U472" s="31"/>
      <c r="V472" s="31"/>
      <c r="W472" s="35"/>
      <c r="X472" s="33"/>
      <c r="Y472" s="31"/>
      <c r="Z472" s="37"/>
      <c r="AA472" s="31"/>
      <c r="AB472" s="31"/>
      <c r="AC472" s="29"/>
      <c r="AD472" s="33"/>
      <c r="AE472" s="31"/>
    </row>
    <row r="473" customFormat="false" ht="43.85" hidden="false" customHeight="true" outlineLevel="0" collapsed="false">
      <c r="A473" s="41" t="s">
        <v>1713</v>
      </c>
      <c r="B473" s="41" t="s">
        <v>1714</v>
      </c>
      <c r="C473" s="75"/>
      <c r="D473" s="76" t="n">
        <v>11.899</v>
      </c>
      <c r="E473" s="42" t="n">
        <v>171020</v>
      </c>
      <c r="F473" s="62" t="n">
        <v>43028</v>
      </c>
      <c r="G473" s="63" t="s">
        <v>198</v>
      </c>
      <c r="H473" s="56" t="n">
        <v>67.939</v>
      </c>
      <c r="I473" s="65" t="s">
        <v>39</v>
      </c>
      <c r="J473" s="58" t="n">
        <v>17.798</v>
      </c>
      <c r="K473" s="56" t="n">
        <v>17.529</v>
      </c>
      <c r="L473" s="65" t="s">
        <v>39</v>
      </c>
      <c r="M473" s="58" t="n">
        <v>11.143</v>
      </c>
      <c r="N473" s="56" t="n">
        <v>8.044</v>
      </c>
      <c r="O473" s="65" t="s">
        <v>39</v>
      </c>
      <c r="P473" s="58" t="n">
        <v>2.921</v>
      </c>
      <c r="Q473" s="56" t="n">
        <v>19.144</v>
      </c>
      <c r="R473" s="65" t="s">
        <v>39</v>
      </c>
      <c r="S473" s="58" t="n">
        <v>10.524</v>
      </c>
      <c r="T473" s="56" t="n">
        <v>10.752</v>
      </c>
      <c r="U473" s="65" t="s">
        <v>39</v>
      </c>
      <c r="V473" s="58" t="n">
        <v>24.647</v>
      </c>
      <c r="W473" s="68" t="s">
        <v>1715</v>
      </c>
      <c r="X473" s="65"/>
      <c r="Y473" s="66"/>
      <c r="Z473" s="56" t="n">
        <v>584.533</v>
      </c>
      <c r="AA473" s="65" t="s">
        <v>39</v>
      </c>
      <c r="AB473" s="289" t="n">
        <v>58.267</v>
      </c>
      <c r="AC473" s="78"/>
      <c r="AD473" s="78"/>
      <c r="AE473" s="78"/>
    </row>
    <row r="474" customFormat="false" ht="41.8" hidden="false" customHeight="true" outlineLevel="0" collapsed="false">
      <c r="A474" s="51" t="s">
        <v>1258</v>
      </c>
      <c r="B474" s="51" t="s">
        <v>1716</v>
      </c>
      <c r="C474" s="79"/>
      <c r="D474" s="80"/>
      <c r="E474" s="81"/>
      <c r="F474" s="53" t="n">
        <v>43040</v>
      </c>
      <c r="G474" s="63" t="s">
        <v>166</v>
      </c>
      <c r="H474" s="92" t="s">
        <v>1717</v>
      </c>
      <c r="I474" s="91" t="s">
        <v>39</v>
      </c>
      <c r="J474" s="284" t="s">
        <v>540</v>
      </c>
      <c r="K474" s="77" t="s">
        <v>1718</v>
      </c>
      <c r="L474" s="91" t="s">
        <v>39</v>
      </c>
      <c r="M474" s="284" t="s">
        <v>1719</v>
      </c>
      <c r="N474" s="68" t="s">
        <v>1720</v>
      </c>
      <c r="O474" s="91" t="s">
        <v>39</v>
      </c>
      <c r="P474" s="281" t="s">
        <v>1721</v>
      </c>
      <c r="Q474" s="92" t="s">
        <v>601</v>
      </c>
      <c r="R474" s="91" t="s">
        <v>39</v>
      </c>
      <c r="S474" s="284" t="s">
        <v>1722</v>
      </c>
      <c r="T474" s="77" t="s">
        <v>1301</v>
      </c>
      <c r="U474" s="91" t="s">
        <v>39</v>
      </c>
      <c r="V474" s="284" t="s">
        <v>1723</v>
      </c>
      <c r="W474" s="56"/>
      <c r="X474" s="70"/>
      <c r="Y474" s="58"/>
      <c r="Z474" s="77" t="s">
        <v>1724</v>
      </c>
      <c r="AA474" s="91" t="s">
        <v>39</v>
      </c>
      <c r="AB474" s="186" t="s">
        <v>249</v>
      </c>
      <c r="AC474" s="71"/>
      <c r="AD474" s="70"/>
      <c r="AE474" s="72"/>
    </row>
    <row r="475" customFormat="false" ht="38.05" hidden="false" customHeight="true" outlineLevel="0" collapsed="false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</row>
    <row r="476" customFormat="false" ht="38.05" hidden="false" customHeight="true" outlineLevel="0" collapsed="false">
      <c r="A476" s="18" t="s">
        <v>21</v>
      </c>
      <c r="B476" s="18" t="s">
        <v>22</v>
      </c>
      <c r="C476" s="18" t="s">
        <v>23</v>
      </c>
      <c r="D476" s="18" t="s">
        <v>24</v>
      </c>
      <c r="E476" s="18" t="s">
        <v>25</v>
      </c>
      <c r="F476" s="19" t="s">
        <v>26</v>
      </c>
      <c r="G476" s="18"/>
      <c r="H476" s="20"/>
      <c r="I476" s="21" t="s">
        <v>27</v>
      </c>
      <c r="J476" s="22"/>
      <c r="K476" s="20"/>
      <c r="L476" s="21" t="s">
        <v>28</v>
      </c>
      <c r="M476" s="22"/>
      <c r="N476" s="20"/>
      <c r="O476" s="21" t="s">
        <v>29</v>
      </c>
      <c r="P476" s="22"/>
      <c r="Q476" s="20"/>
      <c r="R476" s="21" t="s">
        <v>30</v>
      </c>
      <c r="S476" s="22"/>
      <c r="T476" s="23"/>
      <c r="U476" s="21" t="s">
        <v>31</v>
      </c>
      <c r="V476" s="22"/>
      <c r="W476" s="20"/>
      <c r="X476" s="21" t="s">
        <v>32</v>
      </c>
      <c r="Y476" s="22"/>
      <c r="Z476" s="20"/>
      <c r="AA476" s="21" t="s">
        <v>33</v>
      </c>
      <c r="AB476" s="22"/>
      <c r="AC476" s="18" t="s">
        <v>34</v>
      </c>
      <c r="AD476" s="18"/>
      <c r="AE476" s="18"/>
    </row>
    <row r="477" customFormat="false" ht="60" hidden="false" customHeight="true" outlineLevel="0" collapsed="false">
      <c r="A477" s="24" t="s">
        <v>1725</v>
      </c>
      <c r="B477" s="24" t="s">
        <v>1726</v>
      </c>
      <c r="C477" s="199" t="s">
        <v>1727</v>
      </c>
      <c r="D477" s="25" t="n">
        <v>4.95</v>
      </c>
      <c r="E477" s="26" t="n">
        <v>180222</v>
      </c>
      <c r="F477" s="27" t="n">
        <v>43153</v>
      </c>
      <c r="G477" s="28" t="s">
        <v>198</v>
      </c>
      <c r="H477" s="35" t="s">
        <v>1728</v>
      </c>
      <c r="I477" s="33"/>
      <c r="J477" s="36"/>
      <c r="K477" s="35" t="s">
        <v>1729</v>
      </c>
      <c r="L477" s="33"/>
      <c r="M477" s="36"/>
      <c r="N477" s="35" t="s">
        <v>1730</v>
      </c>
      <c r="O477" s="33"/>
      <c r="P477" s="36"/>
      <c r="Q477" s="35" t="s">
        <v>1731</v>
      </c>
      <c r="R477" s="33"/>
      <c r="S477" s="36"/>
      <c r="T477" s="35" t="s">
        <v>1732</v>
      </c>
      <c r="U477" s="33"/>
      <c r="V477" s="36"/>
      <c r="W477" s="60" t="s">
        <v>1733</v>
      </c>
      <c r="X477" s="33"/>
      <c r="Y477" s="34"/>
      <c r="Z477" s="35" t="n">
        <v>22246.533</v>
      </c>
      <c r="AA477" s="33" t="s">
        <v>39</v>
      </c>
      <c r="AB477" s="36" t="n">
        <v>1213.8</v>
      </c>
      <c r="AC477" s="163"/>
      <c r="AD477" s="163"/>
      <c r="AE477" s="163"/>
    </row>
    <row r="478" customFormat="false" ht="50" hidden="false" customHeight="true" outlineLevel="0" collapsed="false">
      <c r="A478" s="39" t="s">
        <v>1734</v>
      </c>
      <c r="B478" s="39" t="s">
        <v>1735</v>
      </c>
      <c r="C478" s="39"/>
      <c r="D478" s="39"/>
      <c r="E478" s="61"/>
      <c r="F478" s="40" t="n">
        <v>43158</v>
      </c>
      <c r="G478" s="28" t="s">
        <v>166</v>
      </c>
      <c r="H478" s="100" t="s">
        <v>1736</v>
      </c>
      <c r="I478" s="33"/>
      <c r="J478" s="31"/>
      <c r="K478" s="100" t="s">
        <v>1737</v>
      </c>
      <c r="L478" s="33"/>
      <c r="M478" s="31"/>
      <c r="N478" s="100" t="s">
        <v>1738</v>
      </c>
      <c r="O478" s="33"/>
      <c r="P478" s="31"/>
      <c r="Q478" s="100" t="s">
        <v>1739</v>
      </c>
      <c r="R478" s="33"/>
      <c r="S478" s="31"/>
      <c r="T478" s="100" t="s">
        <v>1740</v>
      </c>
      <c r="U478" s="33"/>
      <c r="V478" s="31"/>
      <c r="W478" s="29"/>
      <c r="X478" s="33"/>
      <c r="Y478" s="31"/>
      <c r="Z478" s="100" t="s">
        <v>1741</v>
      </c>
      <c r="AA478" s="33" t="s">
        <v>39</v>
      </c>
      <c r="AB478" s="279" t="s">
        <v>1742</v>
      </c>
      <c r="AC478" s="37"/>
      <c r="AD478" s="33"/>
      <c r="AE478" s="38"/>
    </row>
    <row r="479" customFormat="false" ht="41.75" hidden="false" customHeight="true" outlineLevel="0" collapsed="false">
      <c r="A479" s="41" t="s">
        <v>1743</v>
      </c>
      <c r="B479" s="41" t="s">
        <v>1744</v>
      </c>
      <c r="C479" s="185" t="s">
        <v>1150</v>
      </c>
      <c r="D479" s="76" t="n">
        <v>7.81</v>
      </c>
      <c r="E479" s="42" t="s">
        <v>1745</v>
      </c>
      <c r="F479" s="62" t="n">
        <v>43158</v>
      </c>
      <c r="G479" s="63" t="s">
        <v>198</v>
      </c>
      <c r="H479" s="56" t="n">
        <v>14.177</v>
      </c>
      <c r="I479" s="91" t="s">
        <v>39</v>
      </c>
      <c r="J479" s="58" t="n">
        <v>16.087</v>
      </c>
      <c r="K479" s="56" t="n">
        <v>12.079</v>
      </c>
      <c r="L479" s="91" t="s">
        <v>39</v>
      </c>
      <c r="M479" s="58" t="n">
        <v>13.848</v>
      </c>
      <c r="N479" s="77" t="s">
        <v>1746</v>
      </c>
      <c r="O479" s="70"/>
      <c r="P479" s="58"/>
      <c r="Q479" s="56" t="n">
        <v>14.852</v>
      </c>
      <c r="R479" s="91" t="s">
        <v>39</v>
      </c>
      <c r="S479" s="58" t="n">
        <v>11.339</v>
      </c>
      <c r="T479" s="77" t="s">
        <v>1747</v>
      </c>
      <c r="U479" s="70"/>
      <c r="V479" s="58"/>
      <c r="W479" s="68" t="s">
        <v>1748</v>
      </c>
      <c r="X479" s="70"/>
      <c r="Y479" s="66"/>
      <c r="Z479" s="56" t="n">
        <v>2998.581</v>
      </c>
      <c r="AA479" s="91" t="s">
        <v>39</v>
      </c>
      <c r="AB479" s="58" t="n">
        <v>194.595</v>
      </c>
      <c r="AC479" s="69"/>
      <c r="AD479" s="69"/>
      <c r="AE479" s="69"/>
    </row>
    <row r="480" customFormat="false" ht="50" hidden="false" customHeight="true" outlineLevel="0" collapsed="false">
      <c r="A480" s="51" t="s">
        <v>1749</v>
      </c>
      <c r="B480" s="51" t="s">
        <v>1750</v>
      </c>
      <c r="C480" s="51"/>
      <c r="D480" s="51"/>
      <c r="E480" s="52"/>
      <c r="F480" s="53" t="n">
        <v>43166</v>
      </c>
      <c r="G480" s="63" t="s">
        <v>166</v>
      </c>
      <c r="H480" s="92" t="s">
        <v>1751</v>
      </c>
      <c r="I480" s="91" t="s">
        <v>39</v>
      </c>
      <c r="J480" s="186" t="s">
        <v>1752</v>
      </c>
      <c r="K480" s="92" t="s">
        <v>737</v>
      </c>
      <c r="L480" s="91" t="s">
        <v>39</v>
      </c>
      <c r="M480" s="186" t="s">
        <v>1753</v>
      </c>
      <c r="N480" s="92" t="s">
        <v>1754</v>
      </c>
      <c r="O480" s="70"/>
      <c r="P480" s="72"/>
      <c r="Q480" s="92" t="s">
        <v>655</v>
      </c>
      <c r="R480" s="91" t="s">
        <v>39</v>
      </c>
      <c r="S480" s="186" t="s">
        <v>1755</v>
      </c>
      <c r="T480" s="92" t="s">
        <v>1756</v>
      </c>
      <c r="U480" s="70"/>
      <c r="V480" s="72"/>
      <c r="W480" s="71"/>
      <c r="X480" s="70"/>
      <c r="Y480" s="72"/>
      <c r="Z480" s="92" t="s">
        <v>1757</v>
      </c>
      <c r="AA480" s="91" t="s">
        <v>39</v>
      </c>
      <c r="AB480" s="186" t="s">
        <v>1758</v>
      </c>
      <c r="AC480" s="73"/>
      <c r="AD480" s="70"/>
      <c r="AE480" s="74"/>
    </row>
    <row r="481" customFormat="false" ht="43.85" hidden="false" customHeight="true" outlineLevel="0" collapsed="false">
      <c r="A481" s="24" t="s">
        <v>1759</v>
      </c>
      <c r="B481" s="24" t="s">
        <v>1760</v>
      </c>
      <c r="C481" s="199" t="s">
        <v>1761</v>
      </c>
      <c r="D481" s="25" t="n">
        <v>14.69</v>
      </c>
      <c r="E481" s="26" t="s">
        <v>1762</v>
      </c>
      <c r="F481" s="27" t="n">
        <v>43279</v>
      </c>
      <c r="G481" s="28" t="s">
        <v>198</v>
      </c>
      <c r="H481" s="35" t="n">
        <v>804.567</v>
      </c>
      <c r="I481" s="59" t="s">
        <v>39</v>
      </c>
      <c r="J481" s="36" t="n">
        <v>1894.444</v>
      </c>
      <c r="K481" s="35" t="s">
        <v>1763</v>
      </c>
      <c r="L481" s="59"/>
      <c r="M481" s="36"/>
      <c r="N481" s="32" t="n">
        <v>191.347</v>
      </c>
      <c r="O481" s="59" t="s">
        <v>39</v>
      </c>
      <c r="P481" s="34" t="n">
        <v>268.835</v>
      </c>
      <c r="Q481" s="35" t="n">
        <v>2928.195</v>
      </c>
      <c r="R481" s="59" t="s">
        <v>39</v>
      </c>
      <c r="S481" s="36" t="n">
        <v>1220.77</v>
      </c>
      <c r="T481" s="35" t="s">
        <v>1764</v>
      </c>
      <c r="U481" s="30"/>
      <c r="V481" s="36"/>
      <c r="W481" s="60" t="s">
        <v>1765</v>
      </c>
      <c r="X481" s="59"/>
      <c r="Y481" s="34"/>
      <c r="Z481" s="35" t="n">
        <v>1680.328</v>
      </c>
      <c r="AA481" s="59" t="s">
        <v>39</v>
      </c>
      <c r="AB481" s="36" t="n">
        <v>2713.115</v>
      </c>
      <c r="AC481" s="12"/>
      <c r="AD481" s="12"/>
      <c r="AE481" s="12"/>
    </row>
    <row r="482" customFormat="false" ht="41.65" hidden="false" customHeight="true" outlineLevel="0" collapsed="false">
      <c r="A482" s="39" t="s">
        <v>1766</v>
      </c>
      <c r="B482" s="39"/>
      <c r="C482" s="297" t="s">
        <v>1767</v>
      </c>
      <c r="D482" s="84"/>
      <c r="E482" s="85"/>
      <c r="F482" s="276" t="n">
        <v>43294</v>
      </c>
      <c r="G482" s="28" t="s">
        <v>166</v>
      </c>
      <c r="H482" s="100" t="s">
        <v>1768</v>
      </c>
      <c r="I482" s="33" t="s">
        <v>39</v>
      </c>
      <c r="J482" s="277" t="s">
        <v>1769</v>
      </c>
      <c r="K482" s="35" t="s">
        <v>1770</v>
      </c>
      <c r="L482" s="33"/>
      <c r="M482" s="36"/>
      <c r="N482" s="60" t="s">
        <v>1771</v>
      </c>
      <c r="O482" s="33" t="s">
        <v>39</v>
      </c>
      <c r="P482" s="278" t="s">
        <v>1772</v>
      </c>
      <c r="Q482" s="100" t="s">
        <v>1773</v>
      </c>
      <c r="R482" s="33" t="s">
        <v>39</v>
      </c>
      <c r="S482" s="277" t="s">
        <v>1774</v>
      </c>
      <c r="T482" s="35" t="s">
        <v>1775</v>
      </c>
      <c r="U482" s="33"/>
      <c r="V482" s="36"/>
      <c r="W482" s="35"/>
      <c r="X482" s="33"/>
      <c r="Y482" s="36"/>
      <c r="Z482" s="35" t="s">
        <v>1776</v>
      </c>
      <c r="AA482" s="33" t="s">
        <v>39</v>
      </c>
      <c r="AB482" s="279" t="s">
        <v>1777</v>
      </c>
      <c r="AC482" s="29"/>
      <c r="AD482" s="33"/>
      <c r="AE482" s="31"/>
    </row>
    <row r="483" customFormat="false" ht="43.85" hidden="false" customHeight="true" outlineLevel="0" collapsed="false">
      <c r="A483" s="41" t="s">
        <v>1778</v>
      </c>
      <c r="B483" s="41" t="s">
        <v>1779</v>
      </c>
      <c r="C483" s="185" t="s">
        <v>1780</v>
      </c>
      <c r="D483" s="76" t="n">
        <v>14.622</v>
      </c>
      <c r="E483" s="42" t="s">
        <v>1781</v>
      </c>
      <c r="F483" s="62" t="n">
        <v>43294</v>
      </c>
      <c r="G483" s="63" t="s">
        <v>198</v>
      </c>
      <c r="H483" s="56" t="n">
        <v>6.84</v>
      </c>
      <c r="I483" s="65" t="s">
        <v>39</v>
      </c>
      <c r="J483" s="58" t="n">
        <v>23.2</v>
      </c>
      <c r="K483" s="56" t="n">
        <v>13.26</v>
      </c>
      <c r="L483" s="65" t="s">
        <v>39</v>
      </c>
      <c r="M483" s="58" t="n">
        <v>9.675</v>
      </c>
      <c r="N483" s="56" t="n">
        <v>2.163</v>
      </c>
      <c r="O483" s="98" t="s">
        <v>39</v>
      </c>
      <c r="P483" s="58" t="n">
        <v>2.977</v>
      </c>
      <c r="Q483" s="77" t="s">
        <v>1210</v>
      </c>
      <c r="R483" s="65"/>
      <c r="S483" s="58"/>
      <c r="T483" s="77" t="s">
        <v>1782</v>
      </c>
      <c r="U483" s="57"/>
      <c r="V483" s="58"/>
      <c r="W483" s="68" t="s">
        <v>1783</v>
      </c>
      <c r="X483" s="65"/>
      <c r="Y483" s="66"/>
      <c r="Z483" s="56" t="n">
        <v>111.96</v>
      </c>
      <c r="AA483" s="65" t="s">
        <v>39</v>
      </c>
      <c r="AB483" s="58" t="n">
        <v>29.83</v>
      </c>
      <c r="AC483" s="78"/>
      <c r="AD483" s="78"/>
      <c r="AE483" s="78"/>
    </row>
    <row r="484" customFormat="false" ht="43.3" hidden="false" customHeight="true" outlineLevel="0" collapsed="false">
      <c r="A484" s="51" t="s">
        <v>1784</v>
      </c>
      <c r="B484" s="51" t="s">
        <v>1785</v>
      </c>
      <c r="C484" s="79"/>
      <c r="D484" s="80"/>
      <c r="E484" s="81"/>
      <c r="F484" s="53" t="n">
        <v>43311</v>
      </c>
      <c r="G484" s="63" t="s">
        <v>166</v>
      </c>
      <c r="H484" s="328" t="str">
        <f aca="false">ROUND(H483*81/1000,2)&amp;" ppb"</f>
        <v>0.55 ppb</v>
      </c>
      <c r="I484" s="329" t="s">
        <v>39</v>
      </c>
      <c r="J484" s="330" t="str">
        <f aca="false">ROUND(J483*81/1000,2)&amp;" ppb"</f>
        <v>1.88 ppb</v>
      </c>
      <c r="K484" s="205" t="str">
        <f aca="false">ROUND(K483*81/1000,2)&amp;" ppb"</f>
        <v>1.07 ppb</v>
      </c>
      <c r="L484" s="91" t="s">
        <v>39</v>
      </c>
      <c r="M484" s="208" t="str">
        <f aca="false">ROUND(M483*81/1000,2)&amp;" ppb"</f>
        <v>0.78 ppb</v>
      </c>
      <c r="N484" s="205" t="str">
        <f aca="false">ROUND(N483*1760/1000,2)&amp;" ppb"</f>
        <v>3.81 ppb</v>
      </c>
      <c r="O484" s="91" t="s">
        <v>39</v>
      </c>
      <c r="P484" s="208" t="str">
        <f aca="false">ROUND(P483*1760/1000,2)&amp;" ppb"</f>
        <v>5.24 ppb</v>
      </c>
      <c r="Q484" s="205" t="str">
        <f aca="false">"&lt;"&amp;ROUND(RIGHT(Q483,LEN(Q483)-1)*246/1000,2)&amp;" ppb"</f>
        <v>&lt;7.13 ppb</v>
      </c>
      <c r="R484" s="70"/>
      <c r="S484" s="58"/>
      <c r="T484" s="205" t="str">
        <f aca="false">"&lt;"&amp;ROUND(RIGHT(T483,LEN(T483)-1)*246/1000,2)&amp;" ppb"</f>
        <v>&lt;8.58 ppb</v>
      </c>
      <c r="U484" s="70"/>
      <c r="V484" s="58"/>
      <c r="W484" s="56"/>
      <c r="X484" s="70"/>
      <c r="Y484" s="58"/>
      <c r="Z484" s="205" t="str">
        <f aca="false">ROUND(Z483*81/1000,2)&amp;" ppb"</f>
        <v>9.07 ppb</v>
      </c>
      <c r="AA484" s="91" t="s">
        <v>39</v>
      </c>
      <c r="AB484" s="208" t="str">
        <f aca="false">ROUND(AB483*81/1000,2)&amp;" ppb"</f>
        <v>2.42 ppb</v>
      </c>
      <c r="AC484" s="71"/>
      <c r="AD484" s="70"/>
      <c r="AE484" s="72"/>
    </row>
    <row r="485" customFormat="false" ht="43.85" hidden="false" customHeight="true" outlineLevel="0" collapsed="false">
      <c r="A485" s="24" t="s">
        <v>1786</v>
      </c>
      <c r="B485" s="24"/>
      <c r="C485" s="199" t="s">
        <v>1787</v>
      </c>
      <c r="D485" s="25" t="n">
        <v>26.05</v>
      </c>
      <c r="E485" s="26" t="s">
        <v>1788</v>
      </c>
      <c r="F485" s="27" t="n">
        <v>43340</v>
      </c>
      <c r="G485" s="28" t="s">
        <v>198</v>
      </c>
      <c r="H485" s="35" t="n">
        <v>8.387</v>
      </c>
      <c r="I485" s="59" t="s">
        <v>39</v>
      </c>
      <c r="J485" s="36" t="n">
        <v>3.865</v>
      </c>
      <c r="K485" s="35" t="n">
        <v>4.153</v>
      </c>
      <c r="L485" s="59" t="s">
        <v>39</v>
      </c>
      <c r="M485" s="36" t="n">
        <v>3.086</v>
      </c>
      <c r="N485" s="35" t="n">
        <v>2.396</v>
      </c>
      <c r="O485" s="30" t="s">
        <v>39</v>
      </c>
      <c r="P485" s="36" t="n">
        <v>0.8108</v>
      </c>
      <c r="Q485" s="35" t="s">
        <v>1789</v>
      </c>
      <c r="R485" s="59"/>
      <c r="S485" s="36"/>
      <c r="T485" s="35" t="n">
        <v>4.527</v>
      </c>
      <c r="U485" s="30" t="s">
        <v>39</v>
      </c>
      <c r="V485" s="36" t="n">
        <v>6.562</v>
      </c>
      <c r="W485" s="60" t="s">
        <v>1790</v>
      </c>
      <c r="X485" s="59"/>
      <c r="Y485" s="34"/>
      <c r="Z485" s="35" t="n">
        <v>319.39</v>
      </c>
      <c r="AA485" s="59" t="s">
        <v>39</v>
      </c>
      <c r="AB485" s="290" t="n">
        <v>21.44</v>
      </c>
      <c r="AC485" s="12"/>
      <c r="AD485" s="12"/>
      <c r="AE485" s="12"/>
    </row>
    <row r="486" customFormat="false" ht="37.5" hidden="false" customHeight="true" outlineLevel="0" collapsed="false">
      <c r="A486" s="285" t="s">
        <v>1258</v>
      </c>
      <c r="B486" s="331" t="s">
        <v>1791</v>
      </c>
      <c r="C486" s="332" t="s">
        <v>1792</v>
      </c>
      <c r="D486" s="84"/>
      <c r="E486" s="26"/>
      <c r="F486" s="276" t="n">
        <v>43368</v>
      </c>
      <c r="G486" s="28" t="s">
        <v>166</v>
      </c>
      <c r="H486" s="333" t="str">
        <f aca="false">ROUND(H485*81/1000,2)&amp;" ppb"</f>
        <v>0.68 ppb</v>
      </c>
      <c r="I486" s="334" t="s">
        <v>39</v>
      </c>
      <c r="J486" s="335" t="str">
        <f aca="false">ROUND(J485*81/1000,2)&amp;" ppb"</f>
        <v>0.31 ppb</v>
      </c>
      <c r="K486" s="201" t="str">
        <f aca="false">ROUND(K485*81/1000,2)&amp;" ppb"</f>
        <v>0.34 ppb</v>
      </c>
      <c r="L486" s="33" t="s">
        <v>39</v>
      </c>
      <c r="M486" s="336" t="str">
        <f aca="false">ROUND(M485*81/1000,2)&amp;" ppb"</f>
        <v>0.25 ppb</v>
      </c>
      <c r="N486" s="201" t="str">
        <f aca="false">ROUND(N485*1760/1000,2)&amp;" ppb"</f>
        <v>4.22 ppb</v>
      </c>
      <c r="O486" s="33" t="s">
        <v>39</v>
      </c>
      <c r="P486" s="336" t="str">
        <f aca="false">ROUND(P485*1760/1000,2)&amp;" ppb"</f>
        <v>1.43 ppb</v>
      </c>
      <c r="Q486" s="201" t="str">
        <f aca="false">"&lt;"&amp;ROUND(RIGHT(Q485,LEN(Q485)-1)*246/1000,2)&amp;" ppb"</f>
        <v>&lt;1.74 ppb</v>
      </c>
      <c r="R486" s="33"/>
      <c r="S486" s="336"/>
      <c r="T486" s="201" t="str">
        <f aca="false">ROUND(T485*246/1000,2)&amp;" ppb"</f>
        <v>1.11 ppb</v>
      </c>
      <c r="U486" s="33" t="s">
        <v>39</v>
      </c>
      <c r="V486" s="336" t="str">
        <f aca="false">ROUND(V485*246/1000,2)&amp;" ppb"</f>
        <v>1.61 ppb</v>
      </c>
      <c r="W486" s="35"/>
      <c r="X486" s="33"/>
      <c r="Y486" s="36"/>
      <c r="Z486" s="201" t="str">
        <f aca="false">ROUND(Z485*81/1000,2)&amp;" ppb"</f>
        <v>25.87 ppb</v>
      </c>
      <c r="AA486" s="33" t="s">
        <v>39</v>
      </c>
      <c r="AB486" s="336" t="str">
        <f aca="false">ROUND(AB485*81/1000,2)&amp;" ppb"</f>
        <v>1.74 ppb</v>
      </c>
      <c r="AC486" s="29"/>
      <c r="AD486" s="33"/>
      <c r="AE486" s="31"/>
    </row>
    <row r="487" customFormat="false" ht="32.3" hidden="false" customHeight="true" outlineLevel="0" collapsed="false">
      <c r="A487" s="41" t="s">
        <v>1793</v>
      </c>
      <c r="B487" s="41"/>
      <c r="C487" s="185" t="s">
        <v>577</v>
      </c>
      <c r="D487" s="76" t="n">
        <v>21.313</v>
      </c>
      <c r="E487" s="42" t="s">
        <v>1794</v>
      </c>
      <c r="F487" s="62" t="n">
        <v>43417</v>
      </c>
      <c r="G487" s="63" t="s">
        <v>198</v>
      </c>
      <c r="H487" s="56" t="n">
        <v>615.8</v>
      </c>
      <c r="I487" s="65" t="s">
        <v>39</v>
      </c>
      <c r="J487" s="58" t="n">
        <v>41.17</v>
      </c>
      <c r="K487" s="77" t="s">
        <v>1795</v>
      </c>
      <c r="L487" s="65"/>
      <c r="M487" s="58"/>
      <c r="N487" s="56" t="n">
        <v>25.93</v>
      </c>
      <c r="O487" s="98" t="s">
        <v>39</v>
      </c>
      <c r="P487" s="58" t="n">
        <v>4.171</v>
      </c>
      <c r="Q487" s="56" t="n">
        <v>114.4</v>
      </c>
      <c r="R487" s="65" t="s">
        <v>39</v>
      </c>
      <c r="S487" s="58" t="n">
        <v>18.57</v>
      </c>
      <c r="T487" s="56" t="n">
        <v>56.59</v>
      </c>
      <c r="U487" s="98" t="s">
        <v>39</v>
      </c>
      <c r="V487" s="58" t="n">
        <v>32.33</v>
      </c>
      <c r="W487" s="56" t="n">
        <v>80.801</v>
      </c>
      <c r="X487" s="98" t="s">
        <v>39</v>
      </c>
      <c r="Y487" s="58" t="n">
        <v>61.36</v>
      </c>
      <c r="Z487" s="56" t="n">
        <v>2121.2</v>
      </c>
      <c r="AA487" s="65" t="s">
        <v>39</v>
      </c>
      <c r="AB487" s="58" t="n">
        <v>128.6</v>
      </c>
      <c r="AC487" s="78"/>
      <c r="AD487" s="78"/>
      <c r="AE487" s="78"/>
    </row>
    <row r="488" customFormat="false" ht="34.3" hidden="false" customHeight="true" outlineLevel="0" collapsed="false">
      <c r="A488" s="287" t="s">
        <v>1258</v>
      </c>
      <c r="B488" s="337" t="s">
        <v>1796</v>
      </c>
      <c r="C488" s="338" t="s">
        <v>1797</v>
      </c>
      <c r="D488" s="80"/>
      <c r="E488" s="81"/>
      <c r="F488" s="53" t="n">
        <v>43439</v>
      </c>
      <c r="G488" s="63" t="s">
        <v>166</v>
      </c>
      <c r="H488" s="328" t="str">
        <f aca="false">ROUND(H487*81/1000,2)&amp;" ppb"</f>
        <v>49.88 ppb</v>
      </c>
      <c r="I488" s="329" t="s">
        <v>39</v>
      </c>
      <c r="J488" s="330" t="str">
        <f aca="false">ROUND(J487*81/1000,2)&amp;" ppb"</f>
        <v>3.33 ppb</v>
      </c>
      <c r="K488" s="205" t="str">
        <f aca="false">"&lt;"&amp;ROUND(RIGHT(K487,LEN(K487)-1)*81/1000,2)&amp;" ppb"</f>
        <v>&lt;0.71 ppb</v>
      </c>
      <c r="L488" s="70"/>
      <c r="M488" s="58"/>
      <c r="N488" s="205" t="str">
        <f aca="false">ROUND(N487*1760/1000,2)&amp;" ppb"</f>
        <v>45.64 ppb</v>
      </c>
      <c r="O488" s="91" t="s">
        <v>39</v>
      </c>
      <c r="P488" s="208" t="str">
        <f aca="false">ROUND(P487*1760/1000,2)&amp;" ppb"</f>
        <v>7.34 ppb</v>
      </c>
      <c r="Q488" s="205" t="str">
        <f aca="false">ROUND(Q487*246/1000,2)&amp;" ppb"</f>
        <v>28.14 ppb</v>
      </c>
      <c r="R488" s="91" t="s">
        <v>39</v>
      </c>
      <c r="S488" s="208" t="str">
        <f aca="false">ROUND(S487*246/1000,2)&amp;" ppb"</f>
        <v>4.57 ppb</v>
      </c>
      <c r="T488" s="205" t="str">
        <f aca="false">ROUND(T487*246/1000,2)&amp;" ppb"</f>
        <v>13.92 ppb</v>
      </c>
      <c r="U488" s="91" t="s">
        <v>39</v>
      </c>
      <c r="V488" s="339" t="str">
        <f aca="false">ROUND(V487*246/1000,2)&amp;" ppb"</f>
        <v>7.95 ppb</v>
      </c>
      <c r="W488" s="56"/>
      <c r="X488" s="70"/>
      <c r="Y488" s="58"/>
      <c r="Z488" s="205" t="str">
        <f aca="false">ROUND(Z487*81/1000,2)&amp;" ppb"</f>
        <v>171.82 ppb</v>
      </c>
      <c r="AA488" s="91" t="s">
        <v>39</v>
      </c>
      <c r="AB488" s="208" t="str">
        <f aca="false">ROUND(AB487*81/1000,2)&amp;" ppb"</f>
        <v>10.42 ppb</v>
      </c>
      <c r="AC488" s="71"/>
      <c r="AD488" s="70"/>
      <c r="AE488" s="72"/>
    </row>
    <row r="489" customFormat="false" ht="43.85" hidden="false" customHeight="true" outlineLevel="0" collapsed="false">
      <c r="A489" s="198" t="s">
        <v>1798</v>
      </c>
      <c r="B489" s="24"/>
      <c r="C489" s="199" t="s">
        <v>1799</v>
      </c>
      <c r="D489" s="25" t="n">
        <v>14.348</v>
      </c>
      <c r="E489" s="26" t="s">
        <v>1800</v>
      </c>
      <c r="F489" s="27" t="n">
        <v>43557</v>
      </c>
      <c r="G489" s="28" t="s">
        <v>198</v>
      </c>
      <c r="H489" s="35" t="s">
        <v>1801</v>
      </c>
      <c r="I489" s="59"/>
      <c r="J489" s="36"/>
      <c r="K489" s="35" t="s">
        <v>1802</v>
      </c>
      <c r="L489" s="59"/>
      <c r="M489" s="36"/>
      <c r="N489" s="35" t="s">
        <v>1803</v>
      </c>
      <c r="O489" s="30"/>
      <c r="P489" s="36"/>
      <c r="Q489" s="35" t="s">
        <v>1804</v>
      </c>
      <c r="R489" s="59"/>
      <c r="S489" s="36"/>
      <c r="T489" s="60" t="s">
        <v>1805</v>
      </c>
      <c r="U489" s="59"/>
      <c r="V489" s="34"/>
      <c r="W489" s="60" t="s">
        <v>1806</v>
      </c>
      <c r="X489" s="59"/>
      <c r="Y489" s="34"/>
      <c r="Z489" s="35" t="n">
        <v>96.93</v>
      </c>
      <c r="AA489" s="59" t="s">
        <v>39</v>
      </c>
      <c r="AB489" s="36" t="n">
        <v>67.03</v>
      </c>
      <c r="AC489" s="12"/>
      <c r="AD489" s="12"/>
      <c r="AE489" s="12"/>
    </row>
    <row r="490" customFormat="false" ht="42.25" hidden="false" customHeight="true" outlineLevel="0" collapsed="false">
      <c r="A490" s="39" t="s">
        <v>1807</v>
      </c>
      <c r="B490" s="39"/>
      <c r="C490" s="83"/>
      <c r="D490" s="84"/>
      <c r="E490" s="85"/>
      <c r="F490" s="276" t="n">
        <v>43573</v>
      </c>
      <c r="G490" s="28" t="s">
        <v>166</v>
      </c>
      <c r="H490" s="201" t="str">
        <f aca="false">"&lt;"&amp;ROUND(RIGHT(H489,LEN(H489)-1)*81/1000,2)&amp;" ppb"</f>
        <v>&lt;4.05 ppb</v>
      </c>
      <c r="I490" s="33"/>
      <c r="J490" s="36"/>
      <c r="K490" s="201" t="str">
        <f aca="false">"&lt;"&amp;ROUND(RIGHT(K489,LEN(K489)-1)*81/1000,2)&amp;" ppb"</f>
        <v>&lt;1.36 ppb</v>
      </c>
      <c r="L490" s="33"/>
      <c r="M490" s="36"/>
      <c r="N490" s="201" t="str">
        <f aca="false">"&lt;"&amp;ROUND(RIGHT(N489,LEN(N489)-1)*1760/1000,2)&amp;" ppb"</f>
        <v>&lt;12.6 ppb</v>
      </c>
      <c r="O490" s="33"/>
      <c r="P490" s="202"/>
      <c r="Q490" s="201" t="str">
        <f aca="false">"&lt;"&amp;ROUND(RIGHT(Q489,LEN(Q489)-1)*246/1000,2)&amp;" ppb"</f>
        <v>&lt;14.66 ppb</v>
      </c>
      <c r="R490" s="33"/>
      <c r="S490" s="202"/>
      <c r="T490" s="201" t="str">
        <f aca="false">"&lt;"&amp;ROUND(RIGHT(T489,LEN(T489)-1)*246/1000,2)&amp;" ppb"</f>
        <v>&lt;13.07 ppb</v>
      </c>
      <c r="U490" s="33"/>
      <c r="V490" s="36"/>
      <c r="W490" s="35"/>
      <c r="X490" s="33"/>
      <c r="Y490" s="36"/>
      <c r="Z490" s="201" t="str">
        <f aca="false">ROUND(Z489*81/1000,2)&amp;" ppb"</f>
        <v>7.85 ppb</v>
      </c>
      <c r="AA490" s="33" t="s">
        <v>39</v>
      </c>
      <c r="AB490" s="202" t="str">
        <f aca="false">ROUND(AB489*81/1000,2)&amp;" ppb"</f>
        <v>5.43 ppb</v>
      </c>
      <c r="AC490" s="29"/>
      <c r="AD490" s="33"/>
      <c r="AE490" s="31"/>
    </row>
    <row r="491" customFormat="false" ht="43.85" hidden="false" customHeight="true" outlineLevel="0" collapsed="false">
      <c r="A491" s="203" t="s">
        <v>1808</v>
      </c>
      <c r="B491" s="41" t="s">
        <v>1809</v>
      </c>
      <c r="C491" s="185" t="s">
        <v>1810</v>
      </c>
      <c r="D491" s="76" t="n">
        <v>14.677</v>
      </c>
      <c r="E491" s="42" t="n">
        <v>190702</v>
      </c>
      <c r="F491" s="62" t="n">
        <v>43648</v>
      </c>
      <c r="G491" s="63" t="s">
        <v>198</v>
      </c>
      <c r="H491" s="56" t="n">
        <v>15.16</v>
      </c>
      <c r="I491" s="65" t="s">
        <v>39</v>
      </c>
      <c r="J491" s="58" t="n">
        <v>4.759</v>
      </c>
      <c r="K491" s="56" t="n">
        <v>2.67</v>
      </c>
      <c r="L491" s="65" t="s">
        <v>39</v>
      </c>
      <c r="M491" s="58" t="n">
        <v>3.583</v>
      </c>
      <c r="N491" s="56" t="n">
        <v>3.587</v>
      </c>
      <c r="O491" s="98" t="s">
        <v>39</v>
      </c>
      <c r="P491" s="58" t="n">
        <v>0.9855</v>
      </c>
      <c r="Q491" s="56" t="n">
        <v>5.351</v>
      </c>
      <c r="R491" s="65" t="s">
        <v>39</v>
      </c>
      <c r="S491" s="58" t="n">
        <v>4.099</v>
      </c>
      <c r="T491" s="68" t="s">
        <v>1811</v>
      </c>
      <c r="U491" s="65"/>
      <c r="V491" s="66"/>
      <c r="W491" s="56" t="n">
        <v>12.258</v>
      </c>
      <c r="X491" s="98" t="s">
        <v>39</v>
      </c>
      <c r="Y491" s="58" t="n">
        <v>15.23</v>
      </c>
      <c r="Z491" s="56" t="n">
        <v>269.92</v>
      </c>
      <c r="AA491" s="65" t="s">
        <v>39</v>
      </c>
      <c r="AB491" s="58" t="n">
        <v>20.03</v>
      </c>
      <c r="AC491" s="78"/>
      <c r="AD491" s="78"/>
      <c r="AE491" s="78"/>
    </row>
    <row r="492" customFormat="false" ht="34.3" hidden="false" customHeight="true" outlineLevel="0" collapsed="false">
      <c r="A492" s="287" t="s">
        <v>1258</v>
      </c>
      <c r="B492" s="51" t="s">
        <v>1812</v>
      </c>
      <c r="C492" s="291" t="s">
        <v>1813</v>
      </c>
      <c r="D492" s="80"/>
      <c r="E492" s="81"/>
      <c r="F492" s="53" t="n">
        <v>43663</v>
      </c>
      <c r="G492" s="63" t="s">
        <v>166</v>
      </c>
      <c r="H492" s="205" t="str">
        <f aca="false">ROUND(H491*81/1000,2)&amp;" ppb"</f>
        <v>1.23 ppb</v>
      </c>
      <c r="I492" s="91" t="s">
        <v>39</v>
      </c>
      <c r="J492" s="206" t="str">
        <f aca="false">ROUND(J491*81/1000,2)&amp;" ppb"</f>
        <v>0.39 ppb</v>
      </c>
      <c r="K492" s="205" t="str">
        <f aca="false">ROUND(K491*81/1000,2)&amp;" ppb"</f>
        <v>0.22 ppb</v>
      </c>
      <c r="L492" s="91" t="s">
        <v>39</v>
      </c>
      <c r="M492" s="206" t="str">
        <f aca="false">ROUND(M491*81/1000,2)&amp;" ppb"</f>
        <v>0.29 ppb</v>
      </c>
      <c r="N492" s="205" t="str">
        <f aca="false">ROUND(N491*1760/1000,2)&amp;" ppb"</f>
        <v>6.31 ppb</v>
      </c>
      <c r="O492" s="91" t="s">
        <v>39</v>
      </c>
      <c r="P492" s="208" t="str">
        <f aca="false">ROUND(P491*1760/1000,2)&amp;" ppb"</f>
        <v>1.73 ppb</v>
      </c>
      <c r="Q492" s="205" t="str">
        <f aca="false">ROUND(Q491*246/1000,2)&amp;" ppb"</f>
        <v>1.32 ppb</v>
      </c>
      <c r="R492" s="91" t="s">
        <v>39</v>
      </c>
      <c r="S492" s="208" t="str">
        <f aca="false">ROUND(S491*246/1000,2)&amp;" ppb"</f>
        <v>1.01 ppb</v>
      </c>
      <c r="T492" s="205" t="str">
        <f aca="false">"&lt;"&amp;ROUND(RIGHT(T491,LEN(T491)-1)*246/1000,2)&amp;" ppb"</f>
        <v>&lt;2.7 ppb</v>
      </c>
      <c r="U492" s="70"/>
      <c r="V492" s="58"/>
      <c r="W492" s="56"/>
      <c r="X492" s="70"/>
      <c r="Y492" s="58"/>
      <c r="Z492" s="205" t="str">
        <f aca="false">ROUND(Z491*81/1000,2)&amp;" ppb"</f>
        <v>21.86 ppb</v>
      </c>
      <c r="AA492" s="91" t="s">
        <v>39</v>
      </c>
      <c r="AB492" s="206" t="str">
        <f aca="false">ROUND(AB491*81/1000,2)&amp;" ppb"</f>
        <v>1.62 ppb</v>
      </c>
      <c r="AC492" s="71"/>
      <c r="AD492" s="70"/>
      <c r="AE492" s="72"/>
    </row>
    <row r="493" customFormat="false" ht="34.3" hidden="false" customHeight="true" outlineLevel="0" collapsed="false">
      <c r="A493" s="198" t="s">
        <v>1814</v>
      </c>
      <c r="B493" s="24" t="s">
        <v>1815</v>
      </c>
      <c r="C493" s="199" t="s">
        <v>1816</v>
      </c>
      <c r="D493" s="25" t="n">
        <v>7.75</v>
      </c>
      <c r="E493" s="26" t="n">
        <v>220509</v>
      </c>
      <c r="F493" s="27" t="n">
        <v>44690</v>
      </c>
      <c r="G493" s="28" t="s">
        <v>111</v>
      </c>
      <c r="H493" s="108"/>
      <c r="I493" s="109" t="s">
        <v>27</v>
      </c>
      <c r="J493" s="110"/>
      <c r="K493" s="108"/>
      <c r="L493" s="109" t="s">
        <v>28</v>
      </c>
      <c r="M493" s="110"/>
      <c r="N493" s="108"/>
      <c r="O493" s="109" t="s">
        <v>29</v>
      </c>
      <c r="P493" s="110"/>
      <c r="Q493" s="108"/>
      <c r="R493" s="109" t="s">
        <v>30</v>
      </c>
      <c r="S493" s="110"/>
      <c r="T493" s="111"/>
      <c r="U493" s="109" t="s">
        <v>112</v>
      </c>
      <c r="V493" s="110"/>
      <c r="W493" s="108"/>
      <c r="X493" s="109" t="s">
        <v>32</v>
      </c>
      <c r="Y493" s="110"/>
      <c r="Z493" s="108"/>
      <c r="AA493" s="109" t="s">
        <v>98</v>
      </c>
      <c r="AB493" s="110"/>
      <c r="AC493" s="112" t="s">
        <v>34</v>
      </c>
      <c r="AD493" s="112"/>
      <c r="AE493" s="112"/>
    </row>
    <row r="494" customFormat="false" ht="39.55" hidden="false" customHeight="true" outlineLevel="0" collapsed="false">
      <c r="A494" s="93" t="s">
        <v>1817</v>
      </c>
      <c r="B494" s="93" t="s">
        <v>1818</v>
      </c>
      <c r="C494" s="93"/>
      <c r="D494" s="93"/>
      <c r="E494" s="93"/>
      <c r="F494" s="96" t="n">
        <v>44698</v>
      </c>
      <c r="G494" s="28" t="s">
        <v>198</v>
      </c>
      <c r="H494" s="35" t="s">
        <v>1819</v>
      </c>
      <c r="I494" s="33"/>
      <c r="J494" s="36"/>
      <c r="K494" s="35" t="n">
        <v>179.5</v>
      </c>
      <c r="L494" s="33" t="s">
        <v>39</v>
      </c>
      <c r="M494" s="36" t="n">
        <v>215.3</v>
      </c>
      <c r="N494" s="35" t="n">
        <v>6.796</v>
      </c>
      <c r="O494" s="33" t="s">
        <v>39</v>
      </c>
      <c r="P494" s="36" t="n">
        <v>7.752</v>
      </c>
      <c r="Q494" s="35" t="s">
        <v>1820</v>
      </c>
      <c r="R494" s="33"/>
      <c r="S494" s="36"/>
      <c r="T494" s="35" t="n">
        <v>352.1</v>
      </c>
      <c r="U494" s="33" t="s">
        <v>39</v>
      </c>
      <c r="V494" s="36" t="n">
        <v>977.9</v>
      </c>
      <c r="W494" s="35" t="s">
        <v>1821</v>
      </c>
      <c r="X494" s="30"/>
      <c r="Y494" s="36"/>
      <c r="Z494" s="35" t="s">
        <v>1822</v>
      </c>
      <c r="AA494" s="33"/>
      <c r="AB494" s="36"/>
      <c r="AC494" s="163"/>
      <c r="AD494" s="163"/>
      <c r="AE494" s="163"/>
    </row>
    <row r="495" customFormat="false" ht="28.4" hidden="false" customHeight="true" outlineLevel="0" collapsed="false">
      <c r="A495" s="93"/>
      <c r="B495" s="93" t="s">
        <v>1823</v>
      </c>
      <c r="C495" s="93"/>
      <c r="D495" s="93"/>
      <c r="E495" s="224"/>
      <c r="F495" s="96"/>
      <c r="G495" s="28" t="s">
        <v>166</v>
      </c>
      <c r="H495" s="201" t="str">
        <f aca="false">"&lt;"&amp;ROUND(RIGHT(H494,LEN(H494)-1)*81/1000,2)&amp;" ppb"</f>
        <v>&lt;1.59 ppb</v>
      </c>
      <c r="I495" s="33"/>
      <c r="J495" s="202"/>
      <c r="K495" s="201" t="str">
        <f aca="false">ROUND(K494*81/1000,2)&amp;" ppb"</f>
        <v>14.54 ppb</v>
      </c>
      <c r="L495" s="33" t="s">
        <v>39</v>
      </c>
      <c r="M495" s="202" t="str">
        <f aca="false">ROUND(M494*81/1000,2)&amp;" ppb"</f>
        <v>17.44 ppb</v>
      </c>
      <c r="N495" s="201" t="str">
        <f aca="false">ROUND(N494*1760/1000,2)&amp;" ppb"</f>
        <v>11.96 ppb</v>
      </c>
      <c r="O495" s="33" t="s">
        <v>39</v>
      </c>
      <c r="P495" s="202" t="str">
        <f aca="false">ROUND(P494*1760/1000,2)&amp;" ppb"</f>
        <v>13.64 ppb</v>
      </c>
      <c r="Q495" s="201" t="str">
        <f aca="false">"&lt;"&amp;ROUND(RIGHT(Q494,LEN(Q494)-1)*246/1000,2)&amp;" ppb"</f>
        <v>&lt;6.36 ppb</v>
      </c>
      <c r="R495" s="33"/>
      <c r="S495" s="202"/>
      <c r="T495" s="201" t="str">
        <f aca="false">ROUND(T494*32300/1000000,2)&amp;" ppm"</f>
        <v>11.37 ppm</v>
      </c>
      <c r="U495" s="33" t="s">
        <v>39</v>
      </c>
      <c r="V495" s="202" t="str">
        <f aca="false">ROUND(V494*32300/1000000,2)&amp;" ppm"</f>
        <v>31.59 ppm</v>
      </c>
      <c r="W495" s="29"/>
      <c r="X495" s="33"/>
      <c r="Y495" s="31"/>
      <c r="Z495" s="29"/>
      <c r="AA495" s="33"/>
      <c r="AB495" s="31"/>
      <c r="AC495" s="37"/>
      <c r="AD495" s="33"/>
      <c r="AE495" s="38"/>
    </row>
    <row r="496" customFormat="false" ht="30" hidden="false" customHeight="true" outlineLevel="0" collapsed="false">
      <c r="A496" s="93"/>
      <c r="B496" s="93" t="s">
        <v>114</v>
      </c>
      <c r="C496" s="93"/>
      <c r="D496" s="93"/>
      <c r="E496" s="224"/>
      <c r="F496" s="96"/>
      <c r="G496" s="225" t="s">
        <v>111</v>
      </c>
      <c r="H496" s="134" t="s">
        <v>115</v>
      </c>
      <c r="I496" s="134"/>
      <c r="J496" s="134"/>
      <c r="K496" s="108"/>
      <c r="L496" s="109" t="s">
        <v>80</v>
      </c>
      <c r="M496" s="110"/>
      <c r="N496" s="135"/>
      <c r="O496" s="109" t="s">
        <v>81</v>
      </c>
      <c r="P496" s="136"/>
      <c r="Q496" s="135"/>
      <c r="R496" s="109" t="s">
        <v>117</v>
      </c>
      <c r="S496" s="136"/>
      <c r="T496" s="111"/>
      <c r="U496" s="109"/>
      <c r="V496" s="137"/>
      <c r="W496" s="111"/>
      <c r="X496" s="109"/>
      <c r="Y496" s="137"/>
      <c r="Z496" s="111"/>
      <c r="AA496" s="109"/>
      <c r="AB496" s="137"/>
      <c r="AC496" s="108"/>
      <c r="AD496" s="109"/>
      <c r="AE496" s="110"/>
    </row>
    <row r="497" customFormat="false" ht="27.6" hidden="false" customHeight="true" outlineLevel="0" collapsed="false">
      <c r="A497" s="226"/>
      <c r="B497" s="93"/>
      <c r="C497" s="93"/>
      <c r="D497" s="93"/>
      <c r="E497" s="93"/>
      <c r="F497" s="96"/>
      <c r="G497" s="28" t="s">
        <v>198</v>
      </c>
      <c r="H497" s="35" t="n">
        <v>15815</v>
      </c>
      <c r="I497" s="30" t="s">
        <v>39</v>
      </c>
      <c r="J497" s="283" t="n">
        <v>1419</v>
      </c>
      <c r="K497" s="35" t="n">
        <v>70.713</v>
      </c>
      <c r="L497" s="30" t="s">
        <v>39</v>
      </c>
      <c r="M497" s="36" t="n">
        <v>114.1</v>
      </c>
      <c r="N497" s="35" t="s">
        <v>1824</v>
      </c>
      <c r="O497" s="30"/>
      <c r="P497" s="36"/>
      <c r="Q497" s="35" t="n">
        <v>82.29</v>
      </c>
      <c r="R497" s="30" t="s">
        <v>39</v>
      </c>
      <c r="S497" s="36" t="n">
        <v>67.84</v>
      </c>
      <c r="T497" s="35"/>
      <c r="U497" s="30"/>
      <c r="V497" s="36"/>
      <c r="W497" s="29"/>
      <c r="X497" s="33"/>
      <c r="Y497" s="36"/>
      <c r="Z497" s="37"/>
      <c r="AA497" s="37"/>
      <c r="AB497" s="37"/>
      <c r="AC497" s="29"/>
      <c r="AD497" s="33"/>
      <c r="AE497" s="36"/>
    </row>
    <row r="498" customFormat="false" ht="29.2" hidden="false" customHeight="true" outlineLevel="0" collapsed="false">
      <c r="A498" s="228"/>
      <c r="B498" s="228"/>
      <c r="C498" s="39"/>
      <c r="D498" s="39"/>
      <c r="E498" s="39"/>
      <c r="F498" s="40"/>
      <c r="G498" s="28" t="s">
        <v>166</v>
      </c>
      <c r="H498" s="201" t="str">
        <f aca="false">ROUND(H497*81/1000,2)&amp;" ppb"</f>
        <v>1281.02 ppb</v>
      </c>
      <c r="I498" s="33" t="s">
        <v>39</v>
      </c>
      <c r="J498" s="202" t="str">
        <f aca="false">ROUND(J497*81/1000,2)&amp;" ppb"</f>
        <v>114.94 ppb</v>
      </c>
      <c r="K498" s="29"/>
      <c r="L498" s="30"/>
      <c r="M498" s="31"/>
      <c r="N498" s="35"/>
      <c r="O498" s="33"/>
      <c r="P498" s="36"/>
      <c r="Q498" s="201" t="str">
        <f aca="false">ROUND(Q497*246/1000,2)&amp;" ppb"</f>
        <v>20.24 ppb</v>
      </c>
      <c r="R498" s="33" t="s">
        <v>39</v>
      </c>
      <c r="S498" s="202" t="str">
        <f aca="false">ROUND(S497*246/1000,2)&amp;" ppb"</f>
        <v>16.69 ppb</v>
      </c>
      <c r="T498" s="35"/>
      <c r="U498" s="33"/>
      <c r="V498" s="31"/>
      <c r="W498" s="35"/>
      <c r="X498" s="33"/>
      <c r="Y498" s="31"/>
      <c r="Z498" s="37"/>
      <c r="AA498" s="31"/>
      <c r="AB498" s="31"/>
      <c r="AC498" s="29"/>
      <c r="AD498" s="33"/>
      <c r="AE498" s="31"/>
    </row>
    <row r="499" customFormat="false" ht="34.3" hidden="false" customHeight="true" outlineLevel="0" collapsed="false">
      <c r="A499" s="203" t="s">
        <v>1825</v>
      </c>
      <c r="B499" s="41" t="s">
        <v>1735</v>
      </c>
      <c r="C499" s="185" t="s">
        <v>1826</v>
      </c>
      <c r="D499" s="76" t="n">
        <v>13.618</v>
      </c>
      <c r="E499" s="42" t="s">
        <v>1827</v>
      </c>
      <c r="F499" s="62" t="n">
        <v>44832</v>
      </c>
      <c r="G499" s="63" t="s">
        <v>111</v>
      </c>
      <c r="H499" s="108"/>
      <c r="I499" s="109" t="s">
        <v>27</v>
      </c>
      <c r="J499" s="110"/>
      <c r="K499" s="108"/>
      <c r="L499" s="109" t="s">
        <v>28</v>
      </c>
      <c r="M499" s="110"/>
      <c r="N499" s="108"/>
      <c r="O499" s="109" t="s">
        <v>29</v>
      </c>
      <c r="P499" s="110"/>
      <c r="Q499" s="108"/>
      <c r="R499" s="109" t="s">
        <v>30</v>
      </c>
      <c r="S499" s="110"/>
      <c r="T499" s="111"/>
      <c r="U499" s="109" t="s">
        <v>112</v>
      </c>
      <c r="V499" s="110"/>
      <c r="W499" s="108"/>
      <c r="X499" s="109" t="s">
        <v>32</v>
      </c>
      <c r="Y499" s="110"/>
      <c r="Z499" s="108"/>
      <c r="AA499" s="109" t="s">
        <v>98</v>
      </c>
      <c r="AB499" s="110"/>
      <c r="AC499" s="112" t="s">
        <v>34</v>
      </c>
      <c r="AD499" s="112"/>
      <c r="AE499" s="112"/>
    </row>
    <row r="500" customFormat="false" ht="39.55" hidden="false" customHeight="true" outlineLevel="0" collapsed="false">
      <c r="A500" s="86" t="s">
        <v>1817</v>
      </c>
      <c r="B500" s="86" t="s">
        <v>1828</v>
      </c>
      <c r="C500" s="86"/>
      <c r="D500" s="86"/>
      <c r="E500" s="86"/>
      <c r="F500" s="89" t="n">
        <v>44848</v>
      </c>
      <c r="G500" s="63" t="s">
        <v>198</v>
      </c>
      <c r="H500" s="56" t="n">
        <v>10.64</v>
      </c>
      <c r="I500" s="91" t="s">
        <v>39</v>
      </c>
      <c r="J500" s="58" t="n">
        <v>8.976</v>
      </c>
      <c r="K500" s="56" t="n">
        <v>230.6</v>
      </c>
      <c r="L500" s="91" t="s">
        <v>39</v>
      </c>
      <c r="M500" s="58" t="n">
        <v>236.8</v>
      </c>
      <c r="N500" s="77" t="s">
        <v>1829</v>
      </c>
      <c r="O500" s="70"/>
      <c r="P500" s="58"/>
      <c r="Q500" s="77" t="s">
        <v>1830</v>
      </c>
      <c r="R500" s="70"/>
      <c r="S500" s="58"/>
      <c r="T500" s="56" t="n">
        <v>108.14</v>
      </c>
      <c r="U500" s="91" t="s">
        <v>39</v>
      </c>
      <c r="V500" s="58" t="n">
        <v>108.6</v>
      </c>
      <c r="W500" s="77" t="s">
        <v>1831</v>
      </c>
      <c r="X500" s="57"/>
      <c r="Y500" s="58"/>
      <c r="Z500" s="77" t="s">
        <v>1832</v>
      </c>
      <c r="AA500" s="70"/>
      <c r="AB500" s="58"/>
      <c r="AC500" s="69"/>
      <c r="AD500" s="69"/>
      <c r="AE500" s="69"/>
    </row>
    <row r="501" customFormat="false" ht="28.4" hidden="false" customHeight="true" outlineLevel="0" collapsed="false">
      <c r="A501" s="86"/>
      <c r="B501" s="86" t="s">
        <v>1833</v>
      </c>
      <c r="C501" s="86"/>
      <c r="D501" s="86"/>
      <c r="E501" s="230"/>
      <c r="F501" s="89"/>
      <c r="G501" s="63" t="s">
        <v>166</v>
      </c>
      <c r="H501" s="205" t="str">
        <f aca="false">ROUND(H500*81/1000,2)&amp;" ppb"</f>
        <v>0.86 ppb</v>
      </c>
      <c r="I501" s="91" t="s">
        <v>39</v>
      </c>
      <c r="J501" s="206" t="str">
        <f aca="false">ROUND(J500*81/1000,2)&amp;" ppb"</f>
        <v>0.73 ppb</v>
      </c>
      <c r="K501" s="205" t="str">
        <f aca="false">ROUND(K500*81/1000,2)&amp;" ppb"</f>
        <v>18.68 ppb</v>
      </c>
      <c r="L501" s="91" t="s">
        <v>39</v>
      </c>
      <c r="M501" s="206" t="str">
        <f aca="false">ROUND(M500*81/1000,2)&amp;" ppb"</f>
        <v>19.18 ppb</v>
      </c>
      <c r="N501" s="205" t="str">
        <f aca="false">"&lt;"&amp;ROUND(RIGHT(N500,LEN(N500)-1)*1760/1000,2)&amp;" ppb"</f>
        <v>&lt;16.49 ppb</v>
      </c>
      <c r="O501" s="70"/>
      <c r="P501" s="206"/>
      <c r="Q501" s="205" t="str">
        <f aca="false">"&lt;"&amp;ROUND(RIGHT(Q500,LEN(Q500)-1)*246/1000,2)&amp;" ppb"</f>
        <v>&lt;5.85 ppb</v>
      </c>
      <c r="R501" s="70"/>
      <c r="S501" s="206"/>
      <c r="T501" s="205" t="str">
        <f aca="false">ROUND(T500*32300/1000000,2)&amp;" ppm"</f>
        <v>3.49 ppm</v>
      </c>
      <c r="U501" s="91" t="s">
        <v>39</v>
      </c>
      <c r="V501" s="206" t="str">
        <f aca="false">ROUND(V500*32300/1000000,2)&amp;" ppm"</f>
        <v>3.51 ppm</v>
      </c>
      <c r="W501" s="71"/>
      <c r="X501" s="70"/>
      <c r="Y501" s="72"/>
      <c r="Z501" s="71"/>
      <c r="AA501" s="70"/>
      <c r="AB501" s="72"/>
      <c r="AC501" s="73"/>
      <c r="AD501" s="70"/>
      <c r="AE501" s="74"/>
    </row>
    <row r="502" customFormat="false" ht="30" hidden="false" customHeight="true" outlineLevel="0" collapsed="false">
      <c r="A502" s="86"/>
      <c r="B502" s="86" t="s">
        <v>114</v>
      </c>
      <c r="C502" s="86"/>
      <c r="D502" s="86"/>
      <c r="E502" s="230"/>
      <c r="F502" s="89"/>
      <c r="G502" s="231" t="s">
        <v>111</v>
      </c>
      <c r="H502" s="134" t="s">
        <v>115</v>
      </c>
      <c r="I502" s="134"/>
      <c r="J502" s="134"/>
      <c r="K502" s="108"/>
      <c r="L502" s="109" t="s">
        <v>80</v>
      </c>
      <c r="M502" s="110"/>
      <c r="N502" s="135"/>
      <c r="O502" s="109" t="s">
        <v>81</v>
      </c>
      <c r="P502" s="136"/>
      <c r="Q502" s="135"/>
      <c r="R502" s="109" t="s">
        <v>117</v>
      </c>
      <c r="S502" s="136"/>
      <c r="T502" s="111"/>
      <c r="U502" s="109"/>
      <c r="V502" s="137"/>
      <c r="W502" s="111"/>
      <c r="X502" s="109"/>
      <c r="Y502" s="137"/>
      <c r="Z502" s="111"/>
      <c r="AA502" s="109"/>
      <c r="AB502" s="137"/>
      <c r="AC502" s="108"/>
      <c r="AD502" s="109"/>
      <c r="AE502" s="110"/>
    </row>
    <row r="503" customFormat="false" ht="27.6" hidden="false" customHeight="true" outlineLevel="0" collapsed="false">
      <c r="A503" s="232"/>
      <c r="B503" s="86"/>
      <c r="C503" s="86"/>
      <c r="D503" s="86"/>
      <c r="E503" s="86"/>
      <c r="F503" s="89"/>
      <c r="G503" s="63" t="s">
        <v>198</v>
      </c>
      <c r="H503" s="56" t="n">
        <v>375250</v>
      </c>
      <c r="I503" s="98" t="s">
        <v>39</v>
      </c>
      <c r="J503" s="58" t="n">
        <v>21320</v>
      </c>
      <c r="K503" s="77" t="s">
        <v>1834</v>
      </c>
      <c r="L503" s="57"/>
      <c r="M503" s="58"/>
      <c r="N503" s="77" t="s">
        <v>1835</v>
      </c>
      <c r="O503" s="57"/>
      <c r="P503" s="58"/>
      <c r="Q503" s="56" t="n">
        <v>39.59</v>
      </c>
      <c r="R503" s="98" t="s">
        <v>39</v>
      </c>
      <c r="S503" s="58" t="n">
        <v>15.96</v>
      </c>
      <c r="T503" s="56"/>
      <c r="U503" s="57"/>
      <c r="V503" s="58"/>
      <c r="W503" s="71"/>
      <c r="X503" s="70"/>
      <c r="Y503" s="58"/>
      <c r="Z503" s="73"/>
      <c r="AA503" s="73"/>
      <c r="AB503" s="73"/>
      <c r="AC503" s="71"/>
      <c r="AD503" s="70"/>
      <c r="AE503" s="58"/>
    </row>
    <row r="504" customFormat="false" ht="29.2" hidden="false" customHeight="true" outlineLevel="0" collapsed="false">
      <c r="A504" s="235"/>
      <c r="B504" s="235"/>
      <c r="C504" s="51"/>
      <c r="D504" s="51"/>
      <c r="E504" s="51"/>
      <c r="F504" s="53"/>
      <c r="G504" s="63" t="s">
        <v>166</v>
      </c>
      <c r="H504" s="205" t="str">
        <f aca="false">ROUND(H503*81/1000000,2)&amp;" ppm"</f>
        <v>30.4 ppm</v>
      </c>
      <c r="I504" s="91" t="s">
        <v>39</v>
      </c>
      <c r="J504" s="206" t="str">
        <f aca="false">ROUND(J503*81/1000000,2)&amp;" ppm"</f>
        <v>1.73 ppm</v>
      </c>
      <c r="K504" s="71"/>
      <c r="L504" s="57"/>
      <c r="M504" s="72"/>
      <c r="N504" s="56"/>
      <c r="O504" s="70"/>
      <c r="P504" s="58"/>
      <c r="Q504" s="205" t="str">
        <f aca="false">ROUND(Q503*246/1000,2)&amp;" ppb"</f>
        <v>9.74 ppb</v>
      </c>
      <c r="R504" s="91" t="s">
        <v>39</v>
      </c>
      <c r="S504" s="206" t="str">
        <f aca="false">ROUND(S503*246/1000,2)&amp;" ppb"</f>
        <v>3.93 ppb</v>
      </c>
      <c r="T504" s="56"/>
      <c r="U504" s="70"/>
      <c r="V504" s="72"/>
      <c r="W504" s="56"/>
      <c r="X504" s="70"/>
      <c r="Y504" s="72"/>
      <c r="Z504" s="73"/>
      <c r="AA504" s="72"/>
      <c r="AB504" s="72"/>
      <c r="AC504" s="71"/>
      <c r="AD504" s="70"/>
      <c r="AE504" s="72"/>
    </row>
    <row r="505" customFormat="false" ht="34.3" hidden="false" customHeight="true" outlineLevel="0" collapsed="false">
      <c r="A505" s="223" t="s">
        <v>1836</v>
      </c>
      <c r="B505" s="24" t="s">
        <v>1837</v>
      </c>
      <c r="C505" s="199" t="s">
        <v>1838</v>
      </c>
      <c r="D505" s="25" t="n">
        <v>13.566</v>
      </c>
      <c r="E505" s="26" t="s">
        <v>1839</v>
      </c>
      <c r="F505" s="27" t="n">
        <v>44874</v>
      </c>
      <c r="G505" s="28" t="s">
        <v>111</v>
      </c>
      <c r="H505" s="108"/>
      <c r="I505" s="109" t="s">
        <v>27</v>
      </c>
      <c r="J505" s="110"/>
      <c r="K505" s="108"/>
      <c r="L505" s="109" t="s">
        <v>28</v>
      </c>
      <c r="M505" s="110"/>
      <c r="N505" s="108"/>
      <c r="O505" s="109" t="s">
        <v>29</v>
      </c>
      <c r="P505" s="110"/>
      <c r="Q505" s="108"/>
      <c r="R505" s="109" t="s">
        <v>30</v>
      </c>
      <c r="S505" s="110"/>
      <c r="T505" s="111"/>
      <c r="U505" s="109" t="s">
        <v>112</v>
      </c>
      <c r="V505" s="110"/>
      <c r="W505" s="108"/>
      <c r="X505" s="109" t="s">
        <v>32</v>
      </c>
      <c r="Y505" s="110"/>
      <c r="Z505" s="108"/>
      <c r="AA505" s="109" t="s">
        <v>98</v>
      </c>
      <c r="AB505" s="110"/>
      <c r="AC505" s="112" t="s">
        <v>34</v>
      </c>
      <c r="AD505" s="112"/>
      <c r="AE505" s="112"/>
    </row>
    <row r="506" customFormat="false" ht="29.05" hidden="false" customHeight="true" outlineLevel="0" collapsed="false">
      <c r="A506" s="93" t="s">
        <v>1840</v>
      </c>
      <c r="B506" s="93" t="s">
        <v>1841</v>
      </c>
      <c r="C506" s="93"/>
      <c r="D506" s="93"/>
      <c r="E506" s="93"/>
      <c r="F506" s="96" t="n">
        <v>44888</v>
      </c>
      <c r="G506" s="28" t="s">
        <v>198</v>
      </c>
      <c r="H506" s="35" t="s">
        <v>1130</v>
      </c>
      <c r="I506" s="33"/>
      <c r="J506" s="36"/>
      <c r="K506" s="35" t="s">
        <v>1842</v>
      </c>
      <c r="L506" s="33"/>
      <c r="M506" s="36"/>
      <c r="N506" s="35" t="n">
        <v>0.3264</v>
      </c>
      <c r="O506" s="33" t="s">
        <v>39</v>
      </c>
      <c r="P506" s="36" t="n">
        <v>0.2677</v>
      </c>
      <c r="Q506" s="35" t="n">
        <v>10.65</v>
      </c>
      <c r="R506" s="33" t="s">
        <v>39</v>
      </c>
      <c r="S506" s="36" t="n">
        <v>1.524</v>
      </c>
      <c r="T506" s="35" t="s">
        <v>1133</v>
      </c>
      <c r="U506" s="33"/>
      <c r="V506" s="36"/>
      <c r="W506" s="35" t="s">
        <v>1843</v>
      </c>
      <c r="X506" s="30"/>
      <c r="Y506" s="36"/>
      <c r="Z506" s="35" t="s">
        <v>1844</v>
      </c>
      <c r="AA506" s="33"/>
      <c r="AB506" s="36"/>
      <c r="AC506" s="163"/>
      <c r="AD506" s="163"/>
      <c r="AE506" s="163"/>
    </row>
    <row r="507" customFormat="false" ht="28.4" hidden="false" customHeight="true" outlineLevel="0" collapsed="false">
      <c r="A507" s="93"/>
      <c r="B507" s="93" t="s">
        <v>1845</v>
      </c>
      <c r="C507" s="93"/>
      <c r="D507" s="93"/>
      <c r="E507" s="93"/>
      <c r="F507" s="96"/>
      <c r="G507" s="28" t="s">
        <v>166</v>
      </c>
      <c r="H507" s="201" t="str">
        <f aca="false">"&lt;"&amp;ROUND(RIGHT(H506,LEN(H506)-1)*81/1000,2)&amp;" ppb"</f>
        <v>&lt;0.21 ppb</v>
      </c>
      <c r="I507" s="33"/>
      <c r="J507" s="202"/>
      <c r="K507" s="201" t="str">
        <f aca="false">"&lt;"&amp;ROUND(RIGHT(K506,LEN(K506)-1)*81/1000,2)&amp;" ppb"</f>
        <v>&lt;1.71 ppb</v>
      </c>
      <c r="L507" s="33"/>
      <c r="M507" s="202"/>
      <c r="N507" s="201" t="str">
        <f aca="false">ROUND(N506*1760/1000,2)&amp;" ppb"</f>
        <v>0.57 ppb</v>
      </c>
      <c r="O507" s="33" t="s">
        <v>39</v>
      </c>
      <c r="P507" s="202" t="str">
        <f aca="false">ROUND(P506*1760/1000,2)&amp;" ppb"</f>
        <v>0.47 ppb</v>
      </c>
      <c r="Q507" s="201" t="str">
        <f aca="false">ROUND(Q506*246/1000,2)&amp;" ppb"</f>
        <v>2.62 ppb</v>
      </c>
      <c r="R507" s="33" t="s">
        <v>39</v>
      </c>
      <c r="S507" s="202" t="str">
        <f aca="false">ROUND(S506*246/1000,2)&amp;" ppb"</f>
        <v>0.37 ppb</v>
      </c>
      <c r="T507" s="201" t="str">
        <f aca="false">"&lt;"&amp;ROUND(RIGHT(T506,LEN(T506)-1)*32300/1000000,2)&amp;" ppm"</f>
        <v>&lt;0.75 ppm</v>
      </c>
      <c r="U507" s="33"/>
      <c r="V507" s="202"/>
      <c r="W507" s="29"/>
      <c r="X507" s="33"/>
      <c r="Y507" s="31"/>
      <c r="Z507" s="29"/>
      <c r="AA507" s="33"/>
      <c r="AB507" s="31"/>
      <c r="AC507" s="37"/>
      <c r="AD507" s="33"/>
      <c r="AE507" s="38"/>
    </row>
    <row r="508" customFormat="false" ht="30" hidden="false" customHeight="true" outlineLevel="0" collapsed="false">
      <c r="A508" s="93"/>
      <c r="B508" s="93"/>
      <c r="C508" s="93"/>
      <c r="D508" s="93"/>
      <c r="E508" s="93"/>
      <c r="F508" s="96"/>
      <c r="G508" s="28" t="s">
        <v>111</v>
      </c>
      <c r="H508" s="134" t="s">
        <v>115</v>
      </c>
      <c r="I508" s="134"/>
      <c r="J508" s="134"/>
      <c r="K508" s="108"/>
      <c r="L508" s="109" t="s">
        <v>80</v>
      </c>
      <c r="M508" s="110"/>
      <c r="N508" s="135"/>
      <c r="O508" s="109" t="s">
        <v>81</v>
      </c>
      <c r="P508" s="136"/>
      <c r="Q508" s="135"/>
      <c r="R508" s="109" t="s">
        <v>117</v>
      </c>
      <c r="S508" s="136"/>
      <c r="T508" s="111"/>
      <c r="U508" s="109" t="s">
        <v>1846</v>
      </c>
      <c r="V508" s="137"/>
      <c r="W508" s="111"/>
      <c r="X508" s="109" t="s">
        <v>1847</v>
      </c>
      <c r="Y508" s="137"/>
      <c r="Z508" s="111"/>
      <c r="AA508" s="109"/>
      <c r="AB508" s="137"/>
      <c r="AC508" s="108"/>
      <c r="AD508" s="109"/>
      <c r="AE508" s="110"/>
    </row>
    <row r="509" customFormat="false" ht="27.6" hidden="false" customHeight="true" outlineLevel="0" collapsed="false">
      <c r="A509" s="226"/>
      <c r="B509" s="93"/>
      <c r="C509" s="93"/>
      <c r="D509" s="93"/>
      <c r="E509" s="93"/>
      <c r="F509" s="96"/>
      <c r="G509" s="28" t="s">
        <v>198</v>
      </c>
      <c r="H509" s="35" t="s">
        <v>1848</v>
      </c>
      <c r="I509" s="30"/>
      <c r="J509" s="283"/>
      <c r="K509" s="35" t="n">
        <v>6.5468</v>
      </c>
      <c r="L509" s="30" t="s">
        <v>39</v>
      </c>
      <c r="M509" s="36" t="n">
        <v>5.548</v>
      </c>
      <c r="N509" s="35" t="n">
        <v>3.4212</v>
      </c>
      <c r="O509" s="30" t="s">
        <v>39</v>
      </c>
      <c r="P509" s="36" t="n">
        <v>1.054</v>
      </c>
      <c r="Q509" s="35" t="n">
        <v>5.23</v>
      </c>
      <c r="R509" s="30" t="s">
        <v>39</v>
      </c>
      <c r="S509" s="36" t="n">
        <v>2.023</v>
      </c>
      <c r="T509" s="35" t="n">
        <v>0.8592</v>
      </c>
      <c r="U509" s="33" t="s">
        <v>39</v>
      </c>
      <c r="V509" s="36" t="n">
        <v>0.68</v>
      </c>
      <c r="W509" s="35" t="n">
        <v>2.5378</v>
      </c>
      <c r="X509" s="33" t="s">
        <v>39</v>
      </c>
      <c r="Y509" s="36" t="n">
        <v>0.945</v>
      </c>
      <c r="Z509" s="37"/>
      <c r="AA509" s="37"/>
      <c r="AB509" s="37"/>
      <c r="AC509" s="29"/>
      <c r="AD509" s="33"/>
      <c r="AE509" s="36"/>
    </row>
    <row r="510" customFormat="false" ht="29.2" hidden="false" customHeight="true" outlineLevel="0" collapsed="false">
      <c r="A510" s="228"/>
      <c r="B510" s="228"/>
      <c r="C510" s="39"/>
      <c r="D510" s="39"/>
      <c r="E510" s="39"/>
      <c r="F510" s="40"/>
      <c r="G510" s="28" t="s">
        <v>166</v>
      </c>
      <c r="H510" s="201" t="str">
        <f aca="false">"&lt;"&amp;ROUND(RIGHT(H509,LEN(H509)-1)*81/1000,2)&amp;" ppb"</f>
        <v>&lt;28.91 ppb</v>
      </c>
      <c r="I510" s="33"/>
      <c r="J510" s="202"/>
      <c r="K510" s="29"/>
      <c r="L510" s="30"/>
      <c r="M510" s="31"/>
      <c r="N510" s="35"/>
      <c r="O510" s="33"/>
      <c r="P510" s="36"/>
      <c r="Q510" s="201" t="str">
        <f aca="false">ROUND(Q509*246/1000,2)&amp;" ppb"</f>
        <v>1.29 ppb</v>
      </c>
      <c r="R510" s="33" t="s">
        <v>39</v>
      </c>
      <c r="S510" s="202" t="str">
        <f aca="false">ROUND(S509*246/1000,2)&amp;" ppb"</f>
        <v>0.5 ppb</v>
      </c>
      <c r="T510" s="29"/>
      <c r="U510" s="31"/>
      <c r="V510" s="31"/>
      <c r="W510" s="35"/>
      <c r="X510" s="33"/>
      <c r="Y510" s="31"/>
      <c r="Z510" s="37"/>
      <c r="AA510" s="31"/>
      <c r="AB510" s="31"/>
      <c r="AC510" s="29"/>
      <c r="AD510" s="33"/>
      <c r="AE510" s="31"/>
    </row>
    <row r="511" customFormat="false" ht="34.3" hidden="false" customHeight="true" outlineLevel="0" collapsed="false">
      <c r="A511" s="229" t="s">
        <v>1849</v>
      </c>
      <c r="B511" s="41" t="s">
        <v>1850</v>
      </c>
      <c r="C511" s="185" t="s">
        <v>1851</v>
      </c>
      <c r="D511" s="76" t="n">
        <v>6.841</v>
      </c>
      <c r="E511" s="42" t="s">
        <v>1852</v>
      </c>
      <c r="F511" s="62" t="n">
        <v>44888</v>
      </c>
      <c r="G511" s="63" t="s">
        <v>111</v>
      </c>
      <c r="H511" s="108"/>
      <c r="I511" s="109" t="s">
        <v>27</v>
      </c>
      <c r="J511" s="110"/>
      <c r="K511" s="108"/>
      <c r="L511" s="109" t="s">
        <v>28</v>
      </c>
      <c r="M511" s="110"/>
      <c r="N511" s="108"/>
      <c r="O511" s="109" t="s">
        <v>29</v>
      </c>
      <c r="P511" s="110"/>
      <c r="Q511" s="108"/>
      <c r="R511" s="109" t="s">
        <v>30</v>
      </c>
      <c r="S511" s="110"/>
      <c r="T511" s="111"/>
      <c r="U511" s="109" t="s">
        <v>112</v>
      </c>
      <c r="V511" s="110"/>
      <c r="W511" s="108"/>
      <c r="X511" s="109" t="s">
        <v>32</v>
      </c>
      <c r="Y511" s="110"/>
      <c r="Z511" s="108"/>
      <c r="AA511" s="109" t="s">
        <v>98</v>
      </c>
      <c r="AB511" s="110"/>
      <c r="AC511" s="112" t="s">
        <v>34</v>
      </c>
      <c r="AD511" s="112"/>
      <c r="AE511" s="112"/>
    </row>
    <row r="512" customFormat="false" ht="29.05" hidden="false" customHeight="true" outlineLevel="0" collapsed="false">
      <c r="A512" s="86" t="s">
        <v>1840</v>
      </c>
      <c r="B512" s="340" t="s">
        <v>1853</v>
      </c>
      <c r="C512" s="86"/>
      <c r="D512" s="86"/>
      <c r="E512" s="86"/>
      <c r="F512" s="89" t="n">
        <v>44895</v>
      </c>
      <c r="G512" s="63" t="s">
        <v>198</v>
      </c>
      <c r="H512" s="77" t="s">
        <v>1854</v>
      </c>
      <c r="I512" s="70"/>
      <c r="J512" s="58"/>
      <c r="K512" s="77" t="s">
        <v>1855</v>
      </c>
      <c r="L512" s="70"/>
      <c r="M512" s="58"/>
      <c r="N512" s="56" t="n">
        <v>0.9225</v>
      </c>
      <c r="O512" s="91" t="s">
        <v>39</v>
      </c>
      <c r="P512" s="58" t="n">
        <v>0.3649</v>
      </c>
      <c r="Q512" s="56" t="n">
        <v>2.173</v>
      </c>
      <c r="R512" s="91" t="s">
        <v>39</v>
      </c>
      <c r="S512" s="58" t="n">
        <v>1.562</v>
      </c>
      <c r="T512" s="56" t="n">
        <v>115.33</v>
      </c>
      <c r="U512" s="91" t="s">
        <v>39</v>
      </c>
      <c r="V512" s="58" t="n">
        <v>63.56</v>
      </c>
      <c r="W512" s="77" t="s">
        <v>1856</v>
      </c>
      <c r="X512" s="57"/>
      <c r="Y512" s="58"/>
      <c r="Z512" s="77" t="s">
        <v>1857</v>
      </c>
      <c r="AA512" s="70"/>
      <c r="AB512" s="58"/>
      <c r="AC512" s="69"/>
      <c r="AD512" s="69"/>
      <c r="AE512" s="69"/>
    </row>
    <row r="513" customFormat="false" ht="28.4" hidden="false" customHeight="true" outlineLevel="0" collapsed="false">
      <c r="A513" s="86"/>
      <c r="B513" s="86" t="s">
        <v>1845</v>
      </c>
      <c r="C513" s="86"/>
      <c r="D513" s="86"/>
      <c r="E513" s="86"/>
      <c r="F513" s="89"/>
      <c r="G513" s="63" t="s">
        <v>166</v>
      </c>
      <c r="H513" s="205" t="str">
        <f aca="false">"&lt;"&amp;ROUND(RIGHT(H512,LEN(H512)-1)*81/1000,2)&amp;" ppb"</f>
        <v>&lt;0.14 ppb</v>
      </c>
      <c r="I513" s="70"/>
      <c r="J513" s="206"/>
      <c r="K513" s="205" t="str">
        <f aca="false">"&lt;"&amp;ROUND(RIGHT(K512,LEN(K512)-1)*81/1000,2)&amp;" ppb"</f>
        <v>&lt;2.05 ppb</v>
      </c>
      <c r="L513" s="70"/>
      <c r="M513" s="206"/>
      <c r="N513" s="205" t="str">
        <f aca="false">ROUND(N512*1760/1000,2)&amp;" ppb"</f>
        <v>1.62 ppb</v>
      </c>
      <c r="O513" s="91" t="s">
        <v>39</v>
      </c>
      <c r="P513" s="206" t="str">
        <f aca="false">ROUND(P512*1760/1000,2)&amp;" ppb"</f>
        <v>0.64 ppb</v>
      </c>
      <c r="Q513" s="205" t="str">
        <f aca="false">ROUND(Q512*246/1000,2)&amp;" ppb"</f>
        <v>0.53 ppb</v>
      </c>
      <c r="R513" s="91" t="s">
        <v>39</v>
      </c>
      <c r="S513" s="206" t="str">
        <f aca="false">ROUND(S512*246/1000,2)&amp;" ppb"</f>
        <v>0.38 ppb</v>
      </c>
      <c r="T513" s="205" t="str">
        <f aca="false">ROUND(T512*32300/1000000,2)&amp;" ppm"</f>
        <v>3.73 ppm</v>
      </c>
      <c r="U513" s="91" t="s">
        <v>39</v>
      </c>
      <c r="V513" s="206" t="str">
        <f aca="false">ROUND(V512*32300/1000000,2)&amp;" ppm"</f>
        <v>2.05 ppm</v>
      </c>
      <c r="W513" s="71"/>
      <c r="X513" s="70"/>
      <c r="Y513" s="72"/>
      <c r="Z513" s="71"/>
      <c r="AA513" s="70"/>
      <c r="AB513" s="72"/>
      <c r="AC513" s="73"/>
      <c r="AD513" s="70"/>
      <c r="AE513" s="74"/>
    </row>
    <row r="514" customFormat="false" ht="30" hidden="false" customHeight="true" outlineLevel="0" collapsed="false">
      <c r="A514" s="86"/>
      <c r="B514" s="86"/>
      <c r="C514" s="86"/>
      <c r="D514" s="86"/>
      <c r="E514" s="86"/>
      <c r="F514" s="89"/>
      <c r="G514" s="63" t="s">
        <v>111</v>
      </c>
      <c r="H514" s="134" t="s">
        <v>115</v>
      </c>
      <c r="I514" s="134"/>
      <c r="J514" s="134"/>
      <c r="K514" s="108"/>
      <c r="L514" s="109" t="s">
        <v>80</v>
      </c>
      <c r="M514" s="110"/>
      <c r="N514" s="135"/>
      <c r="O514" s="109" t="s">
        <v>81</v>
      </c>
      <c r="P514" s="136"/>
      <c r="Q514" s="135"/>
      <c r="R514" s="109" t="s">
        <v>117</v>
      </c>
      <c r="S514" s="136"/>
      <c r="T514" s="111"/>
      <c r="U514" s="109" t="s">
        <v>1846</v>
      </c>
      <c r="V514" s="137"/>
      <c r="W514" s="111"/>
      <c r="X514" s="109" t="s">
        <v>1847</v>
      </c>
      <c r="Y514" s="137"/>
      <c r="Z514" s="111"/>
      <c r="AA514" s="109"/>
      <c r="AB514" s="137"/>
      <c r="AC514" s="108"/>
      <c r="AD514" s="109"/>
      <c r="AE514" s="110"/>
    </row>
    <row r="515" customFormat="false" ht="27.6" hidden="false" customHeight="true" outlineLevel="0" collapsed="false">
      <c r="A515" s="232"/>
      <c r="B515" s="86"/>
      <c r="C515" s="86"/>
      <c r="D515" s="86"/>
      <c r="E515" s="86"/>
      <c r="F515" s="89"/>
      <c r="G515" s="63" t="s">
        <v>198</v>
      </c>
      <c r="H515" s="77" t="s">
        <v>1858</v>
      </c>
      <c r="I515" s="57"/>
      <c r="J515" s="233"/>
      <c r="K515" s="77" t="s">
        <v>1859</v>
      </c>
      <c r="L515" s="57"/>
      <c r="M515" s="233"/>
      <c r="N515" s="56" t="n">
        <v>4.2869</v>
      </c>
      <c r="O515" s="98" t="s">
        <v>39</v>
      </c>
      <c r="P515" s="58" t="n">
        <v>2.302</v>
      </c>
      <c r="Q515" s="56" t="n">
        <v>9.204</v>
      </c>
      <c r="R515" s="98" t="s">
        <v>39</v>
      </c>
      <c r="S515" s="58" t="n">
        <v>2.853</v>
      </c>
      <c r="T515" s="56" t="n">
        <v>1.331</v>
      </c>
      <c r="U515" s="91" t="s">
        <v>39</v>
      </c>
      <c r="V515" s="58" t="n">
        <v>0.8092</v>
      </c>
      <c r="W515" s="56" t="n">
        <v>2.4025</v>
      </c>
      <c r="X515" s="91" t="s">
        <v>39</v>
      </c>
      <c r="Y515" s="58" t="n">
        <v>1.622</v>
      </c>
      <c r="Z515" s="73"/>
      <c r="AA515" s="73"/>
      <c r="AB515" s="73"/>
      <c r="AC515" s="71"/>
      <c r="AD515" s="70"/>
      <c r="AE515" s="58"/>
    </row>
    <row r="516" customFormat="false" ht="30.65" hidden="false" customHeight="true" outlineLevel="0" collapsed="false">
      <c r="A516" s="235"/>
      <c r="B516" s="235"/>
      <c r="C516" s="51"/>
      <c r="D516" s="51"/>
      <c r="E516" s="51"/>
      <c r="F516" s="53"/>
      <c r="G516" s="63" t="s">
        <v>166</v>
      </c>
      <c r="H516" s="205" t="str">
        <f aca="false">"&lt;"&amp;ROUND(RIGHT(H515,LEN(H515)-1)*81/1000,2)&amp;" ppb"</f>
        <v>&lt;77.09 ppb</v>
      </c>
      <c r="I516" s="70"/>
      <c r="J516" s="206"/>
      <c r="K516" s="71"/>
      <c r="L516" s="57"/>
      <c r="M516" s="72"/>
      <c r="N516" s="56"/>
      <c r="O516" s="70"/>
      <c r="P516" s="58"/>
      <c r="Q516" s="205" t="str">
        <f aca="false">ROUND(Q515*246/1000,2)&amp;" ppb"</f>
        <v>2.26 ppb</v>
      </c>
      <c r="R516" s="91" t="s">
        <v>39</v>
      </c>
      <c r="S516" s="206" t="str">
        <f aca="false">ROUND(S515*246/1000,2)&amp;" ppb"</f>
        <v>0.7 ppb</v>
      </c>
      <c r="T516" s="71"/>
      <c r="U516" s="72"/>
      <c r="V516" s="72"/>
      <c r="W516" s="56"/>
      <c r="X516" s="70"/>
      <c r="Y516" s="72"/>
      <c r="Z516" s="73"/>
      <c r="AA516" s="72"/>
      <c r="AB516" s="72"/>
      <c r="AC516" s="71"/>
      <c r="AD516" s="70"/>
      <c r="AE516" s="72"/>
    </row>
    <row r="517" customFormat="false" ht="34.3" hidden="false" customHeight="true" outlineLevel="0" collapsed="false">
      <c r="A517" s="223" t="s">
        <v>1860</v>
      </c>
      <c r="B517" s="24" t="s">
        <v>1861</v>
      </c>
      <c r="C517" s="199" t="s">
        <v>1862</v>
      </c>
      <c r="D517" s="25" t="n">
        <v>6.862</v>
      </c>
      <c r="E517" s="26" t="s">
        <v>1863</v>
      </c>
      <c r="F517" s="27" t="n">
        <v>44895</v>
      </c>
      <c r="G517" s="28" t="s">
        <v>111</v>
      </c>
      <c r="H517" s="108"/>
      <c r="I517" s="109" t="s">
        <v>27</v>
      </c>
      <c r="J517" s="110"/>
      <c r="K517" s="108"/>
      <c r="L517" s="109" t="s">
        <v>28</v>
      </c>
      <c r="M517" s="110"/>
      <c r="N517" s="108"/>
      <c r="O517" s="109" t="s">
        <v>29</v>
      </c>
      <c r="P517" s="110"/>
      <c r="Q517" s="108"/>
      <c r="R517" s="109" t="s">
        <v>30</v>
      </c>
      <c r="S517" s="110"/>
      <c r="T517" s="111"/>
      <c r="U517" s="109" t="s">
        <v>112</v>
      </c>
      <c r="V517" s="110"/>
      <c r="W517" s="108"/>
      <c r="X517" s="109" t="s">
        <v>32</v>
      </c>
      <c r="Y517" s="110"/>
      <c r="Z517" s="108"/>
      <c r="AA517" s="109" t="s">
        <v>98</v>
      </c>
      <c r="AB517" s="110"/>
      <c r="AC517" s="112" t="s">
        <v>34</v>
      </c>
      <c r="AD517" s="112"/>
      <c r="AE517" s="112"/>
    </row>
    <row r="518" customFormat="false" ht="29.05" hidden="false" customHeight="true" outlineLevel="0" collapsed="false">
      <c r="A518" s="93" t="s">
        <v>1840</v>
      </c>
      <c r="B518" s="341" t="s">
        <v>1853</v>
      </c>
      <c r="C518" s="93"/>
      <c r="D518" s="93"/>
      <c r="E518" s="93"/>
      <c r="F518" s="96" t="n">
        <v>44902</v>
      </c>
      <c r="G518" s="28" t="s">
        <v>198</v>
      </c>
      <c r="H518" s="35" t="n">
        <v>14870</v>
      </c>
      <c r="I518" s="33" t="s">
        <v>39</v>
      </c>
      <c r="J518" s="36" t="n">
        <v>330.6</v>
      </c>
      <c r="K518" s="35" t="n">
        <v>40070</v>
      </c>
      <c r="L518" s="33" t="s">
        <v>39</v>
      </c>
      <c r="M518" s="36" t="n">
        <v>1910</v>
      </c>
      <c r="N518" s="35" t="n">
        <v>1051</v>
      </c>
      <c r="O518" s="33" t="s">
        <v>39</v>
      </c>
      <c r="P518" s="36" t="n">
        <v>24.73</v>
      </c>
      <c r="Q518" s="35" t="n">
        <v>8635</v>
      </c>
      <c r="R518" s="33" t="s">
        <v>39</v>
      </c>
      <c r="S518" s="36" t="n">
        <v>244.9</v>
      </c>
      <c r="T518" s="35" t="n">
        <v>79438</v>
      </c>
      <c r="U518" s="33" t="s">
        <v>39</v>
      </c>
      <c r="V518" s="36" t="n">
        <v>4206</v>
      </c>
      <c r="W518" s="35" t="s">
        <v>1864</v>
      </c>
      <c r="X518" s="30"/>
      <c r="Y518" s="36"/>
      <c r="Z518" s="35" t="s">
        <v>1865</v>
      </c>
      <c r="AA518" s="33"/>
      <c r="AB518" s="36"/>
      <c r="AC518" s="163"/>
      <c r="AD518" s="163"/>
      <c r="AE518" s="163"/>
    </row>
    <row r="519" customFormat="false" ht="28.4" hidden="false" customHeight="true" outlineLevel="0" collapsed="false">
      <c r="A519" s="93"/>
      <c r="B519" s="93" t="s">
        <v>1845</v>
      </c>
      <c r="C519" s="93"/>
      <c r="D519" s="93"/>
      <c r="E519" s="93"/>
      <c r="F519" s="96"/>
      <c r="G519" s="28" t="s">
        <v>166</v>
      </c>
      <c r="H519" s="201" t="str">
        <f aca="false">ROUND(H518*81/1000,2)&amp;" ppb"</f>
        <v>1204.47 ppb</v>
      </c>
      <c r="I519" s="33" t="s">
        <v>39</v>
      </c>
      <c r="J519" s="202" t="str">
        <f aca="false">ROUND(J518*81/1000,2)&amp;" ppb"</f>
        <v>26.78 ppb</v>
      </c>
      <c r="K519" s="201" t="str">
        <f aca="false">ROUND(K518*81/1000,2)&amp;" ppb"</f>
        <v>3245.67 ppb</v>
      </c>
      <c r="L519" s="33" t="s">
        <v>39</v>
      </c>
      <c r="M519" s="202" t="str">
        <f aca="false">ROUND(M518*81/1000,2)&amp;" ppb"</f>
        <v>154.71 ppb</v>
      </c>
      <c r="N519" s="201" t="str">
        <f aca="false">ROUND(N518*1760/1000,2)&amp;" ppb"</f>
        <v>1849.76 ppb</v>
      </c>
      <c r="O519" s="33" t="s">
        <v>39</v>
      </c>
      <c r="P519" s="202" t="str">
        <f aca="false">ROUND(P518*1760/1000,2)&amp;" ppb"</f>
        <v>43.52 ppb</v>
      </c>
      <c r="Q519" s="201" t="str">
        <f aca="false">ROUND(Q518*246/1000,2)&amp;" ppb"</f>
        <v>2124.21 ppb</v>
      </c>
      <c r="R519" s="33" t="s">
        <v>39</v>
      </c>
      <c r="S519" s="202" t="str">
        <f aca="false">ROUND(S518*246/1000,2)&amp;" ppb"</f>
        <v>60.25 ppb</v>
      </c>
      <c r="T519" s="201" t="str">
        <f aca="false">ROUND(T518*32300/1000000,2)&amp;" ppm"</f>
        <v>2565.85 ppm</v>
      </c>
      <c r="U519" s="33" t="s">
        <v>39</v>
      </c>
      <c r="V519" s="202" t="str">
        <f aca="false">ROUND(V518*32300/1000000,2)&amp;" ppm"</f>
        <v>135.85 ppm</v>
      </c>
      <c r="W519" s="29"/>
      <c r="X519" s="33"/>
      <c r="Y519" s="31"/>
      <c r="Z519" s="29"/>
      <c r="AA519" s="33"/>
      <c r="AB519" s="31"/>
      <c r="AC519" s="37"/>
      <c r="AD519" s="33"/>
      <c r="AE519" s="38"/>
    </row>
    <row r="520" customFormat="false" ht="30" hidden="false" customHeight="true" outlineLevel="0" collapsed="false">
      <c r="A520" s="93"/>
      <c r="B520" s="93"/>
      <c r="C520" s="93"/>
      <c r="D520" s="93"/>
      <c r="E520" s="93"/>
      <c r="F520" s="96"/>
      <c r="G520" s="28" t="s">
        <v>111</v>
      </c>
      <c r="H520" s="134" t="s">
        <v>115</v>
      </c>
      <c r="I520" s="134"/>
      <c r="J520" s="134"/>
      <c r="K520" s="108"/>
      <c r="L520" s="109" t="s">
        <v>80</v>
      </c>
      <c r="M520" s="110"/>
      <c r="N520" s="135"/>
      <c r="O520" s="109" t="s">
        <v>81</v>
      </c>
      <c r="P520" s="136"/>
      <c r="Q520" s="135"/>
      <c r="R520" s="109" t="s">
        <v>117</v>
      </c>
      <c r="S520" s="136"/>
      <c r="T520" s="111"/>
      <c r="U520" s="109" t="s">
        <v>1846</v>
      </c>
      <c r="V520" s="137"/>
      <c r="W520" s="111"/>
      <c r="X520" s="109" t="s">
        <v>1847</v>
      </c>
      <c r="Y520" s="137"/>
      <c r="Z520" s="111"/>
      <c r="AA520" s="109"/>
      <c r="AB520" s="137"/>
      <c r="AC520" s="108"/>
      <c r="AD520" s="109"/>
      <c r="AE520" s="110"/>
    </row>
    <row r="521" customFormat="false" ht="27.6" hidden="false" customHeight="true" outlineLevel="0" collapsed="false">
      <c r="A521" s="226"/>
      <c r="B521" s="93"/>
      <c r="C521" s="93"/>
      <c r="D521" s="93"/>
      <c r="E521" s="93"/>
      <c r="F521" s="96"/>
      <c r="G521" s="28" t="s">
        <v>198</v>
      </c>
      <c r="H521" s="35" t="n">
        <v>73510</v>
      </c>
      <c r="I521" s="30" t="s">
        <v>39</v>
      </c>
      <c r="J521" s="283" t="n">
        <v>4452</v>
      </c>
      <c r="K521" s="35" t="s">
        <v>1866</v>
      </c>
      <c r="L521" s="30"/>
      <c r="M521" s="283"/>
      <c r="N521" s="35" t="n">
        <v>105.72</v>
      </c>
      <c r="O521" s="30" t="s">
        <v>39</v>
      </c>
      <c r="P521" s="36" t="n">
        <v>34.27</v>
      </c>
      <c r="Q521" s="35" t="n">
        <v>12470</v>
      </c>
      <c r="R521" s="30" t="s">
        <v>39</v>
      </c>
      <c r="S521" s="36" t="n">
        <v>319.2</v>
      </c>
      <c r="T521" s="35" t="s">
        <v>1867</v>
      </c>
      <c r="U521" s="33"/>
      <c r="V521" s="36"/>
      <c r="W521" s="100" t="s">
        <v>1868</v>
      </c>
      <c r="X521" s="33"/>
      <c r="Y521" s="36"/>
      <c r="Z521" s="37"/>
      <c r="AA521" s="37"/>
      <c r="AB521" s="37"/>
      <c r="AC521" s="29"/>
      <c r="AD521" s="33"/>
      <c r="AE521" s="36"/>
    </row>
    <row r="522" customFormat="false" ht="29.2" hidden="false" customHeight="true" outlineLevel="0" collapsed="false">
      <c r="A522" s="228"/>
      <c r="B522" s="228"/>
      <c r="C522" s="39"/>
      <c r="D522" s="39"/>
      <c r="E522" s="39"/>
      <c r="F522" s="40"/>
      <c r="G522" s="28" t="s">
        <v>166</v>
      </c>
      <c r="H522" s="201" t="str">
        <f aca="false">ROUND(H521*81/1000,2)&amp;" ppb"</f>
        <v>5954.31 ppb</v>
      </c>
      <c r="I522" s="33" t="s">
        <v>39</v>
      </c>
      <c r="J522" s="202" t="str">
        <f aca="false">ROUND(J521*81/1000,2)&amp;" ppb"</f>
        <v>360.61 ppb</v>
      </c>
      <c r="K522" s="29"/>
      <c r="L522" s="30"/>
      <c r="M522" s="31"/>
      <c r="N522" s="35"/>
      <c r="O522" s="33"/>
      <c r="P522" s="36"/>
      <c r="Q522" s="201" t="str">
        <f aca="false">ROUND(Q521*246/1000,2)&amp;" ppb"</f>
        <v>3067.62 ppb</v>
      </c>
      <c r="R522" s="33" t="s">
        <v>39</v>
      </c>
      <c r="S522" s="202" t="str">
        <f aca="false">ROUND(S521*246/1000,2)&amp;" ppb"</f>
        <v>78.52 ppb</v>
      </c>
      <c r="T522" s="29"/>
      <c r="U522" s="31"/>
      <c r="V522" s="31"/>
      <c r="W522" s="35"/>
      <c r="X522" s="33"/>
      <c r="Y522" s="31"/>
      <c r="Z522" s="37"/>
      <c r="AA522" s="31"/>
      <c r="AB522" s="31"/>
      <c r="AC522" s="29"/>
      <c r="AD522" s="33"/>
      <c r="AE522" s="31"/>
    </row>
    <row r="523" customFormat="false" ht="34.3" hidden="false" customHeight="true" outlineLevel="0" collapsed="false">
      <c r="A523" s="229" t="s">
        <v>1869</v>
      </c>
      <c r="B523" s="41" t="s">
        <v>1837</v>
      </c>
      <c r="C523" s="185" t="s">
        <v>1870</v>
      </c>
      <c r="D523" s="76" t="n">
        <v>14.578</v>
      </c>
      <c r="E523" s="42" t="n">
        <v>230404</v>
      </c>
      <c r="F523" s="62" t="n">
        <v>45020</v>
      </c>
      <c r="G523" s="63" t="s">
        <v>111</v>
      </c>
      <c r="H523" s="108"/>
      <c r="I523" s="109" t="s">
        <v>27</v>
      </c>
      <c r="J523" s="110"/>
      <c r="K523" s="108"/>
      <c r="L523" s="109" t="s">
        <v>28</v>
      </c>
      <c r="M523" s="110"/>
      <c r="N523" s="108"/>
      <c r="O523" s="109" t="s">
        <v>29</v>
      </c>
      <c r="P523" s="110"/>
      <c r="Q523" s="108"/>
      <c r="R523" s="109" t="s">
        <v>30</v>
      </c>
      <c r="S523" s="110"/>
      <c r="T523" s="111"/>
      <c r="U523" s="109" t="s">
        <v>112</v>
      </c>
      <c r="V523" s="110"/>
      <c r="W523" s="108"/>
      <c r="X523" s="109" t="s">
        <v>32</v>
      </c>
      <c r="Y523" s="110"/>
      <c r="Z523" s="108"/>
      <c r="AA523" s="109" t="s">
        <v>98</v>
      </c>
      <c r="AB523" s="110"/>
      <c r="AC523" s="112" t="s">
        <v>34</v>
      </c>
      <c r="AD523" s="112"/>
      <c r="AE523" s="112"/>
    </row>
    <row r="524" customFormat="false" ht="29.05" hidden="false" customHeight="true" outlineLevel="0" collapsed="false">
      <c r="A524" s="86" t="s">
        <v>1840</v>
      </c>
      <c r="B524" s="86" t="s">
        <v>1871</v>
      </c>
      <c r="C524" s="86"/>
      <c r="D524" s="86"/>
      <c r="E524" s="86"/>
      <c r="F524" s="89" t="n">
        <v>45035</v>
      </c>
      <c r="G524" s="63" t="s">
        <v>198</v>
      </c>
      <c r="H524" s="56" t="n">
        <v>3.538</v>
      </c>
      <c r="I524" s="91" t="s">
        <v>39</v>
      </c>
      <c r="J524" s="58" t="n">
        <v>0.9308</v>
      </c>
      <c r="K524" s="77" t="s">
        <v>1872</v>
      </c>
      <c r="L524" s="70"/>
      <c r="M524" s="58"/>
      <c r="N524" s="56" t="n">
        <v>0.3841</v>
      </c>
      <c r="O524" s="91" t="s">
        <v>39</v>
      </c>
      <c r="P524" s="58" t="n">
        <v>0.2371</v>
      </c>
      <c r="Q524" s="56" t="n">
        <v>77.402</v>
      </c>
      <c r="R524" s="91" t="s">
        <v>39</v>
      </c>
      <c r="S524" s="58" t="n">
        <v>1.142</v>
      </c>
      <c r="T524" s="77" t="s">
        <v>1873</v>
      </c>
      <c r="U524" s="70"/>
      <c r="V524" s="58"/>
      <c r="W524" s="77" t="s">
        <v>1874</v>
      </c>
      <c r="X524" s="57"/>
      <c r="Y524" s="58"/>
      <c r="Z524" s="77" t="s">
        <v>421</v>
      </c>
      <c r="AA524" s="70"/>
      <c r="AB524" s="58"/>
      <c r="AC524" s="69"/>
      <c r="AD524" s="69"/>
      <c r="AE524" s="69"/>
    </row>
    <row r="525" customFormat="false" ht="28.4" hidden="false" customHeight="true" outlineLevel="0" collapsed="false">
      <c r="A525" s="86"/>
      <c r="B525" s="86" t="s">
        <v>1875</v>
      </c>
      <c r="C525" s="86"/>
      <c r="D525" s="86"/>
      <c r="E525" s="86"/>
      <c r="F525" s="89"/>
      <c r="G525" s="63" t="s">
        <v>166</v>
      </c>
      <c r="H525" s="205" t="str">
        <f aca="false">ROUND(H524*81/1000,2)&amp;" ppb"</f>
        <v>0.29 ppb</v>
      </c>
      <c r="I525" s="91" t="s">
        <v>39</v>
      </c>
      <c r="J525" s="206" t="str">
        <f aca="false">ROUND(J524*81/1000,2)&amp;" ppb"</f>
        <v>0.08 ppb</v>
      </c>
      <c r="K525" s="205" t="str">
        <f aca="false">"&lt;"&amp;ROUND(RIGHT(K524,LEN(K524)-1)*81/1000,2)&amp;" ppb"</f>
        <v>&lt;2.2 ppb</v>
      </c>
      <c r="L525" s="70"/>
      <c r="M525" s="206"/>
      <c r="N525" s="205" t="str">
        <f aca="false">ROUND(N524*1760/1000,2)&amp;" ppb"</f>
        <v>0.68 ppb</v>
      </c>
      <c r="O525" s="91" t="s">
        <v>39</v>
      </c>
      <c r="P525" s="206" t="str">
        <f aca="false">ROUND(P524*1760/1000,2)&amp;" ppb"</f>
        <v>0.42 ppb</v>
      </c>
      <c r="Q525" s="205" t="str">
        <f aca="false">ROUND(Q524*246/1000,2)&amp;" ppb"</f>
        <v>19.04 ppb</v>
      </c>
      <c r="R525" s="91" t="s">
        <v>39</v>
      </c>
      <c r="S525" s="206" t="str">
        <f aca="false">ROUND(S524*246/1000,2)&amp;" ppb"</f>
        <v>0.28 ppb</v>
      </c>
      <c r="T525" s="205" t="str">
        <f aca="false">"&lt;"&amp;ROUND(RIGHT(T524,LEN(T524)-1)*32300/1000000,2)&amp;" ppm"</f>
        <v>&lt;1.43 ppm</v>
      </c>
      <c r="U525" s="70"/>
      <c r="V525" s="206"/>
      <c r="W525" s="71"/>
      <c r="X525" s="70"/>
      <c r="Y525" s="72"/>
      <c r="Z525" s="71"/>
      <c r="AA525" s="70"/>
      <c r="AB525" s="72"/>
      <c r="AC525" s="73"/>
      <c r="AD525" s="70"/>
      <c r="AE525" s="74"/>
    </row>
    <row r="526" customFormat="false" ht="30" hidden="false" customHeight="true" outlineLevel="0" collapsed="false">
      <c r="A526" s="86"/>
      <c r="B526" s="86"/>
      <c r="C526" s="86"/>
      <c r="D526" s="86"/>
      <c r="E526" s="86"/>
      <c r="F526" s="89"/>
      <c r="G526" s="63" t="s">
        <v>111</v>
      </c>
      <c r="H526" s="134" t="s">
        <v>115</v>
      </c>
      <c r="I526" s="134"/>
      <c r="J526" s="134"/>
      <c r="K526" s="108"/>
      <c r="L526" s="109" t="s">
        <v>80</v>
      </c>
      <c r="M526" s="110"/>
      <c r="N526" s="135"/>
      <c r="O526" s="109" t="s">
        <v>81</v>
      </c>
      <c r="P526" s="136"/>
      <c r="Q526" s="135"/>
      <c r="R526" s="109" t="s">
        <v>117</v>
      </c>
      <c r="S526" s="136"/>
      <c r="T526" s="111"/>
      <c r="U526" s="109" t="s">
        <v>1846</v>
      </c>
      <c r="V526" s="137"/>
      <c r="W526" s="111"/>
      <c r="X526" s="109" t="s">
        <v>1847</v>
      </c>
      <c r="Y526" s="137"/>
      <c r="Z526" s="111"/>
      <c r="AA526" s="109"/>
      <c r="AB526" s="137"/>
      <c r="AC526" s="108"/>
      <c r="AD526" s="109"/>
      <c r="AE526" s="110"/>
    </row>
    <row r="527" customFormat="false" ht="27.6" hidden="false" customHeight="true" outlineLevel="0" collapsed="false">
      <c r="A527" s="232"/>
      <c r="B527" s="86"/>
      <c r="C527" s="86"/>
      <c r="D527" s="86"/>
      <c r="E527" s="86"/>
      <c r="F527" s="89"/>
      <c r="G527" s="63" t="s">
        <v>198</v>
      </c>
      <c r="H527" s="56" t="n">
        <v>223.3</v>
      </c>
      <c r="I527" s="98" t="s">
        <v>39</v>
      </c>
      <c r="J527" s="233" t="n">
        <v>1570</v>
      </c>
      <c r="K527" s="77" t="s">
        <v>1876</v>
      </c>
      <c r="L527" s="57"/>
      <c r="M527" s="233"/>
      <c r="N527" s="56" t="n">
        <v>5.11</v>
      </c>
      <c r="O527" s="98" t="s">
        <v>39</v>
      </c>
      <c r="P527" s="58" t="n">
        <v>1.538</v>
      </c>
      <c r="Q527" s="56" t="n">
        <v>6.773</v>
      </c>
      <c r="R527" s="98" t="s">
        <v>39</v>
      </c>
      <c r="S527" s="58" t="n">
        <v>1.883</v>
      </c>
      <c r="T527" s="77" t="s">
        <v>100</v>
      </c>
      <c r="U527" s="70"/>
      <c r="V527" s="58"/>
      <c r="W527" s="56" t="n">
        <v>1.1542</v>
      </c>
      <c r="X527" s="91" t="s">
        <v>39</v>
      </c>
      <c r="Y527" s="58" t="n">
        <v>1.029</v>
      </c>
      <c r="Z527" s="73"/>
      <c r="AA527" s="73"/>
      <c r="AB527" s="73"/>
      <c r="AC527" s="71"/>
      <c r="AD527" s="70"/>
      <c r="AE527" s="58"/>
    </row>
    <row r="528" customFormat="false" ht="30.65" hidden="false" customHeight="true" outlineLevel="0" collapsed="false">
      <c r="A528" s="235"/>
      <c r="B528" s="235"/>
      <c r="C528" s="51"/>
      <c r="D528" s="51"/>
      <c r="E528" s="51"/>
      <c r="F528" s="53"/>
      <c r="G528" s="63" t="s">
        <v>166</v>
      </c>
      <c r="H528" s="205" t="str">
        <f aca="false">ROUND(H527*81/1000,2)&amp;" ppb"</f>
        <v>18.09 ppb</v>
      </c>
      <c r="I528" s="91" t="s">
        <v>39</v>
      </c>
      <c r="J528" s="206" t="str">
        <f aca="false">ROUND(J527*81/1000,2)&amp;" ppb"</f>
        <v>127.17 ppb</v>
      </c>
      <c r="K528" s="71"/>
      <c r="L528" s="57"/>
      <c r="M528" s="72"/>
      <c r="N528" s="56"/>
      <c r="O528" s="70"/>
      <c r="P528" s="58"/>
      <c r="Q528" s="205" t="str">
        <f aca="false">ROUND(Q527*246/1000,2)&amp;" ppb"</f>
        <v>1.67 ppb</v>
      </c>
      <c r="R528" s="91" t="s">
        <v>39</v>
      </c>
      <c r="S528" s="206" t="str">
        <f aca="false">ROUND(S527*246/1000,2)&amp;" ppb"</f>
        <v>0.46 ppb</v>
      </c>
      <c r="T528" s="71"/>
      <c r="U528" s="72"/>
      <c r="V528" s="72"/>
      <c r="W528" s="56"/>
      <c r="X528" s="70"/>
      <c r="Y528" s="72"/>
      <c r="Z528" s="73"/>
      <c r="AA528" s="72"/>
      <c r="AB528" s="72"/>
      <c r="AC528" s="71"/>
      <c r="AD528" s="70"/>
      <c r="AE528" s="72"/>
    </row>
    <row r="529" customFormat="false" ht="34.3" hidden="false" customHeight="true" outlineLevel="0" collapsed="false">
      <c r="A529" s="223" t="s">
        <v>1877</v>
      </c>
      <c r="B529" s="24" t="s">
        <v>1878</v>
      </c>
      <c r="C529" s="199" t="s">
        <v>1879</v>
      </c>
      <c r="D529" s="25" t="n">
        <v>13.742</v>
      </c>
      <c r="E529" s="26" t="n">
        <v>230517</v>
      </c>
      <c r="F529" s="27" t="n">
        <v>45063</v>
      </c>
      <c r="G529" s="28" t="s">
        <v>111</v>
      </c>
      <c r="H529" s="108"/>
      <c r="I529" s="109" t="s">
        <v>27</v>
      </c>
      <c r="J529" s="110"/>
      <c r="K529" s="108"/>
      <c r="L529" s="109" t="s">
        <v>28</v>
      </c>
      <c r="M529" s="110"/>
      <c r="N529" s="108"/>
      <c r="O529" s="109" t="s">
        <v>29</v>
      </c>
      <c r="P529" s="110"/>
      <c r="Q529" s="108"/>
      <c r="R529" s="109" t="s">
        <v>30</v>
      </c>
      <c r="S529" s="110"/>
      <c r="T529" s="111"/>
      <c r="U529" s="109" t="s">
        <v>112</v>
      </c>
      <c r="V529" s="110"/>
      <c r="W529" s="108"/>
      <c r="X529" s="109" t="s">
        <v>32</v>
      </c>
      <c r="Y529" s="110"/>
      <c r="Z529" s="108"/>
      <c r="AA529" s="109" t="s">
        <v>98</v>
      </c>
      <c r="AB529" s="110"/>
      <c r="AC529" s="112" t="s">
        <v>34</v>
      </c>
      <c r="AD529" s="112"/>
      <c r="AE529" s="112"/>
    </row>
    <row r="530" customFormat="false" ht="29.05" hidden="false" customHeight="true" outlineLevel="0" collapsed="false">
      <c r="A530" s="93" t="s">
        <v>1880</v>
      </c>
      <c r="B530" s="341"/>
      <c r="C530" s="93"/>
      <c r="D530" s="93"/>
      <c r="E530" s="93"/>
      <c r="F530" s="96" t="n">
        <v>45077</v>
      </c>
      <c r="G530" s="28" t="s">
        <v>198</v>
      </c>
      <c r="H530" s="35" t="s">
        <v>1881</v>
      </c>
      <c r="I530" s="33"/>
      <c r="J530" s="36"/>
      <c r="K530" s="35" t="s">
        <v>1882</v>
      </c>
      <c r="L530" s="33"/>
      <c r="M530" s="36"/>
      <c r="N530" s="35" t="n">
        <v>4.845</v>
      </c>
      <c r="O530" s="33" t="s">
        <v>39</v>
      </c>
      <c r="P530" s="36" t="n">
        <v>4.701</v>
      </c>
      <c r="Q530" s="35" t="n">
        <v>15.34</v>
      </c>
      <c r="R530" s="33" t="s">
        <v>39</v>
      </c>
      <c r="S530" s="36" t="n">
        <v>22.89</v>
      </c>
      <c r="T530" s="35" t="n">
        <v>12716</v>
      </c>
      <c r="U530" s="33" t="s">
        <v>39</v>
      </c>
      <c r="V530" s="36" t="n">
        <v>1914</v>
      </c>
      <c r="W530" s="35" t="s">
        <v>1883</v>
      </c>
      <c r="X530" s="30"/>
      <c r="Y530" s="36"/>
      <c r="Z530" s="35" t="s">
        <v>1884</v>
      </c>
      <c r="AA530" s="33"/>
      <c r="AB530" s="36"/>
      <c r="AC530" s="163"/>
      <c r="AD530" s="163"/>
      <c r="AE530" s="163"/>
    </row>
    <row r="531" customFormat="false" ht="34.8" hidden="false" customHeight="true" outlineLevel="0" collapsed="false">
      <c r="A531" s="93"/>
      <c r="B531" s="224"/>
      <c r="C531" s="93"/>
      <c r="D531" s="93"/>
      <c r="E531" s="93"/>
      <c r="F531" s="96"/>
      <c r="G531" s="28" t="s">
        <v>166</v>
      </c>
      <c r="H531" s="201" t="str">
        <f aca="false">"&lt;"&amp;ROUND(RIGHT(H530,LEN(H530)-1)*81/1000,2)&amp;" ppb"</f>
        <v>&lt;1.37 ppb</v>
      </c>
      <c r="I531" s="33"/>
      <c r="J531" s="202"/>
      <c r="K531" s="201" t="str">
        <f aca="false">"&lt;"&amp;ROUND(RIGHT(K530,LEN(K530)-1)*81/1000,2)&amp;" ppb"</f>
        <v>&lt;20.97 ppb</v>
      </c>
      <c r="L531" s="33"/>
      <c r="M531" s="202"/>
      <c r="N531" s="201" t="str">
        <f aca="false">ROUND(N530*1760/1000,2)&amp;" ppb"</f>
        <v>8.53 ppb</v>
      </c>
      <c r="O531" s="33" t="s">
        <v>39</v>
      </c>
      <c r="P531" s="202" t="str">
        <f aca="false">ROUND(P530*1760/1000,2)&amp;" ppb"</f>
        <v>8.27 ppb</v>
      </c>
      <c r="Q531" s="201" t="str">
        <f aca="false">ROUND(Q530*246/1000,2)&amp;" ppb"</f>
        <v>3.77 ppb</v>
      </c>
      <c r="R531" s="33" t="s">
        <v>39</v>
      </c>
      <c r="S531" s="202" t="str">
        <f aca="false">ROUND(S530*246/1000,2)&amp;" ppb"</f>
        <v>5.63 ppb</v>
      </c>
      <c r="T531" s="201" t="str">
        <f aca="false">ROUND(T530*32300/1000000,2)&amp;" ppm"</f>
        <v>410.73 ppm</v>
      </c>
      <c r="U531" s="33" t="s">
        <v>39</v>
      </c>
      <c r="V531" s="202" t="str">
        <f aca="false">ROUND(V530*32300/1000000,2)&amp;" ppm"</f>
        <v>61.82 ppm</v>
      </c>
      <c r="W531" s="29"/>
      <c r="X531" s="33"/>
      <c r="Y531" s="31"/>
      <c r="Z531" s="29"/>
      <c r="AA531" s="33"/>
      <c r="AB531" s="31"/>
      <c r="AC531" s="37"/>
      <c r="AD531" s="33"/>
      <c r="AE531" s="38"/>
    </row>
    <row r="532" customFormat="false" ht="30" hidden="false" customHeight="true" outlineLevel="0" collapsed="false">
      <c r="A532" s="93"/>
      <c r="B532" s="224"/>
      <c r="C532" s="93"/>
      <c r="D532" s="93"/>
      <c r="E532" s="93"/>
      <c r="F532" s="96"/>
      <c r="G532" s="28" t="s">
        <v>111</v>
      </c>
      <c r="H532" s="134" t="s">
        <v>115</v>
      </c>
      <c r="I532" s="134"/>
      <c r="J532" s="134"/>
      <c r="K532" s="108"/>
      <c r="L532" s="109" t="s">
        <v>80</v>
      </c>
      <c r="M532" s="110"/>
      <c r="N532" s="135"/>
      <c r="O532" s="109" t="s">
        <v>81</v>
      </c>
      <c r="P532" s="136"/>
      <c r="Q532" s="135"/>
      <c r="R532" s="109" t="s">
        <v>117</v>
      </c>
      <c r="S532" s="136"/>
      <c r="T532" s="111"/>
      <c r="U532" s="109"/>
      <c r="V532" s="137"/>
      <c r="W532" s="111"/>
      <c r="X532" s="109"/>
      <c r="Y532" s="137"/>
      <c r="Z532" s="111"/>
      <c r="AA532" s="109"/>
      <c r="AB532" s="137"/>
      <c r="AC532" s="108"/>
      <c r="AD532" s="109"/>
      <c r="AE532" s="110"/>
    </row>
    <row r="533" customFormat="false" ht="27.6" hidden="false" customHeight="true" outlineLevel="0" collapsed="false">
      <c r="A533" s="226"/>
      <c r="B533" s="93"/>
      <c r="C533" s="93"/>
      <c r="D533" s="93"/>
      <c r="E533" s="93"/>
      <c r="F533" s="96"/>
      <c r="G533" s="28" t="s">
        <v>198</v>
      </c>
      <c r="H533" s="35" t="s">
        <v>1885</v>
      </c>
      <c r="I533" s="30"/>
      <c r="J533" s="283"/>
      <c r="K533" s="35" t="s">
        <v>1886</v>
      </c>
      <c r="L533" s="30"/>
      <c r="M533" s="283"/>
      <c r="N533" s="35" t="s">
        <v>1887</v>
      </c>
      <c r="O533" s="30"/>
      <c r="P533" s="36"/>
      <c r="Q533" s="35" t="s">
        <v>1888</v>
      </c>
      <c r="R533" s="30"/>
      <c r="S533" s="36"/>
      <c r="T533" s="35"/>
      <c r="U533" s="33"/>
      <c r="V533" s="36"/>
      <c r="W533" s="29"/>
      <c r="X533" s="33"/>
      <c r="Y533" s="36"/>
      <c r="Z533" s="37"/>
      <c r="AA533" s="37"/>
      <c r="AB533" s="37"/>
      <c r="AC533" s="29"/>
      <c r="AD533" s="33"/>
      <c r="AE533" s="36"/>
    </row>
    <row r="534" customFormat="false" ht="29.2" hidden="false" customHeight="true" outlineLevel="0" collapsed="false">
      <c r="A534" s="228"/>
      <c r="B534" s="228"/>
      <c r="C534" s="39"/>
      <c r="D534" s="39"/>
      <c r="E534" s="39"/>
      <c r="F534" s="40"/>
      <c r="G534" s="28" t="s">
        <v>166</v>
      </c>
      <c r="H534" s="201" t="str">
        <f aca="false">"&lt;"&amp;ROUND(RIGHT(H533,LEN(H533)-1)*81/1000,2)&amp;" ppb"</f>
        <v>&lt;128.55 ppb</v>
      </c>
      <c r="I534" s="33"/>
      <c r="J534" s="202"/>
      <c r="K534" s="29"/>
      <c r="L534" s="30"/>
      <c r="M534" s="31"/>
      <c r="N534" s="35"/>
      <c r="O534" s="33"/>
      <c r="P534" s="36"/>
      <c r="Q534" s="201" t="str">
        <f aca="false">"&lt;"&amp;ROUND(RIGHT(Q533,LEN(Q533)-1)*246/1000,2)&amp;" ppb"</f>
        <v>&lt;23.43 ppb</v>
      </c>
      <c r="R534" s="33"/>
      <c r="S534" s="202"/>
      <c r="T534" s="29"/>
      <c r="U534" s="31"/>
      <c r="V534" s="31"/>
      <c r="W534" s="35"/>
      <c r="X534" s="33"/>
      <c r="Y534" s="31"/>
      <c r="Z534" s="37"/>
      <c r="AA534" s="31"/>
      <c r="AB534" s="31"/>
      <c r="AC534" s="29"/>
      <c r="AD534" s="33"/>
      <c r="AE534" s="31"/>
    </row>
    <row r="535" customFormat="false" ht="34.3" hidden="false" customHeight="true" outlineLevel="0" collapsed="false">
      <c r="A535" s="229" t="s">
        <v>1889</v>
      </c>
      <c r="B535" s="41" t="s">
        <v>1890</v>
      </c>
      <c r="C535" s="185" t="s">
        <v>1891</v>
      </c>
      <c r="D535" s="76" t="n">
        <v>7.956</v>
      </c>
      <c r="E535" s="42" t="n">
        <v>230719</v>
      </c>
      <c r="F535" s="62" t="n">
        <v>45126</v>
      </c>
      <c r="G535" s="63" t="s">
        <v>111</v>
      </c>
      <c r="H535" s="108"/>
      <c r="I535" s="109" t="s">
        <v>27</v>
      </c>
      <c r="J535" s="110"/>
      <c r="K535" s="108"/>
      <c r="L535" s="109" t="s">
        <v>28</v>
      </c>
      <c r="M535" s="110"/>
      <c r="N535" s="108"/>
      <c r="O535" s="109" t="s">
        <v>29</v>
      </c>
      <c r="P535" s="110"/>
      <c r="Q535" s="108"/>
      <c r="R535" s="109" t="s">
        <v>30</v>
      </c>
      <c r="S535" s="110"/>
      <c r="T535" s="111"/>
      <c r="U535" s="109" t="s">
        <v>112</v>
      </c>
      <c r="V535" s="110"/>
      <c r="W535" s="108"/>
      <c r="X535" s="109" t="s">
        <v>32</v>
      </c>
      <c r="Y535" s="110"/>
      <c r="Z535" s="108"/>
      <c r="AA535" s="109" t="s">
        <v>98</v>
      </c>
      <c r="AB535" s="110"/>
      <c r="AC535" s="112" t="s">
        <v>34</v>
      </c>
      <c r="AD535" s="112"/>
      <c r="AE535" s="112"/>
    </row>
    <row r="536" customFormat="false" ht="29.05" hidden="false" customHeight="true" outlineLevel="0" collapsed="false">
      <c r="A536" s="86" t="s">
        <v>1892</v>
      </c>
      <c r="B536" s="86" t="s">
        <v>1893</v>
      </c>
      <c r="C536" s="86"/>
      <c r="D536" s="86"/>
      <c r="E536" s="86"/>
      <c r="F536" s="89" t="n">
        <v>45134</v>
      </c>
      <c r="G536" s="63" t="s">
        <v>198</v>
      </c>
      <c r="H536" s="77" t="s">
        <v>1894</v>
      </c>
      <c r="I536" s="70"/>
      <c r="J536" s="58"/>
      <c r="K536" s="77" t="s">
        <v>1895</v>
      </c>
      <c r="L536" s="70"/>
      <c r="M536" s="58"/>
      <c r="N536" s="77" t="s">
        <v>1191</v>
      </c>
      <c r="O536" s="70"/>
      <c r="P536" s="58"/>
      <c r="Q536" s="56" t="n">
        <v>8.063</v>
      </c>
      <c r="R536" s="91" t="s">
        <v>39</v>
      </c>
      <c r="S536" s="58" t="n">
        <v>6.137</v>
      </c>
      <c r="T536" s="56" t="n">
        <v>217.09</v>
      </c>
      <c r="U536" s="91" t="s">
        <v>39</v>
      </c>
      <c r="V536" s="58" t="n">
        <v>106.9</v>
      </c>
      <c r="W536" s="77" t="s">
        <v>1896</v>
      </c>
      <c r="X536" s="57"/>
      <c r="Y536" s="58"/>
      <c r="Z536" s="77" t="s">
        <v>361</v>
      </c>
      <c r="AA536" s="70"/>
      <c r="AB536" s="58"/>
      <c r="AC536" s="69"/>
      <c r="AD536" s="69"/>
      <c r="AE536" s="69"/>
    </row>
    <row r="537" customFormat="false" ht="28.4" hidden="false" customHeight="true" outlineLevel="0" collapsed="false">
      <c r="A537" s="86"/>
      <c r="B537" s="86" t="s">
        <v>1897</v>
      </c>
      <c r="C537" s="86"/>
      <c r="D537" s="86"/>
      <c r="E537" s="86"/>
      <c r="F537" s="89"/>
      <c r="G537" s="63" t="s">
        <v>166</v>
      </c>
      <c r="H537" s="205" t="str">
        <f aca="false">"&lt;"&amp;ROUND(RIGHT(H536,LEN(H536)-1)*81/1000,2)&amp;" ppb"</f>
        <v>&lt;0.61 ppb</v>
      </c>
      <c r="I537" s="70"/>
      <c r="J537" s="206"/>
      <c r="K537" s="205" t="str">
        <f aca="false">"&lt;"&amp;ROUND(RIGHT(K536,LEN(K536)-1)*81/1000,2)&amp;" ppb"</f>
        <v>&lt;17.87 ppb</v>
      </c>
      <c r="L537" s="70"/>
      <c r="M537" s="206"/>
      <c r="N537" s="205" t="str">
        <f aca="false">"&lt;"&amp;ROUND(RIGHT(N536,LEN(N536)-1)*1760/1000,2)&amp;" ppb"</f>
        <v>&lt;5.05 ppb</v>
      </c>
      <c r="O537" s="70"/>
      <c r="P537" s="206"/>
      <c r="Q537" s="205" t="str">
        <f aca="false">ROUND(Q536*246/1000,2)&amp;" ppb"</f>
        <v>1.98 ppb</v>
      </c>
      <c r="R537" s="91" t="s">
        <v>39</v>
      </c>
      <c r="S537" s="206" t="str">
        <f aca="false">ROUND(S536*246/1000,2)&amp;" ppb"</f>
        <v>1.51 ppb</v>
      </c>
      <c r="T537" s="205" t="str">
        <f aca="false">ROUND(T536*32300/1000000,2)&amp;" ppm"</f>
        <v>7.01 ppm</v>
      </c>
      <c r="U537" s="91" t="s">
        <v>39</v>
      </c>
      <c r="V537" s="206" t="str">
        <f aca="false">ROUND(V536*32300/1000000,2)&amp;" ppm"</f>
        <v>3.45 ppm</v>
      </c>
      <c r="W537" s="71"/>
      <c r="X537" s="70"/>
      <c r="Y537" s="72"/>
      <c r="Z537" s="71"/>
      <c r="AA537" s="70"/>
      <c r="AB537" s="72"/>
      <c r="AC537" s="73"/>
      <c r="AD537" s="70"/>
      <c r="AE537" s="74"/>
    </row>
    <row r="538" customFormat="false" ht="30" hidden="false" customHeight="true" outlineLevel="0" collapsed="false">
      <c r="A538" s="86"/>
      <c r="B538" s="86"/>
      <c r="C538" s="86"/>
      <c r="D538" s="86"/>
      <c r="E538" s="86"/>
      <c r="F538" s="89"/>
      <c r="G538" s="63" t="s">
        <v>111</v>
      </c>
      <c r="H538" s="134" t="s">
        <v>115</v>
      </c>
      <c r="I538" s="134"/>
      <c r="J538" s="134"/>
      <c r="K538" s="108"/>
      <c r="L538" s="109" t="s">
        <v>80</v>
      </c>
      <c r="M538" s="110"/>
      <c r="N538" s="135"/>
      <c r="O538" s="109" t="s">
        <v>81</v>
      </c>
      <c r="P538" s="136"/>
      <c r="Q538" s="135"/>
      <c r="R538" s="109" t="s">
        <v>117</v>
      </c>
      <c r="S538" s="136"/>
      <c r="T538" s="111"/>
      <c r="U538" s="109"/>
      <c r="V538" s="137"/>
      <c r="W538" s="111"/>
      <c r="X538" s="109"/>
      <c r="Y538" s="137"/>
      <c r="Z538" s="111"/>
      <c r="AA538" s="109"/>
      <c r="AB538" s="137"/>
      <c r="AC538" s="108"/>
      <c r="AD538" s="109"/>
      <c r="AE538" s="110"/>
    </row>
    <row r="539" customFormat="false" ht="27.6" hidden="false" customHeight="true" outlineLevel="0" collapsed="false">
      <c r="A539" s="232"/>
      <c r="B539" s="86"/>
      <c r="C539" s="86"/>
      <c r="D539" s="86"/>
      <c r="E539" s="86"/>
      <c r="F539" s="89"/>
      <c r="G539" s="63" t="s">
        <v>198</v>
      </c>
      <c r="H539" s="56" t="n">
        <v>535680</v>
      </c>
      <c r="I539" s="98" t="s">
        <v>39</v>
      </c>
      <c r="J539" s="233" t="n">
        <v>32320</v>
      </c>
      <c r="K539" s="77" t="s">
        <v>1898</v>
      </c>
      <c r="L539" s="57"/>
      <c r="M539" s="233"/>
      <c r="N539" s="77" t="s">
        <v>1899</v>
      </c>
      <c r="O539" s="57"/>
      <c r="P539" s="58"/>
      <c r="Q539" s="56" t="n">
        <v>8.487</v>
      </c>
      <c r="R539" s="98" t="s">
        <v>39</v>
      </c>
      <c r="S539" s="58" t="n">
        <v>4.466</v>
      </c>
      <c r="T539" s="56"/>
      <c r="U539" s="70"/>
      <c r="V539" s="58"/>
      <c r="W539" s="56"/>
      <c r="X539" s="70"/>
      <c r="Y539" s="58"/>
      <c r="Z539" s="73"/>
      <c r="AA539" s="73"/>
      <c r="AB539" s="73"/>
      <c r="AC539" s="71"/>
      <c r="AD539" s="70"/>
      <c r="AE539" s="58"/>
    </row>
    <row r="540" customFormat="false" ht="30.65" hidden="false" customHeight="true" outlineLevel="0" collapsed="false">
      <c r="A540" s="235"/>
      <c r="B540" s="235"/>
      <c r="C540" s="51"/>
      <c r="D540" s="51"/>
      <c r="E540" s="51"/>
      <c r="F540" s="53"/>
      <c r="G540" s="63" t="s">
        <v>166</v>
      </c>
      <c r="H540" s="205" t="str">
        <f aca="false">ROUND(H539*81/1000000,2)&amp;" ppm"</f>
        <v>43.39 ppm</v>
      </c>
      <c r="I540" s="91" t="s">
        <v>39</v>
      </c>
      <c r="J540" s="206" t="str">
        <f aca="false">ROUND(J539*81/1000000,2)&amp;" ppm"</f>
        <v>2.62 ppm</v>
      </c>
      <c r="K540" s="71"/>
      <c r="L540" s="57"/>
      <c r="M540" s="72"/>
      <c r="N540" s="56"/>
      <c r="O540" s="70"/>
      <c r="P540" s="58"/>
      <c r="Q540" s="205" t="str">
        <f aca="false">ROUND(Q539*246/1000,2)&amp;" ppb"</f>
        <v>2.09 ppb</v>
      </c>
      <c r="R540" s="91" t="s">
        <v>39</v>
      </c>
      <c r="S540" s="206" t="str">
        <f aca="false">ROUND(S539*246/1000,2)&amp;" ppb"</f>
        <v>1.1 ppb</v>
      </c>
      <c r="T540" s="71"/>
      <c r="U540" s="72"/>
      <c r="V540" s="72"/>
      <c r="W540" s="56"/>
      <c r="X540" s="70"/>
      <c r="Y540" s="72"/>
      <c r="Z540" s="73"/>
      <c r="AA540" s="72"/>
      <c r="AB540" s="72"/>
      <c r="AC540" s="71"/>
      <c r="AD540" s="70"/>
      <c r="AE540" s="72"/>
    </row>
    <row r="541" customFormat="false" ht="34.3" hidden="false" customHeight="true" outlineLevel="0" collapsed="false">
      <c r="A541" s="223" t="s">
        <v>1900</v>
      </c>
      <c r="B541" s="24" t="s">
        <v>1901</v>
      </c>
      <c r="C541" s="199" t="s">
        <v>1902</v>
      </c>
      <c r="D541" s="25" t="n">
        <v>27.113</v>
      </c>
      <c r="E541" s="26" t="s">
        <v>1903</v>
      </c>
      <c r="F541" s="27" t="n">
        <v>45288</v>
      </c>
      <c r="G541" s="28" t="s">
        <v>111</v>
      </c>
      <c r="H541" s="108"/>
      <c r="I541" s="109" t="s">
        <v>27</v>
      </c>
      <c r="J541" s="110"/>
      <c r="K541" s="108"/>
      <c r="L541" s="109" t="s">
        <v>28</v>
      </c>
      <c r="M541" s="110"/>
      <c r="N541" s="108"/>
      <c r="O541" s="109" t="s">
        <v>29</v>
      </c>
      <c r="P541" s="110"/>
      <c r="Q541" s="108"/>
      <c r="R541" s="109" t="s">
        <v>30</v>
      </c>
      <c r="S541" s="110"/>
      <c r="T541" s="111"/>
      <c r="U541" s="109" t="s">
        <v>112</v>
      </c>
      <c r="V541" s="110"/>
      <c r="W541" s="108"/>
      <c r="X541" s="109" t="s">
        <v>32</v>
      </c>
      <c r="Y541" s="110"/>
      <c r="Z541" s="108"/>
      <c r="AA541" s="109" t="s">
        <v>98</v>
      </c>
      <c r="AB541" s="110"/>
      <c r="AC541" s="112" t="s">
        <v>34</v>
      </c>
      <c r="AD541" s="112"/>
      <c r="AE541" s="112"/>
      <c r="BM541" s="113"/>
      <c r="BN541" s="113"/>
      <c r="BO541" s="113"/>
      <c r="BP541" s="113"/>
      <c r="BQ541" s="113"/>
      <c r="BR541" s="113"/>
      <c r="BS541" s="113"/>
      <c r="BT541" s="113"/>
      <c r="BU541" s="113"/>
      <c r="BV541" s="113"/>
      <c r="BW541" s="113"/>
      <c r="BX541" s="113"/>
      <c r="BY541" s="113"/>
      <c r="BZ541" s="113"/>
      <c r="CA541" s="113"/>
      <c r="CB541" s="113"/>
      <c r="CC541" s="113"/>
      <c r="CD541" s="113"/>
      <c r="CE541" s="113"/>
      <c r="CF541" s="113"/>
      <c r="CG541" s="113"/>
      <c r="CH541" s="113"/>
      <c r="CI541" s="113"/>
      <c r="CJ541" s="113"/>
      <c r="CK541" s="113"/>
      <c r="CL541" s="113"/>
      <c r="CM541" s="113"/>
      <c r="CN541" s="113"/>
      <c r="CO541" s="113"/>
      <c r="CP541" s="113"/>
      <c r="CQ541" s="113"/>
      <c r="CR541" s="113"/>
      <c r="CS541" s="113"/>
      <c r="CT541" s="113"/>
      <c r="CU541" s="113"/>
      <c r="CV541" s="113"/>
      <c r="CW541" s="113"/>
      <c r="CX541" s="113"/>
      <c r="CY541" s="113"/>
      <c r="CZ541" s="113"/>
      <c r="DA541" s="113"/>
      <c r="DB541" s="113"/>
      <c r="DC541" s="113"/>
      <c r="DD541" s="113"/>
      <c r="DE541" s="113"/>
      <c r="DF541" s="113"/>
      <c r="DG541" s="113"/>
      <c r="DH541" s="113"/>
      <c r="DI541" s="113"/>
      <c r="DJ541" s="113"/>
      <c r="DK541" s="113"/>
      <c r="DL541" s="113"/>
      <c r="DM541" s="113"/>
      <c r="DN541" s="113"/>
      <c r="DO541" s="113"/>
      <c r="DP541" s="113"/>
      <c r="DQ541" s="113"/>
      <c r="DR541" s="113"/>
      <c r="DS541" s="113"/>
      <c r="DT541" s="113"/>
      <c r="DU541" s="113"/>
      <c r="DV541" s="113"/>
      <c r="DW541" s="113"/>
      <c r="DX541" s="113"/>
      <c r="DY541" s="113"/>
      <c r="DZ541" s="113"/>
      <c r="EA541" s="113"/>
      <c r="EB541" s="113"/>
      <c r="EC541" s="113"/>
      <c r="ED541" s="113"/>
      <c r="EE541" s="113"/>
      <c r="EF541" s="113"/>
      <c r="EG541" s="113"/>
      <c r="EH541" s="113"/>
      <c r="EI541" s="113"/>
      <c r="EJ541" s="113"/>
      <c r="EK541" s="113"/>
      <c r="EL541" s="113"/>
      <c r="EM541" s="113"/>
      <c r="EN541" s="113"/>
      <c r="EO541" s="113"/>
      <c r="EP541" s="113"/>
      <c r="EQ541" s="113"/>
      <c r="ER541" s="113"/>
      <c r="ES541" s="113"/>
      <c r="ET541" s="113"/>
      <c r="EU541" s="113"/>
      <c r="EV541" s="113"/>
      <c r="EW541" s="113"/>
      <c r="EX541" s="113"/>
      <c r="EY541" s="113"/>
      <c r="EZ541" s="113"/>
      <c r="FA541" s="113"/>
      <c r="FB541" s="113"/>
      <c r="FC541" s="113"/>
      <c r="FD541" s="113"/>
      <c r="FE541" s="113"/>
      <c r="FF541" s="113"/>
      <c r="FG541" s="113"/>
      <c r="FH541" s="113"/>
      <c r="FI541" s="113"/>
      <c r="FJ541" s="113"/>
      <c r="FK541" s="113"/>
      <c r="FL541" s="113"/>
      <c r="FM541" s="113"/>
      <c r="FN541" s="113"/>
      <c r="FO541" s="113"/>
      <c r="FP541" s="113"/>
      <c r="FQ541" s="113"/>
      <c r="FR541" s="113"/>
      <c r="FS541" s="113"/>
      <c r="FT541" s="113"/>
      <c r="FU541" s="113"/>
      <c r="FV541" s="113"/>
      <c r="FW541" s="113"/>
      <c r="FX541" s="113"/>
      <c r="FY541" s="113"/>
      <c r="FZ541" s="113"/>
      <c r="GA541" s="113"/>
      <c r="GB541" s="113"/>
      <c r="GC541" s="113"/>
      <c r="GD541" s="113"/>
      <c r="GE541" s="113"/>
      <c r="GF541" s="113"/>
      <c r="GG541" s="113"/>
      <c r="GH541" s="113"/>
      <c r="GI541" s="113"/>
      <c r="GJ541" s="113"/>
      <c r="GK541" s="113"/>
      <c r="GL541" s="113"/>
      <c r="GM541" s="113"/>
      <c r="GN541" s="113"/>
      <c r="GO541" s="113"/>
      <c r="GP541" s="113"/>
      <c r="GQ541" s="113"/>
      <c r="GR541" s="113"/>
      <c r="GS541" s="113"/>
      <c r="GT541" s="113"/>
      <c r="GU541" s="113"/>
      <c r="GV541" s="113"/>
      <c r="GW541" s="113"/>
      <c r="GX541" s="113"/>
      <c r="GY541" s="113"/>
      <c r="GZ541" s="113"/>
      <c r="HA541" s="113"/>
      <c r="HB541" s="113"/>
      <c r="HC541" s="113"/>
      <c r="HD541" s="113"/>
      <c r="HE541" s="113"/>
      <c r="HF541" s="113"/>
      <c r="HG541" s="113"/>
      <c r="HH541" s="113"/>
      <c r="HI541" s="113"/>
      <c r="HJ541" s="113"/>
      <c r="HK541" s="113"/>
      <c r="HL541" s="113"/>
      <c r="HM541" s="113"/>
      <c r="HN541" s="113"/>
      <c r="HO541" s="113"/>
      <c r="HP541" s="113"/>
      <c r="HQ541" s="113"/>
      <c r="HR541" s="113"/>
      <c r="HS541" s="113"/>
      <c r="HT541" s="113"/>
      <c r="HU541" s="113"/>
      <c r="HV541" s="113"/>
      <c r="HW541" s="113"/>
      <c r="HX541" s="113"/>
      <c r="HY541" s="113"/>
      <c r="HZ541" s="113"/>
      <c r="IA541" s="113"/>
      <c r="IB541" s="113"/>
      <c r="IC541" s="113"/>
      <c r="ID541" s="113"/>
      <c r="IE541" s="113"/>
      <c r="IF541" s="113"/>
      <c r="IG541" s="113"/>
      <c r="IH541" s="113"/>
      <c r="II541" s="113"/>
      <c r="IJ541" s="113"/>
      <c r="IK541" s="113"/>
      <c r="IL541" s="113"/>
      <c r="IM541" s="113"/>
      <c r="IN541" s="113"/>
      <c r="IO541" s="113"/>
      <c r="IP541" s="113"/>
      <c r="IQ541" s="113"/>
      <c r="IR541" s="113"/>
      <c r="IS541" s="113"/>
      <c r="IT541" s="113"/>
      <c r="IU541" s="113"/>
      <c r="IV541" s="113"/>
    </row>
    <row r="542" customFormat="false" ht="29.05" hidden="false" customHeight="true" outlineLevel="0" collapsed="false">
      <c r="A542" s="93" t="s">
        <v>1904</v>
      </c>
      <c r="B542" s="93" t="s">
        <v>1905</v>
      </c>
      <c r="C542" s="93"/>
      <c r="D542" s="93"/>
      <c r="E542" s="93"/>
      <c r="F542" s="96" t="n">
        <v>45316</v>
      </c>
      <c r="G542" s="28" t="s">
        <v>198</v>
      </c>
      <c r="H542" s="35" t="s">
        <v>1906</v>
      </c>
      <c r="I542" s="33"/>
      <c r="J542" s="36"/>
      <c r="K542" s="35" t="s">
        <v>1907</v>
      </c>
      <c r="L542" s="33"/>
      <c r="M542" s="36"/>
      <c r="N542" s="35" t="n">
        <v>2.569</v>
      </c>
      <c r="O542" s="33" t="s">
        <v>39</v>
      </c>
      <c r="P542" s="36" t="n">
        <v>1.605</v>
      </c>
      <c r="Q542" s="35" t="s">
        <v>1908</v>
      </c>
      <c r="R542" s="33"/>
      <c r="S542" s="36"/>
      <c r="T542" s="35" t="s">
        <v>1909</v>
      </c>
      <c r="U542" s="33"/>
      <c r="V542" s="36"/>
      <c r="W542" s="35" t="s">
        <v>1910</v>
      </c>
      <c r="X542" s="30"/>
      <c r="Y542" s="36"/>
      <c r="Z542" s="35" t="s">
        <v>1911</v>
      </c>
      <c r="AA542" s="33"/>
      <c r="AB542" s="36"/>
      <c r="AC542" s="163"/>
      <c r="AD542" s="163"/>
      <c r="AE542" s="163"/>
      <c r="BM542" s="113"/>
      <c r="BN542" s="113"/>
      <c r="BO542" s="113"/>
      <c r="BP542" s="113"/>
      <c r="BQ542" s="113"/>
      <c r="BR542" s="113"/>
      <c r="BS542" s="113"/>
      <c r="BT542" s="113"/>
      <c r="BU542" s="113"/>
      <c r="BV542" s="113"/>
      <c r="BW542" s="113"/>
      <c r="BX542" s="113"/>
      <c r="BY542" s="113"/>
      <c r="BZ542" s="113"/>
      <c r="CA542" s="113"/>
      <c r="CB542" s="113"/>
      <c r="CC542" s="113"/>
      <c r="CD542" s="113"/>
      <c r="CE542" s="113"/>
      <c r="CF542" s="113"/>
      <c r="CG542" s="113"/>
      <c r="CH542" s="113"/>
      <c r="CI542" s="113"/>
      <c r="CJ542" s="113"/>
      <c r="CK542" s="113"/>
      <c r="CL542" s="113"/>
      <c r="CM542" s="113"/>
      <c r="CN542" s="113"/>
      <c r="CO542" s="113"/>
      <c r="CP542" s="113"/>
      <c r="CQ542" s="113"/>
      <c r="CR542" s="113"/>
      <c r="CS542" s="113"/>
      <c r="CT542" s="113"/>
      <c r="CU542" s="113"/>
      <c r="CV542" s="113"/>
      <c r="CW542" s="113"/>
      <c r="CX542" s="113"/>
      <c r="CY542" s="113"/>
      <c r="CZ542" s="113"/>
      <c r="DA542" s="113"/>
      <c r="DB542" s="113"/>
      <c r="DC542" s="113"/>
      <c r="DD542" s="113"/>
      <c r="DE542" s="113"/>
      <c r="DF542" s="113"/>
      <c r="DG542" s="113"/>
      <c r="DH542" s="113"/>
      <c r="DI542" s="113"/>
      <c r="DJ542" s="113"/>
      <c r="DK542" s="113"/>
      <c r="DL542" s="113"/>
      <c r="DM542" s="113"/>
      <c r="DN542" s="113"/>
      <c r="DO542" s="113"/>
      <c r="DP542" s="113"/>
      <c r="DQ542" s="113"/>
      <c r="DR542" s="113"/>
      <c r="DS542" s="113"/>
      <c r="DT542" s="113"/>
      <c r="DU542" s="113"/>
      <c r="DV542" s="113"/>
      <c r="DW542" s="113"/>
      <c r="DX542" s="113"/>
      <c r="DY542" s="113"/>
      <c r="DZ542" s="113"/>
      <c r="EA542" s="113"/>
      <c r="EB542" s="113"/>
      <c r="EC542" s="113"/>
      <c r="ED542" s="113"/>
      <c r="EE542" s="113"/>
      <c r="EF542" s="113"/>
      <c r="EG542" s="113"/>
      <c r="EH542" s="113"/>
      <c r="EI542" s="113"/>
      <c r="EJ542" s="113"/>
      <c r="EK542" s="113"/>
      <c r="EL542" s="113"/>
      <c r="EM542" s="113"/>
      <c r="EN542" s="113"/>
      <c r="EO542" s="113"/>
      <c r="EP542" s="113"/>
      <c r="EQ542" s="113"/>
      <c r="ER542" s="113"/>
      <c r="ES542" s="113"/>
      <c r="ET542" s="113"/>
      <c r="EU542" s="113"/>
      <c r="EV542" s="113"/>
      <c r="EW542" s="113"/>
      <c r="EX542" s="113"/>
      <c r="EY542" s="113"/>
      <c r="EZ542" s="113"/>
      <c r="FA542" s="113"/>
      <c r="FB542" s="113"/>
      <c r="FC542" s="113"/>
      <c r="FD542" s="113"/>
      <c r="FE542" s="113"/>
      <c r="FF542" s="113"/>
      <c r="FG542" s="113"/>
      <c r="FH542" s="113"/>
      <c r="FI542" s="113"/>
      <c r="FJ542" s="113"/>
      <c r="FK542" s="113"/>
      <c r="FL542" s="113"/>
      <c r="FM542" s="113"/>
      <c r="FN542" s="113"/>
      <c r="FO542" s="113"/>
      <c r="FP542" s="113"/>
      <c r="FQ542" s="113"/>
      <c r="FR542" s="113"/>
      <c r="FS542" s="113"/>
      <c r="FT542" s="113"/>
      <c r="FU542" s="113"/>
      <c r="FV542" s="113"/>
      <c r="FW542" s="113"/>
      <c r="FX542" s="113"/>
      <c r="FY542" s="113"/>
      <c r="FZ542" s="113"/>
      <c r="GA542" s="113"/>
      <c r="GB542" s="113"/>
      <c r="GC542" s="113"/>
      <c r="GD542" s="113"/>
      <c r="GE542" s="113"/>
      <c r="GF542" s="113"/>
      <c r="GG542" s="113"/>
      <c r="GH542" s="113"/>
      <c r="GI542" s="113"/>
      <c r="GJ542" s="113"/>
      <c r="GK542" s="113"/>
      <c r="GL542" s="113"/>
      <c r="GM542" s="113"/>
      <c r="GN542" s="113"/>
      <c r="GO542" s="113"/>
      <c r="GP542" s="113"/>
      <c r="GQ542" s="113"/>
      <c r="GR542" s="113"/>
      <c r="GS542" s="113"/>
      <c r="GT542" s="113"/>
      <c r="GU542" s="113"/>
      <c r="GV542" s="113"/>
      <c r="GW542" s="113"/>
      <c r="GX542" s="113"/>
      <c r="GY542" s="113"/>
      <c r="GZ542" s="113"/>
      <c r="HA542" s="113"/>
      <c r="HB542" s="113"/>
      <c r="HC542" s="113"/>
      <c r="HD542" s="113"/>
      <c r="HE542" s="113"/>
      <c r="HF542" s="113"/>
      <c r="HG542" s="113"/>
      <c r="HH542" s="113"/>
      <c r="HI542" s="113"/>
      <c r="HJ542" s="113"/>
      <c r="HK542" s="113"/>
      <c r="HL542" s="113"/>
      <c r="HM542" s="113"/>
      <c r="HN542" s="113"/>
      <c r="HO542" s="113"/>
      <c r="HP542" s="113"/>
      <c r="HQ542" s="113"/>
      <c r="HR542" s="113"/>
      <c r="HS542" s="113"/>
      <c r="HT542" s="113"/>
      <c r="HU542" s="113"/>
      <c r="HV542" s="113"/>
      <c r="HW542" s="113"/>
      <c r="HX542" s="113"/>
      <c r="HY542" s="113"/>
      <c r="HZ542" s="113"/>
      <c r="IA542" s="113"/>
      <c r="IB542" s="113"/>
      <c r="IC542" s="113"/>
      <c r="ID542" s="113"/>
      <c r="IE542" s="113"/>
      <c r="IF542" s="113"/>
      <c r="IG542" s="113"/>
      <c r="IH542" s="113"/>
      <c r="II542" s="113"/>
      <c r="IJ542" s="113"/>
      <c r="IK542" s="113"/>
      <c r="IL542" s="113"/>
      <c r="IM542" s="113"/>
      <c r="IN542" s="113"/>
      <c r="IO542" s="113"/>
      <c r="IP542" s="113"/>
      <c r="IQ542" s="113"/>
      <c r="IR542" s="113"/>
      <c r="IS542" s="113"/>
      <c r="IT542" s="113"/>
      <c r="IU542" s="113"/>
      <c r="IV542" s="113"/>
    </row>
    <row r="543" customFormat="false" ht="28.4" hidden="false" customHeight="true" outlineLevel="0" collapsed="false">
      <c r="A543" s="93"/>
      <c r="B543" s="93" t="s">
        <v>1912</v>
      </c>
      <c r="C543" s="93"/>
      <c r="D543" s="93"/>
      <c r="E543" s="93"/>
      <c r="F543" s="96"/>
      <c r="G543" s="28" t="s">
        <v>166</v>
      </c>
      <c r="H543" s="201" t="str">
        <f aca="false">"&lt;"&amp;ROUND(RIGHT(H542,LEN(H542)-1)*81/1000,2)&amp;" ppb"</f>
        <v>&lt;0.24 ppb</v>
      </c>
      <c r="I543" s="33"/>
      <c r="J543" s="202"/>
      <c r="K543" s="201" t="str">
        <f aca="false">"&lt;"&amp;ROUND(RIGHT(K542,LEN(K542)-1)*81/1000,2)&amp;" ppb"</f>
        <v>&lt;11.4 ppb</v>
      </c>
      <c r="L543" s="33"/>
      <c r="M543" s="202"/>
      <c r="N543" s="201" t="str">
        <f aca="false">ROUND(N542*1760/1000,2)&amp;" ppb"</f>
        <v>4.52 ppb</v>
      </c>
      <c r="O543" s="33" t="s">
        <v>39</v>
      </c>
      <c r="P543" s="202" t="str">
        <f aca="false">ROUND(P542*1760/1000,2)&amp;" ppb"</f>
        <v>2.82 ppb</v>
      </c>
      <c r="Q543" s="201" t="str">
        <f aca="false">"&lt;"&amp;ROUND(RIGHT(Q542,LEN(Q542)-1)*246/1000,2)&amp;" ppb"</f>
        <v>&lt;1.4 ppb</v>
      </c>
      <c r="R543" s="33"/>
      <c r="S543" s="202"/>
      <c r="T543" s="201" t="str">
        <f aca="false">"&lt;"&amp;ROUND(RIGHT(T542,LEN(T542)-1)*32300/1000000,2)&amp;" ppm"</f>
        <v>&lt;5.73 ppm</v>
      </c>
      <c r="U543" s="33"/>
      <c r="V543" s="202"/>
      <c r="W543" s="29"/>
      <c r="X543" s="33"/>
      <c r="Y543" s="31"/>
      <c r="Z543" s="29"/>
      <c r="AA543" s="33"/>
      <c r="AB543" s="31"/>
      <c r="AC543" s="37"/>
      <c r="AD543" s="33"/>
      <c r="AE543" s="38"/>
      <c r="BM543" s="113"/>
      <c r="BN543" s="113"/>
      <c r="BO543" s="113"/>
      <c r="BP543" s="113"/>
      <c r="BQ543" s="113"/>
      <c r="BR543" s="113"/>
      <c r="BS543" s="113"/>
      <c r="BT543" s="113"/>
      <c r="BU543" s="113"/>
      <c r="BV543" s="113"/>
      <c r="BW543" s="113"/>
      <c r="BX543" s="113"/>
      <c r="BY543" s="113"/>
      <c r="BZ543" s="113"/>
      <c r="CA543" s="113"/>
      <c r="CB543" s="113"/>
      <c r="CC543" s="113"/>
      <c r="CD543" s="113"/>
      <c r="CE543" s="113"/>
      <c r="CF543" s="113"/>
      <c r="CG543" s="113"/>
      <c r="CH543" s="113"/>
      <c r="CI543" s="113"/>
      <c r="CJ543" s="113"/>
      <c r="CK543" s="113"/>
      <c r="CL543" s="113"/>
      <c r="CM543" s="113"/>
      <c r="CN543" s="113"/>
      <c r="CO543" s="113"/>
      <c r="CP543" s="113"/>
      <c r="CQ543" s="113"/>
      <c r="CR543" s="113"/>
      <c r="CS543" s="113"/>
      <c r="CT543" s="113"/>
      <c r="CU543" s="113"/>
      <c r="CV543" s="113"/>
      <c r="CW543" s="113"/>
      <c r="CX543" s="113"/>
      <c r="CY543" s="113"/>
      <c r="CZ543" s="113"/>
      <c r="DA543" s="113"/>
      <c r="DB543" s="113"/>
      <c r="DC543" s="113"/>
      <c r="DD543" s="113"/>
      <c r="DE543" s="113"/>
      <c r="DF543" s="113"/>
      <c r="DG543" s="113"/>
      <c r="DH543" s="113"/>
      <c r="DI543" s="113"/>
      <c r="DJ543" s="113"/>
      <c r="DK543" s="113"/>
      <c r="DL543" s="113"/>
      <c r="DM543" s="113"/>
      <c r="DN543" s="113"/>
      <c r="DO543" s="113"/>
      <c r="DP543" s="113"/>
      <c r="DQ543" s="113"/>
      <c r="DR543" s="113"/>
      <c r="DS543" s="113"/>
      <c r="DT543" s="113"/>
      <c r="DU543" s="113"/>
      <c r="DV543" s="113"/>
      <c r="DW543" s="113"/>
      <c r="DX543" s="113"/>
      <c r="DY543" s="113"/>
      <c r="DZ543" s="113"/>
      <c r="EA543" s="113"/>
      <c r="EB543" s="113"/>
      <c r="EC543" s="113"/>
      <c r="ED543" s="113"/>
      <c r="EE543" s="113"/>
      <c r="EF543" s="113"/>
      <c r="EG543" s="113"/>
      <c r="EH543" s="113"/>
      <c r="EI543" s="113"/>
      <c r="EJ543" s="113"/>
      <c r="EK543" s="113"/>
      <c r="EL543" s="113"/>
      <c r="EM543" s="113"/>
      <c r="EN543" s="113"/>
      <c r="EO543" s="113"/>
      <c r="EP543" s="113"/>
      <c r="EQ543" s="113"/>
      <c r="ER543" s="113"/>
      <c r="ES543" s="113"/>
      <c r="ET543" s="113"/>
      <c r="EU543" s="113"/>
      <c r="EV543" s="113"/>
      <c r="EW543" s="113"/>
      <c r="EX543" s="113"/>
      <c r="EY543" s="113"/>
      <c r="EZ543" s="113"/>
      <c r="FA543" s="113"/>
      <c r="FB543" s="113"/>
      <c r="FC543" s="113"/>
      <c r="FD543" s="113"/>
      <c r="FE543" s="113"/>
      <c r="FF543" s="113"/>
      <c r="FG543" s="113"/>
      <c r="FH543" s="113"/>
      <c r="FI543" s="113"/>
      <c r="FJ543" s="113"/>
      <c r="FK543" s="113"/>
      <c r="FL543" s="113"/>
      <c r="FM543" s="113"/>
      <c r="FN543" s="113"/>
      <c r="FO543" s="113"/>
      <c r="FP543" s="113"/>
      <c r="FQ543" s="113"/>
      <c r="FR543" s="113"/>
      <c r="FS543" s="113"/>
      <c r="FT543" s="113"/>
      <c r="FU543" s="113"/>
      <c r="FV543" s="113"/>
      <c r="FW543" s="113"/>
      <c r="FX543" s="113"/>
      <c r="FY543" s="113"/>
      <c r="FZ543" s="113"/>
      <c r="GA543" s="113"/>
      <c r="GB543" s="113"/>
      <c r="GC543" s="113"/>
      <c r="GD543" s="113"/>
      <c r="GE543" s="113"/>
      <c r="GF543" s="113"/>
      <c r="GG543" s="113"/>
      <c r="GH543" s="113"/>
      <c r="GI543" s="113"/>
      <c r="GJ543" s="113"/>
      <c r="GK543" s="113"/>
      <c r="GL543" s="113"/>
      <c r="GM543" s="113"/>
      <c r="GN543" s="113"/>
      <c r="GO543" s="113"/>
      <c r="GP543" s="113"/>
      <c r="GQ543" s="113"/>
      <c r="GR543" s="113"/>
      <c r="GS543" s="113"/>
      <c r="GT543" s="113"/>
      <c r="GU543" s="113"/>
      <c r="GV543" s="113"/>
      <c r="GW543" s="113"/>
      <c r="GX543" s="113"/>
      <c r="GY543" s="113"/>
      <c r="GZ543" s="113"/>
      <c r="HA543" s="113"/>
      <c r="HB543" s="113"/>
      <c r="HC543" s="113"/>
      <c r="HD543" s="113"/>
      <c r="HE543" s="113"/>
      <c r="HF543" s="113"/>
      <c r="HG543" s="113"/>
      <c r="HH543" s="113"/>
      <c r="HI543" s="113"/>
      <c r="HJ543" s="113"/>
      <c r="HK543" s="113"/>
      <c r="HL543" s="113"/>
      <c r="HM543" s="113"/>
      <c r="HN543" s="113"/>
      <c r="HO543" s="113"/>
      <c r="HP543" s="113"/>
      <c r="HQ543" s="113"/>
      <c r="HR543" s="113"/>
      <c r="HS543" s="113"/>
      <c r="HT543" s="113"/>
      <c r="HU543" s="113"/>
      <c r="HV543" s="113"/>
      <c r="HW543" s="113"/>
      <c r="HX543" s="113"/>
      <c r="HY543" s="113"/>
      <c r="HZ543" s="113"/>
      <c r="IA543" s="113"/>
      <c r="IB543" s="113"/>
      <c r="IC543" s="113"/>
      <c r="ID543" s="113"/>
      <c r="IE543" s="113"/>
      <c r="IF543" s="113"/>
      <c r="IG543" s="113"/>
      <c r="IH543" s="113"/>
      <c r="II543" s="113"/>
      <c r="IJ543" s="113"/>
      <c r="IK543" s="113"/>
      <c r="IL543" s="113"/>
      <c r="IM543" s="113"/>
      <c r="IN543" s="113"/>
      <c r="IO543" s="113"/>
      <c r="IP543" s="113"/>
      <c r="IQ543" s="113"/>
      <c r="IR543" s="113"/>
      <c r="IS543" s="113"/>
      <c r="IT543" s="113"/>
      <c r="IU543" s="113"/>
      <c r="IV543" s="113"/>
    </row>
    <row r="544" customFormat="false" ht="30" hidden="false" customHeight="true" outlineLevel="0" collapsed="false">
      <c r="A544" s="93"/>
      <c r="B544" s="93"/>
      <c r="C544" s="93"/>
      <c r="D544" s="93"/>
      <c r="E544" s="93"/>
      <c r="F544" s="96"/>
      <c r="G544" s="28" t="s">
        <v>111</v>
      </c>
      <c r="H544" s="134" t="s">
        <v>115</v>
      </c>
      <c r="I544" s="134"/>
      <c r="J544" s="134"/>
      <c r="K544" s="108"/>
      <c r="L544" s="109" t="s">
        <v>80</v>
      </c>
      <c r="M544" s="110"/>
      <c r="N544" s="135"/>
      <c r="O544" s="109" t="s">
        <v>81</v>
      </c>
      <c r="P544" s="136"/>
      <c r="Q544" s="135"/>
      <c r="R544" s="109" t="s">
        <v>117</v>
      </c>
      <c r="S544" s="136"/>
      <c r="T544" s="111"/>
      <c r="U544" s="109"/>
      <c r="V544" s="137"/>
      <c r="W544" s="111"/>
      <c r="X544" s="109"/>
      <c r="Y544" s="137"/>
      <c r="Z544" s="111"/>
      <c r="AA544" s="109"/>
      <c r="AB544" s="137"/>
      <c r="AC544" s="108"/>
      <c r="AD544" s="109"/>
      <c r="AE544" s="110"/>
      <c r="BM544" s="113"/>
      <c r="BN544" s="113"/>
      <c r="BO544" s="113"/>
      <c r="BP544" s="113"/>
      <c r="BQ544" s="113"/>
      <c r="BR544" s="113"/>
      <c r="BS544" s="113"/>
      <c r="BT544" s="113"/>
      <c r="BU544" s="113"/>
      <c r="BV544" s="113"/>
      <c r="BW544" s="113"/>
      <c r="BX544" s="113"/>
      <c r="BY544" s="113"/>
      <c r="BZ544" s="113"/>
      <c r="CA544" s="113"/>
      <c r="CB544" s="113"/>
      <c r="CC544" s="113"/>
      <c r="CD544" s="113"/>
      <c r="CE544" s="113"/>
      <c r="CF544" s="113"/>
      <c r="CG544" s="113"/>
      <c r="CH544" s="113"/>
      <c r="CI544" s="113"/>
      <c r="CJ544" s="113"/>
      <c r="CK544" s="113"/>
      <c r="CL544" s="113"/>
      <c r="CM544" s="113"/>
      <c r="CN544" s="113"/>
      <c r="CO544" s="113"/>
      <c r="CP544" s="113"/>
      <c r="CQ544" s="113"/>
      <c r="CR544" s="113"/>
      <c r="CS544" s="113"/>
      <c r="CT544" s="113"/>
      <c r="CU544" s="113"/>
      <c r="CV544" s="113"/>
      <c r="CW544" s="113"/>
      <c r="CX544" s="113"/>
      <c r="CY544" s="113"/>
      <c r="CZ544" s="113"/>
      <c r="DA544" s="113"/>
      <c r="DB544" s="113"/>
      <c r="DC544" s="113"/>
      <c r="DD544" s="113"/>
      <c r="DE544" s="113"/>
      <c r="DF544" s="113"/>
      <c r="DG544" s="113"/>
      <c r="DH544" s="113"/>
      <c r="DI544" s="113"/>
      <c r="DJ544" s="113"/>
      <c r="DK544" s="113"/>
      <c r="DL544" s="113"/>
      <c r="DM544" s="113"/>
      <c r="DN544" s="113"/>
      <c r="DO544" s="113"/>
      <c r="DP544" s="113"/>
      <c r="DQ544" s="113"/>
      <c r="DR544" s="113"/>
      <c r="DS544" s="113"/>
      <c r="DT544" s="113"/>
      <c r="DU544" s="113"/>
      <c r="DV544" s="113"/>
      <c r="DW544" s="113"/>
      <c r="DX544" s="113"/>
      <c r="DY544" s="113"/>
      <c r="DZ544" s="113"/>
      <c r="EA544" s="113"/>
      <c r="EB544" s="113"/>
      <c r="EC544" s="113"/>
      <c r="ED544" s="113"/>
      <c r="EE544" s="113"/>
      <c r="EF544" s="113"/>
      <c r="EG544" s="113"/>
      <c r="EH544" s="113"/>
      <c r="EI544" s="113"/>
      <c r="EJ544" s="113"/>
      <c r="EK544" s="113"/>
      <c r="EL544" s="113"/>
      <c r="EM544" s="113"/>
      <c r="EN544" s="113"/>
      <c r="EO544" s="113"/>
      <c r="EP544" s="113"/>
      <c r="EQ544" s="113"/>
      <c r="ER544" s="113"/>
      <c r="ES544" s="113"/>
      <c r="ET544" s="113"/>
      <c r="EU544" s="113"/>
      <c r="EV544" s="113"/>
      <c r="EW544" s="113"/>
      <c r="EX544" s="113"/>
      <c r="EY544" s="113"/>
      <c r="EZ544" s="113"/>
      <c r="FA544" s="113"/>
      <c r="FB544" s="113"/>
      <c r="FC544" s="113"/>
      <c r="FD544" s="113"/>
      <c r="FE544" s="113"/>
      <c r="FF544" s="113"/>
      <c r="FG544" s="113"/>
      <c r="FH544" s="113"/>
      <c r="FI544" s="113"/>
      <c r="FJ544" s="113"/>
      <c r="FK544" s="113"/>
      <c r="FL544" s="113"/>
      <c r="FM544" s="113"/>
      <c r="FN544" s="113"/>
      <c r="FO544" s="113"/>
      <c r="FP544" s="113"/>
      <c r="FQ544" s="113"/>
      <c r="FR544" s="113"/>
      <c r="FS544" s="113"/>
      <c r="FT544" s="113"/>
      <c r="FU544" s="113"/>
      <c r="FV544" s="113"/>
      <c r="FW544" s="113"/>
      <c r="FX544" s="113"/>
      <c r="FY544" s="113"/>
      <c r="FZ544" s="113"/>
      <c r="GA544" s="113"/>
      <c r="GB544" s="113"/>
      <c r="GC544" s="113"/>
      <c r="GD544" s="113"/>
      <c r="GE544" s="113"/>
      <c r="GF544" s="113"/>
      <c r="GG544" s="113"/>
      <c r="GH544" s="113"/>
      <c r="GI544" s="113"/>
      <c r="GJ544" s="113"/>
      <c r="GK544" s="113"/>
      <c r="GL544" s="113"/>
      <c r="GM544" s="113"/>
      <c r="GN544" s="113"/>
      <c r="GO544" s="113"/>
      <c r="GP544" s="113"/>
      <c r="GQ544" s="113"/>
      <c r="GR544" s="113"/>
      <c r="GS544" s="113"/>
      <c r="GT544" s="113"/>
      <c r="GU544" s="113"/>
      <c r="GV544" s="113"/>
      <c r="GW544" s="113"/>
      <c r="GX544" s="113"/>
      <c r="GY544" s="113"/>
      <c r="GZ544" s="113"/>
      <c r="HA544" s="113"/>
      <c r="HB544" s="113"/>
      <c r="HC544" s="113"/>
      <c r="HD544" s="113"/>
      <c r="HE544" s="113"/>
      <c r="HF544" s="113"/>
      <c r="HG544" s="113"/>
      <c r="HH544" s="113"/>
      <c r="HI544" s="113"/>
      <c r="HJ544" s="113"/>
      <c r="HK544" s="113"/>
      <c r="HL544" s="113"/>
      <c r="HM544" s="113"/>
      <c r="HN544" s="113"/>
      <c r="HO544" s="113"/>
      <c r="HP544" s="113"/>
      <c r="HQ544" s="113"/>
      <c r="HR544" s="113"/>
      <c r="HS544" s="113"/>
      <c r="HT544" s="113"/>
      <c r="HU544" s="113"/>
      <c r="HV544" s="113"/>
      <c r="HW544" s="113"/>
      <c r="HX544" s="113"/>
      <c r="HY544" s="113"/>
      <c r="HZ544" s="113"/>
      <c r="IA544" s="113"/>
      <c r="IB544" s="113"/>
      <c r="IC544" s="113"/>
      <c r="ID544" s="113"/>
      <c r="IE544" s="113"/>
      <c r="IF544" s="113"/>
      <c r="IG544" s="113"/>
      <c r="IH544" s="113"/>
      <c r="II544" s="113"/>
      <c r="IJ544" s="113"/>
      <c r="IK544" s="113"/>
      <c r="IL544" s="113"/>
      <c r="IM544" s="113"/>
      <c r="IN544" s="113"/>
      <c r="IO544" s="113"/>
      <c r="IP544" s="113"/>
      <c r="IQ544" s="113"/>
      <c r="IR544" s="113"/>
      <c r="IS544" s="113"/>
      <c r="IT544" s="113"/>
      <c r="IU544" s="113"/>
      <c r="IV544" s="113"/>
    </row>
    <row r="545" customFormat="false" ht="27.6" hidden="false" customHeight="true" outlineLevel="0" collapsed="false">
      <c r="A545" s="226"/>
      <c r="B545" s="93"/>
      <c r="C545" s="93"/>
      <c r="D545" s="93"/>
      <c r="E545" s="93"/>
      <c r="F545" s="96"/>
      <c r="G545" s="28" t="s">
        <v>198</v>
      </c>
      <c r="H545" s="35" t="n">
        <v>251960</v>
      </c>
      <c r="I545" s="30" t="s">
        <v>39</v>
      </c>
      <c r="J545" s="283" t="n">
        <v>14500</v>
      </c>
      <c r="K545" s="35" t="s">
        <v>1913</v>
      </c>
      <c r="L545" s="30"/>
      <c r="M545" s="283"/>
      <c r="N545" s="35" t="s">
        <v>1914</v>
      </c>
      <c r="O545" s="30"/>
      <c r="P545" s="36"/>
      <c r="Q545" s="35" t="n">
        <v>6.488</v>
      </c>
      <c r="R545" s="30" t="s">
        <v>39</v>
      </c>
      <c r="S545" s="36" t="n">
        <v>3.779</v>
      </c>
      <c r="T545" s="35"/>
      <c r="U545" s="33"/>
      <c r="V545" s="36"/>
      <c r="W545" s="35"/>
      <c r="X545" s="33"/>
      <c r="Y545" s="36"/>
      <c r="Z545" s="37"/>
      <c r="AA545" s="37"/>
      <c r="AB545" s="37"/>
      <c r="AC545" s="29"/>
      <c r="AD545" s="33"/>
      <c r="AE545" s="36"/>
      <c r="BM545" s="113"/>
      <c r="BN545" s="113"/>
      <c r="BO545" s="113"/>
      <c r="BP545" s="113"/>
      <c r="BQ545" s="113"/>
      <c r="BR545" s="113"/>
      <c r="BS545" s="113"/>
      <c r="BT545" s="113"/>
      <c r="BU545" s="113"/>
      <c r="BV545" s="113"/>
      <c r="BW545" s="113"/>
      <c r="BX545" s="113"/>
      <c r="BY545" s="113"/>
      <c r="BZ545" s="113"/>
      <c r="CA545" s="113"/>
      <c r="CB545" s="113"/>
      <c r="CC545" s="113"/>
      <c r="CD545" s="113"/>
      <c r="CE545" s="113"/>
      <c r="CF545" s="113"/>
      <c r="CG545" s="113"/>
      <c r="CH545" s="113"/>
      <c r="CI545" s="113"/>
      <c r="CJ545" s="113"/>
      <c r="CK545" s="113"/>
      <c r="CL545" s="113"/>
      <c r="CM545" s="113"/>
      <c r="CN545" s="113"/>
      <c r="CO545" s="113"/>
      <c r="CP545" s="113"/>
      <c r="CQ545" s="113"/>
      <c r="CR545" s="113"/>
      <c r="CS545" s="113"/>
      <c r="CT545" s="113"/>
      <c r="CU545" s="113"/>
      <c r="CV545" s="113"/>
      <c r="CW545" s="113"/>
      <c r="CX545" s="113"/>
      <c r="CY545" s="113"/>
      <c r="CZ545" s="113"/>
      <c r="DA545" s="113"/>
      <c r="DB545" s="113"/>
      <c r="DC545" s="113"/>
      <c r="DD545" s="113"/>
      <c r="DE545" s="113"/>
      <c r="DF545" s="113"/>
      <c r="DG545" s="113"/>
      <c r="DH545" s="113"/>
      <c r="DI545" s="113"/>
      <c r="DJ545" s="113"/>
      <c r="DK545" s="113"/>
      <c r="DL545" s="113"/>
      <c r="DM545" s="113"/>
      <c r="DN545" s="113"/>
      <c r="DO545" s="113"/>
      <c r="DP545" s="113"/>
      <c r="DQ545" s="113"/>
      <c r="DR545" s="113"/>
      <c r="DS545" s="113"/>
      <c r="DT545" s="113"/>
      <c r="DU545" s="113"/>
      <c r="DV545" s="113"/>
      <c r="DW545" s="113"/>
      <c r="DX545" s="113"/>
      <c r="DY545" s="113"/>
      <c r="DZ545" s="113"/>
      <c r="EA545" s="113"/>
      <c r="EB545" s="113"/>
      <c r="EC545" s="113"/>
      <c r="ED545" s="113"/>
      <c r="EE545" s="113"/>
      <c r="EF545" s="113"/>
      <c r="EG545" s="113"/>
      <c r="EH545" s="113"/>
      <c r="EI545" s="113"/>
      <c r="EJ545" s="113"/>
      <c r="EK545" s="113"/>
      <c r="EL545" s="113"/>
      <c r="EM545" s="113"/>
      <c r="EN545" s="113"/>
      <c r="EO545" s="113"/>
      <c r="EP545" s="113"/>
      <c r="EQ545" s="113"/>
      <c r="ER545" s="113"/>
      <c r="ES545" s="113"/>
      <c r="ET545" s="113"/>
      <c r="EU545" s="113"/>
      <c r="EV545" s="113"/>
      <c r="EW545" s="113"/>
      <c r="EX545" s="113"/>
      <c r="EY545" s="113"/>
      <c r="EZ545" s="113"/>
      <c r="FA545" s="113"/>
      <c r="FB545" s="113"/>
      <c r="FC545" s="113"/>
      <c r="FD545" s="113"/>
      <c r="FE545" s="113"/>
      <c r="FF545" s="113"/>
      <c r="FG545" s="113"/>
      <c r="FH545" s="113"/>
      <c r="FI545" s="113"/>
      <c r="FJ545" s="113"/>
      <c r="FK545" s="113"/>
      <c r="FL545" s="113"/>
      <c r="FM545" s="113"/>
      <c r="FN545" s="113"/>
      <c r="FO545" s="113"/>
      <c r="FP545" s="113"/>
      <c r="FQ545" s="113"/>
      <c r="FR545" s="113"/>
      <c r="FS545" s="113"/>
      <c r="FT545" s="113"/>
      <c r="FU545" s="113"/>
      <c r="FV545" s="113"/>
      <c r="FW545" s="113"/>
      <c r="FX545" s="113"/>
      <c r="FY545" s="113"/>
      <c r="FZ545" s="113"/>
      <c r="GA545" s="113"/>
      <c r="GB545" s="113"/>
      <c r="GC545" s="113"/>
      <c r="GD545" s="113"/>
      <c r="GE545" s="113"/>
      <c r="GF545" s="113"/>
      <c r="GG545" s="113"/>
      <c r="GH545" s="113"/>
      <c r="GI545" s="113"/>
      <c r="GJ545" s="113"/>
      <c r="GK545" s="113"/>
      <c r="GL545" s="113"/>
      <c r="GM545" s="113"/>
      <c r="GN545" s="113"/>
      <c r="GO545" s="113"/>
      <c r="GP545" s="113"/>
      <c r="GQ545" s="113"/>
      <c r="GR545" s="113"/>
      <c r="GS545" s="113"/>
      <c r="GT545" s="113"/>
      <c r="GU545" s="113"/>
      <c r="GV545" s="113"/>
      <c r="GW545" s="113"/>
      <c r="GX545" s="113"/>
      <c r="GY545" s="113"/>
      <c r="GZ545" s="113"/>
      <c r="HA545" s="113"/>
      <c r="HB545" s="113"/>
      <c r="HC545" s="113"/>
      <c r="HD545" s="113"/>
      <c r="HE545" s="113"/>
      <c r="HF545" s="113"/>
      <c r="HG545" s="113"/>
      <c r="HH545" s="113"/>
      <c r="HI545" s="113"/>
      <c r="HJ545" s="113"/>
      <c r="HK545" s="113"/>
      <c r="HL545" s="113"/>
      <c r="HM545" s="113"/>
      <c r="HN545" s="113"/>
      <c r="HO545" s="113"/>
      <c r="HP545" s="113"/>
      <c r="HQ545" s="113"/>
      <c r="HR545" s="113"/>
      <c r="HS545" s="113"/>
      <c r="HT545" s="113"/>
      <c r="HU545" s="113"/>
      <c r="HV545" s="113"/>
      <c r="HW545" s="113"/>
      <c r="HX545" s="113"/>
      <c r="HY545" s="113"/>
      <c r="HZ545" s="113"/>
      <c r="IA545" s="113"/>
      <c r="IB545" s="113"/>
      <c r="IC545" s="113"/>
      <c r="ID545" s="113"/>
      <c r="IE545" s="113"/>
      <c r="IF545" s="113"/>
      <c r="IG545" s="113"/>
      <c r="IH545" s="113"/>
      <c r="II545" s="113"/>
      <c r="IJ545" s="113"/>
      <c r="IK545" s="113"/>
      <c r="IL545" s="113"/>
      <c r="IM545" s="113"/>
      <c r="IN545" s="113"/>
      <c r="IO545" s="113"/>
      <c r="IP545" s="113"/>
      <c r="IQ545" s="113"/>
      <c r="IR545" s="113"/>
      <c r="IS545" s="113"/>
      <c r="IT545" s="113"/>
      <c r="IU545" s="113"/>
      <c r="IV545" s="113"/>
    </row>
    <row r="546" customFormat="false" ht="30.65" hidden="false" customHeight="true" outlineLevel="0" collapsed="false">
      <c r="A546" s="228"/>
      <c r="B546" s="228"/>
      <c r="C546" s="39"/>
      <c r="D546" s="39"/>
      <c r="E546" s="39"/>
      <c r="F546" s="40"/>
      <c r="G546" s="28" t="s">
        <v>166</v>
      </c>
      <c r="H546" s="201" t="str">
        <f aca="false">ROUND(H545*81/1000000,2)&amp;" ppm"</f>
        <v>20.41 ppm</v>
      </c>
      <c r="I546" s="33" t="s">
        <v>39</v>
      </c>
      <c r="J546" s="202" t="str">
        <f aca="false">ROUND(J545*81/1000000,2)&amp;" ppm"</f>
        <v>1.17 ppm</v>
      </c>
      <c r="K546" s="29"/>
      <c r="L546" s="30"/>
      <c r="M546" s="31"/>
      <c r="N546" s="35"/>
      <c r="O546" s="33"/>
      <c r="P546" s="36"/>
      <c r="Q546" s="201" t="str">
        <f aca="false">ROUND(Q545*246/1000,2)&amp;" ppb"</f>
        <v>1.6 ppb</v>
      </c>
      <c r="R546" s="33" t="s">
        <v>39</v>
      </c>
      <c r="S546" s="202" t="str">
        <f aca="false">ROUND(S545*246/1000,2)&amp;" ppb"</f>
        <v>0.93 ppb</v>
      </c>
      <c r="T546" s="29"/>
      <c r="U546" s="31"/>
      <c r="V546" s="31"/>
      <c r="W546" s="35"/>
      <c r="X546" s="33"/>
      <c r="Y546" s="31"/>
      <c r="Z546" s="37"/>
      <c r="AA546" s="31"/>
      <c r="AB546" s="31"/>
      <c r="AC546" s="29"/>
      <c r="AD546" s="33"/>
      <c r="AE546" s="31"/>
      <c r="BM546" s="113"/>
      <c r="BN546" s="113"/>
      <c r="BO546" s="113"/>
      <c r="BP546" s="113"/>
      <c r="BQ546" s="113"/>
      <c r="BR546" s="113"/>
      <c r="BS546" s="113"/>
      <c r="BT546" s="113"/>
      <c r="BU546" s="113"/>
      <c r="BV546" s="113"/>
      <c r="BW546" s="113"/>
      <c r="BX546" s="113"/>
      <c r="BY546" s="113"/>
      <c r="BZ546" s="113"/>
      <c r="CA546" s="113"/>
      <c r="CB546" s="113"/>
      <c r="CC546" s="113"/>
      <c r="CD546" s="113"/>
      <c r="CE546" s="113"/>
      <c r="CF546" s="113"/>
      <c r="CG546" s="113"/>
      <c r="CH546" s="113"/>
      <c r="CI546" s="113"/>
      <c r="CJ546" s="113"/>
      <c r="CK546" s="113"/>
      <c r="CL546" s="113"/>
      <c r="CM546" s="113"/>
      <c r="CN546" s="113"/>
      <c r="CO546" s="113"/>
      <c r="CP546" s="113"/>
      <c r="CQ546" s="113"/>
      <c r="CR546" s="113"/>
      <c r="CS546" s="113"/>
      <c r="CT546" s="113"/>
      <c r="CU546" s="113"/>
      <c r="CV546" s="113"/>
      <c r="CW546" s="113"/>
      <c r="CX546" s="113"/>
      <c r="CY546" s="113"/>
      <c r="CZ546" s="113"/>
      <c r="DA546" s="113"/>
      <c r="DB546" s="113"/>
      <c r="DC546" s="113"/>
      <c r="DD546" s="113"/>
      <c r="DE546" s="113"/>
      <c r="DF546" s="113"/>
      <c r="DG546" s="113"/>
      <c r="DH546" s="113"/>
      <c r="DI546" s="113"/>
      <c r="DJ546" s="113"/>
      <c r="DK546" s="113"/>
      <c r="DL546" s="113"/>
      <c r="DM546" s="113"/>
      <c r="DN546" s="113"/>
      <c r="DO546" s="113"/>
      <c r="DP546" s="113"/>
      <c r="DQ546" s="113"/>
      <c r="DR546" s="113"/>
      <c r="DS546" s="113"/>
      <c r="DT546" s="113"/>
      <c r="DU546" s="113"/>
      <c r="DV546" s="113"/>
      <c r="DW546" s="113"/>
      <c r="DX546" s="113"/>
      <c r="DY546" s="113"/>
      <c r="DZ546" s="113"/>
      <c r="EA546" s="113"/>
      <c r="EB546" s="113"/>
      <c r="EC546" s="113"/>
      <c r="ED546" s="113"/>
      <c r="EE546" s="113"/>
      <c r="EF546" s="113"/>
      <c r="EG546" s="113"/>
      <c r="EH546" s="113"/>
      <c r="EI546" s="113"/>
      <c r="EJ546" s="113"/>
      <c r="EK546" s="113"/>
      <c r="EL546" s="113"/>
      <c r="EM546" s="113"/>
      <c r="EN546" s="113"/>
      <c r="EO546" s="113"/>
      <c r="EP546" s="113"/>
      <c r="EQ546" s="113"/>
      <c r="ER546" s="113"/>
      <c r="ES546" s="113"/>
      <c r="ET546" s="113"/>
      <c r="EU546" s="113"/>
      <c r="EV546" s="113"/>
      <c r="EW546" s="113"/>
      <c r="EX546" s="113"/>
      <c r="EY546" s="113"/>
      <c r="EZ546" s="113"/>
      <c r="FA546" s="113"/>
      <c r="FB546" s="113"/>
      <c r="FC546" s="113"/>
      <c r="FD546" s="113"/>
      <c r="FE546" s="113"/>
      <c r="FF546" s="113"/>
      <c r="FG546" s="113"/>
      <c r="FH546" s="113"/>
      <c r="FI546" s="113"/>
      <c r="FJ546" s="113"/>
      <c r="FK546" s="113"/>
      <c r="FL546" s="113"/>
      <c r="FM546" s="113"/>
      <c r="FN546" s="113"/>
      <c r="FO546" s="113"/>
      <c r="FP546" s="113"/>
      <c r="FQ546" s="113"/>
      <c r="FR546" s="113"/>
      <c r="FS546" s="113"/>
      <c r="FT546" s="113"/>
      <c r="FU546" s="113"/>
      <c r="FV546" s="113"/>
      <c r="FW546" s="113"/>
      <c r="FX546" s="113"/>
      <c r="FY546" s="113"/>
      <c r="FZ546" s="113"/>
      <c r="GA546" s="113"/>
      <c r="GB546" s="113"/>
      <c r="GC546" s="113"/>
      <c r="GD546" s="113"/>
      <c r="GE546" s="113"/>
      <c r="GF546" s="113"/>
      <c r="GG546" s="113"/>
      <c r="GH546" s="113"/>
      <c r="GI546" s="113"/>
      <c r="GJ546" s="113"/>
      <c r="GK546" s="113"/>
      <c r="GL546" s="113"/>
      <c r="GM546" s="113"/>
      <c r="GN546" s="113"/>
      <c r="GO546" s="113"/>
      <c r="GP546" s="113"/>
      <c r="GQ546" s="113"/>
      <c r="GR546" s="113"/>
      <c r="GS546" s="113"/>
      <c r="GT546" s="113"/>
      <c r="GU546" s="113"/>
      <c r="GV546" s="113"/>
      <c r="GW546" s="113"/>
      <c r="GX546" s="113"/>
      <c r="GY546" s="113"/>
      <c r="GZ546" s="113"/>
      <c r="HA546" s="113"/>
      <c r="HB546" s="113"/>
      <c r="HC546" s="113"/>
      <c r="HD546" s="113"/>
      <c r="HE546" s="113"/>
      <c r="HF546" s="113"/>
      <c r="HG546" s="113"/>
      <c r="HH546" s="113"/>
      <c r="HI546" s="113"/>
      <c r="HJ546" s="113"/>
      <c r="HK546" s="113"/>
      <c r="HL546" s="113"/>
      <c r="HM546" s="113"/>
      <c r="HN546" s="113"/>
      <c r="HO546" s="113"/>
      <c r="HP546" s="113"/>
      <c r="HQ546" s="113"/>
      <c r="HR546" s="113"/>
      <c r="HS546" s="113"/>
      <c r="HT546" s="113"/>
      <c r="HU546" s="113"/>
      <c r="HV546" s="113"/>
      <c r="HW546" s="113"/>
      <c r="HX546" s="113"/>
      <c r="HY546" s="113"/>
      <c r="HZ546" s="113"/>
      <c r="IA546" s="113"/>
      <c r="IB546" s="113"/>
      <c r="IC546" s="113"/>
      <c r="ID546" s="113"/>
      <c r="IE546" s="113"/>
      <c r="IF546" s="113"/>
      <c r="IG546" s="113"/>
      <c r="IH546" s="113"/>
      <c r="II546" s="113"/>
      <c r="IJ546" s="113"/>
      <c r="IK546" s="113"/>
      <c r="IL546" s="113"/>
      <c r="IM546" s="113"/>
      <c r="IN546" s="113"/>
      <c r="IO546" s="113"/>
      <c r="IP546" s="113"/>
      <c r="IQ546" s="113"/>
      <c r="IR546" s="113"/>
      <c r="IS546" s="113"/>
      <c r="IT546" s="113"/>
      <c r="IU546" s="113"/>
      <c r="IV546" s="113"/>
    </row>
    <row r="547" customFormat="false" ht="34.3" hidden="false" customHeight="true" outlineLevel="0" collapsed="false">
      <c r="A547" s="229" t="s">
        <v>1915</v>
      </c>
      <c r="B547" s="41" t="s">
        <v>1916</v>
      </c>
      <c r="C547" s="185" t="s">
        <v>1917</v>
      </c>
      <c r="D547" s="76" t="n">
        <v>16.479</v>
      </c>
      <c r="E547" s="42" t="s">
        <v>1918</v>
      </c>
      <c r="F547" s="62" t="n">
        <v>45348</v>
      </c>
      <c r="G547" s="63" t="s">
        <v>111</v>
      </c>
      <c r="H547" s="108"/>
      <c r="I547" s="109" t="s">
        <v>27</v>
      </c>
      <c r="J547" s="110"/>
      <c r="K547" s="108"/>
      <c r="L547" s="109" t="s">
        <v>28</v>
      </c>
      <c r="M547" s="110"/>
      <c r="N547" s="108"/>
      <c r="O547" s="109" t="s">
        <v>29</v>
      </c>
      <c r="P547" s="110"/>
      <c r="Q547" s="108"/>
      <c r="R547" s="109" t="s">
        <v>30</v>
      </c>
      <c r="S547" s="110"/>
      <c r="T547" s="111"/>
      <c r="U547" s="109" t="s">
        <v>112</v>
      </c>
      <c r="V547" s="110"/>
      <c r="W547" s="108"/>
      <c r="X547" s="109" t="s">
        <v>32</v>
      </c>
      <c r="Y547" s="110"/>
      <c r="Z547" s="108"/>
      <c r="AA547" s="109" t="s">
        <v>98</v>
      </c>
      <c r="AB547" s="110"/>
      <c r="AC547" s="112" t="s">
        <v>34</v>
      </c>
      <c r="AD547" s="112"/>
      <c r="AE547" s="112"/>
      <c r="BM547" s="113"/>
      <c r="BN547" s="113"/>
      <c r="BO547" s="113"/>
      <c r="BP547" s="113"/>
      <c r="BQ547" s="113"/>
      <c r="BR547" s="113"/>
      <c r="BS547" s="113"/>
      <c r="BT547" s="113"/>
      <c r="BU547" s="113"/>
      <c r="BV547" s="113"/>
      <c r="BW547" s="113"/>
      <c r="BX547" s="113"/>
      <c r="BY547" s="113"/>
      <c r="BZ547" s="113"/>
      <c r="CA547" s="113"/>
      <c r="CB547" s="113"/>
      <c r="CC547" s="113"/>
      <c r="CD547" s="113"/>
      <c r="CE547" s="113"/>
      <c r="CF547" s="113"/>
      <c r="CG547" s="113"/>
      <c r="CH547" s="113"/>
      <c r="CI547" s="113"/>
      <c r="CJ547" s="113"/>
      <c r="CK547" s="113"/>
      <c r="CL547" s="113"/>
      <c r="CM547" s="113"/>
      <c r="CN547" s="113"/>
      <c r="CO547" s="113"/>
      <c r="CP547" s="113"/>
      <c r="CQ547" s="113"/>
      <c r="CR547" s="113"/>
      <c r="CS547" s="113"/>
      <c r="CT547" s="113"/>
      <c r="CU547" s="113"/>
      <c r="CV547" s="113"/>
      <c r="CW547" s="113"/>
      <c r="CX547" s="113"/>
      <c r="CY547" s="113"/>
      <c r="CZ547" s="113"/>
      <c r="DA547" s="113"/>
      <c r="DB547" s="113"/>
      <c r="DC547" s="113"/>
      <c r="DD547" s="113"/>
      <c r="DE547" s="113"/>
      <c r="DF547" s="113"/>
      <c r="DG547" s="113"/>
      <c r="DH547" s="113"/>
      <c r="DI547" s="113"/>
      <c r="DJ547" s="113"/>
      <c r="DK547" s="113"/>
      <c r="DL547" s="113"/>
      <c r="DM547" s="113"/>
      <c r="DN547" s="113"/>
      <c r="DO547" s="113"/>
      <c r="DP547" s="113"/>
      <c r="DQ547" s="113"/>
      <c r="DR547" s="113"/>
      <c r="DS547" s="113"/>
      <c r="DT547" s="113"/>
      <c r="DU547" s="113"/>
      <c r="DV547" s="113"/>
      <c r="DW547" s="113"/>
      <c r="DX547" s="113"/>
      <c r="DY547" s="113"/>
      <c r="DZ547" s="113"/>
      <c r="EA547" s="113"/>
      <c r="EB547" s="113"/>
      <c r="EC547" s="113"/>
      <c r="ED547" s="113"/>
      <c r="EE547" s="113"/>
      <c r="EF547" s="113"/>
      <c r="EG547" s="113"/>
      <c r="EH547" s="113"/>
      <c r="EI547" s="113"/>
      <c r="EJ547" s="113"/>
      <c r="EK547" s="113"/>
      <c r="EL547" s="113"/>
      <c r="EM547" s="113"/>
      <c r="EN547" s="113"/>
      <c r="EO547" s="113"/>
      <c r="EP547" s="113"/>
      <c r="EQ547" s="113"/>
      <c r="ER547" s="113"/>
      <c r="ES547" s="113"/>
      <c r="ET547" s="113"/>
      <c r="EU547" s="113"/>
      <c r="EV547" s="113"/>
      <c r="EW547" s="113"/>
      <c r="EX547" s="113"/>
      <c r="EY547" s="113"/>
      <c r="EZ547" s="113"/>
      <c r="FA547" s="113"/>
      <c r="FB547" s="113"/>
      <c r="FC547" s="113"/>
      <c r="FD547" s="113"/>
      <c r="FE547" s="113"/>
      <c r="FF547" s="113"/>
      <c r="FG547" s="113"/>
      <c r="FH547" s="113"/>
      <c r="FI547" s="113"/>
      <c r="FJ547" s="113"/>
      <c r="FK547" s="113"/>
      <c r="FL547" s="113"/>
      <c r="FM547" s="113"/>
      <c r="FN547" s="113"/>
      <c r="FO547" s="113"/>
      <c r="FP547" s="113"/>
      <c r="FQ547" s="113"/>
      <c r="FR547" s="113"/>
      <c r="FS547" s="113"/>
      <c r="FT547" s="113"/>
      <c r="FU547" s="113"/>
      <c r="FV547" s="113"/>
      <c r="FW547" s="113"/>
      <c r="FX547" s="113"/>
      <c r="FY547" s="113"/>
      <c r="FZ547" s="113"/>
      <c r="GA547" s="113"/>
      <c r="GB547" s="113"/>
      <c r="GC547" s="113"/>
      <c r="GD547" s="113"/>
      <c r="GE547" s="113"/>
      <c r="GF547" s="113"/>
      <c r="GG547" s="113"/>
      <c r="GH547" s="113"/>
      <c r="GI547" s="113"/>
      <c r="GJ547" s="113"/>
      <c r="GK547" s="113"/>
      <c r="GL547" s="113"/>
      <c r="GM547" s="113"/>
      <c r="GN547" s="113"/>
      <c r="GO547" s="113"/>
      <c r="GP547" s="113"/>
      <c r="GQ547" s="113"/>
      <c r="GR547" s="113"/>
      <c r="GS547" s="113"/>
      <c r="GT547" s="113"/>
      <c r="GU547" s="113"/>
      <c r="GV547" s="113"/>
      <c r="GW547" s="113"/>
      <c r="GX547" s="113"/>
      <c r="GY547" s="113"/>
      <c r="GZ547" s="113"/>
      <c r="HA547" s="113"/>
      <c r="HB547" s="113"/>
      <c r="HC547" s="113"/>
      <c r="HD547" s="113"/>
      <c r="HE547" s="113"/>
      <c r="HF547" s="113"/>
      <c r="HG547" s="113"/>
      <c r="HH547" s="113"/>
      <c r="HI547" s="113"/>
      <c r="HJ547" s="113"/>
      <c r="HK547" s="113"/>
      <c r="HL547" s="113"/>
      <c r="HM547" s="113"/>
      <c r="HN547" s="113"/>
      <c r="HO547" s="113"/>
      <c r="HP547" s="113"/>
      <c r="HQ547" s="113"/>
      <c r="HR547" s="113"/>
      <c r="HS547" s="113"/>
      <c r="HT547" s="113"/>
      <c r="HU547" s="113"/>
      <c r="HV547" s="113"/>
      <c r="HW547" s="113"/>
      <c r="HX547" s="113"/>
      <c r="HY547" s="113"/>
      <c r="HZ547" s="113"/>
      <c r="IA547" s="113"/>
      <c r="IB547" s="113"/>
      <c r="IC547" s="113"/>
      <c r="ID547" s="113"/>
      <c r="IE547" s="113"/>
      <c r="IF547" s="113"/>
      <c r="IG547" s="113"/>
      <c r="IH547" s="113"/>
      <c r="II547" s="113"/>
      <c r="IJ547" s="113"/>
      <c r="IK547" s="113"/>
      <c r="IL547" s="113"/>
      <c r="IM547" s="113"/>
      <c r="IN547" s="113"/>
      <c r="IO547" s="113"/>
      <c r="IP547" s="113"/>
      <c r="IQ547" s="113"/>
      <c r="IR547" s="113"/>
      <c r="IS547" s="113"/>
      <c r="IT547" s="113"/>
      <c r="IU547" s="113"/>
      <c r="IV547" s="113"/>
      <c r="IW547" s="113"/>
    </row>
    <row r="548" customFormat="false" ht="29.05" hidden="false" customHeight="true" outlineLevel="0" collapsed="false">
      <c r="A548" s="86" t="s">
        <v>1919</v>
      </c>
      <c r="B548" s="86" t="s">
        <v>1920</v>
      </c>
      <c r="C548" s="86"/>
      <c r="D548" s="86"/>
      <c r="E548" s="86"/>
      <c r="F548" s="89" t="n">
        <v>45366</v>
      </c>
      <c r="G548" s="63" t="s">
        <v>198</v>
      </c>
      <c r="H548" s="77" t="s">
        <v>1921</v>
      </c>
      <c r="I548" s="70"/>
      <c r="J548" s="58"/>
      <c r="K548" s="77" t="s">
        <v>1922</v>
      </c>
      <c r="L548" s="70"/>
      <c r="M548" s="58"/>
      <c r="N548" s="56" t="n">
        <v>4.385</v>
      </c>
      <c r="O548" s="91" t="s">
        <v>39</v>
      </c>
      <c r="P548" s="58" t="n">
        <v>2.119</v>
      </c>
      <c r="Q548" s="77" t="n">
        <v>3.69</v>
      </c>
      <c r="R548" s="70" t="s">
        <v>39</v>
      </c>
      <c r="S548" s="58" t="n">
        <v>9.168</v>
      </c>
      <c r="T548" s="56" t="n">
        <v>797.35</v>
      </c>
      <c r="U548" s="91" t="s">
        <v>39</v>
      </c>
      <c r="V548" s="58" t="n">
        <v>407.9</v>
      </c>
      <c r="W548" s="77" t="s">
        <v>1923</v>
      </c>
      <c r="X548" s="57"/>
      <c r="Y548" s="58"/>
      <c r="Z548" s="77" t="s">
        <v>1924</v>
      </c>
      <c r="AA548" s="70"/>
      <c r="AB548" s="58"/>
      <c r="AC548" s="69"/>
      <c r="AD548" s="69"/>
      <c r="AE548" s="69"/>
      <c r="BM548" s="113"/>
      <c r="BN548" s="113"/>
      <c r="BO548" s="113"/>
      <c r="BP548" s="113"/>
      <c r="BQ548" s="113"/>
      <c r="BR548" s="113"/>
      <c r="BS548" s="113"/>
      <c r="BT548" s="113"/>
      <c r="BU548" s="113"/>
      <c r="BV548" s="113"/>
      <c r="BW548" s="113"/>
      <c r="BX548" s="113"/>
      <c r="BY548" s="113"/>
      <c r="BZ548" s="113"/>
      <c r="CA548" s="113"/>
      <c r="CB548" s="113"/>
      <c r="CC548" s="113"/>
      <c r="CD548" s="113"/>
      <c r="CE548" s="113"/>
      <c r="CF548" s="113"/>
      <c r="CG548" s="113"/>
      <c r="CH548" s="113"/>
      <c r="CI548" s="113"/>
      <c r="CJ548" s="113"/>
      <c r="CK548" s="113"/>
      <c r="CL548" s="113"/>
      <c r="CM548" s="113"/>
      <c r="CN548" s="113"/>
      <c r="CO548" s="113"/>
      <c r="CP548" s="113"/>
      <c r="CQ548" s="113"/>
      <c r="CR548" s="113"/>
      <c r="CS548" s="113"/>
      <c r="CT548" s="113"/>
      <c r="CU548" s="113"/>
      <c r="CV548" s="113"/>
      <c r="CW548" s="113"/>
      <c r="CX548" s="113"/>
      <c r="CY548" s="113"/>
      <c r="CZ548" s="113"/>
      <c r="DA548" s="113"/>
      <c r="DB548" s="113"/>
      <c r="DC548" s="113"/>
      <c r="DD548" s="113"/>
      <c r="DE548" s="113"/>
      <c r="DF548" s="113"/>
      <c r="DG548" s="113"/>
      <c r="DH548" s="113"/>
      <c r="DI548" s="113"/>
      <c r="DJ548" s="113"/>
      <c r="DK548" s="113"/>
      <c r="DL548" s="113"/>
      <c r="DM548" s="113"/>
      <c r="DN548" s="113"/>
      <c r="DO548" s="113"/>
      <c r="DP548" s="113"/>
      <c r="DQ548" s="113"/>
      <c r="DR548" s="113"/>
      <c r="DS548" s="113"/>
      <c r="DT548" s="113"/>
      <c r="DU548" s="113"/>
      <c r="DV548" s="113"/>
      <c r="DW548" s="113"/>
      <c r="DX548" s="113"/>
      <c r="DY548" s="113"/>
      <c r="DZ548" s="113"/>
      <c r="EA548" s="113"/>
      <c r="EB548" s="113"/>
      <c r="EC548" s="113"/>
      <c r="ED548" s="113"/>
      <c r="EE548" s="113"/>
      <c r="EF548" s="113"/>
      <c r="EG548" s="113"/>
      <c r="EH548" s="113"/>
      <c r="EI548" s="113"/>
      <c r="EJ548" s="113"/>
      <c r="EK548" s="113"/>
      <c r="EL548" s="113"/>
      <c r="EM548" s="113"/>
      <c r="EN548" s="113"/>
      <c r="EO548" s="113"/>
      <c r="EP548" s="113"/>
      <c r="EQ548" s="113"/>
      <c r="ER548" s="113"/>
      <c r="ES548" s="113"/>
      <c r="ET548" s="113"/>
      <c r="EU548" s="113"/>
      <c r="EV548" s="113"/>
      <c r="EW548" s="113"/>
      <c r="EX548" s="113"/>
      <c r="EY548" s="113"/>
      <c r="EZ548" s="113"/>
      <c r="FA548" s="113"/>
      <c r="FB548" s="113"/>
      <c r="FC548" s="113"/>
      <c r="FD548" s="113"/>
      <c r="FE548" s="113"/>
      <c r="FF548" s="113"/>
      <c r="FG548" s="113"/>
      <c r="FH548" s="113"/>
      <c r="FI548" s="113"/>
      <c r="FJ548" s="113"/>
      <c r="FK548" s="113"/>
      <c r="FL548" s="113"/>
      <c r="FM548" s="113"/>
      <c r="FN548" s="113"/>
      <c r="FO548" s="113"/>
      <c r="FP548" s="113"/>
      <c r="FQ548" s="113"/>
      <c r="FR548" s="113"/>
      <c r="FS548" s="113"/>
      <c r="FT548" s="113"/>
      <c r="FU548" s="113"/>
      <c r="FV548" s="113"/>
      <c r="FW548" s="113"/>
      <c r="FX548" s="113"/>
      <c r="FY548" s="113"/>
      <c r="FZ548" s="113"/>
      <c r="GA548" s="113"/>
      <c r="GB548" s="113"/>
      <c r="GC548" s="113"/>
      <c r="GD548" s="113"/>
      <c r="GE548" s="113"/>
      <c r="GF548" s="113"/>
      <c r="GG548" s="113"/>
      <c r="GH548" s="113"/>
      <c r="GI548" s="113"/>
      <c r="GJ548" s="113"/>
      <c r="GK548" s="113"/>
      <c r="GL548" s="113"/>
      <c r="GM548" s="113"/>
      <c r="GN548" s="113"/>
      <c r="GO548" s="113"/>
      <c r="GP548" s="113"/>
      <c r="GQ548" s="113"/>
      <c r="GR548" s="113"/>
      <c r="GS548" s="113"/>
      <c r="GT548" s="113"/>
      <c r="GU548" s="113"/>
      <c r="GV548" s="113"/>
      <c r="GW548" s="113"/>
      <c r="GX548" s="113"/>
      <c r="GY548" s="113"/>
      <c r="GZ548" s="113"/>
      <c r="HA548" s="113"/>
      <c r="HB548" s="113"/>
      <c r="HC548" s="113"/>
      <c r="HD548" s="113"/>
      <c r="HE548" s="113"/>
      <c r="HF548" s="113"/>
      <c r="HG548" s="113"/>
      <c r="HH548" s="113"/>
      <c r="HI548" s="113"/>
      <c r="HJ548" s="113"/>
      <c r="HK548" s="113"/>
      <c r="HL548" s="113"/>
      <c r="HM548" s="113"/>
      <c r="HN548" s="113"/>
      <c r="HO548" s="113"/>
      <c r="HP548" s="113"/>
      <c r="HQ548" s="113"/>
      <c r="HR548" s="113"/>
      <c r="HS548" s="113"/>
      <c r="HT548" s="113"/>
      <c r="HU548" s="113"/>
      <c r="HV548" s="113"/>
      <c r="HW548" s="113"/>
      <c r="HX548" s="113"/>
      <c r="HY548" s="113"/>
      <c r="HZ548" s="113"/>
      <c r="IA548" s="113"/>
      <c r="IB548" s="113"/>
      <c r="IC548" s="113"/>
      <c r="ID548" s="113"/>
      <c r="IE548" s="113"/>
      <c r="IF548" s="113"/>
      <c r="IG548" s="113"/>
      <c r="IH548" s="113"/>
      <c r="II548" s="113"/>
      <c r="IJ548" s="113"/>
      <c r="IK548" s="113"/>
      <c r="IL548" s="113"/>
      <c r="IM548" s="113"/>
      <c r="IN548" s="113"/>
      <c r="IO548" s="113"/>
      <c r="IP548" s="113"/>
      <c r="IQ548" s="113"/>
      <c r="IR548" s="113"/>
      <c r="IS548" s="113"/>
      <c r="IT548" s="113"/>
      <c r="IU548" s="113"/>
      <c r="IV548" s="113"/>
      <c r="IW548" s="113"/>
    </row>
    <row r="549" customFormat="false" ht="28.4" hidden="false" customHeight="true" outlineLevel="0" collapsed="false">
      <c r="A549" s="86"/>
      <c r="B549" s="230"/>
      <c r="C549" s="86"/>
      <c r="D549" s="86"/>
      <c r="E549" s="86"/>
      <c r="F549" s="89"/>
      <c r="G549" s="63" t="s">
        <v>166</v>
      </c>
      <c r="H549" s="205" t="str">
        <f aca="false">"&lt;"&amp;ROUND(RIGHT(H548,LEN(H548)-1)*81/1000,2)&amp;" ppb"</f>
        <v>&lt;0.73 ppb</v>
      </c>
      <c r="I549" s="70"/>
      <c r="J549" s="206"/>
      <c r="K549" s="205" t="str">
        <f aca="false">"&lt;"&amp;ROUND(RIGHT(K548,LEN(K548)-1)*81/1000,2)&amp;" ppb"</f>
        <v>&lt;21.6 ppb</v>
      </c>
      <c r="L549" s="70"/>
      <c r="M549" s="206"/>
      <c r="N549" s="205" t="str">
        <f aca="false">ROUND(N548*1760/1000,2)&amp;" ppb"</f>
        <v>7.72 ppb</v>
      </c>
      <c r="O549" s="91" t="s">
        <v>39</v>
      </c>
      <c r="P549" s="206" t="str">
        <f aca="false">ROUND(P548*1760/1000,2)&amp;" ppb"</f>
        <v>3.73 ppb</v>
      </c>
      <c r="Q549" s="205" t="str">
        <f aca="false">ROUND(Q548*246/1000,2)&amp;" ppb"</f>
        <v>0.91 ppb</v>
      </c>
      <c r="R549" s="91" t="s">
        <v>39</v>
      </c>
      <c r="S549" s="206" t="str">
        <f aca="false">ROUND(S548*246/1000,2)&amp;" ppb"</f>
        <v>2.26 ppb</v>
      </c>
      <c r="T549" s="205" t="str">
        <f aca="false">ROUND(T548*32300/1000000,2)&amp;" ppm"</f>
        <v>25.75 ppm</v>
      </c>
      <c r="U549" s="91" t="s">
        <v>39</v>
      </c>
      <c r="V549" s="206" t="str">
        <f aca="false">ROUND(V548*32300/1000000,2)&amp;" ppm"</f>
        <v>13.18 ppm</v>
      </c>
      <c r="W549" s="71"/>
      <c r="X549" s="70"/>
      <c r="Y549" s="72"/>
      <c r="Z549" s="71"/>
      <c r="AA549" s="70"/>
      <c r="AB549" s="72"/>
      <c r="AC549" s="73"/>
      <c r="AD549" s="70"/>
      <c r="AE549" s="74"/>
      <c r="BM549" s="113"/>
      <c r="BN549" s="113"/>
      <c r="BO549" s="113"/>
      <c r="BP549" s="113"/>
      <c r="BQ549" s="113"/>
      <c r="BR549" s="113"/>
      <c r="BS549" s="113"/>
      <c r="BT549" s="113"/>
      <c r="BU549" s="113"/>
      <c r="BV549" s="113"/>
      <c r="BW549" s="113"/>
      <c r="BX549" s="113"/>
      <c r="BY549" s="113"/>
      <c r="BZ549" s="113"/>
      <c r="CA549" s="113"/>
      <c r="CB549" s="113"/>
      <c r="CC549" s="113"/>
      <c r="CD549" s="113"/>
      <c r="CE549" s="113"/>
      <c r="CF549" s="113"/>
      <c r="CG549" s="113"/>
      <c r="CH549" s="113"/>
      <c r="CI549" s="113"/>
      <c r="CJ549" s="113"/>
      <c r="CK549" s="113"/>
      <c r="CL549" s="113"/>
      <c r="CM549" s="113"/>
      <c r="CN549" s="113"/>
      <c r="CO549" s="113"/>
      <c r="CP549" s="113"/>
      <c r="CQ549" s="113"/>
      <c r="CR549" s="113"/>
      <c r="CS549" s="113"/>
      <c r="CT549" s="113"/>
      <c r="CU549" s="113"/>
      <c r="CV549" s="113"/>
      <c r="CW549" s="113"/>
      <c r="CX549" s="113"/>
      <c r="CY549" s="113"/>
      <c r="CZ549" s="113"/>
      <c r="DA549" s="113"/>
      <c r="DB549" s="113"/>
      <c r="DC549" s="113"/>
      <c r="DD549" s="113"/>
      <c r="DE549" s="113"/>
      <c r="DF549" s="113"/>
      <c r="DG549" s="113"/>
      <c r="DH549" s="113"/>
      <c r="DI549" s="113"/>
      <c r="DJ549" s="113"/>
      <c r="DK549" s="113"/>
      <c r="DL549" s="113"/>
      <c r="DM549" s="113"/>
      <c r="DN549" s="113"/>
      <c r="DO549" s="113"/>
      <c r="DP549" s="113"/>
      <c r="DQ549" s="113"/>
      <c r="DR549" s="113"/>
      <c r="DS549" s="113"/>
      <c r="DT549" s="113"/>
      <c r="DU549" s="113"/>
      <c r="DV549" s="113"/>
      <c r="DW549" s="113"/>
      <c r="DX549" s="113"/>
      <c r="DY549" s="113"/>
      <c r="DZ549" s="113"/>
      <c r="EA549" s="113"/>
      <c r="EB549" s="113"/>
      <c r="EC549" s="113"/>
      <c r="ED549" s="113"/>
      <c r="EE549" s="113"/>
      <c r="EF549" s="113"/>
      <c r="EG549" s="113"/>
      <c r="EH549" s="113"/>
      <c r="EI549" s="113"/>
      <c r="EJ549" s="113"/>
      <c r="EK549" s="113"/>
      <c r="EL549" s="113"/>
      <c r="EM549" s="113"/>
      <c r="EN549" s="113"/>
      <c r="EO549" s="113"/>
      <c r="EP549" s="113"/>
      <c r="EQ549" s="113"/>
      <c r="ER549" s="113"/>
      <c r="ES549" s="113"/>
      <c r="ET549" s="113"/>
      <c r="EU549" s="113"/>
      <c r="EV549" s="113"/>
      <c r="EW549" s="113"/>
      <c r="EX549" s="113"/>
      <c r="EY549" s="113"/>
      <c r="EZ549" s="113"/>
      <c r="FA549" s="113"/>
      <c r="FB549" s="113"/>
      <c r="FC549" s="113"/>
      <c r="FD549" s="113"/>
      <c r="FE549" s="113"/>
      <c r="FF549" s="113"/>
      <c r="FG549" s="113"/>
      <c r="FH549" s="113"/>
      <c r="FI549" s="113"/>
      <c r="FJ549" s="113"/>
      <c r="FK549" s="113"/>
      <c r="FL549" s="113"/>
      <c r="FM549" s="113"/>
      <c r="FN549" s="113"/>
      <c r="FO549" s="113"/>
      <c r="FP549" s="113"/>
      <c r="FQ549" s="113"/>
      <c r="FR549" s="113"/>
      <c r="FS549" s="113"/>
      <c r="FT549" s="113"/>
      <c r="FU549" s="113"/>
      <c r="FV549" s="113"/>
      <c r="FW549" s="113"/>
      <c r="FX549" s="113"/>
      <c r="FY549" s="113"/>
      <c r="FZ549" s="113"/>
      <c r="GA549" s="113"/>
      <c r="GB549" s="113"/>
      <c r="GC549" s="113"/>
      <c r="GD549" s="113"/>
      <c r="GE549" s="113"/>
      <c r="GF549" s="113"/>
      <c r="GG549" s="113"/>
      <c r="GH549" s="113"/>
      <c r="GI549" s="113"/>
      <c r="GJ549" s="113"/>
      <c r="GK549" s="113"/>
      <c r="GL549" s="113"/>
      <c r="GM549" s="113"/>
      <c r="GN549" s="113"/>
      <c r="GO549" s="113"/>
      <c r="GP549" s="113"/>
      <c r="GQ549" s="113"/>
      <c r="GR549" s="113"/>
      <c r="GS549" s="113"/>
      <c r="GT549" s="113"/>
      <c r="GU549" s="113"/>
      <c r="GV549" s="113"/>
      <c r="GW549" s="113"/>
      <c r="GX549" s="113"/>
      <c r="GY549" s="113"/>
      <c r="GZ549" s="113"/>
      <c r="HA549" s="113"/>
      <c r="HB549" s="113"/>
      <c r="HC549" s="113"/>
      <c r="HD549" s="113"/>
      <c r="HE549" s="113"/>
      <c r="HF549" s="113"/>
      <c r="HG549" s="113"/>
      <c r="HH549" s="113"/>
      <c r="HI549" s="113"/>
      <c r="HJ549" s="113"/>
      <c r="HK549" s="113"/>
      <c r="HL549" s="113"/>
      <c r="HM549" s="113"/>
      <c r="HN549" s="113"/>
      <c r="HO549" s="113"/>
      <c r="HP549" s="113"/>
      <c r="HQ549" s="113"/>
      <c r="HR549" s="113"/>
      <c r="HS549" s="113"/>
      <c r="HT549" s="113"/>
      <c r="HU549" s="113"/>
      <c r="HV549" s="113"/>
      <c r="HW549" s="113"/>
      <c r="HX549" s="113"/>
      <c r="HY549" s="113"/>
      <c r="HZ549" s="113"/>
      <c r="IA549" s="113"/>
      <c r="IB549" s="113"/>
      <c r="IC549" s="113"/>
      <c r="ID549" s="113"/>
      <c r="IE549" s="113"/>
      <c r="IF549" s="113"/>
      <c r="IG549" s="113"/>
      <c r="IH549" s="113"/>
      <c r="II549" s="113"/>
      <c r="IJ549" s="113"/>
      <c r="IK549" s="113"/>
      <c r="IL549" s="113"/>
      <c r="IM549" s="113"/>
      <c r="IN549" s="113"/>
      <c r="IO549" s="113"/>
      <c r="IP549" s="113"/>
      <c r="IQ549" s="113"/>
      <c r="IR549" s="113"/>
      <c r="IS549" s="113"/>
      <c r="IT549" s="113"/>
      <c r="IU549" s="113"/>
      <c r="IV549" s="113"/>
      <c r="IW549" s="113"/>
    </row>
    <row r="550" customFormat="false" ht="30" hidden="false" customHeight="true" outlineLevel="0" collapsed="false">
      <c r="A550" s="86"/>
      <c r="B550" s="230"/>
      <c r="C550" s="86"/>
      <c r="D550" s="86"/>
      <c r="E550" s="86"/>
      <c r="F550" s="89"/>
      <c r="G550" s="63" t="s">
        <v>111</v>
      </c>
      <c r="H550" s="134" t="s">
        <v>115</v>
      </c>
      <c r="I550" s="134"/>
      <c r="J550" s="134"/>
      <c r="K550" s="108"/>
      <c r="L550" s="109" t="s">
        <v>80</v>
      </c>
      <c r="M550" s="110"/>
      <c r="N550" s="135"/>
      <c r="O550" s="109" t="s">
        <v>81</v>
      </c>
      <c r="P550" s="136"/>
      <c r="Q550" s="135"/>
      <c r="R550" s="109" t="s">
        <v>117</v>
      </c>
      <c r="S550" s="136"/>
      <c r="T550" s="111"/>
      <c r="U550" s="109"/>
      <c r="V550" s="137"/>
      <c r="W550" s="111"/>
      <c r="X550" s="109"/>
      <c r="Y550" s="137"/>
      <c r="Z550" s="111"/>
      <c r="AA550" s="109"/>
      <c r="AB550" s="137"/>
      <c r="AC550" s="108"/>
      <c r="AD550" s="109"/>
      <c r="AE550" s="110"/>
      <c r="BM550" s="113"/>
      <c r="BN550" s="113"/>
      <c r="BO550" s="113"/>
      <c r="BP550" s="113"/>
      <c r="BQ550" s="113"/>
      <c r="BR550" s="113"/>
      <c r="BS550" s="113"/>
      <c r="BT550" s="113"/>
      <c r="BU550" s="113"/>
      <c r="BV550" s="113"/>
      <c r="BW550" s="113"/>
      <c r="BX550" s="113"/>
      <c r="BY550" s="113"/>
      <c r="BZ550" s="113"/>
      <c r="CA550" s="113"/>
      <c r="CB550" s="113"/>
      <c r="CC550" s="113"/>
      <c r="CD550" s="113"/>
      <c r="CE550" s="113"/>
      <c r="CF550" s="113"/>
      <c r="CG550" s="113"/>
      <c r="CH550" s="113"/>
      <c r="CI550" s="113"/>
      <c r="CJ550" s="113"/>
      <c r="CK550" s="113"/>
      <c r="CL550" s="113"/>
      <c r="CM550" s="113"/>
      <c r="CN550" s="113"/>
      <c r="CO550" s="113"/>
      <c r="CP550" s="113"/>
      <c r="CQ550" s="113"/>
      <c r="CR550" s="113"/>
      <c r="CS550" s="113"/>
      <c r="CT550" s="113"/>
      <c r="CU550" s="113"/>
      <c r="CV550" s="113"/>
      <c r="CW550" s="113"/>
      <c r="CX550" s="113"/>
      <c r="CY550" s="113"/>
      <c r="CZ550" s="113"/>
      <c r="DA550" s="113"/>
      <c r="DB550" s="113"/>
      <c r="DC550" s="113"/>
      <c r="DD550" s="113"/>
      <c r="DE550" s="113"/>
      <c r="DF550" s="113"/>
      <c r="DG550" s="113"/>
      <c r="DH550" s="113"/>
      <c r="DI550" s="113"/>
      <c r="DJ550" s="113"/>
      <c r="DK550" s="113"/>
      <c r="DL550" s="113"/>
      <c r="DM550" s="113"/>
      <c r="DN550" s="113"/>
      <c r="DO550" s="113"/>
      <c r="DP550" s="113"/>
      <c r="DQ550" s="113"/>
      <c r="DR550" s="113"/>
      <c r="DS550" s="113"/>
      <c r="DT550" s="113"/>
      <c r="DU550" s="113"/>
      <c r="DV550" s="113"/>
      <c r="DW550" s="113"/>
      <c r="DX550" s="113"/>
      <c r="DY550" s="113"/>
      <c r="DZ550" s="113"/>
      <c r="EA550" s="113"/>
      <c r="EB550" s="113"/>
      <c r="EC550" s="113"/>
      <c r="ED550" s="113"/>
      <c r="EE550" s="113"/>
      <c r="EF550" s="113"/>
      <c r="EG550" s="113"/>
      <c r="EH550" s="113"/>
      <c r="EI550" s="113"/>
      <c r="EJ550" s="113"/>
      <c r="EK550" s="113"/>
      <c r="EL550" s="113"/>
      <c r="EM550" s="113"/>
      <c r="EN550" s="113"/>
      <c r="EO550" s="113"/>
      <c r="EP550" s="113"/>
      <c r="EQ550" s="113"/>
      <c r="ER550" s="113"/>
      <c r="ES550" s="113"/>
      <c r="ET550" s="113"/>
      <c r="EU550" s="113"/>
      <c r="EV550" s="113"/>
      <c r="EW550" s="113"/>
      <c r="EX550" s="113"/>
      <c r="EY550" s="113"/>
      <c r="EZ550" s="113"/>
      <c r="FA550" s="113"/>
      <c r="FB550" s="113"/>
      <c r="FC550" s="113"/>
      <c r="FD550" s="113"/>
      <c r="FE550" s="113"/>
      <c r="FF550" s="113"/>
      <c r="FG550" s="113"/>
      <c r="FH550" s="113"/>
      <c r="FI550" s="113"/>
      <c r="FJ550" s="113"/>
      <c r="FK550" s="113"/>
      <c r="FL550" s="113"/>
      <c r="FM550" s="113"/>
      <c r="FN550" s="113"/>
      <c r="FO550" s="113"/>
      <c r="FP550" s="113"/>
      <c r="FQ550" s="113"/>
      <c r="FR550" s="113"/>
      <c r="FS550" s="113"/>
      <c r="FT550" s="113"/>
      <c r="FU550" s="113"/>
      <c r="FV550" s="113"/>
      <c r="FW550" s="113"/>
      <c r="FX550" s="113"/>
      <c r="FY550" s="113"/>
      <c r="FZ550" s="113"/>
      <c r="GA550" s="113"/>
      <c r="GB550" s="113"/>
      <c r="GC550" s="113"/>
      <c r="GD550" s="113"/>
      <c r="GE550" s="113"/>
      <c r="GF550" s="113"/>
      <c r="GG550" s="113"/>
      <c r="GH550" s="113"/>
      <c r="GI550" s="113"/>
      <c r="GJ550" s="113"/>
      <c r="GK550" s="113"/>
      <c r="GL550" s="113"/>
      <c r="GM550" s="113"/>
      <c r="GN550" s="113"/>
      <c r="GO550" s="113"/>
      <c r="GP550" s="113"/>
      <c r="GQ550" s="113"/>
      <c r="GR550" s="113"/>
      <c r="GS550" s="113"/>
      <c r="GT550" s="113"/>
      <c r="GU550" s="113"/>
      <c r="GV550" s="113"/>
      <c r="GW550" s="113"/>
      <c r="GX550" s="113"/>
      <c r="GY550" s="113"/>
      <c r="GZ550" s="113"/>
      <c r="HA550" s="113"/>
      <c r="HB550" s="113"/>
      <c r="HC550" s="113"/>
      <c r="HD550" s="113"/>
      <c r="HE550" s="113"/>
      <c r="HF550" s="113"/>
      <c r="HG550" s="113"/>
      <c r="HH550" s="113"/>
      <c r="HI550" s="113"/>
      <c r="HJ550" s="113"/>
      <c r="HK550" s="113"/>
      <c r="HL550" s="113"/>
      <c r="HM550" s="113"/>
      <c r="HN550" s="113"/>
      <c r="HO550" s="113"/>
      <c r="HP550" s="113"/>
      <c r="HQ550" s="113"/>
      <c r="HR550" s="113"/>
      <c r="HS550" s="113"/>
      <c r="HT550" s="113"/>
      <c r="HU550" s="113"/>
      <c r="HV550" s="113"/>
      <c r="HW550" s="113"/>
      <c r="HX550" s="113"/>
      <c r="HY550" s="113"/>
      <c r="HZ550" s="113"/>
      <c r="IA550" s="113"/>
      <c r="IB550" s="113"/>
      <c r="IC550" s="113"/>
      <c r="ID550" s="113"/>
      <c r="IE550" s="113"/>
      <c r="IF550" s="113"/>
      <c r="IG550" s="113"/>
      <c r="IH550" s="113"/>
      <c r="II550" s="113"/>
      <c r="IJ550" s="113"/>
      <c r="IK550" s="113"/>
      <c r="IL550" s="113"/>
      <c r="IM550" s="113"/>
      <c r="IN550" s="113"/>
      <c r="IO550" s="113"/>
      <c r="IP550" s="113"/>
      <c r="IQ550" s="113"/>
      <c r="IR550" s="113"/>
      <c r="IS550" s="113"/>
      <c r="IT550" s="113"/>
      <c r="IU550" s="113"/>
      <c r="IV550" s="113"/>
      <c r="IW550" s="113"/>
    </row>
    <row r="551" customFormat="false" ht="27.6" hidden="false" customHeight="true" outlineLevel="0" collapsed="false">
      <c r="A551" s="232"/>
      <c r="B551" s="86"/>
      <c r="C551" s="86"/>
      <c r="D551" s="86"/>
      <c r="E551" s="86"/>
      <c r="F551" s="89"/>
      <c r="G551" s="63" t="s">
        <v>198</v>
      </c>
      <c r="H551" s="77" t="s">
        <v>1925</v>
      </c>
      <c r="I551" s="57"/>
      <c r="J551" s="58"/>
      <c r="K551" s="77" t="s">
        <v>1926</v>
      </c>
      <c r="L551" s="57"/>
      <c r="M551" s="233"/>
      <c r="N551" s="77" t="s">
        <v>1927</v>
      </c>
      <c r="O551" s="57"/>
      <c r="P551" s="58"/>
      <c r="Q551" s="56" t="n">
        <v>38.57</v>
      </c>
      <c r="R551" s="98" t="s">
        <v>39</v>
      </c>
      <c r="S551" s="58" t="n">
        <v>16.4</v>
      </c>
      <c r="T551" s="56"/>
      <c r="U551" s="70"/>
      <c r="V551" s="58"/>
      <c r="W551" s="56"/>
      <c r="X551" s="70"/>
      <c r="Y551" s="58"/>
      <c r="Z551" s="73"/>
      <c r="AA551" s="73"/>
      <c r="AB551" s="73"/>
      <c r="AC551" s="71"/>
      <c r="AD551" s="70"/>
      <c r="AE551" s="58"/>
      <c r="BM551" s="113"/>
      <c r="BN551" s="113"/>
      <c r="BO551" s="113"/>
      <c r="BP551" s="113"/>
      <c r="BQ551" s="113"/>
      <c r="BR551" s="113"/>
      <c r="BS551" s="113"/>
      <c r="BT551" s="113"/>
      <c r="BU551" s="113"/>
      <c r="BV551" s="113"/>
      <c r="BW551" s="113"/>
      <c r="BX551" s="113"/>
      <c r="BY551" s="113"/>
      <c r="BZ551" s="113"/>
      <c r="CA551" s="113"/>
      <c r="CB551" s="113"/>
      <c r="CC551" s="113"/>
      <c r="CD551" s="113"/>
      <c r="CE551" s="113"/>
      <c r="CF551" s="113"/>
      <c r="CG551" s="113"/>
      <c r="CH551" s="113"/>
      <c r="CI551" s="113"/>
      <c r="CJ551" s="113"/>
      <c r="CK551" s="113"/>
      <c r="CL551" s="113"/>
      <c r="CM551" s="113"/>
      <c r="CN551" s="113"/>
      <c r="CO551" s="113"/>
      <c r="CP551" s="113"/>
      <c r="CQ551" s="113"/>
      <c r="CR551" s="113"/>
      <c r="CS551" s="113"/>
      <c r="CT551" s="113"/>
      <c r="CU551" s="113"/>
      <c r="CV551" s="113"/>
      <c r="CW551" s="113"/>
      <c r="CX551" s="113"/>
      <c r="CY551" s="113"/>
      <c r="CZ551" s="113"/>
      <c r="DA551" s="113"/>
      <c r="DB551" s="113"/>
      <c r="DC551" s="113"/>
      <c r="DD551" s="113"/>
      <c r="DE551" s="113"/>
      <c r="DF551" s="113"/>
      <c r="DG551" s="113"/>
      <c r="DH551" s="113"/>
      <c r="DI551" s="113"/>
      <c r="DJ551" s="113"/>
      <c r="DK551" s="113"/>
      <c r="DL551" s="113"/>
      <c r="DM551" s="113"/>
      <c r="DN551" s="113"/>
      <c r="DO551" s="113"/>
      <c r="DP551" s="113"/>
      <c r="DQ551" s="113"/>
      <c r="DR551" s="113"/>
      <c r="DS551" s="113"/>
      <c r="DT551" s="113"/>
      <c r="DU551" s="113"/>
      <c r="DV551" s="113"/>
      <c r="DW551" s="113"/>
      <c r="DX551" s="113"/>
      <c r="DY551" s="113"/>
      <c r="DZ551" s="113"/>
      <c r="EA551" s="113"/>
      <c r="EB551" s="113"/>
      <c r="EC551" s="113"/>
      <c r="ED551" s="113"/>
      <c r="EE551" s="113"/>
      <c r="EF551" s="113"/>
      <c r="EG551" s="113"/>
      <c r="EH551" s="113"/>
      <c r="EI551" s="113"/>
      <c r="EJ551" s="113"/>
      <c r="EK551" s="113"/>
      <c r="EL551" s="113"/>
      <c r="EM551" s="113"/>
      <c r="EN551" s="113"/>
      <c r="EO551" s="113"/>
      <c r="EP551" s="113"/>
      <c r="EQ551" s="113"/>
      <c r="ER551" s="113"/>
      <c r="ES551" s="113"/>
      <c r="ET551" s="113"/>
      <c r="EU551" s="113"/>
      <c r="EV551" s="113"/>
      <c r="EW551" s="113"/>
      <c r="EX551" s="113"/>
      <c r="EY551" s="113"/>
      <c r="EZ551" s="113"/>
      <c r="FA551" s="113"/>
      <c r="FB551" s="113"/>
      <c r="FC551" s="113"/>
      <c r="FD551" s="113"/>
      <c r="FE551" s="113"/>
      <c r="FF551" s="113"/>
      <c r="FG551" s="113"/>
      <c r="FH551" s="113"/>
      <c r="FI551" s="113"/>
      <c r="FJ551" s="113"/>
      <c r="FK551" s="113"/>
      <c r="FL551" s="113"/>
      <c r="FM551" s="113"/>
      <c r="FN551" s="113"/>
      <c r="FO551" s="113"/>
      <c r="FP551" s="113"/>
      <c r="FQ551" s="113"/>
      <c r="FR551" s="113"/>
      <c r="FS551" s="113"/>
      <c r="FT551" s="113"/>
      <c r="FU551" s="113"/>
      <c r="FV551" s="113"/>
      <c r="FW551" s="113"/>
      <c r="FX551" s="113"/>
      <c r="FY551" s="113"/>
      <c r="FZ551" s="113"/>
      <c r="GA551" s="113"/>
      <c r="GB551" s="113"/>
      <c r="GC551" s="113"/>
      <c r="GD551" s="113"/>
      <c r="GE551" s="113"/>
      <c r="GF551" s="113"/>
      <c r="GG551" s="113"/>
      <c r="GH551" s="113"/>
      <c r="GI551" s="113"/>
      <c r="GJ551" s="113"/>
      <c r="GK551" s="113"/>
      <c r="GL551" s="113"/>
      <c r="GM551" s="113"/>
      <c r="GN551" s="113"/>
      <c r="GO551" s="113"/>
      <c r="GP551" s="113"/>
      <c r="GQ551" s="113"/>
      <c r="GR551" s="113"/>
      <c r="GS551" s="113"/>
      <c r="GT551" s="113"/>
      <c r="GU551" s="113"/>
      <c r="GV551" s="113"/>
      <c r="GW551" s="113"/>
      <c r="GX551" s="113"/>
      <c r="GY551" s="113"/>
      <c r="GZ551" s="113"/>
      <c r="HA551" s="113"/>
      <c r="HB551" s="113"/>
      <c r="HC551" s="113"/>
      <c r="HD551" s="113"/>
      <c r="HE551" s="113"/>
      <c r="HF551" s="113"/>
      <c r="HG551" s="113"/>
      <c r="HH551" s="113"/>
      <c r="HI551" s="113"/>
      <c r="HJ551" s="113"/>
      <c r="HK551" s="113"/>
      <c r="HL551" s="113"/>
      <c r="HM551" s="113"/>
      <c r="HN551" s="113"/>
      <c r="HO551" s="113"/>
      <c r="HP551" s="113"/>
      <c r="HQ551" s="113"/>
      <c r="HR551" s="113"/>
      <c r="HS551" s="113"/>
      <c r="HT551" s="113"/>
      <c r="HU551" s="113"/>
      <c r="HV551" s="113"/>
      <c r="HW551" s="113"/>
      <c r="HX551" s="113"/>
      <c r="HY551" s="113"/>
      <c r="HZ551" s="113"/>
      <c r="IA551" s="113"/>
      <c r="IB551" s="113"/>
      <c r="IC551" s="113"/>
      <c r="ID551" s="113"/>
      <c r="IE551" s="113"/>
      <c r="IF551" s="113"/>
      <c r="IG551" s="113"/>
      <c r="IH551" s="113"/>
      <c r="II551" s="113"/>
      <c r="IJ551" s="113"/>
      <c r="IK551" s="113"/>
      <c r="IL551" s="113"/>
      <c r="IM551" s="113"/>
      <c r="IN551" s="113"/>
      <c r="IO551" s="113"/>
      <c r="IP551" s="113"/>
      <c r="IQ551" s="113"/>
      <c r="IR551" s="113"/>
      <c r="IS551" s="113"/>
      <c r="IT551" s="113"/>
      <c r="IU551" s="113"/>
      <c r="IV551" s="113"/>
      <c r="IW551" s="113"/>
    </row>
    <row r="552" customFormat="false" ht="30.65" hidden="false" customHeight="true" outlineLevel="0" collapsed="false">
      <c r="A552" s="235"/>
      <c r="B552" s="235"/>
      <c r="C552" s="51"/>
      <c r="D552" s="51"/>
      <c r="E552" s="51"/>
      <c r="F552" s="53"/>
      <c r="G552" s="63" t="s">
        <v>166</v>
      </c>
      <c r="H552" s="205" t="str">
        <f aca="false">"&lt;"&amp;ROUND(RIGHT(H551,LEN(H551)-1)*81/1000,2)&amp;" ppb"</f>
        <v>&lt;745.69 ppb</v>
      </c>
      <c r="I552" s="70"/>
      <c r="J552" s="206"/>
      <c r="K552" s="71"/>
      <c r="L552" s="57"/>
      <c r="M552" s="72"/>
      <c r="N552" s="56"/>
      <c r="O552" s="70"/>
      <c r="P552" s="58"/>
      <c r="Q552" s="205" t="str">
        <f aca="false">ROUND(Q551*246/1000,2)&amp;" ppb"</f>
        <v>9.49 ppb</v>
      </c>
      <c r="R552" s="91" t="s">
        <v>39</v>
      </c>
      <c r="S552" s="206" t="str">
        <f aca="false">ROUND(S551*246/1000,2)&amp;" ppb"</f>
        <v>4.03 ppb</v>
      </c>
      <c r="T552" s="71"/>
      <c r="U552" s="72"/>
      <c r="V552" s="72"/>
      <c r="W552" s="56"/>
      <c r="X552" s="70"/>
      <c r="Y552" s="72"/>
      <c r="Z552" s="73"/>
      <c r="AA552" s="72"/>
      <c r="AB552" s="72"/>
      <c r="AC552" s="71"/>
      <c r="AD552" s="70"/>
      <c r="AE552" s="72"/>
      <c r="BM552" s="113"/>
      <c r="BN552" s="113"/>
      <c r="BO552" s="113"/>
      <c r="BP552" s="113"/>
      <c r="BQ552" s="113"/>
      <c r="BR552" s="113"/>
      <c r="BS552" s="113"/>
      <c r="BT552" s="113"/>
      <c r="BU552" s="113"/>
      <c r="BV552" s="113"/>
      <c r="BW552" s="113"/>
      <c r="BX552" s="113"/>
      <c r="BY552" s="113"/>
      <c r="BZ552" s="113"/>
      <c r="CA552" s="113"/>
      <c r="CB552" s="113"/>
      <c r="CC552" s="113"/>
      <c r="CD552" s="113"/>
      <c r="CE552" s="113"/>
      <c r="CF552" s="113"/>
      <c r="CG552" s="113"/>
      <c r="CH552" s="113"/>
      <c r="CI552" s="113"/>
      <c r="CJ552" s="113"/>
      <c r="CK552" s="113"/>
      <c r="CL552" s="113"/>
      <c r="CM552" s="113"/>
      <c r="CN552" s="113"/>
      <c r="CO552" s="113"/>
      <c r="CP552" s="113"/>
      <c r="CQ552" s="113"/>
      <c r="CR552" s="113"/>
      <c r="CS552" s="113"/>
      <c r="CT552" s="113"/>
      <c r="CU552" s="113"/>
      <c r="CV552" s="113"/>
      <c r="CW552" s="113"/>
      <c r="CX552" s="113"/>
      <c r="CY552" s="113"/>
      <c r="CZ552" s="113"/>
      <c r="DA552" s="113"/>
      <c r="DB552" s="113"/>
      <c r="DC552" s="113"/>
      <c r="DD552" s="113"/>
      <c r="DE552" s="113"/>
      <c r="DF552" s="113"/>
      <c r="DG552" s="113"/>
      <c r="DH552" s="113"/>
      <c r="DI552" s="113"/>
      <c r="DJ552" s="113"/>
      <c r="DK552" s="113"/>
      <c r="DL552" s="113"/>
      <c r="DM552" s="113"/>
      <c r="DN552" s="113"/>
      <c r="DO552" s="113"/>
      <c r="DP552" s="113"/>
      <c r="DQ552" s="113"/>
      <c r="DR552" s="113"/>
      <c r="DS552" s="113"/>
      <c r="DT552" s="113"/>
      <c r="DU552" s="113"/>
      <c r="DV552" s="113"/>
      <c r="DW552" s="113"/>
      <c r="DX552" s="113"/>
      <c r="DY552" s="113"/>
      <c r="DZ552" s="113"/>
      <c r="EA552" s="113"/>
      <c r="EB552" s="113"/>
      <c r="EC552" s="113"/>
      <c r="ED552" s="113"/>
      <c r="EE552" s="113"/>
      <c r="EF552" s="113"/>
      <c r="EG552" s="113"/>
      <c r="EH552" s="113"/>
      <c r="EI552" s="113"/>
      <c r="EJ552" s="113"/>
      <c r="EK552" s="113"/>
      <c r="EL552" s="113"/>
      <c r="EM552" s="113"/>
      <c r="EN552" s="113"/>
      <c r="EO552" s="113"/>
      <c r="EP552" s="113"/>
      <c r="EQ552" s="113"/>
      <c r="ER552" s="113"/>
      <c r="ES552" s="113"/>
      <c r="ET552" s="113"/>
      <c r="EU552" s="113"/>
      <c r="EV552" s="113"/>
      <c r="EW552" s="113"/>
      <c r="EX552" s="113"/>
      <c r="EY552" s="113"/>
      <c r="EZ552" s="113"/>
      <c r="FA552" s="113"/>
      <c r="FB552" s="113"/>
      <c r="FC552" s="113"/>
      <c r="FD552" s="113"/>
      <c r="FE552" s="113"/>
      <c r="FF552" s="113"/>
      <c r="FG552" s="113"/>
      <c r="FH552" s="113"/>
      <c r="FI552" s="113"/>
      <c r="FJ552" s="113"/>
      <c r="FK552" s="113"/>
      <c r="FL552" s="113"/>
      <c r="FM552" s="113"/>
      <c r="FN552" s="113"/>
      <c r="FO552" s="113"/>
      <c r="FP552" s="113"/>
      <c r="FQ552" s="113"/>
      <c r="FR552" s="113"/>
      <c r="FS552" s="113"/>
      <c r="FT552" s="113"/>
      <c r="FU552" s="113"/>
      <c r="FV552" s="113"/>
      <c r="FW552" s="113"/>
      <c r="FX552" s="113"/>
      <c r="FY552" s="113"/>
      <c r="FZ552" s="113"/>
      <c r="GA552" s="113"/>
      <c r="GB552" s="113"/>
      <c r="GC552" s="113"/>
      <c r="GD552" s="113"/>
      <c r="GE552" s="113"/>
      <c r="GF552" s="113"/>
      <c r="GG552" s="113"/>
      <c r="GH552" s="113"/>
      <c r="GI552" s="113"/>
      <c r="GJ552" s="113"/>
      <c r="GK552" s="113"/>
      <c r="GL552" s="113"/>
      <c r="GM552" s="113"/>
      <c r="GN552" s="113"/>
      <c r="GO552" s="113"/>
      <c r="GP552" s="113"/>
      <c r="GQ552" s="113"/>
      <c r="GR552" s="113"/>
      <c r="GS552" s="113"/>
      <c r="GT552" s="113"/>
      <c r="GU552" s="113"/>
      <c r="GV552" s="113"/>
      <c r="GW552" s="113"/>
      <c r="GX552" s="113"/>
      <c r="GY552" s="113"/>
      <c r="GZ552" s="113"/>
      <c r="HA552" s="113"/>
      <c r="HB552" s="113"/>
      <c r="HC552" s="113"/>
      <c r="HD552" s="113"/>
      <c r="HE552" s="113"/>
      <c r="HF552" s="113"/>
      <c r="HG552" s="113"/>
      <c r="HH552" s="113"/>
      <c r="HI552" s="113"/>
      <c r="HJ552" s="113"/>
      <c r="HK552" s="113"/>
      <c r="HL552" s="113"/>
      <c r="HM552" s="113"/>
      <c r="HN552" s="113"/>
      <c r="HO552" s="113"/>
      <c r="HP552" s="113"/>
      <c r="HQ552" s="113"/>
      <c r="HR552" s="113"/>
      <c r="HS552" s="113"/>
      <c r="HT552" s="113"/>
      <c r="HU552" s="113"/>
      <c r="HV552" s="113"/>
      <c r="HW552" s="113"/>
      <c r="HX552" s="113"/>
      <c r="HY552" s="113"/>
      <c r="HZ552" s="113"/>
      <c r="IA552" s="113"/>
      <c r="IB552" s="113"/>
      <c r="IC552" s="113"/>
      <c r="ID552" s="113"/>
      <c r="IE552" s="113"/>
      <c r="IF552" s="113"/>
      <c r="IG552" s="113"/>
      <c r="IH552" s="113"/>
      <c r="II552" s="113"/>
      <c r="IJ552" s="113"/>
      <c r="IK552" s="113"/>
      <c r="IL552" s="113"/>
      <c r="IM552" s="113"/>
      <c r="IN552" s="113"/>
      <c r="IO552" s="113"/>
      <c r="IP552" s="113"/>
      <c r="IQ552" s="113"/>
      <c r="IR552" s="113"/>
      <c r="IS552" s="113"/>
      <c r="IT552" s="113"/>
      <c r="IU552" s="113"/>
      <c r="IV552" s="113"/>
      <c r="IW552" s="113"/>
    </row>
    <row r="553" s="3" customFormat="true" ht="34.3" hidden="false" customHeight="true" outlineLevel="0" collapsed="false">
      <c r="A553" s="223" t="s">
        <v>1928</v>
      </c>
      <c r="B553" s="24" t="s">
        <v>1929</v>
      </c>
      <c r="C553" s="199" t="s">
        <v>1930</v>
      </c>
      <c r="D553" s="25" t="n">
        <v>12.657</v>
      </c>
      <c r="E553" s="26" t="s">
        <v>1931</v>
      </c>
      <c r="F553" s="27" t="n">
        <v>45366</v>
      </c>
      <c r="G553" s="28" t="s">
        <v>111</v>
      </c>
      <c r="H553" s="108"/>
      <c r="I553" s="109" t="s">
        <v>27</v>
      </c>
      <c r="J553" s="110"/>
      <c r="K553" s="108"/>
      <c r="L553" s="109" t="s">
        <v>28</v>
      </c>
      <c r="M553" s="110"/>
      <c r="N553" s="108"/>
      <c r="O553" s="109" t="s">
        <v>29</v>
      </c>
      <c r="P553" s="110"/>
      <c r="Q553" s="108"/>
      <c r="R553" s="109" t="s">
        <v>30</v>
      </c>
      <c r="S553" s="110"/>
      <c r="T553" s="111"/>
      <c r="U553" s="109" t="s">
        <v>112</v>
      </c>
      <c r="V553" s="110"/>
      <c r="W553" s="108"/>
      <c r="X553" s="109" t="s">
        <v>32</v>
      </c>
      <c r="Y553" s="110"/>
      <c r="Z553" s="108"/>
      <c r="AA553" s="109" t="s">
        <v>98</v>
      </c>
      <c r="AB553" s="110"/>
      <c r="AC553" s="112" t="s">
        <v>34</v>
      </c>
      <c r="AD553" s="112"/>
      <c r="AE553" s="112"/>
    </row>
    <row r="554" s="3" customFormat="true" ht="29.05" hidden="false" customHeight="true" outlineLevel="0" collapsed="false">
      <c r="A554" s="93" t="s">
        <v>1932</v>
      </c>
      <c r="B554" s="341" t="s">
        <v>1920</v>
      </c>
      <c r="C554" s="93"/>
      <c r="D554" s="93"/>
      <c r="E554" s="93"/>
      <c r="F554" s="96" t="n">
        <v>45379</v>
      </c>
      <c r="G554" s="28" t="s">
        <v>198</v>
      </c>
      <c r="H554" s="307" t="s">
        <v>1933</v>
      </c>
      <c r="I554" s="33"/>
      <c r="J554" s="36"/>
      <c r="K554" s="35" t="s">
        <v>1934</v>
      </c>
      <c r="L554" s="33"/>
      <c r="M554" s="36"/>
      <c r="N554" s="35" t="s">
        <v>1935</v>
      </c>
      <c r="O554" s="33"/>
      <c r="P554" s="36"/>
      <c r="Q554" s="307" t="s">
        <v>1936</v>
      </c>
      <c r="R554" s="33"/>
      <c r="S554" s="36"/>
      <c r="T554" s="307" t="n">
        <v>639.33</v>
      </c>
      <c r="U554" s="33" t="s">
        <v>39</v>
      </c>
      <c r="V554" s="36" t="n">
        <v>371.7</v>
      </c>
      <c r="W554" s="35" t="s">
        <v>1937</v>
      </c>
      <c r="X554" s="309"/>
      <c r="Y554" s="36"/>
      <c r="Z554" s="35" t="s">
        <v>1938</v>
      </c>
      <c r="AA554" s="33"/>
      <c r="AB554" s="36"/>
      <c r="AC554" s="163"/>
      <c r="AD554" s="163"/>
      <c r="AE554" s="163"/>
    </row>
    <row r="555" s="3" customFormat="true" ht="34.8" hidden="false" customHeight="true" outlineLevel="0" collapsed="false">
      <c r="A555" s="93"/>
      <c r="B555" s="224"/>
      <c r="C555" s="93"/>
      <c r="D555" s="93"/>
      <c r="E555" s="93"/>
      <c r="F555" s="96"/>
      <c r="G555" s="28" t="s">
        <v>166</v>
      </c>
      <c r="H555" s="201" t="str">
        <f aca="false">"&lt;"&amp;ROUND(RIGHT(H554,LEN(H554)-1)*81/1000,2)&amp;" ppb"</f>
        <v>&lt;1.12 ppb</v>
      </c>
      <c r="I555" s="33"/>
      <c r="J555" s="202"/>
      <c r="K555" s="201" t="str">
        <f aca="false">"&lt;"&amp;ROUND(RIGHT(K554,LEN(K554)-1)*81/1000,2)&amp;" ppb"</f>
        <v>&lt;11.23 ppb</v>
      </c>
      <c r="L555" s="33"/>
      <c r="M555" s="202"/>
      <c r="N555" s="201" t="str">
        <f aca="false">"&lt;"&amp;ROUND(RIGHT(N554,LEN(N554)-1)*1760/1000,2)&amp;" ppb"</f>
        <v>&lt;5.23 ppb</v>
      </c>
      <c r="O555" s="33"/>
      <c r="P555" s="202"/>
      <c r="Q555" s="201" t="str">
        <f aca="false">"&lt;"&amp;ROUND(RIGHT(Q554,LEN(Q554)-1)*246/1000,2)&amp;" ppb"</f>
        <v>&lt;5.87 ppb</v>
      </c>
      <c r="R555" s="33"/>
      <c r="S555" s="202"/>
      <c r="T555" s="201" t="str">
        <f aca="false">ROUND(T554*32300/1000000,2)&amp;" ppm"</f>
        <v>20.65 ppm</v>
      </c>
      <c r="U555" s="33" t="s">
        <v>39</v>
      </c>
      <c r="V555" s="202" t="str">
        <f aca="false">ROUND(V554*32300/1000000,2)&amp;" ppm"</f>
        <v>12.01 ppm</v>
      </c>
      <c r="W555" s="29"/>
      <c r="X555" s="33"/>
      <c r="Y555" s="31"/>
      <c r="Z555" s="29"/>
      <c r="AA555" s="33"/>
      <c r="AB555" s="31"/>
      <c r="AC555" s="37"/>
      <c r="AD555" s="33"/>
      <c r="AE555" s="38"/>
    </row>
    <row r="556" s="3" customFormat="true" ht="30" hidden="false" customHeight="true" outlineLevel="0" collapsed="false">
      <c r="A556" s="93"/>
      <c r="B556" s="224"/>
      <c r="C556" s="93"/>
      <c r="D556" s="93"/>
      <c r="E556" s="93"/>
      <c r="F556" s="96"/>
      <c r="G556" s="28" t="s">
        <v>111</v>
      </c>
      <c r="H556" s="134" t="s">
        <v>115</v>
      </c>
      <c r="I556" s="134"/>
      <c r="J556" s="134"/>
      <c r="K556" s="108"/>
      <c r="L556" s="109" t="s">
        <v>80</v>
      </c>
      <c r="M556" s="110"/>
      <c r="N556" s="135"/>
      <c r="O556" s="109" t="s">
        <v>81</v>
      </c>
      <c r="P556" s="136"/>
      <c r="Q556" s="135"/>
      <c r="R556" s="109" t="s">
        <v>117</v>
      </c>
      <c r="S556" s="136"/>
      <c r="T556" s="111"/>
      <c r="U556" s="109"/>
      <c r="V556" s="137"/>
      <c r="W556" s="111"/>
      <c r="X556" s="109"/>
      <c r="Y556" s="137"/>
      <c r="Z556" s="111"/>
      <c r="AA556" s="109"/>
      <c r="AB556" s="137"/>
      <c r="AC556" s="108"/>
      <c r="AD556" s="109"/>
      <c r="AE556" s="110"/>
    </row>
    <row r="557" s="3" customFormat="true" ht="27.6" hidden="false" customHeight="true" outlineLevel="0" collapsed="false">
      <c r="A557" s="226"/>
      <c r="B557" s="93"/>
      <c r="C557" s="93"/>
      <c r="D557" s="93"/>
      <c r="E557" s="93"/>
      <c r="F557" s="96"/>
      <c r="G557" s="28" t="s">
        <v>198</v>
      </c>
      <c r="H557" s="307" t="n">
        <v>2161.7</v>
      </c>
      <c r="I557" s="30" t="s">
        <v>39</v>
      </c>
      <c r="J557" s="36" t="n">
        <v>7968</v>
      </c>
      <c r="K557" s="307" t="n">
        <v>33.314</v>
      </c>
      <c r="L557" s="30" t="s">
        <v>39</v>
      </c>
      <c r="M557" s="36" t="n">
        <v>45.04</v>
      </c>
      <c r="N557" s="35" t="s">
        <v>1939</v>
      </c>
      <c r="O557" s="309"/>
      <c r="P557" s="36"/>
      <c r="Q557" s="35" t="s">
        <v>1940</v>
      </c>
      <c r="R557" s="309"/>
      <c r="S557" s="36"/>
      <c r="T557" s="307"/>
      <c r="U557" s="33"/>
      <c r="V557" s="36"/>
      <c r="W557" s="29"/>
      <c r="X557" s="33"/>
      <c r="Y557" s="36"/>
      <c r="Z557" s="37"/>
      <c r="AA557" s="37"/>
      <c r="AB557" s="37"/>
      <c r="AC557" s="29"/>
      <c r="AD557" s="33"/>
      <c r="AE557" s="36"/>
    </row>
    <row r="558" s="3" customFormat="true" ht="29.2" hidden="false" customHeight="true" outlineLevel="0" collapsed="false">
      <c r="A558" s="228"/>
      <c r="B558" s="228"/>
      <c r="C558" s="310"/>
      <c r="D558" s="310"/>
      <c r="E558" s="310"/>
      <c r="F558" s="40"/>
      <c r="G558" s="28" t="s">
        <v>166</v>
      </c>
      <c r="H558" s="201" t="str">
        <f aca="false">ROUND(H557*81/1000,2)&amp;" ppb"</f>
        <v>175.1 ppb</v>
      </c>
      <c r="I558" s="33" t="s">
        <v>39</v>
      </c>
      <c r="J558" s="202" t="str">
        <f aca="false">ROUND(J557*81/1000,2)&amp;" ppb"</f>
        <v>645.41 ppb</v>
      </c>
      <c r="K558" s="29"/>
      <c r="L558" s="309"/>
      <c r="M558" s="31"/>
      <c r="N558" s="307"/>
      <c r="O558" s="33"/>
      <c r="P558" s="36"/>
      <c r="Q558" s="201" t="str">
        <f aca="false">"&lt;"&amp;ROUND(RIGHT(Q557,LEN(Q557)-1)*246/1000,2)&amp;" ppb"</f>
        <v>&lt;8.95 ppb</v>
      </c>
      <c r="R558" s="33"/>
      <c r="S558" s="202"/>
      <c r="T558" s="29"/>
      <c r="U558" s="31"/>
      <c r="V558" s="31"/>
      <c r="W558" s="307"/>
      <c r="X558" s="33"/>
      <c r="Y558" s="31"/>
      <c r="Z558" s="37"/>
      <c r="AA558" s="31"/>
      <c r="AB558" s="31"/>
      <c r="AC558" s="29"/>
      <c r="AD558" s="33"/>
      <c r="AE558" s="31"/>
    </row>
    <row r="559" customFormat="false" ht="34.3" hidden="false" customHeight="true" outlineLevel="0" collapsed="false">
      <c r="A559" s="229" t="s">
        <v>1941</v>
      </c>
      <c r="B559" s="41" t="s">
        <v>1942</v>
      </c>
      <c r="C559" s="185" t="s">
        <v>1943</v>
      </c>
      <c r="D559" s="76" t="n">
        <v>13.467</v>
      </c>
      <c r="E559" s="42" t="s">
        <v>1944</v>
      </c>
      <c r="F559" s="62" t="n">
        <v>45393</v>
      </c>
      <c r="G559" s="63" t="s">
        <v>111</v>
      </c>
      <c r="H559" s="108"/>
      <c r="I559" s="109" t="s">
        <v>27</v>
      </c>
      <c r="J559" s="110"/>
      <c r="K559" s="108"/>
      <c r="L559" s="109" t="s">
        <v>28</v>
      </c>
      <c r="M559" s="110"/>
      <c r="N559" s="108"/>
      <c r="O559" s="109" t="s">
        <v>29</v>
      </c>
      <c r="P559" s="110"/>
      <c r="Q559" s="108"/>
      <c r="R559" s="109" t="s">
        <v>30</v>
      </c>
      <c r="S559" s="110"/>
      <c r="T559" s="111"/>
      <c r="U559" s="109" t="s">
        <v>112</v>
      </c>
      <c r="V559" s="110"/>
      <c r="W559" s="108"/>
      <c r="X559" s="109" t="s">
        <v>32</v>
      </c>
      <c r="Y559" s="110"/>
      <c r="Z559" s="108"/>
      <c r="AA559" s="109" t="s">
        <v>98</v>
      </c>
      <c r="AB559" s="110"/>
      <c r="AC559" s="112" t="s">
        <v>34</v>
      </c>
      <c r="AD559" s="112"/>
      <c r="AE559" s="112"/>
      <c r="BM559" s="113"/>
      <c r="BN559" s="113"/>
      <c r="BO559" s="113"/>
      <c r="BP559" s="113"/>
      <c r="BQ559" s="113"/>
      <c r="BR559" s="113"/>
      <c r="BS559" s="113"/>
      <c r="BT559" s="113"/>
      <c r="BU559" s="113"/>
      <c r="BV559" s="113"/>
      <c r="BW559" s="113"/>
      <c r="BX559" s="113"/>
      <c r="BY559" s="113"/>
      <c r="BZ559" s="113"/>
      <c r="CA559" s="113"/>
      <c r="CB559" s="113"/>
      <c r="CC559" s="113"/>
      <c r="CD559" s="113"/>
      <c r="CE559" s="113"/>
      <c r="CF559" s="113"/>
      <c r="CG559" s="113"/>
      <c r="CH559" s="113"/>
      <c r="CI559" s="113"/>
      <c r="CJ559" s="113"/>
      <c r="CK559" s="113"/>
      <c r="CL559" s="113"/>
      <c r="CM559" s="113"/>
      <c r="CN559" s="113"/>
      <c r="CO559" s="113"/>
      <c r="CP559" s="113"/>
      <c r="CQ559" s="113"/>
      <c r="CR559" s="113"/>
      <c r="CS559" s="113"/>
      <c r="CT559" s="113"/>
      <c r="CU559" s="113"/>
      <c r="CV559" s="113"/>
      <c r="CW559" s="113"/>
      <c r="CX559" s="113"/>
      <c r="CY559" s="113"/>
      <c r="CZ559" s="113"/>
      <c r="DA559" s="113"/>
      <c r="DB559" s="113"/>
      <c r="DC559" s="113"/>
      <c r="DD559" s="113"/>
      <c r="DE559" s="113"/>
      <c r="DF559" s="113"/>
      <c r="DG559" s="113"/>
      <c r="DH559" s="113"/>
      <c r="DI559" s="113"/>
      <c r="DJ559" s="113"/>
      <c r="DK559" s="113"/>
      <c r="DL559" s="113"/>
      <c r="DM559" s="113"/>
      <c r="DN559" s="113"/>
      <c r="DO559" s="113"/>
      <c r="DP559" s="113"/>
      <c r="DQ559" s="113"/>
      <c r="DR559" s="113"/>
      <c r="DS559" s="113"/>
      <c r="DT559" s="113"/>
      <c r="DU559" s="113"/>
      <c r="DV559" s="113"/>
      <c r="DW559" s="113"/>
      <c r="DX559" s="113"/>
      <c r="DY559" s="113"/>
      <c r="DZ559" s="113"/>
      <c r="EA559" s="113"/>
      <c r="EB559" s="113"/>
      <c r="EC559" s="113"/>
      <c r="ED559" s="113"/>
      <c r="EE559" s="113"/>
      <c r="EF559" s="113"/>
      <c r="EG559" s="113"/>
      <c r="EH559" s="113"/>
      <c r="EI559" s="113"/>
      <c r="EJ559" s="113"/>
      <c r="EK559" s="113"/>
      <c r="EL559" s="113"/>
      <c r="EM559" s="113"/>
      <c r="EN559" s="113"/>
      <c r="EO559" s="113"/>
      <c r="EP559" s="113"/>
      <c r="EQ559" s="113"/>
      <c r="ER559" s="113"/>
      <c r="ES559" s="113"/>
      <c r="ET559" s="113"/>
      <c r="EU559" s="113"/>
      <c r="EV559" s="113"/>
      <c r="EW559" s="113"/>
      <c r="EX559" s="113"/>
      <c r="EY559" s="113"/>
      <c r="EZ559" s="113"/>
      <c r="FA559" s="113"/>
      <c r="FB559" s="113"/>
      <c r="FC559" s="113"/>
      <c r="FD559" s="113"/>
      <c r="FE559" s="113"/>
      <c r="FF559" s="113"/>
      <c r="FG559" s="113"/>
      <c r="FH559" s="113"/>
      <c r="FI559" s="113"/>
      <c r="FJ559" s="113"/>
      <c r="FK559" s="113"/>
      <c r="FL559" s="113"/>
      <c r="FM559" s="113"/>
      <c r="FN559" s="113"/>
      <c r="FO559" s="113"/>
      <c r="FP559" s="113"/>
      <c r="FQ559" s="113"/>
      <c r="FR559" s="113"/>
      <c r="FS559" s="113"/>
      <c r="FT559" s="113"/>
      <c r="FU559" s="113"/>
      <c r="FV559" s="113"/>
      <c r="FW559" s="113"/>
      <c r="FX559" s="113"/>
      <c r="FY559" s="113"/>
      <c r="FZ559" s="113"/>
      <c r="GA559" s="113"/>
      <c r="GB559" s="113"/>
      <c r="GC559" s="113"/>
      <c r="GD559" s="113"/>
      <c r="GE559" s="113"/>
      <c r="GF559" s="113"/>
      <c r="GG559" s="113"/>
      <c r="GH559" s="113"/>
      <c r="GI559" s="113"/>
      <c r="GJ559" s="113"/>
      <c r="GK559" s="113"/>
      <c r="GL559" s="113"/>
      <c r="GM559" s="113"/>
      <c r="GN559" s="113"/>
      <c r="GO559" s="113"/>
      <c r="GP559" s="113"/>
      <c r="GQ559" s="113"/>
      <c r="GR559" s="113"/>
      <c r="GS559" s="113"/>
      <c r="GT559" s="113"/>
      <c r="GU559" s="113"/>
      <c r="GV559" s="113"/>
      <c r="GW559" s="113"/>
      <c r="GX559" s="113"/>
      <c r="GY559" s="113"/>
      <c r="GZ559" s="113"/>
      <c r="HA559" s="113"/>
      <c r="HB559" s="113"/>
      <c r="HC559" s="113"/>
      <c r="HD559" s="113"/>
      <c r="HE559" s="113"/>
      <c r="HF559" s="113"/>
      <c r="HG559" s="113"/>
      <c r="HH559" s="113"/>
      <c r="HI559" s="113"/>
      <c r="HJ559" s="113"/>
      <c r="HK559" s="113"/>
      <c r="HL559" s="113"/>
      <c r="HM559" s="113"/>
      <c r="HN559" s="113"/>
      <c r="HO559" s="113"/>
      <c r="HP559" s="113"/>
      <c r="HQ559" s="113"/>
      <c r="HR559" s="113"/>
      <c r="HS559" s="113"/>
      <c r="HT559" s="113"/>
      <c r="HU559" s="113"/>
      <c r="HV559" s="113"/>
      <c r="HW559" s="113"/>
      <c r="HX559" s="113"/>
      <c r="HY559" s="113"/>
      <c r="HZ559" s="113"/>
      <c r="IA559" s="113"/>
      <c r="IB559" s="113"/>
      <c r="IC559" s="113"/>
      <c r="ID559" s="113"/>
      <c r="IE559" s="113"/>
      <c r="IF559" s="113"/>
      <c r="IG559" s="113"/>
      <c r="IH559" s="113"/>
      <c r="II559" s="113"/>
      <c r="IJ559" s="113"/>
      <c r="IK559" s="113"/>
      <c r="IL559" s="113"/>
      <c r="IM559" s="113"/>
      <c r="IN559" s="113"/>
      <c r="IO559" s="113"/>
      <c r="IP559" s="113"/>
      <c r="IQ559" s="113"/>
      <c r="IR559" s="113"/>
      <c r="IS559" s="113"/>
      <c r="IT559" s="113"/>
      <c r="IU559" s="113"/>
      <c r="IV559" s="113"/>
      <c r="IW559" s="113"/>
    </row>
    <row r="560" customFormat="false" ht="29.05" hidden="false" customHeight="true" outlineLevel="0" collapsed="false">
      <c r="A560" s="86" t="s">
        <v>1945</v>
      </c>
      <c r="B560" s="86" t="s">
        <v>1946</v>
      </c>
      <c r="C560" s="86"/>
      <c r="D560" s="86"/>
      <c r="E560" s="86"/>
      <c r="F560" s="89" t="n">
        <v>45407</v>
      </c>
      <c r="G560" s="63" t="s">
        <v>198</v>
      </c>
      <c r="H560" s="56" t="s">
        <v>1947</v>
      </c>
      <c r="I560" s="70"/>
      <c r="J560" s="58"/>
      <c r="K560" s="56" t="s">
        <v>1948</v>
      </c>
      <c r="L560" s="70"/>
      <c r="M560" s="58"/>
      <c r="N560" s="56" t="n">
        <v>32.21</v>
      </c>
      <c r="O560" s="70" t="s">
        <v>39</v>
      </c>
      <c r="P560" s="58" t="n">
        <v>36.2</v>
      </c>
      <c r="Q560" s="56" t="s">
        <v>1949</v>
      </c>
      <c r="R560" s="70"/>
      <c r="S560" s="58"/>
      <c r="T560" s="56" t="n">
        <v>165.01</v>
      </c>
      <c r="U560" s="70" t="s">
        <v>39</v>
      </c>
      <c r="V560" s="58" t="n">
        <v>9182</v>
      </c>
      <c r="W560" s="56" t="s">
        <v>1950</v>
      </c>
      <c r="X560" s="57"/>
      <c r="Y560" s="58"/>
      <c r="Z560" s="56" t="n">
        <v>379.2</v>
      </c>
      <c r="AA560" s="70" t="s">
        <v>39</v>
      </c>
      <c r="AB560" s="58" t="n">
        <v>388.6</v>
      </c>
      <c r="AC560" s="69"/>
      <c r="AD560" s="69"/>
      <c r="AE560" s="69"/>
      <c r="BM560" s="113"/>
      <c r="BN560" s="113"/>
      <c r="BO560" s="113"/>
      <c r="BP560" s="113"/>
      <c r="BQ560" s="113"/>
      <c r="BR560" s="113"/>
      <c r="BS560" s="113"/>
      <c r="BT560" s="113"/>
      <c r="BU560" s="113"/>
      <c r="BV560" s="113"/>
      <c r="BW560" s="113"/>
      <c r="BX560" s="113"/>
      <c r="BY560" s="113"/>
      <c r="BZ560" s="113"/>
      <c r="CA560" s="113"/>
      <c r="CB560" s="113"/>
      <c r="CC560" s="113"/>
      <c r="CD560" s="113"/>
      <c r="CE560" s="113"/>
      <c r="CF560" s="113"/>
      <c r="CG560" s="113"/>
      <c r="CH560" s="113"/>
      <c r="CI560" s="113"/>
      <c r="CJ560" s="113"/>
      <c r="CK560" s="113"/>
      <c r="CL560" s="113"/>
      <c r="CM560" s="113"/>
      <c r="CN560" s="113"/>
      <c r="CO560" s="113"/>
      <c r="CP560" s="113"/>
      <c r="CQ560" s="113"/>
      <c r="CR560" s="113"/>
      <c r="CS560" s="113"/>
      <c r="CT560" s="113"/>
      <c r="CU560" s="113"/>
      <c r="CV560" s="113"/>
      <c r="CW560" s="113"/>
      <c r="CX560" s="113"/>
      <c r="CY560" s="113"/>
      <c r="CZ560" s="113"/>
      <c r="DA560" s="113"/>
      <c r="DB560" s="113"/>
      <c r="DC560" s="113"/>
      <c r="DD560" s="113"/>
      <c r="DE560" s="113"/>
      <c r="DF560" s="113"/>
      <c r="DG560" s="113"/>
      <c r="DH560" s="113"/>
      <c r="DI560" s="113"/>
      <c r="DJ560" s="113"/>
      <c r="DK560" s="113"/>
      <c r="DL560" s="113"/>
      <c r="DM560" s="113"/>
      <c r="DN560" s="113"/>
      <c r="DO560" s="113"/>
      <c r="DP560" s="113"/>
      <c r="DQ560" s="113"/>
      <c r="DR560" s="113"/>
      <c r="DS560" s="113"/>
      <c r="DT560" s="113"/>
      <c r="DU560" s="113"/>
      <c r="DV560" s="113"/>
      <c r="DW560" s="113"/>
      <c r="DX560" s="113"/>
      <c r="DY560" s="113"/>
      <c r="DZ560" s="113"/>
      <c r="EA560" s="113"/>
      <c r="EB560" s="113"/>
      <c r="EC560" s="113"/>
      <c r="ED560" s="113"/>
      <c r="EE560" s="113"/>
      <c r="EF560" s="113"/>
      <c r="EG560" s="113"/>
      <c r="EH560" s="113"/>
      <c r="EI560" s="113"/>
      <c r="EJ560" s="113"/>
      <c r="EK560" s="113"/>
      <c r="EL560" s="113"/>
      <c r="EM560" s="113"/>
      <c r="EN560" s="113"/>
      <c r="EO560" s="113"/>
      <c r="EP560" s="113"/>
      <c r="EQ560" s="113"/>
      <c r="ER560" s="113"/>
      <c r="ES560" s="113"/>
      <c r="ET560" s="113"/>
      <c r="EU560" s="113"/>
      <c r="EV560" s="113"/>
      <c r="EW560" s="113"/>
      <c r="EX560" s="113"/>
      <c r="EY560" s="113"/>
      <c r="EZ560" s="113"/>
      <c r="FA560" s="113"/>
      <c r="FB560" s="113"/>
      <c r="FC560" s="113"/>
      <c r="FD560" s="113"/>
      <c r="FE560" s="113"/>
      <c r="FF560" s="113"/>
      <c r="FG560" s="113"/>
      <c r="FH560" s="113"/>
      <c r="FI560" s="113"/>
      <c r="FJ560" s="113"/>
      <c r="FK560" s="113"/>
      <c r="FL560" s="113"/>
      <c r="FM560" s="113"/>
      <c r="FN560" s="113"/>
      <c r="FO560" s="113"/>
      <c r="FP560" s="113"/>
      <c r="FQ560" s="113"/>
      <c r="FR560" s="113"/>
      <c r="FS560" s="113"/>
      <c r="FT560" s="113"/>
      <c r="FU560" s="113"/>
      <c r="FV560" s="113"/>
      <c r="FW560" s="113"/>
      <c r="FX560" s="113"/>
      <c r="FY560" s="113"/>
      <c r="FZ560" s="113"/>
      <c r="GA560" s="113"/>
      <c r="GB560" s="113"/>
      <c r="GC560" s="113"/>
      <c r="GD560" s="113"/>
      <c r="GE560" s="113"/>
      <c r="GF560" s="113"/>
      <c r="GG560" s="113"/>
      <c r="GH560" s="113"/>
      <c r="GI560" s="113"/>
      <c r="GJ560" s="113"/>
      <c r="GK560" s="113"/>
      <c r="GL560" s="113"/>
      <c r="GM560" s="113"/>
      <c r="GN560" s="113"/>
      <c r="GO560" s="113"/>
      <c r="GP560" s="113"/>
      <c r="GQ560" s="113"/>
      <c r="GR560" s="113"/>
      <c r="GS560" s="113"/>
      <c r="GT560" s="113"/>
      <c r="GU560" s="113"/>
      <c r="GV560" s="113"/>
      <c r="GW560" s="113"/>
      <c r="GX560" s="113"/>
      <c r="GY560" s="113"/>
      <c r="GZ560" s="113"/>
      <c r="HA560" s="113"/>
      <c r="HB560" s="113"/>
      <c r="HC560" s="113"/>
      <c r="HD560" s="113"/>
      <c r="HE560" s="113"/>
      <c r="HF560" s="113"/>
      <c r="HG560" s="113"/>
      <c r="HH560" s="113"/>
      <c r="HI560" s="113"/>
      <c r="HJ560" s="113"/>
      <c r="HK560" s="113"/>
      <c r="HL560" s="113"/>
      <c r="HM560" s="113"/>
      <c r="HN560" s="113"/>
      <c r="HO560" s="113"/>
      <c r="HP560" s="113"/>
      <c r="HQ560" s="113"/>
      <c r="HR560" s="113"/>
      <c r="HS560" s="113"/>
      <c r="HT560" s="113"/>
      <c r="HU560" s="113"/>
      <c r="HV560" s="113"/>
      <c r="HW560" s="113"/>
      <c r="HX560" s="113"/>
      <c r="HY560" s="113"/>
      <c r="HZ560" s="113"/>
      <c r="IA560" s="113"/>
      <c r="IB560" s="113"/>
      <c r="IC560" s="113"/>
      <c r="ID560" s="113"/>
      <c r="IE560" s="113"/>
      <c r="IF560" s="113"/>
      <c r="IG560" s="113"/>
      <c r="IH560" s="113"/>
      <c r="II560" s="113"/>
      <c r="IJ560" s="113"/>
      <c r="IK560" s="113"/>
      <c r="IL560" s="113"/>
      <c r="IM560" s="113"/>
      <c r="IN560" s="113"/>
      <c r="IO560" s="113"/>
      <c r="IP560" s="113"/>
      <c r="IQ560" s="113"/>
      <c r="IR560" s="113"/>
      <c r="IS560" s="113"/>
      <c r="IT560" s="113"/>
      <c r="IU560" s="113"/>
      <c r="IV560" s="113"/>
      <c r="IW560" s="113"/>
    </row>
    <row r="561" customFormat="false" ht="28.4" hidden="false" customHeight="true" outlineLevel="0" collapsed="false">
      <c r="A561" s="86"/>
      <c r="B561" s="86" t="s">
        <v>1951</v>
      </c>
      <c r="C561" s="86"/>
      <c r="D561" s="86"/>
      <c r="E561" s="86"/>
      <c r="F561" s="89"/>
      <c r="G561" s="63" t="s">
        <v>166</v>
      </c>
      <c r="H561" s="205" t="str">
        <f aca="false">"&lt;"&amp;ROUND(RIGHT(H560,LEN(H560)-1)*81/1000,2)&amp;" ppb"</f>
        <v>&lt;10.48 ppb</v>
      </c>
      <c r="I561" s="70"/>
      <c r="J561" s="206"/>
      <c r="K561" s="205" t="str">
        <f aca="false">"&lt;"&amp;ROUND(RIGHT(K560,LEN(K560)-1)*81/1000,2)&amp;" ppb"</f>
        <v>&lt;156.74 ppb</v>
      </c>
      <c r="L561" s="70"/>
      <c r="M561" s="206"/>
      <c r="N561" s="205" t="str">
        <f aca="false">ROUND(N560*1760/1000,2)&amp;" ppb"</f>
        <v>56.69 ppb</v>
      </c>
      <c r="O561" s="91" t="s">
        <v>39</v>
      </c>
      <c r="P561" s="206" t="str">
        <f aca="false">ROUND(P560*1760/1000,2)&amp;" ppb"</f>
        <v>63.71 ppb</v>
      </c>
      <c r="Q561" s="205" t="str">
        <f aca="false">"&lt;"&amp;ROUND(RIGHT(Q560,LEN(Q560)-1)*246/1000,2)&amp;" ppb"</f>
        <v>&lt;61.75 ppb</v>
      </c>
      <c r="R561" s="70"/>
      <c r="S561" s="206"/>
      <c r="T561" s="205" t="str">
        <f aca="false">ROUND(T560*32300/1000000,2)&amp;" ppm"</f>
        <v>5.33 ppm</v>
      </c>
      <c r="U561" s="91" t="s">
        <v>39</v>
      </c>
      <c r="V561" s="206" t="str">
        <f aca="false">ROUND(V560*32300/1000000,2)&amp;" ppm"</f>
        <v>296.58 ppm</v>
      </c>
      <c r="W561" s="71"/>
      <c r="X561" s="70"/>
      <c r="Y561" s="72"/>
      <c r="Z561" s="71"/>
      <c r="AA561" s="70"/>
      <c r="AB561" s="72"/>
      <c r="AC561" s="73"/>
      <c r="AD561" s="70"/>
      <c r="AE561" s="74"/>
      <c r="BM561" s="113"/>
      <c r="BN561" s="113"/>
      <c r="BO561" s="113"/>
      <c r="BP561" s="113"/>
      <c r="BQ561" s="113"/>
      <c r="BR561" s="113"/>
      <c r="BS561" s="113"/>
      <c r="BT561" s="113"/>
      <c r="BU561" s="113"/>
      <c r="BV561" s="113"/>
      <c r="BW561" s="113"/>
      <c r="BX561" s="113"/>
      <c r="BY561" s="113"/>
      <c r="BZ561" s="113"/>
      <c r="CA561" s="113"/>
      <c r="CB561" s="113"/>
      <c r="CC561" s="113"/>
      <c r="CD561" s="113"/>
      <c r="CE561" s="113"/>
      <c r="CF561" s="113"/>
      <c r="CG561" s="113"/>
      <c r="CH561" s="113"/>
      <c r="CI561" s="113"/>
      <c r="CJ561" s="113"/>
      <c r="CK561" s="113"/>
      <c r="CL561" s="113"/>
      <c r="CM561" s="113"/>
      <c r="CN561" s="113"/>
      <c r="CO561" s="113"/>
      <c r="CP561" s="113"/>
      <c r="CQ561" s="113"/>
      <c r="CR561" s="113"/>
      <c r="CS561" s="113"/>
      <c r="CT561" s="113"/>
      <c r="CU561" s="113"/>
      <c r="CV561" s="113"/>
      <c r="CW561" s="113"/>
      <c r="CX561" s="113"/>
      <c r="CY561" s="113"/>
      <c r="CZ561" s="113"/>
      <c r="DA561" s="113"/>
      <c r="DB561" s="113"/>
      <c r="DC561" s="113"/>
      <c r="DD561" s="113"/>
      <c r="DE561" s="113"/>
      <c r="DF561" s="113"/>
      <c r="DG561" s="113"/>
      <c r="DH561" s="113"/>
      <c r="DI561" s="113"/>
      <c r="DJ561" s="113"/>
      <c r="DK561" s="113"/>
      <c r="DL561" s="113"/>
      <c r="DM561" s="113"/>
      <c r="DN561" s="113"/>
      <c r="DO561" s="113"/>
      <c r="DP561" s="113"/>
      <c r="DQ561" s="113"/>
      <c r="DR561" s="113"/>
      <c r="DS561" s="113"/>
      <c r="DT561" s="113"/>
      <c r="DU561" s="113"/>
      <c r="DV561" s="113"/>
      <c r="DW561" s="113"/>
      <c r="DX561" s="113"/>
      <c r="DY561" s="113"/>
      <c r="DZ561" s="113"/>
      <c r="EA561" s="113"/>
      <c r="EB561" s="113"/>
      <c r="EC561" s="113"/>
      <c r="ED561" s="113"/>
      <c r="EE561" s="113"/>
      <c r="EF561" s="113"/>
      <c r="EG561" s="113"/>
      <c r="EH561" s="113"/>
      <c r="EI561" s="113"/>
      <c r="EJ561" s="113"/>
      <c r="EK561" s="113"/>
      <c r="EL561" s="113"/>
      <c r="EM561" s="113"/>
      <c r="EN561" s="113"/>
      <c r="EO561" s="113"/>
      <c r="EP561" s="113"/>
      <c r="EQ561" s="113"/>
      <c r="ER561" s="113"/>
      <c r="ES561" s="113"/>
      <c r="ET561" s="113"/>
      <c r="EU561" s="113"/>
      <c r="EV561" s="113"/>
      <c r="EW561" s="113"/>
      <c r="EX561" s="113"/>
      <c r="EY561" s="113"/>
      <c r="EZ561" s="113"/>
      <c r="FA561" s="113"/>
      <c r="FB561" s="113"/>
      <c r="FC561" s="113"/>
      <c r="FD561" s="113"/>
      <c r="FE561" s="113"/>
      <c r="FF561" s="113"/>
      <c r="FG561" s="113"/>
      <c r="FH561" s="113"/>
      <c r="FI561" s="113"/>
      <c r="FJ561" s="113"/>
      <c r="FK561" s="113"/>
      <c r="FL561" s="113"/>
      <c r="FM561" s="113"/>
      <c r="FN561" s="113"/>
      <c r="FO561" s="113"/>
      <c r="FP561" s="113"/>
      <c r="FQ561" s="113"/>
      <c r="FR561" s="113"/>
      <c r="FS561" s="113"/>
      <c r="FT561" s="113"/>
      <c r="FU561" s="113"/>
      <c r="FV561" s="113"/>
      <c r="FW561" s="113"/>
      <c r="FX561" s="113"/>
      <c r="FY561" s="113"/>
      <c r="FZ561" s="113"/>
      <c r="GA561" s="113"/>
      <c r="GB561" s="113"/>
      <c r="GC561" s="113"/>
      <c r="GD561" s="113"/>
      <c r="GE561" s="113"/>
      <c r="GF561" s="113"/>
      <c r="GG561" s="113"/>
      <c r="GH561" s="113"/>
      <c r="GI561" s="113"/>
      <c r="GJ561" s="113"/>
      <c r="GK561" s="113"/>
      <c r="GL561" s="113"/>
      <c r="GM561" s="113"/>
      <c r="GN561" s="113"/>
      <c r="GO561" s="113"/>
      <c r="GP561" s="113"/>
      <c r="GQ561" s="113"/>
      <c r="GR561" s="113"/>
      <c r="GS561" s="113"/>
      <c r="GT561" s="113"/>
      <c r="GU561" s="113"/>
      <c r="GV561" s="113"/>
      <c r="GW561" s="113"/>
      <c r="GX561" s="113"/>
      <c r="GY561" s="113"/>
      <c r="GZ561" s="113"/>
      <c r="HA561" s="113"/>
      <c r="HB561" s="113"/>
      <c r="HC561" s="113"/>
      <c r="HD561" s="113"/>
      <c r="HE561" s="113"/>
      <c r="HF561" s="113"/>
      <c r="HG561" s="113"/>
      <c r="HH561" s="113"/>
      <c r="HI561" s="113"/>
      <c r="HJ561" s="113"/>
      <c r="HK561" s="113"/>
      <c r="HL561" s="113"/>
      <c r="HM561" s="113"/>
      <c r="HN561" s="113"/>
      <c r="HO561" s="113"/>
      <c r="HP561" s="113"/>
      <c r="HQ561" s="113"/>
      <c r="HR561" s="113"/>
      <c r="HS561" s="113"/>
      <c r="HT561" s="113"/>
      <c r="HU561" s="113"/>
      <c r="HV561" s="113"/>
      <c r="HW561" s="113"/>
      <c r="HX561" s="113"/>
      <c r="HY561" s="113"/>
      <c r="HZ561" s="113"/>
      <c r="IA561" s="113"/>
      <c r="IB561" s="113"/>
      <c r="IC561" s="113"/>
      <c r="ID561" s="113"/>
      <c r="IE561" s="113"/>
      <c r="IF561" s="113"/>
      <c r="IG561" s="113"/>
      <c r="IH561" s="113"/>
      <c r="II561" s="113"/>
      <c r="IJ561" s="113"/>
      <c r="IK561" s="113"/>
      <c r="IL561" s="113"/>
      <c r="IM561" s="113"/>
      <c r="IN561" s="113"/>
      <c r="IO561" s="113"/>
      <c r="IP561" s="113"/>
      <c r="IQ561" s="113"/>
      <c r="IR561" s="113"/>
      <c r="IS561" s="113"/>
      <c r="IT561" s="113"/>
      <c r="IU561" s="113"/>
      <c r="IV561" s="113"/>
      <c r="IW561" s="113"/>
    </row>
    <row r="562" customFormat="false" ht="30" hidden="false" customHeight="true" outlineLevel="0" collapsed="false">
      <c r="A562" s="86"/>
      <c r="B562" s="86"/>
      <c r="C562" s="86"/>
      <c r="D562" s="86"/>
      <c r="E562" s="86"/>
      <c r="F562" s="89"/>
      <c r="G562" s="63" t="s">
        <v>111</v>
      </c>
      <c r="H562" s="134" t="s">
        <v>115</v>
      </c>
      <c r="I562" s="134"/>
      <c r="J562" s="134"/>
      <c r="K562" s="108"/>
      <c r="L562" s="109" t="s">
        <v>80</v>
      </c>
      <c r="M562" s="110"/>
      <c r="N562" s="135"/>
      <c r="O562" s="109" t="s">
        <v>81</v>
      </c>
      <c r="P562" s="136"/>
      <c r="Q562" s="135"/>
      <c r="R562" s="109" t="s">
        <v>117</v>
      </c>
      <c r="S562" s="136"/>
      <c r="T562" s="111"/>
      <c r="U562" s="109"/>
      <c r="V562" s="137"/>
      <c r="W562" s="111"/>
      <c r="X562" s="109"/>
      <c r="Y562" s="137"/>
      <c r="Z562" s="111"/>
      <c r="AA562" s="109"/>
      <c r="AB562" s="137"/>
      <c r="AC562" s="108"/>
      <c r="AD562" s="109"/>
      <c r="AE562" s="110"/>
      <c r="BM562" s="113"/>
      <c r="BN562" s="113"/>
      <c r="BO562" s="113"/>
      <c r="BP562" s="113"/>
      <c r="BQ562" s="113"/>
      <c r="BR562" s="113"/>
      <c r="BS562" s="113"/>
      <c r="BT562" s="113"/>
      <c r="BU562" s="113"/>
      <c r="BV562" s="113"/>
      <c r="BW562" s="113"/>
      <c r="BX562" s="113"/>
      <c r="BY562" s="113"/>
      <c r="BZ562" s="113"/>
      <c r="CA562" s="113"/>
      <c r="CB562" s="113"/>
      <c r="CC562" s="113"/>
      <c r="CD562" s="113"/>
      <c r="CE562" s="113"/>
      <c r="CF562" s="113"/>
      <c r="CG562" s="113"/>
      <c r="CH562" s="113"/>
      <c r="CI562" s="113"/>
      <c r="CJ562" s="113"/>
      <c r="CK562" s="113"/>
      <c r="CL562" s="113"/>
      <c r="CM562" s="113"/>
      <c r="CN562" s="113"/>
      <c r="CO562" s="113"/>
      <c r="CP562" s="113"/>
      <c r="CQ562" s="113"/>
      <c r="CR562" s="113"/>
      <c r="CS562" s="113"/>
      <c r="CT562" s="113"/>
      <c r="CU562" s="113"/>
      <c r="CV562" s="113"/>
      <c r="CW562" s="113"/>
      <c r="CX562" s="113"/>
      <c r="CY562" s="113"/>
      <c r="CZ562" s="113"/>
      <c r="DA562" s="113"/>
      <c r="DB562" s="113"/>
      <c r="DC562" s="113"/>
      <c r="DD562" s="113"/>
      <c r="DE562" s="113"/>
      <c r="DF562" s="113"/>
      <c r="DG562" s="113"/>
      <c r="DH562" s="113"/>
      <c r="DI562" s="113"/>
      <c r="DJ562" s="113"/>
      <c r="DK562" s="113"/>
      <c r="DL562" s="113"/>
      <c r="DM562" s="113"/>
      <c r="DN562" s="113"/>
      <c r="DO562" s="113"/>
      <c r="DP562" s="113"/>
      <c r="DQ562" s="113"/>
      <c r="DR562" s="113"/>
      <c r="DS562" s="113"/>
      <c r="DT562" s="113"/>
      <c r="DU562" s="113"/>
      <c r="DV562" s="113"/>
      <c r="DW562" s="113"/>
      <c r="DX562" s="113"/>
      <c r="DY562" s="113"/>
      <c r="DZ562" s="113"/>
      <c r="EA562" s="113"/>
      <c r="EB562" s="113"/>
      <c r="EC562" s="113"/>
      <c r="ED562" s="113"/>
      <c r="EE562" s="113"/>
      <c r="EF562" s="113"/>
      <c r="EG562" s="113"/>
      <c r="EH562" s="113"/>
      <c r="EI562" s="113"/>
      <c r="EJ562" s="113"/>
      <c r="EK562" s="113"/>
      <c r="EL562" s="113"/>
      <c r="EM562" s="113"/>
      <c r="EN562" s="113"/>
      <c r="EO562" s="113"/>
      <c r="EP562" s="113"/>
      <c r="EQ562" s="113"/>
      <c r="ER562" s="113"/>
      <c r="ES562" s="113"/>
      <c r="ET562" s="113"/>
      <c r="EU562" s="113"/>
      <c r="EV562" s="113"/>
      <c r="EW562" s="113"/>
      <c r="EX562" s="113"/>
      <c r="EY562" s="113"/>
      <c r="EZ562" s="113"/>
      <c r="FA562" s="113"/>
      <c r="FB562" s="113"/>
      <c r="FC562" s="113"/>
      <c r="FD562" s="113"/>
      <c r="FE562" s="113"/>
      <c r="FF562" s="113"/>
      <c r="FG562" s="113"/>
      <c r="FH562" s="113"/>
      <c r="FI562" s="113"/>
      <c r="FJ562" s="113"/>
      <c r="FK562" s="113"/>
      <c r="FL562" s="113"/>
      <c r="FM562" s="113"/>
      <c r="FN562" s="113"/>
      <c r="FO562" s="113"/>
      <c r="FP562" s="113"/>
      <c r="FQ562" s="113"/>
      <c r="FR562" s="113"/>
      <c r="FS562" s="113"/>
      <c r="FT562" s="113"/>
      <c r="FU562" s="113"/>
      <c r="FV562" s="113"/>
      <c r="FW562" s="113"/>
      <c r="FX562" s="113"/>
      <c r="FY562" s="113"/>
      <c r="FZ562" s="113"/>
      <c r="GA562" s="113"/>
      <c r="GB562" s="113"/>
      <c r="GC562" s="113"/>
      <c r="GD562" s="113"/>
      <c r="GE562" s="113"/>
      <c r="GF562" s="113"/>
      <c r="GG562" s="113"/>
      <c r="GH562" s="113"/>
      <c r="GI562" s="113"/>
      <c r="GJ562" s="113"/>
      <c r="GK562" s="113"/>
      <c r="GL562" s="113"/>
      <c r="GM562" s="113"/>
      <c r="GN562" s="113"/>
      <c r="GO562" s="113"/>
      <c r="GP562" s="113"/>
      <c r="GQ562" s="113"/>
      <c r="GR562" s="113"/>
      <c r="GS562" s="113"/>
      <c r="GT562" s="113"/>
      <c r="GU562" s="113"/>
      <c r="GV562" s="113"/>
      <c r="GW562" s="113"/>
      <c r="GX562" s="113"/>
      <c r="GY562" s="113"/>
      <c r="GZ562" s="113"/>
      <c r="HA562" s="113"/>
      <c r="HB562" s="113"/>
      <c r="HC562" s="113"/>
      <c r="HD562" s="113"/>
      <c r="HE562" s="113"/>
      <c r="HF562" s="113"/>
      <c r="HG562" s="113"/>
      <c r="HH562" s="113"/>
      <c r="HI562" s="113"/>
      <c r="HJ562" s="113"/>
      <c r="HK562" s="113"/>
      <c r="HL562" s="113"/>
      <c r="HM562" s="113"/>
      <c r="HN562" s="113"/>
      <c r="HO562" s="113"/>
      <c r="HP562" s="113"/>
      <c r="HQ562" s="113"/>
      <c r="HR562" s="113"/>
      <c r="HS562" s="113"/>
      <c r="HT562" s="113"/>
      <c r="HU562" s="113"/>
      <c r="HV562" s="113"/>
      <c r="HW562" s="113"/>
      <c r="HX562" s="113"/>
      <c r="HY562" s="113"/>
      <c r="HZ562" s="113"/>
      <c r="IA562" s="113"/>
      <c r="IB562" s="113"/>
      <c r="IC562" s="113"/>
      <c r="ID562" s="113"/>
      <c r="IE562" s="113"/>
      <c r="IF562" s="113"/>
      <c r="IG562" s="113"/>
      <c r="IH562" s="113"/>
      <c r="II562" s="113"/>
      <c r="IJ562" s="113"/>
      <c r="IK562" s="113"/>
      <c r="IL562" s="113"/>
      <c r="IM562" s="113"/>
      <c r="IN562" s="113"/>
      <c r="IO562" s="113"/>
      <c r="IP562" s="113"/>
      <c r="IQ562" s="113"/>
      <c r="IR562" s="113"/>
      <c r="IS562" s="113"/>
      <c r="IT562" s="113"/>
      <c r="IU562" s="113"/>
      <c r="IV562" s="113"/>
      <c r="IW562" s="113"/>
    </row>
    <row r="563" customFormat="false" ht="27.6" hidden="false" customHeight="true" outlineLevel="0" collapsed="false">
      <c r="A563" s="232"/>
      <c r="B563" s="86"/>
      <c r="C563" s="86"/>
      <c r="D563" s="86"/>
      <c r="E563" s="86"/>
      <c r="F563" s="89"/>
      <c r="G563" s="63" t="s">
        <v>198</v>
      </c>
      <c r="H563" s="56" t="s">
        <v>1952</v>
      </c>
      <c r="I563" s="57"/>
      <c r="J563" s="233"/>
      <c r="K563" s="56" t="s">
        <v>1953</v>
      </c>
      <c r="L563" s="57"/>
      <c r="M563" s="233"/>
      <c r="N563" s="56" t="s">
        <v>1954</v>
      </c>
      <c r="O563" s="57"/>
      <c r="P563" s="58"/>
      <c r="Q563" s="56" t="n">
        <v>757.2</v>
      </c>
      <c r="R563" s="57" t="s">
        <v>39</v>
      </c>
      <c r="S563" s="58" t="n">
        <v>385.7</v>
      </c>
      <c r="T563" s="56"/>
      <c r="U563" s="70"/>
      <c r="V563" s="58"/>
      <c r="W563" s="56"/>
      <c r="X563" s="70"/>
      <c r="Y563" s="58"/>
      <c r="Z563" s="73"/>
      <c r="AA563" s="73"/>
      <c r="AB563" s="73"/>
      <c r="AC563" s="71"/>
      <c r="AD563" s="70"/>
      <c r="AE563" s="58"/>
      <c r="BM563" s="113"/>
      <c r="BN563" s="113"/>
      <c r="BO563" s="113"/>
      <c r="BP563" s="113"/>
      <c r="BQ563" s="113"/>
      <c r="BR563" s="113"/>
      <c r="BS563" s="113"/>
      <c r="BT563" s="113"/>
      <c r="BU563" s="113"/>
      <c r="BV563" s="113"/>
      <c r="BW563" s="113"/>
      <c r="BX563" s="113"/>
      <c r="BY563" s="113"/>
      <c r="BZ563" s="113"/>
      <c r="CA563" s="113"/>
      <c r="CB563" s="113"/>
      <c r="CC563" s="113"/>
      <c r="CD563" s="113"/>
      <c r="CE563" s="113"/>
      <c r="CF563" s="113"/>
      <c r="CG563" s="113"/>
      <c r="CH563" s="113"/>
      <c r="CI563" s="113"/>
      <c r="CJ563" s="113"/>
      <c r="CK563" s="113"/>
      <c r="CL563" s="113"/>
      <c r="CM563" s="113"/>
      <c r="CN563" s="113"/>
      <c r="CO563" s="113"/>
      <c r="CP563" s="113"/>
      <c r="CQ563" s="113"/>
      <c r="CR563" s="113"/>
      <c r="CS563" s="113"/>
      <c r="CT563" s="113"/>
      <c r="CU563" s="113"/>
      <c r="CV563" s="113"/>
      <c r="CW563" s="113"/>
      <c r="CX563" s="113"/>
      <c r="CY563" s="113"/>
      <c r="CZ563" s="113"/>
      <c r="DA563" s="113"/>
      <c r="DB563" s="113"/>
      <c r="DC563" s="113"/>
      <c r="DD563" s="113"/>
      <c r="DE563" s="113"/>
      <c r="DF563" s="113"/>
      <c r="DG563" s="113"/>
      <c r="DH563" s="113"/>
      <c r="DI563" s="113"/>
      <c r="DJ563" s="113"/>
      <c r="DK563" s="113"/>
      <c r="DL563" s="113"/>
      <c r="DM563" s="113"/>
      <c r="DN563" s="113"/>
      <c r="DO563" s="113"/>
      <c r="DP563" s="113"/>
      <c r="DQ563" s="113"/>
      <c r="DR563" s="113"/>
      <c r="DS563" s="113"/>
      <c r="DT563" s="113"/>
      <c r="DU563" s="113"/>
      <c r="DV563" s="113"/>
      <c r="DW563" s="113"/>
      <c r="DX563" s="113"/>
      <c r="DY563" s="113"/>
      <c r="DZ563" s="113"/>
      <c r="EA563" s="113"/>
      <c r="EB563" s="113"/>
      <c r="EC563" s="113"/>
      <c r="ED563" s="113"/>
      <c r="EE563" s="113"/>
      <c r="EF563" s="113"/>
      <c r="EG563" s="113"/>
      <c r="EH563" s="113"/>
      <c r="EI563" s="113"/>
      <c r="EJ563" s="113"/>
      <c r="EK563" s="113"/>
      <c r="EL563" s="113"/>
      <c r="EM563" s="113"/>
      <c r="EN563" s="113"/>
      <c r="EO563" s="113"/>
      <c r="EP563" s="113"/>
      <c r="EQ563" s="113"/>
      <c r="ER563" s="113"/>
      <c r="ES563" s="113"/>
      <c r="ET563" s="113"/>
      <c r="EU563" s="113"/>
      <c r="EV563" s="113"/>
      <c r="EW563" s="113"/>
      <c r="EX563" s="113"/>
      <c r="EY563" s="113"/>
      <c r="EZ563" s="113"/>
      <c r="FA563" s="113"/>
      <c r="FB563" s="113"/>
      <c r="FC563" s="113"/>
      <c r="FD563" s="113"/>
      <c r="FE563" s="113"/>
      <c r="FF563" s="113"/>
      <c r="FG563" s="113"/>
      <c r="FH563" s="113"/>
      <c r="FI563" s="113"/>
      <c r="FJ563" s="113"/>
      <c r="FK563" s="113"/>
      <c r="FL563" s="113"/>
      <c r="FM563" s="113"/>
      <c r="FN563" s="113"/>
      <c r="FO563" s="113"/>
      <c r="FP563" s="113"/>
      <c r="FQ563" s="113"/>
      <c r="FR563" s="113"/>
      <c r="FS563" s="113"/>
      <c r="FT563" s="113"/>
      <c r="FU563" s="113"/>
      <c r="FV563" s="113"/>
      <c r="FW563" s="113"/>
      <c r="FX563" s="113"/>
      <c r="FY563" s="113"/>
      <c r="FZ563" s="113"/>
      <c r="GA563" s="113"/>
      <c r="GB563" s="113"/>
      <c r="GC563" s="113"/>
      <c r="GD563" s="113"/>
      <c r="GE563" s="113"/>
      <c r="GF563" s="113"/>
      <c r="GG563" s="113"/>
      <c r="GH563" s="113"/>
      <c r="GI563" s="113"/>
      <c r="GJ563" s="113"/>
      <c r="GK563" s="113"/>
      <c r="GL563" s="113"/>
      <c r="GM563" s="113"/>
      <c r="GN563" s="113"/>
      <c r="GO563" s="113"/>
      <c r="GP563" s="113"/>
      <c r="GQ563" s="113"/>
      <c r="GR563" s="113"/>
      <c r="GS563" s="113"/>
      <c r="GT563" s="113"/>
      <c r="GU563" s="113"/>
      <c r="GV563" s="113"/>
      <c r="GW563" s="113"/>
      <c r="GX563" s="113"/>
      <c r="GY563" s="113"/>
      <c r="GZ563" s="113"/>
      <c r="HA563" s="113"/>
      <c r="HB563" s="113"/>
      <c r="HC563" s="113"/>
      <c r="HD563" s="113"/>
      <c r="HE563" s="113"/>
      <c r="HF563" s="113"/>
      <c r="HG563" s="113"/>
      <c r="HH563" s="113"/>
      <c r="HI563" s="113"/>
      <c r="HJ563" s="113"/>
      <c r="HK563" s="113"/>
      <c r="HL563" s="113"/>
      <c r="HM563" s="113"/>
      <c r="HN563" s="113"/>
      <c r="HO563" s="113"/>
      <c r="HP563" s="113"/>
      <c r="HQ563" s="113"/>
      <c r="HR563" s="113"/>
      <c r="HS563" s="113"/>
      <c r="HT563" s="113"/>
      <c r="HU563" s="113"/>
      <c r="HV563" s="113"/>
      <c r="HW563" s="113"/>
      <c r="HX563" s="113"/>
      <c r="HY563" s="113"/>
      <c r="HZ563" s="113"/>
      <c r="IA563" s="113"/>
      <c r="IB563" s="113"/>
      <c r="IC563" s="113"/>
      <c r="ID563" s="113"/>
      <c r="IE563" s="113"/>
      <c r="IF563" s="113"/>
      <c r="IG563" s="113"/>
      <c r="IH563" s="113"/>
      <c r="II563" s="113"/>
      <c r="IJ563" s="113"/>
      <c r="IK563" s="113"/>
      <c r="IL563" s="113"/>
      <c r="IM563" s="113"/>
      <c r="IN563" s="113"/>
      <c r="IO563" s="113"/>
      <c r="IP563" s="113"/>
      <c r="IQ563" s="113"/>
      <c r="IR563" s="113"/>
      <c r="IS563" s="113"/>
      <c r="IT563" s="113"/>
      <c r="IU563" s="113"/>
      <c r="IV563" s="113"/>
      <c r="IW563" s="113"/>
    </row>
    <row r="564" customFormat="false" ht="30.65" hidden="false" customHeight="true" outlineLevel="0" collapsed="false">
      <c r="A564" s="235"/>
      <c r="B564" s="235"/>
      <c r="C564" s="312"/>
      <c r="D564" s="312"/>
      <c r="E564" s="312"/>
      <c r="F564" s="53"/>
      <c r="G564" s="63" t="s">
        <v>166</v>
      </c>
      <c r="H564" s="205" t="str">
        <f aca="false">"&lt;"&amp;ROUND(RIGHT(H563,LEN(H563)-1)*81/1000000,2)&amp;" ppm"</f>
        <v>&lt;0.97 ppm</v>
      </c>
      <c r="I564" s="70"/>
      <c r="J564" s="206"/>
      <c r="K564" s="71"/>
      <c r="L564" s="57"/>
      <c r="M564" s="72"/>
      <c r="N564" s="56"/>
      <c r="O564" s="70"/>
      <c r="P564" s="58"/>
      <c r="Q564" s="205" t="str">
        <f aca="false">ROUND(Q563*246/1000,2)&amp;" ppb"</f>
        <v>186.27 ppb</v>
      </c>
      <c r="R564" s="91" t="s">
        <v>39</v>
      </c>
      <c r="S564" s="206" t="str">
        <f aca="false">ROUND(S563*246/1000,2)&amp;" ppb"</f>
        <v>94.88 ppb</v>
      </c>
      <c r="T564" s="71"/>
      <c r="U564" s="72"/>
      <c r="V564" s="72"/>
      <c r="W564" s="56"/>
      <c r="X564" s="70"/>
      <c r="Y564" s="72"/>
      <c r="Z564" s="73"/>
      <c r="AA564" s="72"/>
      <c r="AB564" s="72"/>
      <c r="AC564" s="71"/>
      <c r="AD564" s="70"/>
      <c r="AE564" s="72"/>
      <c r="BM564" s="113"/>
      <c r="BN564" s="113"/>
      <c r="BO564" s="113"/>
      <c r="BP564" s="113"/>
      <c r="BQ564" s="113"/>
      <c r="BR564" s="113"/>
      <c r="BS564" s="113"/>
      <c r="BT564" s="113"/>
      <c r="BU564" s="113"/>
      <c r="BV564" s="113"/>
      <c r="BW564" s="113"/>
      <c r="BX564" s="113"/>
      <c r="BY564" s="113"/>
      <c r="BZ564" s="113"/>
      <c r="CA564" s="113"/>
      <c r="CB564" s="113"/>
      <c r="CC564" s="113"/>
      <c r="CD564" s="113"/>
      <c r="CE564" s="113"/>
      <c r="CF564" s="113"/>
      <c r="CG564" s="113"/>
      <c r="CH564" s="113"/>
      <c r="CI564" s="113"/>
      <c r="CJ564" s="113"/>
      <c r="CK564" s="113"/>
      <c r="CL564" s="113"/>
      <c r="CM564" s="113"/>
      <c r="CN564" s="113"/>
      <c r="CO564" s="113"/>
      <c r="CP564" s="113"/>
      <c r="CQ564" s="113"/>
      <c r="CR564" s="113"/>
      <c r="CS564" s="113"/>
      <c r="CT564" s="113"/>
      <c r="CU564" s="113"/>
      <c r="CV564" s="113"/>
      <c r="CW564" s="113"/>
      <c r="CX564" s="113"/>
      <c r="CY564" s="113"/>
      <c r="CZ564" s="113"/>
      <c r="DA564" s="113"/>
      <c r="DB564" s="113"/>
      <c r="DC564" s="113"/>
      <c r="DD564" s="113"/>
      <c r="DE564" s="113"/>
      <c r="DF564" s="113"/>
      <c r="DG564" s="113"/>
      <c r="DH564" s="113"/>
      <c r="DI564" s="113"/>
      <c r="DJ564" s="113"/>
      <c r="DK564" s="113"/>
      <c r="DL564" s="113"/>
      <c r="DM564" s="113"/>
      <c r="DN564" s="113"/>
      <c r="DO564" s="113"/>
      <c r="DP564" s="113"/>
      <c r="DQ564" s="113"/>
      <c r="DR564" s="113"/>
      <c r="DS564" s="113"/>
      <c r="DT564" s="113"/>
      <c r="DU564" s="113"/>
      <c r="DV564" s="113"/>
      <c r="DW564" s="113"/>
      <c r="DX564" s="113"/>
      <c r="DY564" s="113"/>
      <c r="DZ564" s="113"/>
      <c r="EA564" s="113"/>
      <c r="EB564" s="113"/>
      <c r="EC564" s="113"/>
      <c r="ED564" s="113"/>
      <c r="EE564" s="113"/>
      <c r="EF564" s="113"/>
      <c r="EG564" s="113"/>
      <c r="EH564" s="113"/>
      <c r="EI564" s="113"/>
      <c r="EJ564" s="113"/>
      <c r="EK564" s="113"/>
      <c r="EL564" s="113"/>
      <c r="EM564" s="113"/>
      <c r="EN564" s="113"/>
      <c r="EO564" s="113"/>
      <c r="EP564" s="113"/>
      <c r="EQ564" s="113"/>
      <c r="ER564" s="113"/>
      <c r="ES564" s="113"/>
      <c r="ET564" s="113"/>
      <c r="EU564" s="113"/>
      <c r="EV564" s="113"/>
      <c r="EW564" s="113"/>
      <c r="EX564" s="113"/>
      <c r="EY564" s="113"/>
      <c r="EZ564" s="113"/>
      <c r="FA564" s="113"/>
      <c r="FB564" s="113"/>
      <c r="FC564" s="113"/>
      <c r="FD564" s="113"/>
      <c r="FE564" s="113"/>
      <c r="FF564" s="113"/>
      <c r="FG564" s="113"/>
      <c r="FH564" s="113"/>
      <c r="FI564" s="113"/>
      <c r="FJ564" s="113"/>
      <c r="FK564" s="113"/>
      <c r="FL564" s="113"/>
      <c r="FM564" s="113"/>
      <c r="FN564" s="113"/>
      <c r="FO564" s="113"/>
      <c r="FP564" s="113"/>
      <c r="FQ564" s="113"/>
      <c r="FR564" s="113"/>
      <c r="FS564" s="113"/>
      <c r="FT564" s="113"/>
      <c r="FU564" s="113"/>
      <c r="FV564" s="113"/>
      <c r="FW564" s="113"/>
      <c r="FX564" s="113"/>
      <c r="FY564" s="113"/>
      <c r="FZ564" s="113"/>
      <c r="GA564" s="113"/>
      <c r="GB564" s="113"/>
      <c r="GC564" s="113"/>
      <c r="GD564" s="113"/>
      <c r="GE564" s="113"/>
      <c r="GF564" s="113"/>
      <c r="GG564" s="113"/>
      <c r="GH564" s="113"/>
      <c r="GI564" s="113"/>
      <c r="GJ564" s="113"/>
      <c r="GK564" s="113"/>
      <c r="GL564" s="113"/>
      <c r="GM564" s="113"/>
      <c r="GN564" s="113"/>
      <c r="GO564" s="113"/>
      <c r="GP564" s="113"/>
      <c r="GQ564" s="113"/>
      <c r="GR564" s="113"/>
      <c r="GS564" s="113"/>
      <c r="GT564" s="113"/>
      <c r="GU564" s="113"/>
      <c r="GV564" s="113"/>
      <c r="GW564" s="113"/>
      <c r="GX564" s="113"/>
      <c r="GY564" s="113"/>
      <c r="GZ564" s="113"/>
      <c r="HA564" s="113"/>
      <c r="HB564" s="113"/>
      <c r="HC564" s="113"/>
      <c r="HD564" s="113"/>
      <c r="HE564" s="113"/>
      <c r="HF564" s="113"/>
      <c r="HG564" s="113"/>
      <c r="HH564" s="113"/>
      <c r="HI564" s="113"/>
      <c r="HJ564" s="113"/>
      <c r="HK564" s="113"/>
      <c r="HL564" s="113"/>
      <c r="HM564" s="113"/>
      <c r="HN564" s="113"/>
      <c r="HO564" s="113"/>
      <c r="HP564" s="113"/>
      <c r="HQ564" s="113"/>
      <c r="HR564" s="113"/>
      <c r="HS564" s="113"/>
      <c r="HT564" s="113"/>
      <c r="HU564" s="113"/>
      <c r="HV564" s="113"/>
      <c r="HW564" s="113"/>
      <c r="HX564" s="113"/>
      <c r="HY564" s="113"/>
      <c r="HZ564" s="113"/>
      <c r="IA564" s="113"/>
      <c r="IB564" s="113"/>
      <c r="IC564" s="113"/>
      <c r="ID564" s="113"/>
      <c r="IE564" s="113"/>
      <c r="IF564" s="113"/>
      <c r="IG564" s="113"/>
      <c r="IH564" s="113"/>
      <c r="II564" s="113"/>
      <c r="IJ564" s="113"/>
      <c r="IK564" s="113"/>
      <c r="IL564" s="113"/>
      <c r="IM564" s="113"/>
      <c r="IN564" s="113"/>
      <c r="IO564" s="113"/>
      <c r="IP564" s="113"/>
      <c r="IQ564" s="113"/>
      <c r="IR564" s="113"/>
      <c r="IS564" s="113"/>
      <c r="IT564" s="113"/>
      <c r="IU564" s="113"/>
      <c r="IV564" s="113"/>
      <c r="IW564" s="113"/>
    </row>
    <row r="565" customFormat="false" ht="26.95" hidden="false" customHeight="true" outlineLevel="0" collapsed="false">
      <c r="A565" s="13" t="s">
        <v>1955</v>
      </c>
      <c r="B565" s="13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6"/>
    </row>
    <row r="566" customFormat="false" ht="38.05" hidden="false" customHeight="true" outlineLevel="0" collapsed="false">
      <c r="A566" s="18" t="s">
        <v>21</v>
      </c>
      <c r="B566" s="18" t="s">
        <v>22</v>
      </c>
      <c r="C566" s="18" t="s">
        <v>23</v>
      </c>
      <c r="D566" s="18" t="s">
        <v>24</v>
      </c>
      <c r="E566" s="18" t="s">
        <v>25</v>
      </c>
      <c r="F566" s="313" t="s">
        <v>26</v>
      </c>
      <c r="G566" s="18"/>
      <c r="H566" s="20"/>
      <c r="I566" s="21" t="s">
        <v>27</v>
      </c>
      <c r="J566" s="22"/>
      <c r="K566" s="20"/>
      <c r="L566" s="21" t="s">
        <v>28</v>
      </c>
      <c r="M566" s="22"/>
      <c r="N566" s="20"/>
      <c r="O566" s="21" t="s">
        <v>29</v>
      </c>
      <c r="P566" s="22"/>
      <c r="Q566" s="20"/>
      <c r="R566" s="21" t="s">
        <v>30</v>
      </c>
      <c r="S566" s="22"/>
      <c r="T566" s="23"/>
      <c r="U566" s="21" t="s">
        <v>31</v>
      </c>
      <c r="V566" s="22"/>
      <c r="W566" s="20"/>
      <c r="X566" s="21" t="s">
        <v>32</v>
      </c>
      <c r="Y566" s="22"/>
      <c r="Z566" s="20"/>
      <c r="AA566" s="21" t="s">
        <v>33</v>
      </c>
      <c r="AB566" s="22"/>
      <c r="AC566" s="18" t="s">
        <v>34</v>
      </c>
      <c r="AD566" s="18"/>
      <c r="AE566" s="18"/>
    </row>
    <row r="567" customFormat="false" ht="44.75" hidden="false" customHeight="true" outlineLevel="0" collapsed="false">
      <c r="A567" s="24" t="s">
        <v>1956</v>
      </c>
      <c r="B567" s="342" t="s">
        <v>1957</v>
      </c>
      <c r="C567" s="199" t="s">
        <v>233</v>
      </c>
      <c r="D567" s="25" t="n">
        <v>9.042</v>
      </c>
      <c r="E567" s="26" t="n">
        <v>140318</v>
      </c>
      <c r="F567" s="249" t="n">
        <v>41716</v>
      </c>
      <c r="G567" s="28" t="s">
        <v>198</v>
      </c>
      <c r="H567" s="35" t="n">
        <v>1.5</v>
      </c>
      <c r="I567" s="33" t="s">
        <v>39</v>
      </c>
      <c r="J567" s="36" t="n">
        <v>50.24</v>
      </c>
      <c r="K567" s="35" t="n">
        <v>11.11</v>
      </c>
      <c r="L567" s="33" t="s">
        <v>39</v>
      </c>
      <c r="M567" s="36" t="n">
        <v>31.43</v>
      </c>
      <c r="N567" s="35" t="n">
        <v>13.29</v>
      </c>
      <c r="O567" s="33" t="s">
        <v>39</v>
      </c>
      <c r="P567" s="36" t="n">
        <v>9.25</v>
      </c>
      <c r="Q567" s="35" t="n">
        <v>24.47</v>
      </c>
      <c r="R567" s="33" t="s">
        <v>39</v>
      </c>
      <c r="S567" s="36" t="n">
        <v>43.98</v>
      </c>
      <c r="T567" s="35" t="s">
        <v>1958</v>
      </c>
      <c r="U567" s="33"/>
      <c r="V567" s="36"/>
      <c r="W567" s="35" t="s">
        <v>1959</v>
      </c>
      <c r="X567" s="33"/>
      <c r="Y567" s="36"/>
      <c r="Z567" s="35" t="s">
        <v>1960</v>
      </c>
      <c r="AA567" s="33"/>
      <c r="AB567" s="36"/>
      <c r="AC567" s="163"/>
      <c r="AD567" s="163"/>
      <c r="AE567" s="163"/>
    </row>
    <row r="568" customFormat="false" ht="42.5" hidden="false" customHeight="true" outlineLevel="0" collapsed="false">
      <c r="A568" s="39" t="s">
        <v>1961</v>
      </c>
      <c r="B568" s="39" t="s">
        <v>1962</v>
      </c>
      <c r="C568" s="297" t="s">
        <v>1963</v>
      </c>
      <c r="D568" s="84"/>
      <c r="E568" s="85"/>
      <c r="F568" s="250" t="n">
        <v>41725</v>
      </c>
      <c r="G568" s="28" t="s">
        <v>166</v>
      </c>
      <c r="H568" s="100" t="s">
        <v>558</v>
      </c>
      <c r="I568" s="33" t="s">
        <v>39</v>
      </c>
      <c r="J568" s="279" t="s">
        <v>1964</v>
      </c>
      <c r="K568" s="100" t="s">
        <v>1719</v>
      </c>
      <c r="L568" s="33" t="s">
        <v>39</v>
      </c>
      <c r="M568" s="279" t="s">
        <v>1965</v>
      </c>
      <c r="N568" s="100" t="s">
        <v>1966</v>
      </c>
      <c r="O568" s="33" t="s">
        <v>39</v>
      </c>
      <c r="P568" s="279" t="s">
        <v>1967</v>
      </c>
      <c r="Q568" s="100" t="s">
        <v>1968</v>
      </c>
      <c r="R568" s="33" t="s">
        <v>39</v>
      </c>
      <c r="S568" s="279" t="s">
        <v>1969</v>
      </c>
      <c r="T568" s="100" t="s">
        <v>1970</v>
      </c>
      <c r="U568" s="33"/>
      <c r="V568" s="31"/>
      <c r="W568" s="29"/>
      <c r="X568" s="33"/>
      <c r="Y568" s="31"/>
      <c r="Z568" s="29"/>
      <c r="AA568" s="33"/>
      <c r="AB568" s="31"/>
      <c r="AC568" s="37"/>
      <c r="AD568" s="33"/>
      <c r="AE568" s="38"/>
    </row>
    <row r="569" customFormat="false" ht="43.85" hidden="false" customHeight="true" outlineLevel="0" collapsed="false">
      <c r="A569" s="203" t="s">
        <v>1971</v>
      </c>
      <c r="B569" s="41" t="s">
        <v>1972</v>
      </c>
      <c r="C569" s="185" t="s">
        <v>1973</v>
      </c>
      <c r="D569" s="76" t="n">
        <v>13.575</v>
      </c>
      <c r="E569" s="42" t="s">
        <v>1974</v>
      </c>
      <c r="F569" s="62" t="n">
        <v>43598</v>
      </c>
      <c r="G569" s="63" t="s">
        <v>198</v>
      </c>
      <c r="H569" s="56" t="n">
        <v>5.237</v>
      </c>
      <c r="I569" s="65" t="s">
        <v>39</v>
      </c>
      <c r="J569" s="58" t="n">
        <v>19.83</v>
      </c>
      <c r="K569" s="56" t="n">
        <v>240.9</v>
      </c>
      <c r="L569" s="65" t="s">
        <v>39</v>
      </c>
      <c r="M569" s="58" t="n">
        <v>31.4</v>
      </c>
      <c r="N569" s="56" t="n">
        <v>24.7</v>
      </c>
      <c r="O569" s="98" t="s">
        <v>39</v>
      </c>
      <c r="P569" s="58" t="n">
        <v>5.169</v>
      </c>
      <c r="Q569" s="56" t="n">
        <v>205.9</v>
      </c>
      <c r="R569" s="65" t="s">
        <v>39</v>
      </c>
      <c r="S569" s="58" t="n">
        <v>30.81</v>
      </c>
      <c r="T569" s="56" t="n">
        <v>55.94</v>
      </c>
      <c r="U569" s="98" t="s">
        <v>39</v>
      </c>
      <c r="V569" s="58" t="n">
        <v>38.67</v>
      </c>
      <c r="W569" s="68" t="s">
        <v>1975</v>
      </c>
      <c r="X569" s="65"/>
      <c r="Y569" s="66"/>
      <c r="Z569" s="56" t="n">
        <v>92.457</v>
      </c>
      <c r="AA569" s="65" t="s">
        <v>39</v>
      </c>
      <c r="AB569" s="289" t="n">
        <v>50.45</v>
      </c>
      <c r="AC569" s="343" t="s">
        <v>1692</v>
      </c>
      <c r="AD569" s="321" t="s">
        <v>1976</v>
      </c>
      <c r="AE569" s="321"/>
    </row>
    <row r="570" customFormat="false" ht="38.65" hidden="false" customHeight="true" outlineLevel="0" collapsed="false">
      <c r="A570" s="287" t="s">
        <v>1977</v>
      </c>
      <c r="B570" s="51"/>
      <c r="C570" s="79"/>
      <c r="D570" s="80"/>
      <c r="E570" s="81"/>
      <c r="F570" s="53" t="n">
        <v>43612</v>
      </c>
      <c r="G570" s="63" t="s">
        <v>166</v>
      </c>
      <c r="H570" s="205" t="str">
        <f aca="false">ROUND(H569*81/1000,2)&amp;" ppb"</f>
        <v>0.42 ppb</v>
      </c>
      <c r="I570" s="91" t="s">
        <v>39</v>
      </c>
      <c r="J570" s="206" t="str">
        <f aca="false">ROUND(J569*81/1000,2)&amp;" ppb"</f>
        <v>1.61 ppb</v>
      </c>
      <c r="K570" s="205" t="str">
        <f aca="false">ROUND(K569*81/1000,2)&amp;" ppb"</f>
        <v>19.51 ppb</v>
      </c>
      <c r="L570" s="91" t="s">
        <v>39</v>
      </c>
      <c r="M570" s="206" t="str">
        <f aca="false">ROUND(M569*81/1000,2)&amp;" ppb"</f>
        <v>2.54 ppb</v>
      </c>
      <c r="N570" s="205" t="str">
        <f aca="false">ROUND(N569*1760/1000,2)&amp;" ppb"</f>
        <v>43.47 ppb</v>
      </c>
      <c r="O570" s="91" t="s">
        <v>39</v>
      </c>
      <c r="P570" s="206" t="str">
        <f aca="false">ROUND(P569*1760/1000,2)&amp;" ppb"</f>
        <v>9.1 ppb</v>
      </c>
      <c r="Q570" s="205" t="str">
        <f aca="false">ROUND(Q569*246/1000,2)&amp;" ppb"</f>
        <v>50.65 ppb</v>
      </c>
      <c r="R570" s="91" t="s">
        <v>39</v>
      </c>
      <c r="S570" s="206" t="str">
        <f aca="false">ROUND(S569*246/1000,2)&amp;" ppb"</f>
        <v>7.58 ppb</v>
      </c>
      <c r="T570" s="205" t="str">
        <f aca="false">ROUND(T569*246/1000,2)&amp;" ppb"</f>
        <v>13.76 ppb</v>
      </c>
      <c r="U570" s="91" t="s">
        <v>39</v>
      </c>
      <c r="V570" s="206" t="str">
        <f aca="false">ROUND(V569*246/1000,2)&amp;" ppb"</f>
        <v>9.51 ppb</v>
      </c>
      <c r="W570" s="56"/>
      <c r="X570" s="70"/>
      <c r="Y570" s="58"/>
      <c r="Z570" s="205" t="str">
        <f aca="false">ROUND(Z569*81/1000,2)&amp;" ppb"</f>
        <v>7.49 ppb</v>
      </c>
      <c r="AA570" s="91" t="s">
        <v>39</v>
      </c>
      <c r="AB570" s="206" t="str">
        <f aca="false">ROUND(AB569*81/1000,2)&amp;" ppb"</f>
        <v>4.09 ppb</v>
      </c>
      <c r="AC570" s="205"/>
      <c r="AD570" s="321" t="str">
        <f aca="false">"&lt;"&amp;ROUND(RIGHT(AD569,LEN(AD569)-1)*32300/1000000,2)&amp;" ppm"</f>
        <v>&lt;318.64 ppm</v>
      </c>
      <c r="AE570" s="321" t="e">
        <f aca="false">"&lt;"&amp;ROUND(RIGHT(AE569,LEN(AE569)-1)*32300/1000000,2)&amp;" ppm"</f>
        <v>#VALUE!</v>
      </c>
    </row>
    <row r="571" customFormat="false" ht="26.95" hidden="false" customHeight="true" outlineLevel="0" collapsed="false">
      <c r="A571" s="13" t="s">
        <v>1978</v>
      </c>
      <c r="B571" s="13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6"/>
    </row>
    <row r="572" customFormat="false" ht="38.05" hidden="false" customHeight="true" outlineLevel="0" collapsed="false">
      <c r="A572" s="18" t="s">
        <v>21</v>
      </c>
      <c r="B572" s="18" t="s">
        <v>22</v>
      </c>
      <c r="C572" s="18" t="s">
        <v>23</v>
      </c>
      <c r="D572" s="18" t="s">
        <v>24</v>
      </c>
      <c r="E572" s="18" t="s">
        <v>25</v>
      </c>
      <c r="F572" s="313" t="s">
        <v>26</v>
      </c>
      <c r="G572" s="18"/>
      <c r="H572" s="20"/>
      <c r="I572" s="21" t="s">
        <v>27</v>
      </c>
      <c r="J572" s="22"/>
      <c r="K572" s="20"/>
      <c r="L572" s="21" t="s">
        <v>28</v>
      </c>
      <c r="M572" s="22"/>
      <c r="N572" s="20"/>
      <c r="O572" s="21" t="s">
        <v>29</v>
      </c>
      <c r="P572" s="22"/>
      <c r="Q572" s="20"/>
      <c r="R572" s="21" t="s">
        <v>30</v>
      </c>
      <c r="S572" s="22"/>
      <c r="T572" s="23"/>
      <c r="U572" s="21" t="s">
        <v>31</v>
      </c>
      <c r="V572" s="22"/>
      <c r="W572" s="20"/>
      <c r="X572" s="21" t="s">
        <v>32</v>
      </c>
      <c r="Y572" s="22"/>
      <c r="Z572" s="20"/>
      <c r="AA572" s="21" t="s">
        <v>33</v>
      </c>
      <c r="AB572" s="22"/>
      <c r="AC572" s="18" t="s">
        <v>34</v>
      </c>
      <c r="AD572" s="18"/>
      <c r="AE572" s="18"/>
    </row>
    <row r="573" customFormat="false" ht="43.85" hidden="false" customHeight="true" outlineLevel="0" collapsed="false">
      <c r="A573" s="24" t="s">
        <v>1979</v>
      </c>
      <c r="B573" s="24" t="s">
        <v>1980</v>
      </c>
      <c r="C573" s="199" t="s">
        <v>1981</v>
      </c>
      <c r="D573" s="25" t="n">
        <v>6.847</v>
      </c>
      <c r="E573" s="26" t="n">
        <v>140908</v>
      </c>
      <c r="F573" s="27" t="n">
        <v>41890</v>
      </c>
      <c r="G573" s="28" t="s">
        <v>198</v>
      </c>
      <c r="H573" s="35" t="n">
        <v>38.986</v>
      </c>
      <c r="I573" s="59" t="s">
        <v>38</v>
      </c>
      <c r="J573" s="36" t="n">
        <v>92.992</v>
      </c>
      <c r="K573" s="60" t="s">
        <v>1982</v>
      </c>
      <c r="L573" s="59"/>
      <c r="M573" s="34"/>
      <c r="N573" s="32" t="n">
        <v>57.941</v>
      </c>
      <c r="O573" s="59" t="s">
        <v>39</v>
      </c>
      <c r="P573" s="34" t="n">
        <v>27.941</v>
      </c>
      <c r="Q573" s="35" t="n">
        <v>354.312</v>
      </c>
      <c r="R573" s="59" t="s">
        <v>39</v>
      </c>
      <c r="S573" s="36" t="n">
        <v>64.129</v>
      </c>
      <c r="T573" s="35" t="n">
        <v>49.06</v>
      </c>
      <c r="U573" s="59" t="s">
        <v>39</v>
      </c>
      <c r="V573" s="36" t="n">
        <v>139.04</v>
      </c>
      <c r="W573" s="60" t="s">
        <v>1983</v>
      </c>
      <c r="X573" s="59"/>
      <c r="Y573" s="34"/>
      <c r="Z573" s="35" t="n">
        <v>419.36</v>
      </c>
      <c r="AA573" s="59" t="s">
        <v>39</v>
      </c>
      <c r="AB573" s="36" t="n">
        <v>193.548</v>
      </c>
      <c r="AC573" s="12"/>
      <c r="AD573" s="12"/>
      <c r="AE573" s="12"/>
    </row>
    <row r="574" customFormat="false" ht="34.3" hidden="false" customHeight="true" outlineLevel="0" collapsed="false">
      <c r="A574" s="39" t="s">
        <v>1984</v>
      </c>
      <c r="B574" s="39"/>
      <c r="C574" s="83"/>
      <c r="D574" s="84"/>
      <c r="E574" s="85"/>
      <c r="F574" s="276" t="n">
        <v>41897</v>
      </c>
      <c r="G574" s="28"/>
      <c r="H574" s="100" t="s">
        <v>1985</v>
      </c>
      <c r="I574" s="33" t="s">
        <v>39</v>
      </c>
      <c r="J574" s="277" t="s">
        <v>1332</v>
      </c>
      <c r="K574" s="100" t="s">
        <v>1986</v>
      </c>
      <c r="L574" s="33"/>
      <c r="M574" s="36"/>
      <c r="N574" s="60" t="s">
        <v>1987</v>
      </c>
      <c r="O574" s="33" t="s">
        <v>39</v>
      </c>
      <c r="P574" s="278" t="s">
        <v>1988</v>
      </c>
      <c r="Q574" s="100" t="s">
        <v>1989</v>
      </c>
      <c r="R574" s="33" t="s">
        <v>39</v>
      </c>
      <c r="S574" s="277" t="s">
        <v>1990</v>
      </c>
      <c r="T574" s="35" t="s">
        <v>1991</v>
      </c>
      <c r="U574" s="33" t="s">
        <v>39</v>
      </c>
      <c r="V574" s="277" t="s">
        <v>1992</v>
      </c>
      <c r="W574" s="35"/>
      <c r="X574" s="33"/>
      <c r="Y574" s="36"/>
      <c r="Z574" s="35"/>
      <c r="AA574" s="33"/>
      <c r="AB574" s="31"/>
      <c r="AC574" s="29"/>
      <c r="AD574" s="33"/>
      <c r="AE574" s="31"/>
    </row>
    <row r="575" customFormat="false" ht="43.85" hidden="false" customHeight="true" outlineLevel="0" collapsed="false">
      <c r="A575" s="41" t="s">
        <v>1993</v>
      </c>
      <c r="B575" s="41" t="s">
        <v>1994</v>
      </c>
      <c r="C575" s="185" t="s">
        <v>1995</v>
      </c>
      <c r="D575" s="76" t="n">
        <v>21.535</v>
      </c>
      <c r="E575" s="42" t="s">
        <v>1996</v>
      </c>
      <c r="F575" s="62" t="n">
        <v>42193</v>
      </c>
      <c r="G575" s="63" t="s">
        <v>198</v>
      </c>
      <c r="H575" s="77" t="s">
        <v>1997</v>
      </c>
      <c r="I575" s="65"/>
      <c r="J575" s="58"/>
      <c r="K575" s="56" t="n">
        <v>466.184</v>
      </c>
      <c r="L575" s="65" t="s">
        <v>39</v>
      </c>
      <c r="M575" s="58" t="n">
        <v>288.155</v>
      </c>
      <c r="N575" s="77" t="s">
        <v>1998</v>
      </c>
      <c r="O575" s="65"/>
      <c r="P575" s="58"/>
      <c r="Q575" s="56" t="n">
        <v>196.907</v>
      </c>
      <c r="R575" s="65" t="s">
        <v>39</v>
      </c>
      <c r="S575" s="58" t="n">
        <v>390.315</v>
      </c>
      <c r="T575" s="56" t="n">
        <v>1496.996</v>
      </c>
      <c r="U575" s="65" t="s">
        <v>39</v>
      </c>
      <c r="V575" s="58" t="n">
        <v>797.65</v>
      </c>
      <c r="W575" s="68" t="s">
        <v>1999</v>
      </c>
      <c r="X575" s="65"/>
      <c r="Y575" s="66"/>
      <c r="Z575" s="56" t="n">
        <v>22833.333</v>
      </c>
      <c r="AA575" s="65" t="s">
        <v>39</v>
      </c>
      <c r="AB575" s="58" t="n">
        <v>1986.667</v>
      </c>
      <c r="AC575" s="78"/>
      <c r="AD575" s="78"/>
      <c r="AE575" s="78"/>
    </row>
    <row r="576" customFormat="false" ht="44.05" hidden="false" customHeight="true" outlineLevel="0" collapsed="false">
      <c r="A576" s="51" t="s">
        <v>1984</v>
      </c>
      <c r="B576" s="51"/>
      <c r="C576" s="79"/>
      <c r="D576" s="80"/>
      <c r="E576" s="81"/>
      <c r="F576" s="53" t="n">
        <v>42215</v>
      </c>
      <c r="G576" s="63" t="s">
        <v>166</v>
      </c>
      <c r="H576" s="92" t="s">
        <v>2000</v>
      </c>
      <c r="I576" s="70"/>
      <c r="J576" s="58"/>
      <c r="K576" s="77" t="s">
        <v>2001</v>
      </c>
      <c r="L576" s="91" t="s">
        <v>39</v>
      </c>
      <c r="M576" s="284" t="s">
        <v>2002</v>
      </c>
      <c r="N576" s="68" t="s">
        <v>2003</v>
      </c>
      <c r="O576" s="70"/>
      <c r="P576" s="66"/>
      <c r="Q576" s="92" t="s">
        <v>2004</v>
      </c>
      <c r="R576" s="91" t="s">
        <v>39</v>
      </c>
      <c r="S576" s="284" t="s">
        <v>2005</v>
      </c>
      <c r="T576" s="77" t="s">
        <v>2006</v>
      </c>
      <c r="U576" s="91" t="s">
        <v>39</v>
      </c>
      <c r="V576" s="284" t="s">
        <v>2007</v>
      </c>
      <c r="W576" s="56"/>
      <c r="X576" s="70"/>
      <c r="Y576" s="58"/>
      <c r="Z576" s="77" t="s">
        <v>2008</v>
      </c>
      <c r="AA576" s="91" t="s">
        <v>39</v>
      </c>
      <c r="AB576" s="186" t="s">
        <v>2009</v>
      </c>
      <c r="AC576" s="71"/>
      <c r="AD576" s="70"/>
      <c r="AE576" s="72"/>
    </row>
    <row r="577" customFormat="false" ht="43.85" hidden="false" customHeight="true" outlineLevel="0" collapsed="false">
      <c r="A577" s="24" t="s">
        <v>2010</v>
      </c>
      <c r="B577" s="24" t="s">
        <v>2011</v>
      </c>
      <c r="C577" s="199" t="s">
        <v>2012</v>
      </c>
      <c r="D577" s="25" t="n">
        <v>8.083</v>
      </c>
      <c r="E577" s="26" t="n">
        <v>151028</v>
      </c>
      <c r="F577" s="27" t="n">
        <v>42305</v>
      </c>
      <c r="G577" s="28" t="s">
        <v>198</v>
      </c>
      <c r="H577" s="35" t="s">
        <v>2013</v>
      </c>
      <c r="I577" s="59"/>
      <c r="J577" s="36"/>
      <c r="K577" s="35" t="n">
        <v>393.357</v>
      </c>
      <c r="L577" s="59" t="s">
        <v>39</v>
      </c>
      <c r="M577" s="36" t="n">
        <v>418.386</v>
      </c>
      <c r="N577" s="60" t="s">
        <v>2014</v>
      </c>
      <c r="O577" s="59"/>
      <c r="P577" s="34"/>
      <c r="Q577" s="35" t="s">
        <v>2015</v>
      </c>
      <c r="R577" s="59"/>
      <c r="S577" s="36"/>
      <c r="T577" s="35" t="n">
        <v>547.94</v>
      </c>
      <c r="U577" s="30" t="s">
        <v>39</v>
      </c>
      <c r="V577" s="36" t="n">
        <v>599.519</v>
      </c>
      <c r="W577" s="60" t="s">
        <v>2016</v>
      </c>
      <c r="X577" s="59"/>
      <c r="Y577" s="34"/>
      <c r="Z577" s="35" t="n">
        <v>152650</v>
      </c>
      <c r="AA577" s="59" t="s">
        <v>39</v>
      </c>
      <c r="AB577" s="36" t="n">
        <v>8272.857</v>
      </c>
      <c r="AC577" s="12"/>
      <c r="AD577" s="12"/>
      <c r="AE577" s="12"/>
    </row>
    <row r="578" customFormat="false" ht="42.25" hidden="false" customHeight="true" outlineLevel="0" collapsed="false">
      <c r="A578" s="39" t="s">
        <v>2017</v>
      </c>
      <c r="B578" s="39"/>
      <c r="C578" s="83"/>
      <c r="D578" s="84"/>
      <c r="E578" s="85"/>
      <c r="F578" s="276" t="n">
        <v>42313</v>
      </c>
      <c r="G578" s="28" t="s">
        <v>166</v>
      </c>
      <c r="H578" s="100" t="s">
        <v>2018</v>
      </c>
      <c r="I578" s="33"/>
      <c r="J578" s="36"/>
      <c r="K578" s="35" t="s">
        <v>2019</v>
      </c>
      <c r="L578" s="33" t="s">
        <v>39</v>
      </c>
      <c r="M578" s="277" t="s">
        <v>2020</v>
      </c>
      <c r="N578" s="60" t="s">
        <v>2021</v>
      </c>
      <c r="O578" s="33"/>
      <c r="P578" s="34"/>
      <c r="Q578" s="100" t="s">
        <v>2022</v>
      </c>
      <c r="R578" s="33"/>
      <c r="S578" s="36"/>
      <c r="T578" s="35" t="s">
        <v>2023</v>
      </c>
      <c r="U578" s="33" t="s">
        <v>39</v>
      </c>
      <c r="V578" s="277" t="s">
        <v>2024</v>
      </c>
      <c r="W578" s="35"/>
      <c r="X578" s="33"/>
      <c r="Y578" s="36"/>
      <c r="Z578" s="35" t="s">
        <v>2025</v>
      </c>
      <c r="AA578" s="33" t="s">
        <v>39</v>
      </c>
      <c r="AB578" s="279" t="s">
        <v>2026</v>
      </c>
      <c r="AC578" s="29"/>
      <c r="AD578" s="33"/>
      <c r="AE578" s="31"/>
    </row>
    <row r="579" customFormat="false" ht="43.85" hidden="false" customHeight="true" outlineLevel="0" collapsed="false">
      <c r="A579" s="41" t="s">
        <v>2027</v>
      </c>
      <c r="B579" s="41" t="s">
        <v>2028</v>
      </c>
      <c r="C579" s="185" t="s">
        <v>945</v>
      </c>
      <c r="D579" s="76" t="n">
        <v>32.097</v>
      </c>
      <c r="E579" s="42" t="s">
        <v>2029</v>
      </c>
      <c r="F579" s="62" t="n">
        <v>42323</v>
      </c>
      <c r="G579" s="63" t="s">
        <v>198</v>
      </c>
      <c r="H579" s="56" t="n">
        <v>164.232</v>
      </c>
      <c r="I579" s="65" t="s">
        <v>39</v>
      </c>
      <c r="J579" s="58" t="n">
        <v>92.801</v>
      </c>
      <c r="K579" s="77" t="s">
        <v>2030</v>
      </c>
      <c r="L579" s="65"/>
      <c r="M579" s="58"/>
      <c r="N579" s="56" t="n">
        <v>7.085</v>
      </c>
      <c r="O579" s="98" t="s">
        <v>39</v>
      </c>
      <c r="P579" s="58" t="n">
        <v>13.595</v>
      </c>
      <c r="Q579" s="77" t="s">
        <v>2031</v>
      </c>
      <c r="R579" s="65"/>
      <c r="S579" s="58"/>
      <c r="T579" s="68" t="s">
        <v>2032</v>
      </c>
      <c r="U579" s="65"/>
      <c r="V579" s="66"/>
      <c r="W579" s="68" t="s">
        <v>2033</v>
      </c>
      <c r="X579" s="65"/>
      <c r="Y579" s="66"/>
      <c r="Z579" s="56" t="n">
        <v>513.571</v>
      </c>
      <c r="AA579" s="65" t="s">
        <v>39</v>
      </c>
      <c r="AB579" s="58" t="n">
        <v>168.571</v>
      </c>
      <c r="AC579" s="78"/>
      <c r="AD579" s="78"/>
      <c r="AE579" s="78"/>
    </row>
    <row r="580" customFormat="false" ht="34.3" hidden="false" customHeight="true" outlineLevel="0" collapsed="false">
      <c r="A580" s="51" t="s">
        <v>2034</v>
      </c>
      <c r="B580" s="51"/>
      <c r="C580" s="79"/>
      <c r="D580" s="80"/>
      <c r="E580" s="42"/>
      <c r="F580" s="53" t="n">
        <v>42356</v>
      </c>
      <c r="G580" s="63" t="s">
        <v>166</v>
      </c>
      <c r="H580" s="92" t="s">
        <v>2035</v>
      </c>
      <c r="I580" s="91" t="s">
        <v>39</v>
      </c>
      <c r="J580" s="284" t="s">
        <v>2036</v>
      </c>
      <c r="K580" s="77" t="s">
        <v>2037</v>
      </c>
      <c r="L580" s="70"/>
      <c r="M580" s="58"/>
      <c r="N580" s="68" t="s">
        <v>2038</v>
      </c>
      <c r="O580" s="91" t="s">
        <v>39</v>
      </c>
      <c r="P580" s="281" t="s">
        <v>2039</v>
      </c>
      <c r="Q580" s="92" t="s">
        <v>2040</v>
      </c>
      <c r="R580" s="70"/>
      <c r="S580" s="58"/>
      <c r="T580" s="77" t="s">
        <v>2041</v>
      </c>
      <c r="U580" s="70"/>
      <c r="V580" s="58"/>
      <c r="W580" s="56"/>
      <c r="X580" s="70"/>
      <c r="Y580" s="58"/>
      <c r="Z580" s="77" t="s">
        <v>2042</v>
      </c>
      <c r="AA580" s="91" t="s">
        <v>39</v>
      </c>
      <c r="AB580" s="186" t="s">
        <v>2043</v>
      </c>
      <c r="AC580" s="71"/>
      <c r="AD580" s="70"/>
      <c r="AE580" s="72"/>
    </row>
    <row r="581" customFormat="false" ht="43.85" hidden="false" customHeight="true" outlineLevel="0" collapsed="false">
      <c r="A581" s="24" t="s">
        <v>2044</v>
      </c>
      <c r="B581" s="24" t="s">
        <v>2045</v>
      </c>
      <c r="C581" s="199" t="s">
        <v>369</v>
      </c>
      <c r="D581" s="25" t="n">
        <v>7.823</v>
      </c>
      <c r="E581" s="26" t="s">
        <v>2046</v>
      </c>
      <c r="F581" s="27" t="n">
        <v>42628</v>
      </c>
      <c r="G581" s="28" t="s">
        <v>37</v>
      </c>
      <c r="H581" s="35" t="n">
        <v>0.383</v>
      </c>
      <c r="I581" s="59" t="s">
        <v>39</v>
      </c>
      <c r="J581" s="36" t="n">
        <v>0.25</v>
      </c>
      <c r="K581" s="35" t="n">
        <v>0.151</v>
      </c>
      <c r="L581" s="59" t="s">
        <v>39</v>
      </c>
      <c r="M581" s="36" t="n">
        <v>0.24</v>
      </c>
      <c r="N581" s="32" t="n">
        <v>0.075</v>
      </c>
      <c r="O581" s="59" t="s">
        <v>39</v>
      </c>
      <c r="P581" s="34" t="n">
        <v>0.048</v>
      </c>
      <c r="Q581" s="35" t="n">
        <v>0.178</v>
      </c>
      <c r="R581" s="59" t="s">
        <v>39</v>
      </c>
      <c r="S581" s="36" t="n">
        <v>0.157</v>
      </c>
      <c r="T581" s="35" t="s">
        <v>2047</v>
      </c>
      <c r="U581" s="30"/>
      <c r="V581" s="36"/>
      <c r="W581" s="60" t="s">
        <v>473</v>
      </c>
      <c r="X581" s="59"/>
      <c r="Y581" s="34"/>
      <c r="Z581" s="35" t="n">
        <v>627.967</v>
      </c>
      <c r="AA581" s="59" t="s">
        <v>39</v>
      </c>
      <c r="AB581" s="36" t="n">
        <v>32.593</v>
      </c>
      <c r="AC581" s="12"/>
      <c r="AD581" s="12"/>
      <c r="AE581" s="12"/>
    </row>
    <row r="582" customFormat="false" ht="34.3" hidden="false" customHeight="true" outlineLevel="0" collapsed="false">
      <c r="A582" s="39" t="s">
        <v>1984</v>
      </c>
      <c r="B582" s="39" t="s">
        <v>2048</v>
      </c>
      <c r="C582" s="83"/>
      <c r="D582" s="84"/>
      <c r="E582" s="85"/>
      <c r="F582" s="276" t="n">
        <v>42636</v>
      </c>
      <c r="G582" s="28"/>
      <c r="H582" s="29"/>
      <c r="I582" s="33"/>
      <c r="J582" s="36"/>
      <c r="K582" s="35"/>
      <c r="L582" s="33"/>
      <c r="M582" s="36"/>
      <c r="N582" s="32"/>
      <c r="O582" s="33"/>
      <c r="P582" s="34"/>
      <c r="Q582" s="29"/>
      <c r="R582" s="33"/>
      <c r="S582" s="36"/>
      <c r="T582" s="35"/>
      <c r="U582" s="33"/>
      <c r="V582" s="36"/>
      <c r="W582" s="35"/>
      <c r="X582" s="33"/>
      <c r="Y582" s="36"/>
      <c r="Z582" s="35"/>
      <c r="AA582" s="33"/>
      <c r="AB582" s="31"/>
      <c r="AC582" s="29"/>
      <c r="AD582" s="33"/>
      <c r="AE582" s="31"/>
    </row>
    <row r="583" customFormat="false" ht="43.85" hidden="false" customHeight="true" outlineLevel="0" collapsed="false">
      <c r="A583" s="41" t="s">
        <v>2049</v>
      </c>
      <c r="B583" s="41" t="s">
        <v>2050</v>
      </c>
      <c r="C583" s="185" t="s">
        <v>369</v>
      </c>
      <c r="D583" s="76" t="n">
        <v>10.792</v>
      </c>
      <c r="E583" s="42" t="s">
        <v>2051</v>
      </c>
      <c r="F583" s="62" t="n">
        <v>407919</v>
      </c>
      <c r="G583" s="63" t="s">
        <v>37</v>
      </c>
      <c r="H583" s="56" t="n">
        <v>0.278</v>
      </c>
      <c r="I583" s="65" t="s">
        <v>39</v>
      </c>
      <c r="J583" s="58" t="n">
        <v>0.244</v>
      </c>
      <c r="K583" s="77" t="s">
        <v>2052</v>
      </c>
      <c r="L583" s="65"/>
      <c r="M583" s="58"/>
      <c r="N583" s="64" t="n">
        <v>0.117</v>
      </c>
      <c r="O583" s="65" t="s">
        <v>39</v>
      </c>
      <c r="P583" s="66" t="n">
        <v>0.044</v>
      </c>
      <c r="Q583" s="56" t="n">
        <v>2.794</v>
      </c>
      <c r="R583" s="65" t="s">
        <v>39</v>
      </c>
      <c r="S583" s="58" t="n">
        <v>0.304</v>
      </c>
      <c r="T583" s="56" t="n">
        <v>0.21</v>
      </c>
      <c r="U583" s="98" t="s">
        <v>39</v>
      </c>
      <c r="V583" s="58" t="n">
        <v>0.43</v>
      </c>
      <c r="W583" s="68" t="s">
        <v>2053</v>
      </c>
      <c r="X583" s="65"/>
      <c r="Y583" s="66"/>
      <c r="Z583" s="56" t="n">
        <v>426.29</v>
      </c>
      <c r="AA583" s="65" t="s">
        <v>39</v>
      </c>
      <c r="AB583" s="58" t="n">
        <v>22.155</v>
      </c>
      <c r="AC583" s="78"/>
      <c r="AD583" s="78"/>
      <c r="AE583" s="78"/>
    </row>
    <row r="584" customFormat="false" ht="41.8" hidden="false" customHeight="true" outlineLevel="0" collapsed="false">
      <c r="A584" s="51" t="s">
        <v>1984</v>
      </c>
      <c r="B584" s="51" t="s">
        <v>2054</v>
      </c>
      <c r="C584" s="79"/>
      <c r="D584" s="80"/>
      <c r="E584" s="81"/>
      <c r="F584" s="53" t="n">
        <v>42688</v>
      </c>
      <c r="G584" s="63"/>
      <c r="H584" s="71"/>
      <c r="I584" s="70"/>
      <c r="J584" s="58"/>
      <c r="K584" s="56"/>
      <c r="L584" s="70"/>
      <c r="M584" s="58"/>
      <c r="N584" s="64"/>
      <c r="O584" s="70"/>
      <c r="P584" s="66"/>
      <c r="Q584" s="71"/>
      <c r="R584" s="70"/>
      <c r="S584" s="58"/>
      <c r="T584" s="56"/>
      <c r="U584" s="70"/>
      <c r="V584" s="58"/>
      <c r="W584" s="56"/>
      <c r="X584" s="70"/>
      <c r="Y584" s="58"/>
      <c r="Z584" s="56"/>
      <c r="AA584" s="70"/>
      <c r="AB584" s="72"/>
      <c r="AC584" s="71"/>
      <c r="AD584" s="70"/>
      <c r="AE584" s="72"/>
    </row>
    <row r="585" customFormat="false" ht="43.85" hidden="false" customHeight="true" outlineLevel="0" collapsed="false">
      <c r="A585" s="24" t="s">
        <v>2055</v>
      </c>
      <c r="B585" s="24" t="s">
        <v>2056</v>
      </c>
      <c r="C585" s="199" t="s">
        <v>369</v>
      </c>
      <c r="D585" s="25" t="n">
        <v>17.716</v>
      </c>
      <c r="E585" s="26" t="n">
        <v>161114</v>
      </c>
      <c r="F585" s="27" t="n">
        <v>42688</v>
      </c>
      <c r="G585" s="28" t="s">
        <v>37</v>
      </c>
      <c r="H585" s="35" t="n">
        <v>0.246</v>
      </c>
      <c r="I585" s="59" t="s">
        <v>39</v>
      </c>
      <c r="J585" s="36" t="n">
        <v>0.169</v>
      </c>
      <c r="K585" s="35" t="s">
        <v>2057</v>
      </c>
      <c r="L585" s="59"/>
      <c r="M585" s="36"/>
      <c r="N585" s="32" t="n">
        <v>0.051</v>
      </c>
      <c r="O585" s="59" t="s">
        <v>39</v>
      </c>
      <c r="P585" s="34" t="n">
        <v>0.029</v>
      </c>
      <c r="Q585" s="35" t="n">
        <v>0.059</v>
      </c>
      <c r="R585" s="59" t="s">
        <v>39</v>
      </c>
      <c r="S585" s="36" t="n">
        <v>0.117</v>
      </c>
      <c r="T585" s="35" t="n">
        <v>0.115</v>
      </c>
      <c r="U585" s="30" t="s">
        <v>39</v>
      </c>
      <c r="V585" s="36" t="n">
        <v>0.264</v>
      </c>
      <c r="W585" s="35" t="n">
        <v>0.287</v>
      </c>
      <c r="X585" s="59" t="s">
        <v>39</v>
      </c>
      <c r="Y585" s="36" t="n">
        <v>1.211</v>
      </c>
      <c r="Z585" s="35" t="n">
        <v>6.257</v>
      </c>
      <c r="AA585" s="59" t="s">
        <v>39</v>
      </c>
      <c r="AB585" s="36" t="n">
        <v>0.599</v>
      </c>
      <c r="AC585" s="12"/>
      <c r="AD585" s="12"/>
      <c r="AE585" s="12"/>
    </row>
    <row r="586" customFormat="false" ht="46.55" hidden="false" customHeight="true" outlineLevel="0" collapsed="false">
      <c r="A586" s="39" t="s">
        <v>1984</v>
      </c>
      <c r="B586" s="39" t="s">
        <v>2058</v>
      </c>
      <c r="C586" s="83"/>
      <c r="D586" s="84"/>
      <c r="E586" s="85"/>
      <c r="F586" s="276" t="n">
        <v>42706</v>
      </c>
      <c r="G586" s="28"/>
      <c r="H586" s="29"/>
      <c r="I586" s="33"/>
      <c r="J586" s="36"/>
      <c r="K586" s="35"/>
      <c r="L586" s="33"/>
      <c r="M586" s="36"/>
      <c r="N586" s="32"/>
      <c r="O586" s="33"/>
      <c r="P586" s="34"/>
      <c r="Q586" s="29"/>
      <c r="R586" s="33"/>
      <c r="S586" s="36"/>
      <c r="T586" s="35"/>
      <c r="U586" s="33"/>
      <c r="V586" s="36"/>
      <c r="W586" s="35"/>
      <c r="X586" s="33"/>
      <c r="Y586" s="36"/>
      <c r="Z586" s="35"/>
      <c r="AA586" s="33"/>
      <c r="AB586" s="31"/>
      <c r="AC586" s="29"/>
      <c r="AD586" s="33"/>
      <c r="AE586" s="31"/>
    </row>
    <row r="587" customFormat="false" ht="50.35" hidden="false" customHeight="true" outlineLevel="0" collapsed="false">
      <c r="A587" s="203" t="s">
        <v>2059</v>
      </c>
      <c r="B587" s="41" t="s">
        <v>2060</v>
      </c>
      <c r="C587" s="185" t="s">
        <v>2061</v>
      </c>
      <c r="D587" s="76" t="n">
        <v>13.808</v>
      </c>
      <c r="E587" s="42" t="n">
        <v>201204</v>
      </c>
      <c r="F587" s="62" t="n">
        <v>44169</v>
      </c>
      <c r="G587" s="63" t="s">
        <v>198</v>
      </c>
      <c r="H587" s="56" t="n">
        <v>3783</v>
      </c>
      <c r="I587" s="65" t="s">
        <v>39</v>
      </c>
      <c r="J587" s="58" t="n">
        <v>215.8</v>
      </c>
      <c r="K587" s="56" t="n">
        <v>2066</v>
      </c>
      <c r="L587" s="65" t="s">
        <v>39</v>
      </c>
      <c r="M587" s="58" t="n">
        <v>187.5</v>
      </c>
      <c r="N587" s="56" t="n">
        <v>216.4</v>
      </c>
      <c r="O587" s="65" t="s">
        <v>39</v>
      </c>
      <c r="P587" s="58" t="n">
        <v>11.78</v>
      </c>
      <c r="Q587" s="56" t="n">
        <v>3515</v>
      </c>
      <c r="R587" s="65" t="s">
        <v>39</v>
      </c>
      <c r="S587" s="58" t="n">
        <v>213.2</v>
      </c>
      <c r="T587" s="56" t="n">
        <v>1686</v>
      </c>
      <c r="U587" s="98" t="s">
        <v>39</v>
      </c>
      <c r="V587" s="58" t="n">
        <v>182.5</v>
      </c>
      <c r="W587" s="68" t="s">
        <v>2062</v>
      </c>
      <c r="X587" s="65"/>
      <c r="Y587" s="66"/>
      <c r="Z587" s="56" t="n">
        <v>742.57</v>
      </c>
      <c r="AA587" s="65" t="s">
        <v>39</v>
      </c>
      <c r="AB587" s="58" t="n">
        <v>163.2</v>
      </c>
      <c r="AC587" s="73"/>
      <c r="AD587" s="70"/>
      <c r="AE587" s="74"/>
    </row>
    <row r="588" customFormat="false" ht="52.1" hidden="false" customHeight="true" outlineLevel="0" collapsed="false">
      <c r="A588" s="51" t="s">
        <v>2063</v>
      </c>
      <c r="B588" s="51" t="s">
        <v>2064</v>
      </c>
      <c r="C588" s="79"/>
      <c r="D588" s="80"/>
      <c r="E588" s="222" t="s">
        <v>2065</v>
      </c>
      <c r="F588" s="53" t="n">
        <v>44183</v>
      </c>
      <c r="G588" s="63" t="s">
        <v>166</v>
      </c>
      <c r="H588" s="205" t="str">
        <f aca="false">ROUND(H587*81/1000,2)&amp;" ppb"</f>
        <v>306.42 ppb</v>
      </c>
      <c r="I588" s="91" t="s">
        <v>39</v>
      </c>
      <c r="J588" s="206" t="str">
        <f aca="false">ROUND(J587*81/1000,2)&amp;" ppb"</f>
        <v>17.48 ppb</v>
      </c>
      <c r="K588" s="205" t="str">
        <f aca="false">ROUND(K587*81/1000,2)&amp;" ppb"</f>
        <v>167.35 ppb</v>
      </c>
      <c r="L588" s="91" t="s">
        <v>39</v>
      </c>
      <c r="M588" s="206" t="str">
        <f aca="false">ROUND(M587*81/1000,2)&amp;" ppb"</f>
        <v>15.19 ppb</v>
      </c>
      <c r="N588" s="205" t="str">
        <f aca="false">ROUND(N587*1760/1000,2)&amp;" ppb"</f>
        <v>380.86 ppb</v>
      </c>
      <c r="O588" s="91" t="s">
        <v>39</v>
      </c>
      <c r="P588" s="206" t="str">
        <f aca="false">ROUND(P587*1760/1000,2)&amp;" ppb"</f>
        <v>20.73 ppb</v>
      </c>
      <c r="Q588" s="205" t="str">
        <f aca="false">ROUND(Q587*246/1000,2)&amp;" ppb"</f>
        <v>864.69 ppb</v>
      </c>
      <c r="R588" s="91" t="s">
        <v>39</v>
      </c>
      <c r="S588" s="206" t="str">
        <f aca="false">ROUND(S587*246/1000,2)&amp;" ppb"</f>
        <v>52.45 ppb</v>
      </c>
      <c r="T588" s="205" t="str">
        <f aca="false">ROUND(T587*246/1000,2)&amp;" ppb"</f>
        <v>414.76 ppb</v>
      </c>
      <c r="U588" s="91" t="s">
        <v>39</v>
      </c>
      <c r="V588" s="206" t="str">
        <f aca="false">ROUND(V587*246/1000,2)&amp;" ppb"</f>
        <v>44.9 ppb</v>
      </c>
      <c r="W588" s="56"/>
      <c r="X588" s="70"/>
      <c r="Y588" s="58"/>
      <c r="Z588" s="205" t="str">
        <f aca="false">ROUND(Z587*81/1000,2)&amp;" ppb"</f>
        <v>60.15 ppb</v>
      </c>
      <c r="AA588" s="91" t="s">
        <v>39</v>
      </c>
      <c r="AB588" s="206" t="str">
        <f aca="false">ROUND(AB587*81/1000,2)&amp;" ppb"</f>
        <v>13.22 ppb</v>
      </c>
      <c r="AC588" s="71"/>
      <c r="AD588" s="70"/>
      <c r="AE588" s="72"/>
    </row>
    <row r="589" customFormat="false" ht="26.95" hidden="false" customHeight="true" outlineLevel="0" collapsed="false">
      <c r="A589" s="13" t="s">
        <v>2066</v>
      </c>
      <c r="B589" s="13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6"/>
    </row>
    <row r="590" customFormat="false" ht="38.05" hidden="false" customHeight="true" outlineLevel="0" collapsed="false">
      <c r="A590" s="18" t="s">
        <v>21</v>
      </c>
      <c r="B590" s="18" t="s">
        <v>22</v>
      </c>
      <c r="C590" s="18" t="s">
        <v>23</v>
      </c>
      <c r="D590" s="18" t="s">
        <v>24</v>
      </c>
      <c r="E590" s="18" t="s">
        <v>25</v>
      </c>
      <c r="F590" s="313" t="s">
        <v>26</v>
      </c>
      <c r="G590" s="18"/>
      <c r="H590" s="20"/>
      <c r="I590" s="21" t="s">
        <v>27</v>
      </c>
      <c r="J590" s="22"/>
      <c r="K590" s="20"/>
      <c r="L590" s="21" t="s">
        <v>28</v>
      </c>
      <c r="M590" s="22"/>
      <c r="N590" s="20"/>
      <c r="O590" s="21" t="s">
        <v>29</v>
      </c>
      <c r="P590" s="22"/>
      <c r="Q590" s="20"/>
      <c r="R590" s="21" t="s">
        <v>30</v>
      </c>
      <c r="S590" s="22"/>
      <c r="T590" s="23"/>
      <c r="U590" s="21" t="s">
        <v>31</v>
      </c>
      <c r="V590" s="22"/>
      <c r="W590" s="20"/>
      <c r="X590" s="21" t="s">
        <v>32</v>
      </c>
      <c r="Y590" s="22"/>
      <c r="Z590" s="20"/>
      <c r="AA590" s="21" t="s">
        <v>33</v>
      </c>
      <c r="AB590" s="22"/>
      <c r="AC590" s="18" t="s">
        <v>34</v>
      </c>
      <c r="AD590" s="18"/>
      <c r="AE590" s="18"/>
    </row>
    <row r="591" customFormat="false" ht="40.25" hidden="false" customHeight="true" outlineLevel="0" collapsed="false">
      <c r="A591" s="28" t="s">
        <v>2067</v>
      </c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</row>
    <row r="592" s="3" customFormat="true" ht="26.95" hidden="false" customHeight="true" outlineLevel="0" collapsed="false">
      <c r="A592" s="13" t="s">
        <v>2068</v>
      </c>
      <c r="B592" s="13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6"/>
    </row>
    <row r="593" customFormat="false" ht="38.05" hidden="false" customHeight="true" outlineLevel="0" collapsed="false">
      <c r="A593" s="18" t="s">
        <v>21</v>
      </c>
      <c r="B593" s="18" t="s">
        <v>22</v>
      </c>
      <c r="C593" s="18" t="s">
        <v>23</v>
      </c>
      <c r="D593" s="18" t="s">
        <v>24</v>
      </c>
      <c r="E593" s="18" t="s">
        <v>25</v>
      </c>
      <c r="F593" s="19" t="s">
        <v>26</v>
      </c>
      <c r="G593" s="18"/>
      <c r="H593" s="20"/>
      <c r="I593" s="21" t="s">
        <v>27</v>
      </c>
      <c r="J593" s="22"/>
      <c r="K593" s="20"/>
      <c r="L593" s="21" t="s">
        <v>28</v>
      </c>
      <c r="M593" s="22"/>
      <c r="N593" s="20"/>
      <c r="O593" s="21" t="s">
        <v>29</v>
      </c>
      <c r="P593" s="22"/>
      <c r="Q593" s="20"/>
      <c r="R593" s="21" t="s">
        <v>30</v>
      </c>
      <c r="S593" s="22"/>
      <c r="T593" s="23"/>
      <c r="U593" s="21" t="s">
        <v>31</v>
      </c>
      <c r="V593" s="22"/>
      <c r="W593" s="20"/>
      <c r="X593" s="21" t="s">
        <v>32</v>
      </c>
      <c r="Y593" s="22"/>
      <c r="Z593" s="20"/>
      <c r="AA593" s="21" t="s">
        <v>33</v>
      </c>
      <c r="AB593" s="22"/>
      <c r="AC593" s="18" t="s">
        <v>34</v>
      </c>
      <c r="AD593" s="18"/>
      <c r="AE593" s="18"/>
    </row>
    <row r="594" customFormat="false" ht="41.75" hidden="false" customHeight="true" outlineLevel="0" collapsed="false">
      <c r="A594" s="24" t="s">
        <v>2069</v>
      </c>
      <c r="B594" s="24" t="s">
        <v>2070</v>
      </c>
      <c r="C594" s="199" t="s">
        <v>2071</v>
      </c>
      <c r="D594" s="25" t="n">
        <v>19.756</v>
      </c>
      <c r="E594" s="26" t="s">
        <v>2072</v>
      </c>
      <c r="F594" s="27" t="n">
        <v>42773</v>
      </c>
      <c r="G594" s="28" t="s">
        <v>198</v>
      </c>
      <c r="H594" s="35" t="n">
        <v>79.415</v>
      </c>
      <c r="I594" s="33" t="s">
        <v>39</v>
      </c>
      <c r="J594" s="36" t="n">
        <v>209.193</v>
      </c>
      <c r="K594" s="35" t="s">
        <v>2073</v>
      </c>
      <c r="L594" s="33"/>
      <c r="M594" s="36"/>
      <c r="N594" s="35" t="n">
        <v>39.948</v>
      </c>
      <c r="O594" s="33" t="s">
        <v>39</v>
      </c>
      <c r="P594" s="36" t="n">
        <v>35.079</v>
      </c>
      <c r="Q594" s="35" t="s">
        <v>2074</v>
      </c>
      <c r="R594" s="33"/>
      <c r="S594" s="36"/>
      <c r="T594" s="35" t="n">
        <v>62.728</v>
      </c>
      <c r="U594" s="33" t="s">
        <v>39</v>
      </c>
      <c r="V594" s="36" t="n">
        <v>297.703</v>
      </c>
      <c r="W594" s="35" t="n">
        <v>296.25</v>
      </c>
      <c r="X594" s="30" t="s">
        <v>39</v>
      </c>
      <c r="Y594" s="36" t="n">
        <v>1361.25</v>
      </c>
      <c r="Z594" s="35" t="n">
        <v>1365</v>
      </c>
      <c r="AA594" s="33" t="s">
        <v>39</v>
      </c>
      <c r="AB594" s="36" t="n">
        <v>413.75</v>
      </c>
      <c r="AC594" s="163"/>
      <c r="AD594" s="163"/>
      <c r="AE594" s="163"/>
    </row>
    <row r="595" customFormat="false" ht="50" hidden="false" customHeight="true" outlineLevel="0" collapsed="false">
      <c r="A595" s="39" t="s">
        <v>2075</v>
      </c>
      <c r="B595" s="39" t="s">
        <v>2076</v>
      </c>
      <c r="C595" s="39" t="s">
        <v>2077</v>
      </c>
      <c r="D595" s="39"/>
      <c r="E595" s="61"/>
      <c r="F595" s="40" t="n">
        <v>42793</v>
      </c>
      <c r="G595" s="28" t="s">
        <v>166</v>
      </c>
      <c r="H595" s="100" t="s">
        <v>2078</v>
      </c>
      <c r="I595" s="33" t="s">
        <v>39</v>
      </c>
      <c r="J595" s="279" t="s">
        <v>2079</v>
      </c>
      <c r="K595" s="100" t="s">
        <v>2080</v>
      </c>
      <c r="L595" s="33"/>
      <c r="M595" s="31"/>
      <c r="N595" s="100" t="s">
        <v>2081</v>
      </c>
      <c r="O595" s="33" t="s">
        <v>39</v>
      </c>
      <c r="P595" s="279" t="s">
        <v>2082</v>
      </c>
      <c r="Q595" s="100" t="s">
        <v>2083</v>
      </c>
      <c r="R595" s="33"/>
      <c r="S595" s="31"/>
      <c r="T595" s="100" t="s">
        <v>2084</v>
      </c>
      <c r="U595" s="33" t="s">
        <v>39</v>
      </c>
      <c r="V595" s="279" t="s">
        <v>2085</v>
      </c>
      <c r="W595" s="29"/>
      <c r="X595" s="33"/>
      <c r="Y595" s="31"/>
      <c r="Z595" s="100" t="s">
        <v>2086</v>
      </c>
      <c r="AA595" s="33" t="s">
        <v>39</v>
      </c>
      <c r="AB595" s="279" t="s">
        <v>2087</v>
      </c>
      <c r="AC595" s="37"/>
      <c r="AD595" s="33"/>
      <c r="AE595" s="38"/>
    </row>
    <row r="596" customFormat="false" ht="41.75" hidden="false" customHeight="true" outlineLevel="0" collapsed="false">
      <c r="A596" s="41" t="s">
        <v>2088</v>
      </c>
      <c r="B596" s="41" t="s">
        <v>2089</v>
      </c>
      <c r="C596" s="185" t="s">
        <v>2012</v>
      </c>
      <c r="D596" s="76" t="n">
        <v>15.75</v>
      </c>
      <c r="E596" s="42" t="n">
        <v>170227</v>
      </c>
      <c r="F596" s="62" t="n">
        <v>42793</v>
      </c>
      <c r="G596" s="63" t="s">
        <v>198</v>
      </c>
      <c r="H596" s="77" t="s">
        <v>2090</v>
      </c>
      <c r="I596" s="70"/>
      <c r="J596" s="58"/>
      <c r="K596" s="77" t="s">
        <v>2091</v>
      </c>
      <c r="L596" s="70"/>
      <c r="M596" s="58"/>
      <c r="N596" s="56" t="n">
        <v>31.9</v>
      </c>
      <c r="O596" s="91" t="s">
        <v>39</v>
      </c>
      <c r="P596" s="58" t="n">
        <v>20.32</v>
      </c>
      <c r="Q596" s="77" t="s">
        <v>2092</v>
      </c>
      <c r="R596" s="70"/>
      <c r="S596" s="58"/>
      <c r="T596" s="56" t="n">
        <v>225.581</v>
      </c>
      <c r="U596" s="91" t="s">
        <v>39</v>
      </c>
      <c r="V596" s="58" t="n">
        <v>195.716</v>
      </c>
      <c r="W596" s="77" t="s">
        <v>2093</v>
      </c>
      <c r="X596" s="57"/>
      <c r="Y596" s="58"/>
      <c r="Z596" s="56" t="n">
        <v>750.714</v>
      </c>
      <c r="AA596" s="91" t="s">
        <v>39</v>
      </c>
      <c r="AB596" s="58" t="n">
        <v>257.143</v>
      </c>
      <c r="AC596" s="69"/>
      <c r="AD596" s="69"/>
      <c r="AE596" s="69"/>
    </row>
    <row r="597" customFormat="false" ht="50" hidden="false" customHeight="true" outlineLevel="0" collapsed="false">
      <c r="A597" s="51" t="s">
        <v>2094</v>
      </c>
      <c r="B597" s="51" t="s">
        <v>2076</v>
      </c>
      <c r="C597" s="51" t="s">
        <v>2077</v>
      </c>
      <c r="D597" s="51"/>
      <c r="E597" s="52"/>
      <c r="F597" s="53" t="n">
        <v>42809</v>
      </c>
      <c r="G597" s="63" t="s">
        <v>166</v>
      </c>
      <c r="H597" s="92" t="s">
        <v>2095</v>
      </c>
      <c r="I597" s="70"/>
      <c r="J597" s="72"/>
      <c r="K597" s="92" t="s">
        <v>2096</v>
      </c>
      <c r="L597" s="70"/>
      <c r="M597" s="72"/>
      <c r="N597" s="92" t="s">
        <v>2097</v>
      </c>
      <c r="O597" s="91" t="s">
        <v>39</v>
      </c>
      <c r="P597" s="186" t="s">
        <v>2098</v>
      </c>
      <c r="Q597" s="92" t="s">
        <v>2099</v>
      </c>
      <c r="R597" s="70"/>
      <c r="S597" s="72"/>
      <c r="T597" s="92" t="s">
        <v>2100</v>
      </c>
      <c r="U597" s="91" t="s">
        <v>39</v>
      </c>
      <c r="V597" s="186" t="s">
        <v>2101</v>
      </c>
      <c r="W597" s="71"/>
      <c r="X597" s="70"/>
      <c r="Y597" s="72"/>
      <c r="Z597" s="92" t="s">
        <v>2102</v>
      </c>
      <c r="AA597" s="91" t="s">
        <v>39</v>
      </c>
      <c r="AB597" s="186" t="s">
        <v>2103</v>
      </c>
      <c r="AC597" s="73"/>
      <c r="AD597" s="70"/>
      <c r="AE597" s="74"/>
    </row>
    <row r="598" customFormat="false" ht="39.75" hidden="false" customHeight="true" outlineLevel="0" collapsed="false">
      <c r="A598" s="24" t="s">
        <v>2104</v>
      </c>
      <c r="B598" s="24" t="s">
        <v>2105</v>
      </c>
      <c r="C598" s="199" t="s">
        <v>2106</v>
      </c>
      <c r="D598" s="25" t="n">
        <v>14.281</v>
      </c>
      <c r="E598" s="26" t="s">
        <v>2107</v>
      </c>
      <c r="F598" s="27" t="n">
        <v>43013</v>
      </c>
      <c r="G598" s="28" t="s">
        <v>37</v>
      </c>
      <c r="H598" s="35" t="n">
        <v>0.196</v>
      </c>
      <c r="I598" s="59" t="s">
        <v>39</v>
      </c>
      <c r="J598" s="36" t="n">
        <v>0.291</v>
      </c>
      <c r="K598" s="35" t="n">
        <v>0.582</v>
      </c>
      <c r="L598" s="59" t="s">
        <v>39</v>
      </c>
      <c r="M598" s="36" t="n">
        <v>0.402</v>
      </c>
      <c r="N598" s="35" t="n">
        <v>0.072</v>
      </c>
      <c r="O598" s="30" t="s">
        <v>39</v>
      </c>
      <c r="P598" s="36" t="n">
        <v>0.068</v>
      </c>
      <c r="Q598" s="35" t="n">
        <v>0.421</v>
      </c>
      <c r="R598" s="59" t="s">
        <v>39</v>
      </c>
      <c r="S598" s="36" t="n">
        <v>0.282</v>
      </c>
      <c r="T598" s="60" t="s">
        <v>2108</v>
      </c>
      <c r="U598" s="59"/>
      <c r="V598" s="34"/>
      <c r="W598" s="60" t="s">
        <v>2109</v>
      </c>
      <c r="X598" s="59"/>
      <c r="Y598" s="34"/>
      <c r="Z598" s="35" t="n">
        <v>11.7</v>
      </c>
      <c r="AA598" s="59" t="s">
        <v>39</v>
      </c>
      <c r="AB598" s="290" t="n">
        <v>5.71</v>
      </c>
      <c r="AC598" s="28" t="s">
        <v>2110</v>
      </c>
      <c r="AD598" s="28"/>
      <c r="AE598" s="28"/>
    </row>
    <row r="599" customFormat="false" ht="35.2" hidden="false" customHeight="true" outlineLevel="0" collapsed="false">
      <c r="A599" s="344" t="s">
        <v>2111</v>
      </c>
      <c r="B599" s="93" t="s">
        <v>2112</v>
      </c>
      <c r="C599" s="94"/>
      <c r="D599" s="95"/>
      <c r="E599" s="97"/>
      <c r="F599" s="96" t="n">
        <v>43028</v>
      </c>
      <c r="G599" s="28" t="s">
        <v>198</v>
      </c>
      <c r="H599" s="35" t="n">
        <v>8.277</v>
      </c>
      <c r="I599" s="59" t="s">
        <v>39</v>
      </c>
      <c r="J599" s="36" t="n">
        <v>12.319</v>
      </c>
      <c r="K599" s="35" t="n">
        <v>24.644</v>
      </c>
      <c r="L599" s="59" t="s">
        <v>39</v>
      </c>
      <c r="M599" s="36" t="n">
        <v>16.997</v>
      </c>
      <c r="N599" s="35" t="n">
        <v>3.048</v>
      </c>
      <c r="O599" s="30" t="s">
        <v>39</v>
      </c>
      <c r="P599" s="36" t="n">
        <v>2.859</v>
      </c>
      <c r="Q599" s="35" t="n">
        <v>17.8</v>
      </c>
      <c r="R599" s="59" t="s">
        <v>39</v>
      </c>
      <c r="S599" s="36" t="n">
        <v>11.914</v>
      </c>
      <c r="T599" s="60" t="s">
        <v>2113</v>
      </c>
      <c r="U599" s="59"/>
      <c r="V599" s="34"/>
      <c r="W599" s="60" t="s">
        <v>2114</v>
      </c>
      <c r="X599" s="59"/>
      <c r="Y599" s="34"/>
      <c r="Z599" s="35" t="n">
        <v>494.89</v>
      </c>
      <c r="AA599" s="59" t="s">
        <v>39</v>
      </c>
      <c r="AB599" s="290" t="n">
        <v>241.47</v>
      </c>
      <c r="AC599" s="100" t="s">
        <v>2115</v>
      </c>
      <c r="AD599" s="33" t="s">
        <v>39</v>
      </c>
      <c r="AE599" s="279" t="s">
        <v>2116</v>
      </c>
    </row>
    <row r="600" customFormat="false" ht="32.8" hidden="false" customHeight="true" outlineLevel="0" collapsed="false">
      <c r="A600" s="285"/>
      <c r="B600" s="39"/>
      <c r="C600" s="200" t="s">
        <v>2117</v>
      </c>
      <c r="D600" s="200"/>
      <c r="E600" s="200"/>
      <c r="F600" s="200"/>
      <c r="G600" s="28" t="s">
        <v>166</v>
      </c>
      <c r="H600" s="100" t="s">
        <v>2118</v>
      </c>
      <c r="I600" s="33" t="s">
        <v>39</v>
      </c>
      <c r="J600" s="277" t="s">
        <v>2119</v>
      </c>
      <c r="K600" s="35" t="s">
        <v>2120</v>
      </c>
      <c r="L600" s="33" t="s">
        <v>39</v>
      </c>
      <c r="M600" s="277" t="s">
        <v>632</v>
      </c>
      <c r="N600" s="60" t="s">
        <v>2121</v>
      </c>
      <c r="O600" s="33" t="s">
        <v>39</v>
      </c>
      <c r="P600" s="278" t="s">
        <v>2122</v>
      </c>
      <c r="Q600" s="100" t="s">
        <v>670</v>
      </c>
      <c r="R600" s="33" t="s">
        <v>39</v>
      </c>
      <c r="S600" s="277" t="s">
        <v>524</v>
      </c>
      <c r="T600" s="35" t="s">
        <v>2123</v>
      </c>
      <c r="U600" s="33"/>
      <c r="V600" s="36"/>
      <c r="W600" s="35"/>
      <c r="X600" s="33"/>
      <c r="Y600" s="36"/>
      <c r="Z600" s="35" t="s">
        <v>2124</v>
      </c>
      <c r="AA600" s="33" t="s">
        <v>39</v>
      </c>
      <c r="AB600" s="279" t="s">
        <v>2125</v>
      </c>
      <c r="AC600" s="100" t="s">
        <v>2126</v>
      </c>
      <c r="AD600" s="33" t="s">
        <v>39</v>
      </c>
      <c r="AE600" s="279" t="s">
        <v>2127</v>
      </c>
    </row>
    <row r="601" customFormat="false" ht="39.75" hidden="false" customHeight="true" outlineLevel="0" collapsed="false">
      <c r="A601" s="41" t="s">
        <v>2128</v>
      </c>
      <c r="B601" s="41" t="s">
        <v>2105</v>
      </c>
      <c r="C601" s="185" t="s">
        <v>2129</v>
      </c>
      <c r="D601" s="76" t="n">
        <v>15.475</v>
      </c>
      <c r="E601" s="42" t="s">
        <v>2130</v>
      </c>
      <c r="F601" s="62" t="n">
        <v>43040</v>
      </c>
      <c r="G601" s="63" t="s">
        <v>37</v>
      </c>
      <c r="H601" s="77" t="s">
        <v>2131</v>
      </c>
      <c r="I601" s="65"/>
      <c r="J601" s="58"/>
      <c r="K601" s="56" t="n">
        <v>0.14</v>
      </c>
      <c r="L601" s="65" t="s">
        <v>39</v>
      </c>
      <c r="M601" s="58" t="n">
        <v>0.359</v>
      </c>
      <c r="N601" s="64" t="n">
        <v>0.063</v>
      </c>
      <c r="O601" s="65" t="s">
        <v>39</v>
      </c>
      <c r="P601" s="66" t="n">
        <v>0.07</v>
      </c>
      <c r="Q601" s="56" t="n">
        <v>0.069</v>
      </c>
      <c r="R601" s="65" t="s">
        <v>39</v>
      </c>
      <c r="S601" s="58" t="n">
        <v>0.275</v>
      </c>
      <c r="T601" s="56" t="n">
        <v>0.219</v>
      </c>
      <c r="U601" s="65" t="s">
        <v>39</v>
      </c>
      <c r="V601" s="58" t="n">
        <v>0.626</v>
      </c>
      <c r="W601" s="68" t="s">
        <v>2132</v>
      </c>
      <c r="X601" s="65"/>
      <c r="Y601" s="66"/>
      <c r="Z601" s="56" t="n">
        <v>8.52</v>
      </c>
      <c r="AA601" s="65" t="s">
        <v>39</v>
      </c>
      <c r="AB601" s="289" t="n">
        <v>5.95</v>
      </c>
      <c r="AC601" s="63" t="s">
        <v>2110</v>
      </c>
      <c r="AD601" s="63"/>
      <c r="AE601" s="63"/>
    </row>
    <row r="602" customFormat="false" ht="35.2" hidden="false" customHeight="true" outlineLevel="0" collapsed="false">
      <c r="A602" s="345" t="s">
        <v>2111</v>
      </c>
      <c r="B602" s="86" t="s">
        <v>2133</v>
      </c>
      <c r="C602" s="87"/>
      <c r="D602" s="88"/>
      <c r="E602" s="42"/>
      <c r="F602" s="89" t="n">
        <v>43056</v>
      </c>
      <c r="G602" s="63" t="s">
        <v>198</v>
      </c>
      <c r="H602" s="77" t="s">
        <v>2134</v>
      </c>
      <c r="I602" s="65"/>
      <c r="J602" s="58"/>
      <c r="K602" s="56" t="n">
        <v>5.904</v>
      </c>
      <c r="L602" s="65" t="s">
        <v>39</v>
      </c>
      <c r="M602" s="58" t="n">
        <v>15.123</v>
      </c>
      <c r="N602" s="56" t="n">
        <v>2.649</v>
      </c>
      <c r="O602" s="98" t="s">
        <v>39</v>
      </c>
      <c r="P602" s="58" t="n">
        <v>2.966</v>
      </c>
      <c r="Q602" s="56" t="n">
        <v>2.898</v>
      </c>
      <c r="R602" s="65" t="s">
        <v>39</v>
      </c>
      <c r="S602" s="58" t="n">
        <v>11.611</v>
      </c>
      <c r="T602" s="56" t="n">
        <v>9.25</v>
      </c>
      <c r="U602" s="65" t="s">
        <v>39</v>
      </c>
      <c r="V602" s="58" t="n">
        <v>26.384</v>
      </c>
      <c r="W602" s="68" t="s">
        <v>2135</v>
      </c>
      <c r="X602" s="65"/>
      <c r="Y602" s="66"/>
      <c r="Z602" s="56" t="n">
        <v>359.198</v>
      </c>
      <c r="AA602" s="65" t="s">
        <v>39</v>
      </c>
      <c r="AB602" s="289" t="n">
        <v>250.669</v>
      </c>
      <c r="AC602" s="92" t="s">
        <v>2136</v>
      </c>
      <c r="AD602" s="91" t="s">
        <v>39</v>
      </c>
      <c r="AE602" s="186" t="s">
        <v>2116</v>
      </c>
    </row>
    <row r="603" customFormat="false" ht="32.8" hidden="false" customHeight="true" outlineLevel="0" collapsed="false">
      <c r="A603" s="287"/>
      <c r="B603" s="51"/>
      <c r="C603" s="204" t="s">
        <v>2117</v>
      </c>
      <c r="D603" s="204"/>
      <c r="E603" s="204"/>
      <c r="F603" s="204"/>
      <c r="G603" s="63" t="s">
        <v>166</v>
      </c>
      <c r="H603" s="92" t="s">
        <v>2137</v>
      </c>
      <c r="I603" s="70"/>
      <c r="J603" s="58"/>
      <c r="K603" s="77" t="s">
        <v>2138</v>
      </c>
      <c r="L603" s="91" t="s">
        <v>39</v>
      </c>
      <c r="M603" s="284" t="s">
        <v>2139</v>
      </c>
      <c r="N603" s="68" t="s">
        <v>2140</v>
      </c>
      <c r="O603" s="91" t="s">
        <v>39</v>
      </c>
      <c r="P603" s="281" t="s">
        <v>2141</v>
      </c>
      <c r="Q603" s="92" t="s">
        <v>820</v>
      </c>
      <c r="R603" s="91" t="s">
        <v>39</v>
      </c>
      <c r="S603" s="284" t="s">
        <v>2142</v>
      </c>
      <c r="T603" s="77" t="s">
        <v>765</v>
      </c>
      <c r="U603" s="91" t="s">
        <v>39</v>
      </c>
      <c r="V603" s="284" t="s">
        <v>789</v>
      </c>
      <c r="W603" s="56"/>
      <c r="X603" s="70"/>
      <c r="Y603" s="58"/>
      <c r="Z603" s="77" t="s">
        <v>2143</v>
      </c>
      <c r="AA603" s="91" t="s">
        <v>39</v>
      </c>
      <c r="AB603" s="186" t="s">
        <v>2144</v>
      </c>
      <c r="AC603" s="92" t="s">
        <v>2145</v>
      </c>
      <c r="AD603" s="91" t="s">
        <v>39</v>
      </c>
      <c r="AE603" s="186" t="s">
        <v>2146</v>
      </c>
    </row>
    <row r="604" customFormat="false" ht="39.75" hidden="false" customHeight="true" outlineLevel="0" collapsed="false">
      <c r="A604" s="24" t="s">
        <v>2147</v>
      </c>
      <c r="B604" s="24" t="s">
        <v>2148</v>
      </c>
      <c r="C604" s="199" t="s">
        <v>2149</v>
      </c>
      <c r="D604" s="25" t="n">
        <v>5.4</v>
      </c>
      <c r="E604" s="26" t="n">
        <v>171201</v>
      </c>
      <c r="F604" s="27" t="n">
        <v>43070</v>
      </c>
      <c r="G604" s="28" t="s">
        <v>37</v>
      </c>
      <c r="H604" s="35" t="s">
        <v>2150</v>
      </c>
      <c r="I604" s="59"/>
      <c r="J604" s="36"/>
      <c r="K604" s="35" t="n">
        <v>71.495</v>
      </c>
      <c r="L604" s="59" t="s">
        <v>39</v>
      </c>
      <c r="M604" s="36" t="n">
        <v>41.852</v>
      </c>
      <c r="N604" s="35" t="s">
        <v>2151</v>
      </c>
      <c r="O604" s="30"/>
      <c r="P604" s="36"/>
      <c r="Q604" s="35" t="n">
        <v>2.783</v>
      </c>
      <c r="R604" s="59" t="s">
        <v>39</v>
      </c>
      <c r="S604" s="36" t="n">
        <v>5.64</v>
      </c>
      <c r="T604" s="35" t="s">
        <v>2152</v>
      </c>
      <c r="U604" s="59"/>
      <c r="V604" s="34"/>
      <c r="W604" s="60" t="s">
        <v>2153</v>
      </c>
      <c r="X604" s="59"/>
      <c r="Y604" s="34"/>
      <c r="Z604" s="35" t="n">
        <v>38865.3</v>
      </c>
      <c r="AA604" s="59" t="s">
        <v>39</v>
      </c>
      <c r="AB604" s="290" t="n">
        <v>2067.18</v>
      </c>
      <c r="AC604" s="12"/>
      <c r="AD604" s="12"/>
      <c r="AE604" s="12"/>
    </row>
    <row r="605" customFormat="false" ht="35.2" hidden="false" customHeight="true" outlineLevel="0" collapsed="false">
      <c r="A605" s="344" t="s">
        <v>2154</v>
      </c>
      <c r="B605" s="93" t="s">
        <v>2155</v>
      </c>
      <c r="C605" s="94"/>
      <c r="D605" s="95"/>
      <c r="E605" s="95"/>
      <c r="F605" s="96" t="n">
        <v>43075</v>
      </c>
      <c r="G605" s="28" t="s">
        <v>198</v>
      </c>
      <c r="H605" s="35" t="s">
        <v>2156</v>
      </c>
      <c r="I605" s="59"/>
      <c r="J605" s="36"/>
      <c r="K605" s="35" t="n">
        <v>600.294</v>
      </c>
      <c r="L605" s="59" t="s">
        <v>39</v>
      </c>
      <c r="M605" s="36" t="n">
        <v>351.404</v>
      </c>
      <c r="N605" s="35" t="s">
        <v>2157</v>
      </c>
      <c r="O605" s="30"/>
      <c r="P605" s="36"/>
      <c r="Q605" s="35" t="n">
        <v>23.368</v>
      </c>
      <c r="R605" s="59" t="s">
        <v>39</v>
      </c>
      <c r="S605" s="36" t="n">
        <v>47.359</v>
      </c>
      <c r="T605" s="35" t="s">
        <v>2158</v>
      </c>
      <c r="U605" s="59"/>
      <c r="V605" s="36"/>
      <c r="W605" s="60" t="s">
        <v>2159</v>
      </c>
      <c r="X605" s="59"/>
      <c r="Y605" s="34"/>
      <c r="Z605" s="35" t="n">
        <v>326324.927</v>
      </c>
      <c r="AA605" s="59" t="s">
        <v>39</v>
      </c>
      <c r="AB605" s="290" t="n">
        <v>17356.7</v>
      </c>
      <c r="AC605" s="29"/>
      <c r="AD605" s="33"/>
      <c r="AE605" s="31"/>
    </row>
    <row r="606" customFormat="false" ht="32.8" hidden="false" customHeight="true" outlineLevel="0" collapsed="false">
      <c r="A606" s="285"/>
      <c r="B606" s="39" t="s">
        <v>2160</v>
      </c>
      <c r="C606" s="200" t="s">
        <v>259</v>
      </c>
      <c r="D606" s="200"/>
      <c r="E606" s="200"/>
      <c r="F606" s="200"/>
      <c r="G606" s="28" t="s">
        <v>166</v>
      </c>
      <c r="H606" s="100" t="s">
        <v>2161</v>
      </c>
      <c r="I606" s="33"/>
      <c r="J606" s="36"/>
      <c r="K606" s="35" t="s">
        <v>2162</v>
      </c>
      <c r="L606" s="33" t="s">
        <v>39</v>
      </c>
      <c r="M606" s="277" t="s">
        <v>2163</v>
      </c>
      <c r="N606" s="60" t="s">
        <v>2164</v>
      </c>
      <c r="O606" s="33"/>
      <c r="P606" s="34"/>
      <c r="Q606" s="100" t="s">
        <v>2165</v>
      </c>
      <c r="R606" s="33" t="s">
        <v>39</v>
      </c>
      <c r="S606" s="277" t="s">
        <v>2166</v>
      </c>
      <c r="T606" s="60" t="s">
        <v>2167</v>
      </c>
      <c r="U606" s="33"/>
      <c r="V606" s="36"/>
      <c r="W606" s="35"/>
      <c r="X606" s="33"/>
      <c r="Y606" s="36"/>
      <c r="Z606" s="35" t="s">
        <v>2168</v>
      </c>
      <c r="AA606" s="33" t="s">
        <v>39</v>
      </c>
      <c r="AB606" s="279" t="s">
        <v>813</v>
      </c>
      <c r="AC606" s="29"/>
      <c r="AD606" s="33"/>
      <c r="AE606" s="31"/>
    </row>
    <row r="607" customFormat="false" ht="34.3" hidden="false" customHeight="true" outlineLevel="0" collapsed="false">
      <c r="A607" s="229" t="s">
        <v>2169</v>
      </c>
      <c r="B607" s="41" t="s">
        <v>2170</v>
      </c>
      <c r="C607" s="185" t="s">
        <v>2171</v>
      </c>
      <c r="D607" s="76" t="n">
        <v>8.928</v>
      </c>
      <c r="E607" s="42" t="s">
        <v>2172</v>
      </c>
      <c r="F607" s="62" t="n">
        <v>44312</v>
      </c>
      <c r="G607" s="63" t="s">
        <v>111</v>
      </c>
      <c r="H607" s="108"/>
      <c r="I607" s="109" t="s">
        <v>27</v>
      </c>
      <c r="J607" s="110"/>
      <c r="K607" s="108"/>
      <c r="L607" s="109" t="s">
        <v>28</v>
      </c>
      <c r="M607" s="110"/>
      <c r="N607" s="108"/>
      <c r="O607" s="109" t="s">
        <v>29</v>
      </c>
      <c r="P607" s="110"/>
      <c r="Q607" s="108"/>
      <c r="R607" s="109" t="s">
        <v>30</v>
      </c>
      <c r="S607" s="110"/>
      <c r="T607" s="111"/>
      <c r="U607" s="109" t="s">
        <v>112</v>
      </c>
      <c r="V607" s="110"/>
      <c r="W607" s="108"/>
      <c r="X607" s="109" t="s">
        <v>32</v>
      </c>
      <c r="Y607" s="110"/>
      <c r="Z607" s="108"/>
      <c r="AA607" s="109" t="s">
        <v>98</v>
      </c>
      <c r="AB607" s="110"/>
      <c r="AC607" s="112" t="s">
        <v>34</v>
      </c>
      <c r="AD607" s="112"/>
      <c r="AE607" s="112"/>
    </row>
    <row r="608" customFormat="false" ht="29.05" hidden="false" customHeight="true" outlineLevel="0" collapsed="false">
      <c r="A608" s="86" t="s">
        <v>2063</v>
      </c>
      <c r="B608" s="86" t="s">
        <v>2173</v>
      </c>
      <c r="C608" s="86"/>
      <c r="D608" s="86"/>
      <c r="E608" s="86"/>
      <c r="F608" s="89" t="n">
        <v>44321</v>
      </c>
      <c r="G608" s="63" t="s">
        <v>198</v>
      </c>
      <c r="H608" s="56" t="n">
        <v>987.9</v>
      </c>
      <c r="I608" s="91" t="s">
        <v>39</v>
      </c>
      <c r="J608" s="58" t="n">
        <v>47.62</v>
      </c>
      <c r="K608" s="56" t="n">
        <v>2022</v>
      </c>
      <c r="L608" s="91" t="s">
        <v>39</v>
      </c>
      <c r="M608" s="58" t="n">
        <v>390.1</v>
      </c>
      <c r="N608" s="56" t="n">
        <v>49.81</v>
      </c>
      <c r="O608" s="91" t="s">
        <v>39</v>
      </c>
      <c r="P608" s="58" t="n">
        <v>8.217</v>
      </c>
      <c r="Q608" s="56" t="n">
        <v>601.4</v>
      </c>
      <c r="R608" s="91" t="s">
        <v>39</v>
      </c>
      <c r="S608" s="58" t="n">
        <v>43.04</v>
      </c>
      <c r="T608" s="56" t="n">
        <v>579760</v>
      </c>
      <c r="U608" s="91" t="s">
        <v>39</v>
      </c>
      <c r="V608" s="58" t="n">
        <v>30440</v>
      </c>
      <c r="W608" s="77" t="s">
        <v>2174</v>
      </c>
      <c r="X608" s="57"/>
      <c r="Y608" s="58"/>
      <c r="Z608" s="77" t="s">
        <v>2175</v>
      </c>
      <c r="AA608" s="70"/>
      <c r="AB608" s="58"/>
      <c r="AC608" s="69"/>
      <c r="AD608" s="69"/>
      <c r="AE608" s="69"/>
    </row>
    <row r="609" customFormat="false" ht="28.4" hidden="false" customHeight="true" outlineLevel="0" collapsed="false">
      <c r="A609" s="86"/>
      <c r="B609" s="86" t="s">
        <v>2176</v>
      </c>
      <c r="C609" s="86"/>
      <c r="D609" s="230"/>
      <c r="E609" s="86"/>
      <c r="F609" s="89"/>
      <c r="G609" s="63" t="s">
        <v>166</v>
      </c>
      <c r="H609" s="205" t="str">
        <f aca="false">ROUND(H608*81/1000,2)&amp;" ppb"</f>
        <v>80.02 ppb</v>
      </c>
      <c r="I609" s="91" t="s">
        <v>39</v>
      </c>
      <c r="J609" s="206" t="str">
        <f aca="false">ROUND(J608*81/1000,2)&amp;" ppb"</f>
        <v>3.86 ppb</v>
      </c>
      <c r="K609" s="205" t="str">
        <f aca="false">ROUND(K608*81/1000,2)&amp;" ppb"</f>
        <v>163.78 ppb</v>
      </c>
      <c r="L609" s="91" t="s">
        <v>39</v>
      </c>
      <c r="M609" s="206" t="str">
        <f aca="false">ROUND(M608*81/1000,2)&amp;" ppb"</f>
        <v>31.6 ppb</v>
      </c>
      <c r="N609" s="205" t="str">
        <f aca="false">ROUND(N608*1760/1000,2)&amp;" ppb"</f>
        <v>87.67 ppb</v>
      </c>
      <c r="O609" s="91" t="s">
        <v>39</v>
      </c>
      <c r="P609" s="206" t="str">
        <f aca="false">ROUND(P608*1760/1000,2)&amp;" ppb"</f>
        <v>14.46 ppb</v>
      </c>
      <c r="Q609" s="205" t="str">
        <f aca="false">ROUND(Q608*246/1000,2)&amp;" ppb"</f>
        <v>147.94 ppb</v>
      </c>
      <c r="R609" s="91" t="s">
        <v>39</v>
      </c>
      <c r="S609" s="206" t="str">
        <f aca="false">ROUND(S608*246/1000,2)&amp;" ppb"</f>
        <v>10.59 ppb</v>
      </c>
      <c r="T609" s="205" t="str">
        <f aca="false">ROUND(T608*32300/10000000000,2)&amp;" %"</f>
        <v>1.87 %</v>
      </c>
      <c r="U609" s="91" t="s">
        <v>39</v>
      </c>
      <c r="V609" s="206" t="str">
        <f aca="false">ROUND(V608*32300/10000000000,2)&amp;" %"</f>
        <v>0.1 %</v>
      </c>
      <c r="W609" s="71"/>
      <c r="X609" s="70"/>
      <c r="Y609" s="72"/>
      <c r="Z609" s="71"/>
      <c r="AA609" s="70"/>
      <c r="AB609" s="72"/>
      <c r="AC609" s="73"/>
      <c r="AD609" s="70"/>
      <c r="AE609" s="74"/>
    </row>
    <row r="610" customFormat="false" ht="30" hidden="false" customHeight="true" outlineLevel="0" collapsed="false">
      <c r="A610" s="86"/>
      <c r="B610" s="86" t="s">
        <v>114</v>
      </c>
      <c r="C610" s="86"/>
      <c r="D610" s="230"/>
      <c r="E610" s="86"/>
      <c r="F610" s="89"/>
      <c r="G610" s="63" t="s">
        <v>111</v>
      </c>
      <c r="H610" s="134" t="s">
        <v>115</v>
      </c>
      <c r="I610" s="134"/>
      <c r="J610" s="134"/>
      <c r="K610" s="108"/>
      <c r="L610" s="109" t="s">
        <v>80</v>
      </c>
      <c r="M610" s="110"/>
      <c r="N610" s="135"/>
      <c r="O610" s="109" t="s">
        <v>81</v>
      </c>
      <c r="P610" s="136"/>
      <c r="Q610" s="135"/>
      <c r="R610" s="109" t="s">
        <v>117</v>
      </c>
      <c r="S610" s="136"/>
      <c r="T610" s="111"/>
      <c r="U610" s="109"/>
      <c r="V610" s="137"/>
      <c r="W610" s="111"/>
      <c r="X610" s="109"/>
      <c r="Y610" s="137"/>
      <c r="Z610" s="111"/>
      <c r="AA610" s="109"/>
      <c r="AB610" s="137"/>
      <c r="AC610" s="108"/>
      <c r="AD610" s="109"/>
      <c r="AE610" s="110"/>
    </row>
    <row r="611" customFormat="false" ht="27.6" hidden="false" customHeight="true" outlineLevel="0" collapsed="false">
      <c r="A611" s="232"/>
      <c r="B611" s="86"/>
      <c r="C611" s="86"/>
      <c r="D611" s="86"/>
      <c r="E611" s="86"/>
      <c r="F611" s="89"/>
      <c r="G611" s="63" t="s">
        <v>198</v>
      </c>
      <c r="H611" s="56" t="n">
        <v>3437.9</v>
      </c>
      <c r="I611" s="98" t="s">
        <v>39</v>
      </c>
      <c r="J611" s="233" t="n">
        <v>2156</v>
      </c>
      <c r="K611" s="77" t="s">
        <v>2177</v>
      </c>
      <c r="L611" s="57"/>
      <c r="M611" s="233"/>
      <c r="N611" s="77" t="s">
        <v>2178</v>
      </c>
      <c r="O611" s="57"/>
      <c r="P611" s="58"/>
      <c r="Q611" s="56" t="n">
        <v>398.9</v>
      </c>
      <c r="R611" s="98" t="s">
        <v>39</v>
      </c>
      <c r="S611" s="58" t="n">
        <v>76.7</v>
      </c>
      <c r="T611" s="56"/>
      <c r="U611" s="70"/>
      <c r="V611" s="58"/>
      <c r="W611" s="71"/>
      <c r="X611" s="70"/>
      <c r="Y611" s="58"/>
      <c r="Z611" s="73"/>
      <c r="AA611" s="73"/>
      <c r="AB611" s="73"/>
      <c r="AC611" s="71"/>
      <c r="AD611" s="70"/>
      <c r="AE611" s="58"/>
    </row>
    <row r="612" customFormat="false" ht="29.2" hidden="false" customHeight="true" outlineLevel="0" collapsed="false">
      <c r="A612" s="235"/>
      <c r="B612" s="235"/>
      <c r="C612" s="51"/>
      <c r="D612" s="51"/>
      <c r="E612" s="51"/>
      <c r="F612" s="53"/>
      <c r="G612" s="63" t="s">
        <v>166</v>
      </c>
      <c r="H612" s="205" t="str">
        <f aca="false">ROUND(H611*81/1000,2)&amp;" ppb"</f>
        <v>278.47 ppb</v>
      </c>
      <c r="I612" s="91" t="s">
        <v>39</v>
      </c>
      <c r="J612" s="206" t="str">
        <f aca="false">ROUND(J611*81/1000,2)&amp;" ppb"</f>
        <v>174.64 ppb</v>
      </c>
      <c r="K612" s="71"/>
      <c r="L612" s="57"/>
      <c r="M612" s="72"/>
      <c r="N612" s="56"/>
      <c r="O612" s="70"/>
      <c r="P612" s="58"/>
      <c r="Q612" s="205" t="str">
        <f aca="false">ROUND(Q611*246/1000,2)&amp;" ppb"</f>
        <v>98.13 ppb</v>
      </c>
      <c r="R612" s="91" t="s">
        <v>39</v>
      </c>
      <c r="S612" s="206" t="str">
        <f aca="false">ROUND(S611*246/1000,2)&amp;" ppb"</f>
        <v>18.87 ppb</v>
      </c>
      <c r="T612" s="71"/>
      <c r="U612" s="72"/>
      <c r="V612" s="72"/>
      <c r="W612" s="56"/>
      <c r="X612" s="70"/>
      <c r="Y612" s="72"/>
      <c r="Z612" s="73"/>
      <c r="AA612" s="72"/>
      <c r="AB612" s="72"/>
      <c r="AC612" s="71"/>
      <c r="AD612" s="70"/>
      <c r="AE612" s="72"/>
    </row>
    <row r="613" customFormat="false" ht="34.3" hidden="false" customHeight="true" outlineLevel="0" collapsed="false">
      <c r="A613" s="223" t="s">
        <v>2179</v>
      </c>
      <c r="B613" s="24" t="s">
        <v>2180</v>
      </c>
      <c r="C613" s="199" t="s">
        <v>2181</v>
      </c>
      <c r="D613" s="25" t="n">
        <v>20.083</v>
      </c>
      <c r="E613" s="26" t="n">
        <v>210709</v>
      </c>
      <c r="F613" s="27" t="n">
        <v>44386</v>
      </c>
      <c r="G613" s="28" t="s">
        <v>111</v>
      </c>
      <c r="H613" s="108"/>
      <c r="I613" s="109" t="s">
        <v>27</v>
      </c>
      <c r="J613" s="110"/>
      <c r="K613" s="108"/>
      <c r="L613" s="109" t="s">
        <v>28</v>
      </c>
      <c r="M613" s="110"/>
      <c r="N613" s="108"/>
      <c r="O613" s="109" t="s">
        <v>29</v>
      </c>
      <c r="P613" s="110"/>
      <c r="Q613" s="108"/>
      <c r="R613" s="109" t="s">
        <v>30</v>
      </c>
      <c r="S613" s="110"/>
      <c r="T613" s="111"/>
      <c r="U613" s="109" t="s">
        <v>112</v>
      </c>
      <c r="V613" s="110"/>
      <c r="W613" s="108"/>
      <c r="X613" s="109" t="s">
        <v>32</v>
      </c>
      <c r="Y613" s="110"/>
      <c r="Z613" s="108"/>
      <c r="AA613" s="109" t="s">
        <v>98</v>
      </c>
      <c r="AB613" s="110"/>
      <c r="AC613" s="112" t="s">
        <v>34</v>
      </c>
      <c r="AD613" s="112"/>
      <c r="AE613" s="112"/>
    </row>
    <row r="614" customFormat="false" ht="29.05" hidden="false" customHeight="true" outlineLevel="0" collapsed="false">
      <c r="A614" s="93" t="s">
        <v>2182</v>
      </c>
      <c r="B614" s="93" t="s">
        <v>2183</v>
      </c>
      <c r="C614" s="93"/>
      <c r="D614" s="93"/>
      <c r="E614" s="93"/>
      <c r="F614" s="96" t="n">
        <v>44406</v>
      </c>
      <c r="G614" s="28" t="s">
        <v>198</v>
      </c>
      <c r="H614" s="35" t="n">
        <v>204.9</v>
      </c>
      <c r="I614" s="33" t="s">
        <v>39</v>
      </c>
      <c r="J614" s="36" t="n">
        <v>32.13</v>
      </c>
      <c r="K614" s="35" t="n">
        <v>1473</v>
      </c>
      <c r="L614" s="33" t="s">
        <v>39</v>
      </c>
      <c r="M614" s="36" t="n">
        <v>390.1</v>
      </c>
      <c r="N614" s="35" t="n">
        <v>15.45</v>
      </c>
      <c r="O614" s="33" t="s">
        <v>39</v>
      </c>
      <c r="P614" s="36" t="n">
        <v>7.424</v>
      </c>
      <c r="Q614" s="35" t="n">
        <v>48</v>
      </c>
      <c r="R614" s="33" t="s">
        <v>39</v>
      </c>
      <c r="S614" s="36" t="n">
        <v>31.02</v>
      </c>
      <c r="T614" s="346" t="n">
        <v>5113706.08</v>
      </c>
      <c r="U614" s="347" t="s">
        <v>2184</v>
      </c>
      <c r="V614" s="348" t="n">
        <v>14163.44</v>
      </c>
      <c r="W614" s="35" t="n">
        <v>27.789</v>
      </c>
      <c r="X614" s="30" t="s">
        <v>39</v>
      </c>
      <c r="Y614" s="36" t="n">
        <v>57.3</v>
      </c>
      <c r="Z614" s="35" t="n">
        <v>178.2</v>
      </c>
      <c r="AA614" s="33" t="s">
        <v>39</v>
      </c>
      <c r="AB614" s="36" t="n">
        <v>137.9</v>
      </c>
      <c r="AC614" s="163"/>
      <c r="AD614" s="163"/>
      <c r="AE614" s="163"/>
    </row>
    <row r="615" customFormat="false" ht="28.4" hidden="false" customHeight="true" outlineLevel="0" collapsed="false">
      <c r="A615" s="93"/>
      <c r="B615" s="93" t="s">
        <v>2185</v>
      </c>
      <c r="C615" s="93"/>
      <c r="D615" s="93"/>
      <c r="E615" s="93"/>
      <c r="F615" s="96"/>
      <c r="G615" s="28" t="s">
        <v>166</v>
      </c>
      <c r="H615" s="201" t="str">
        <f aca="false">ROUND(H614*81/1000,2)&amp;" ppb"</f>
        <v>16.6 ppb</v>
      </c>
      <c r="I615" s="33" t="s">
        <v>39</v>
      </c>
      <c r="J615" s="202" t="str">
        <f aca="false">ROUND(J614*81/1000,2)&amp;" ppb"</f>
        <v>2.6 ppb</v>
      </c>
      <c r="K615" s="201" t="str">
        <f aca="false">ROUND(K614*81/1000,2)&amp;" ppb"</f>
        <v>119.31 ppb</v>
      </c>
      <c r="L615" s="33" t="s">
        <v>39</v>
      </c>
      <c r="M615" s="202" t="str">
        <f aca="false">ROUND(M614*81/1000,2)&amp;" ppb"</f>
        <v>31.6 ppb</v>
      </c>
      <c r="N615" s="201" t="str">
        <f aca="false">ROUND(N614*1760/1000,2)&amp;" ppb"</f>
        <v>27.19 ppb</v>
      </c>
      <c r="O615" s="33" t="s">
        <v>39</v>
      </c>
      <c r="P615" s="202" t="str">
        <f aca="false">ROUND(P614*1760/1000,2)&amp;" ppb"</f>
        <v>13.07 ppb</v>
      </c>
      <c r="Q615" s="201" t="str">
        <f aca="false">ROUND(Q614*246/1000,2)&amp;" ppb"</f>
        <v>11.81 ppb</v>
      </c>
      <c r="R615" s="33" t="s">
        <v>39</v>
      </c>
      <c r="S615" s="202" t="str">
        <f aca="false">ROUND(S614*246/1000,2)&amp;" ppb"</f>
        <v>7.63 ppb</v>
      </c>
      <c r="T615" s="349" t="str">
        <f aca="false">ROUND(T614*32300/10000000000,2)&amp;" %"</f>
        <v>16.52 %</v>
      </c>
      <c r="U615" s="347" t="s">
        <v>39</v>
      </c>
      <c r="V615" s="350" t="str">
        <f aca="false">ROUND(V614*32300/10000000000,2)&amp;" %"</f>
        <v>0.05 %</v>
      </c>
      <c r="W615" s="29"/>
      <c r="X615" s="33"/>
      <c r="Y615" s="31"/>
      <c r="Z615" s="29"/>
      <c r="AA615" s="33"/>
      <c r="AB615" s="31"/>
      <c r="AC615" s="37"/>
      <c r="AD615" s="33"/>
      <c r="AE615" s="38"/>
    </row>
    <row r="616" customFormat="false" ht="30" hidden="false" customHeight="true" outlineLevel="0" collapsed="false">
      <c r="A616" s="93"/>
      <c r="B616" s="93"/>
      <c r="C616" s="93"/>
      <c r="D616" s="93"/>
      <c r="E616" s="93"/>
      <c r="F616" s="96"/>
      <c r="G616" s="28" t="s">
        <v>111</v>
      </c>
      <c r="H616" s="134" t="s">
        <v>115</v>
      </c>
      <c r="I616" s="134"/>
      <c r="J616" s="134"/>
      <c r="K616" s="108"/>
      <c r="L616" s="109" t="s">
        <v>80</v>
      </c>
      <c r="M616" s="110"/>
      <c r="N616" s="135"/>
      <c r="O616" s="109" t="s">
        <v>81</v>
      </c>
      <c r="P616" s="136"/>
      <c r="Q616" s="135"/>
      <c r="R616" s="109" t="s">
        <v>117</v>
      </c>
      <c r="S616" s="136"/>
      <c r="T616" s="111"/>
      <c r="U616" s="109"/>
      <c r="V616" s="137"/>
      <c r="W616" s="111"/>
      <c r="X616" s="109"/>
      <c r="Y616" s="137"/>
      <c r="Z616" s="111"/>
      <c r="AA616" s="109"/>
      <c r="AB616" s="137"/>
      <c r="AC616" s="108"/>
      <c r="AD616" s="109"/>
      <c r="AE616" s="110"/>
    </row>
    <row r="617" customFormat="false" ht="27.6" hidden="false" customHeight="true" outlineLevel="0" collapsed="false">
      <c r="A617" s="226"/>
      <c r="B617" s="93"/>
      <c r="C617" s="93"/>
      <c r="D617" s="93"/>
      <c r="E617" s="93"/>
      <c r="F617" s="96"/>
      <c r="G617" s="28" t="s">
        <v>198</v>
      </c>
      <c r="H617" s="35" t="n">
        <v>5380</v>
      </c>
      <c r="I617" s="30" t="s">
        <v>39</v>
      </c>
      <c r="J617" s="283" t="n">
        <v>2560</v>
      </c>
      <c r="K617" s="35" t="s">
        <v>2186</v>
      </c>
      <c r="L617" s="30"/>
      <c r="M617" s="283"/>
      <c r="N617" s="35" t="s">
        <v>2187</v>
      </c>
      <c r="O617" s="30"/>
      <c r="P617" s="36"/>
      <c r="Q617" s="35" t="s">
        <v>2188</v>
      </c>
      <c r="R617" s="30"/>
      <c r="S617" s="36"/>
      <c r="T617" s="35"/>
      <c r="U617" s="33"/>
      <c r="V617" s="36"/>
      <c r="W617" s="29"/>
      <c r="X617" s="33"/>
      <c r="Y617" s="36"/>
      <c r="Z617" s="37"/>
      <c r="AA617" s="37"/>
      <c r="AB617" s="37"/>
      <c r="AC617" s="29"/>
      <c r="AD617" s="33"/>
      <c r="AE617" s="36"/>
    </row>
    <row r="618" customFormat="false" ht="29.2" hidden="false" customHeight="true" outlineLevel="0" collapsed="false">
      <c r="A618" s="228"/>
      <c r="B618" s="228"/>
      <c r="C618" s="39"/>
      <c r="D618" s="39"/>
      <c r="E618" s="39"/>
      <c r="F618" s="40"/>
      <c r="G618" s="28" t="s">
        <v>166</v>
      </c>
      <c r="H618" s="201" t="str">
        <f aca="false">ROUND(H617*81/1000,2)&amp;" ppb"</f>
        <v>435.78 ppb</v>
      </c>
      <c r="I618" s="33" t="s">
        <v>39</v>
      </c>
      <c r="J618" s="202" t="str">
        <f aca="false">ROUND(J617*81/1000,2)&amp;" ppb"</f>
        <v>207.36 ppb</v>
      </c>
      <c r="K618" s="29"/>
      <c r="L618" s="30"/>
      <c r="M618" s="31"/>
      <c r="N618" s="35"/>
      <c r="O618" s="33"/>
      <c r="P618" s="36"/>
      <c r="Q618" s="201" t="str">
        <f aca="false">"&lt;"&amp;ROUND(RIGHT(Q617,LEN(Q617)-1)*246/1000,2)&amp;" ppb"</f>
        <v>&lt;18.34 ppb</v>
      </c>
      <c r="R618" s="33"/>
      <c r="S618" s="202"/>
      <c r="T618" s="29"/>
      <c r="U618" s="31"/>
      <c r="V618" s="31"/>
      <c r="W618" s="35"/>
      <c r="X618" s="33"/>
      <c r="Y618" s="31"/>
      <c r="Z618" s="37"/>
      <c r="AA618" s="31"/>
      <c r="AB618" s="31"/>
      <c r="AC618" s="29"/>
      <c r="AD618" s="33"/>
      <c r="AE618" s="31"/>
    </row>
    <row r="619" customFormat="false" ht="26.95" hidden="false" customHeight="true" outlineLevel="0" collapsed="false">
      <c r="A619" s="13" t="s">
        <v>2189</v>
      </c>
      <c r="B619" s="13"/>
      <c r="C619" s="14"/>
      <c r="D619" s="14"/>
      <c r="E619" s="14"/>
      <c r="F619" s="15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6"/>
    </row>
    <row r="620" customFormat="false" ht="38.05" hidden="false" customHeight="true" outlineLevel="0" collapsed="false">
      <c r="A620" s="18" t="s">
        <v>21</v>
      </c>
      <c r="B620" s="18" t="s">
        <v>22</v>
      </c>
      <c r="C620" s="18" t="s">
        <v>23</v>
      </c>
      <c r="D620" s="18" t="s">
        <v>24</v>
      </c>
      <c r="E620" s="18" t="s">
        <v>25</v>
      </c>
      <c r="F620" s="19" t="s">
        <v>26</v>
      </c>
      <c r="G620" s="18"/>
      <c r="H620" s="20"/>
      <c r="I620" s="21" t="s">
        <v>27</v>
      </c>
      <c r="J620" s="22"/>
      <c r="K620" s="20"/>
      <c r="L620" s="21" t="s">
        <v>28</v>
      </c>
      <c r="M620" s="22"/>
      <c r="N620" s="20"/>
      <c r="O620" s="21" t="s">
        <v>29</v>
      </c>
      <c r="P620" s="22"/>
      <c r="Q620" s="20"/>
      <c r="R620" s="21" t="s">
        <v>30</v>
      </c>
      <c r="S620" s="22"/>
      <c r="T620" s="23"/>
      <c r="U620" s="21" t="s">
        <v>31</v>
      </c>
      <c r="V620" s="22"/>
      <c r="W620" s="20"/>
      <c r="X620" s="21" t="s">
        <v>32</v>
      </c>
      <c r="Y620" s="22"/>
      <c r="Z620" s="20"/>
      <c r="AA620" s="21" t="s">
        <v>33</v>
      </c>
      <c r="AB620" s="22"/>
      <c r="AC620" s="18" t="s">
        <v>34</v>
      </c>
      <c r="AD620" s="18"/>
      <c r="AE620" s="18"/>
    </row>
    <row r="621" customFormat="false" ht="43.85" hidden="false" customHeight="true" outlineLevel="0" collapsed="false">
      <c r="A621" s="198" t="s">
        <v>2190</v>
      </c>
      <c r="B621" s="24" t="s">
        <v>2191</v>
      </c>
      <c r="C621" s="199" t="s">
        <v>2192</v>
      </c>
      <c r="D621" s="25" t="n">
        <v>13.124</v>
      </c>
      <c r="E621" s="26" t="s">
        <v>2193</v>
      </c>
      <c r="F621" s="27" t="n">
        <v>43481</v>
      </c>
      <c r="G621" s="28" t="s">
        <v>198</v>
      </c>
      <c r="H621" s="35" t="n">
        <v>52.53</v>
      </c>
      <c r="I621" s="59" t="s">
        <v>39</v>
      </c>
      <c r="J621" s="36" t="n">
        <v>24.6</v>
      </c>
      <c r="K621" s="35" t="s">
        <v>2194</v>
      </c>
      <c r="L621" s="59"/>
      <c r="M621" s="36"/>
      <c r="N621" s="35" t="n">
        <v>17.05</v>
      </c>
      <c r="O621" s="30" t="s">
        <v>39</v>
      </c>
      <c r="P621" s="36" t="n">
        <v>16.33</v>
      </c>
      <c r="Q621" s="35" t="n">
        <v>17.91</v>
      </c>
      <c r="R621" s="59" t="s">
        <v>39</v>
      </c>
      <c r="S621" s="36" t="n">
        <v>27.34</v>
      </c>
      <c r="T621" s="35" t="s">
        <v>2195</v>
      </c>
      <c r="U621" s="30"/>
      <c r="V621" s="36"/>
      <c r="W621" s="60" t="s">
        <v>2196</v>
      </c>
      <c r="X621" s="59"/>
      <c r="Y621" s="34"/>
      <c r="Z621" s="35" t="n">
        <v>38748</v>
      </c>
      <c r="AA621" s="59" t="s">
        <v>39</v>
      </c>
      <c r="AB621" s="36" t="n">
        <v>2903</v>
      </c>
      <c r="AC621" s="12"/>
      <c r="AD621" s="12"/>
      <c r="AE621" s="12"/>
    </row>
    <row r="622" customFormat="false" ht="44.95" hidden="false" customHeight="true" outlineLevel="0" collapsed="false">
      <c r="A622" s="39" t="s">
        <v>2197</v>
      </c>
      <c r="B622" s="39" t="s">
        <v>2198</v>
      </c>
      <c r="C622" s="200" t="s">
        <v>259</v>
      </c>
      <c r="D622" s="200"/>
      <c r="E622" s="61"/>
      <c r="F622" s="96" t="n">
        <v>43495</v>
      </c>
      <c r="G622" s="28" t="s">
        <v>166</v>
      </c>
      <c r="H622" s="201" t="str">
        <f aca="false">ROUND(H621*81/1000,2)&amp;" ppb"</f>
        <v>4.25 ppb</v>
      </c>
      <c r="I622" s="33" t="s">
        <v>39</v>
      </c>
      <c r="J622" s="202" t="str">
        <f aca="false">ROUND(J621*81/1000,2)&amp;" ppb"</f>
        <v>1.99 ppb</v>
      </c>
      <c r="K622" s="201" t="str">
        <f aca="false">"&lt;"&amp;ROUND(RIGHT(K621,LEN(K621)-1)*81/1000,2)&amp;" ppb"</f>
        <v>&lt;10.74 ppb</v>
      </c>
      <c r="L622" s="33"/>
      <c r="M622" s="202"/>
      <c r="N622" s="201" t="str">
        <f aca="false">ROUND(N621*1760/1000,2)&amp;" ppb"</f>
        <v>30.01 ppb</v>
      </c>
      <c r="O622" s="33" t="s">
        <v>39</v>
      </c>
      <c r="P622" s="202" t="str">
        <f aca="false">ROUND(P621*1760/1000,2)&amp;" ppb"</f>
        <v>28.74 ppb</v>
      </c>
      <c r="Q622" s="201" t="str">
        <f aca="false">ROUND(Q621*246/1000,2)&amp;" ppb"</f>
        <v>4.41 ppb</v>
      </c>
      <c r="R622" s="33" t="s">
        <v>39</v>
      </c>
      <c r="S622" s="202" t="str">
        <f aca="false">ROUND(S621*246/1000,2)&amp;" ppb"</f>
        <v>6.73 ppb</v>
      </c>
      <c r="T622" s="201" t="str">
        <f aca="false">"&lt;"&amp;ROUND(RIGHT(T621,LEN(T621)-1)*246/1000,2)&amp;" ppb"</f>
        <v>&lt;14.54 ppb</v>
      </c>
      <c r="U622" s="33"/>
      <c r="V622" s="202"/>
      <c r="W622" s="35"/>
      <c r="X622" s="33"/>
      <c r="Y622" s="36"/>
      <c r="Z622" s="201" t="str">
        <f aca="false">ROUND(Z621*81/1000000,2)&amp;" ppm"</f>
        <v>3.14 ppm</v>
      </c>
      <c r="AA622" s="33" t="s">
        <v>39</v>
      </c>
      <c r="AB622" s="202" t="str">
        <f aca="false">ROUND(AB621*81/1000000,2)&amp;" ppm"</f>
        <v>0.24 ppm</v>
      </c>
      <c r="AC622" s="29"/>
      <c r="AD622" s="33"/>
      <c r="AE622" s="31"/>
    </row>
    <row r="623" customFormat="false" ht="43.85" hidden="false" customHeight="true" outlineLevel="0" collapsed="false">
      <c r="A623" s="203" t="s">
        <v>2199</v>
      </c>
      <c r="B623" s="41" t="s">
        <v>2200</v>
      </c>
      <c r="C623" s="185" t="s">
        <v>2201</v>
      </c>
      <c r="D623" s="76" t="n">
        <v>15.538</v>
      </c>
      <c r="E623" s="42" t="s">
        <v>2202</v>
      </c>
      <c r="F623" s="62" t="n">
        <v>43509</v>
      </c>
      <c r="G623" s="63" t="s">
        <v>198</v>
      </c>
      <c r="H623" s="56" t="n">
        <v>12.24</v>
      </c>
      <c r="I623" s="65" t="s">
        <v>39</v>
      </c>
      <c r="J623" s="58" t="n">
        <v>20.3</v>
      </c>
      <c r="K623" s="77" t="s">
        <v>2203</v>
      </c>
      <c r="L623" s="70"/>
      <c r="M623" s="58"/>
      <c r="N623" s="56" t="n">
        <v>8.799</v>
      </c>
      <c r="O623" s="98" t="s">
        <v>39</v>
      </c>
      <c r="P623" s="58" t="n">
        <v>10.88</v>
      </c>
      <c r="Q623" s="56" t="n">
        <v>33.81</v>
      </c>
      <c r="R623" s="65" t="s">
        <v>39</v>
      </c>
      <c r="S623" s="58" t="n">
        <v>20.17</v>
      </c>
      <c r="T623" s="77" t="s">
        <v>2204</v>
      </c>
      <c r="U623" s="70"/>
      <c r="V623" s="58"/>
      <c r="W623" s="68" t="s">
        <v>2205</v>
      </c>
      <c r="X623" s="65"/>
      <c r="Y623" s="66"/>
      <c r="Z623" s="56" t="n">
        <v>6294.8</v>
      </c>
      <c r="AA623" s="65" t="s">
        <v>39</v>
      </c>
      <c r="AB623" s="58" t="n">
        <v>1107</v>
      </c>
      <c r="AC623" s="78"/>
      <c r="AD623" s="78"/>
      <c r="AE623" s="78"/>
    </row>
    <row r="624" customFormat="false" ht="44.95" hidden="false" customHeight="true" outlineLevel="0" collapsed="false">
      <c r="A624" s="51" t="s">
        <v>2197</v>
      </c>
      <c r="B624" s="51" t="s">
        <v>2198</v>
      </c>
      <c r="C624" s="204" t="s">
        <v>259</v>
      </c>
      <c r="D624" s="204"/>
      <c r="E624" s="52"/>
      <c r="F624" s="89" t="n">
        <v>43525</v>
      </c>
      <c r="G624" s="63" t="s">
        <v>166</v>
      </c>
      <c r="H624" s="205" t="str">
        <f aca="false">ROUND(H623*81/1000,2)&amp;" ppb"</f>
        <v>0.99 ppb</v>
      </c>
      <c r="I624" s="91" t="s">
        <v>39</v>
      </c>
      <c r="J624" s="206" t="str">
        <f aca="false">ROUND(J623*81/1000,2)&amp;" ppb"</f>
        <v>1.64 ppb</v>
      </c>
      <c r="K624" s="205" t="str">
        <f aca="false">"&lt;"&amp;ROUND(RIGHT(K623,LEN(K623)-1)*81/1000,2)&amp;" ppb"</f>
        <v>&lt;8.9 ppb</v>
      </c>
      <c r="L624" s="70"/>
      <c r="M624" s="206"/>
      <c r="N624" s="205" t="str">
        <f aca="false">ROUND(N623*1760/1000,2)&amp;" ppb"</f>
        <v>15.49 ppb</v>
      </c>
      <c r="O624" s="91" t="s">
        <v>39</v>
      </c>
      <c r="P624" s="206" t="str">
        <f aca="false">ROUND(P623*1760/1000,2)&amp;" ppb"</f>
        <v>19.15 ppb</v>
      </c>
      <c r="Q624" s="205" t="str">
        <f aca="false">ROUND(Q623*246/1000,2)&amp;" ppb"</f>
        <v>8.32 ppb</v>
      </c>
      <c r="R624" s="91" t="s">
        <v>39</v>
      </c>
      <c r="S624" s="206" t="str">
        <f aca="false">ROUND(S623*246/1000,2)&amp;" ppb"</f>
        <v>4.96 ppb</v>
      </c>
      <c r="T624" s="205" t="str">
        <f aca="false">"&lt;"&amp;ROUND(RIGHT(T623,LEN(T623)-1)*246/1000,2)&amp;" ppb"</f>
        <v>&lt;14.7 ppb</v>
      </c>
      <c r="U624" s="70"/>
      <c r="V624" s="206"/>
      <c r="W624" s="56"/>
      <c r="X624" s="70"/>
      <c r="Y624" s="58"/>
      <c r="Z624" s="205" t="str">
        <f aca="false">ROUND(Z623*81/1000,2)&amp;" ppb"</f>
        <v>509.88 ppb</v>
      </c>
      <c r="AA624" s="91" t="s">
        <v>39</v>
      </c>
      <c r="AB624" s="206" t="str">
        <f aca="false">ROUND(AB623*81/1000,2)&amp;" ppb"</f>
        <v>89.67 ppb</v>
      </c>
      <c r="AC624" s="71"/>
      <c r="AD624" s="70"/>
      <c r="AE624" s="72"/>
    </row>
    <row r="625" s="3" customFormat="true" ht="33.15" hidden="false" customHeight="true" outlineLevel="0" collapsed="false">
      <c r="A625" s="13" t="s">
        <v>2206</v>
      </c>
      <c r="B625" s="13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6"/>
    </row>
    <row r="626" customFormat="false" ht="38.05" hidden="false" customHeight="true" outlineLevel="0" collapsed="false">
      <c r="A626" s="18" t="s">
        <v>21</v>
      </c>
      <c r="B626" s="18" t="s">
        <v>22</v>
      </c>
      <c r="C626" s="18" t="s">
        <v>23</v>
      </c>
      <c r="D626" s="18" t="s">
        <v>24</v>
      </c>
      <c r="E626" s="18" t="s">
        <v>25</v>
      </c>
      <c r="F626" s="313" t="s">
        <v>26</v>
      </c>
      <c r="G626" s="18"/>
      <c r="H626" s="20"/>
      <c r="I626" s="21" t="s">
        <v>27</v>
      </c>
      <c r="J626" s="22"/>
      <c r="K626" s="20"/>
      <c r="L626" s="21" t="s">
        <v>28</v>
      </c>
      <c r="M626" s="22"/>
      <c r="N626" s="20"/>
      <c r="O626" s="21" t="s">
        <v>29</v>
      </c>
      <c r="P626" s="22"/>
      <c r="Q626" s="20"/>
      <c r="R626" s="21" t="s">
        <v>30</v>
      </c>
      <c r="S626" s="22"/>
      <c r="T626" s="23"/>
      <c r="U626" s="21" t="s">
        <v>31</v>
      </c>
      <c r="V626" s="22"/>
      <c r="W626" s="20"/>
      <c r="X626" s="21" t="s">
        <v>32</v>
      </c>
      <c r="Y626" s="22"/>
      <c r="Z626" s="20"/>
      <c r="AA626" s="21" t="s">
        <v>33</v>
      </c>
      <c r="AB626" s="22"/>
      <c r="AC626" s="18" t="s">
        <v>34</v>
      </c>
      <c r="AD626" s="18"/>
      <c r="AE626" s="18"/>
    </row>
    <row r="627" customFormat="false" ht="43.85" hidden="false" customHeight="true" outlineLevel="0" collapsed="false">
      <c r="A627" s="198" t="s">
        <v>2207</v>
      </c>
      <c r="B627" s="24" t="s">
        <v>2208</v>
      </c>
      <c r="C627" s="199" t="s">
        <v>2192</v>
      </c>
      <c r="D627" s="25" t="n">
        <v>10.754</v>
      </c>
      <c r="E627" s="26" t="n">
        <v>190926</v>
      </c>
      <c r="F627" s="27" t="n">
        <v>43734</v>
      </c>
      <c r="G627" s="28" t="s">
        <v>198</v>
      </c>
      <c r="H627" s="35" t="n">
        <v>47.14</v>
      </c>
      <c r="I627" s="59" t="s">
        <v>39</v>
      </c>
      <c r="J627" s="36" t="n">
        <v>21.98</v>
      </c>
      <c r="K627" s="35" t="n">
        <v>74.58</v>
      </c>
      <c r="L627" s="59" t="s">
        <v>39</v>
      </c>
      <c r="M627" s="36" t="n">
        <v>116.6</v>
      </c>
      <c r="N627" s="35" t="s">
        <v>2209</v>
      </c>
      <c r="O627" s="30"/>
      <c r="P627" s="36"/>
      <c r="Q627" s="35" t="n">
        <v>19.95</v>
      </c>
      <c r="R627" s="59" t="s">
        <v>39</v>
      </c>
      <c r="S627" s="36" t="n">
        <v>25.22</v>
      </c>
      <c r="T627" s="35" t="n">
        <v>42.26</v>
      </c>
      <c r="U627" s="30" t="s">
        <v>39</v>
      </c>
      <c r="V627" s="36" t="n">
        <v>75.16</v>
      </c>
      <c r="W627" s="60" t="s">
        <v>2210</v>
      </c>
      <c r="X627" s="59"/>
      <c r="Y627" s="34"/>
      <c r="Z627" s="35" t="n">
        <v>4238.9</v>
      </c>
      <c r="AA627" s="59" t="s">
        <v>39</v>
      </c>
      <c r="AB627" s="290" t="n">
        <v>999.8</v>
      </c>
      <c r="AC627" s="12"/>
      <c r="AD627" s="12"/>
      <c r="AE627" s="12"/>
    </row>
    <row r="628" customFormat="false" ht="38.95" hidden="false" customHeight="true" outlineLevel="0" collapsed="false">
      <c r="A628" s="285" t="s">
        <v>2197</v>
      </c>
      <c r="B628" s="39" t="s">
        <v>2198</v>
      </c>
      <c r="C628" s="200" t="s">
        <v>259</v>
      </c>
      <c r="D628" s="200"/>
      <c r="E628" s="61"/>
      <c r="F628" s="40" t="n">
        <v>43745</v>
      </c>
      <c r="G628" s="28" t="s">
        <v>166</v>
      </c>
      <c r="H628" s="201" t="str">
        <f aca="false">ROUND(H627*81/1000,2)&amp;" ppb"</f>
        <v>3.82 ppb</v>
      </c>
      <c r="I628" s="33" t="s">
        <v>39</v>
      </c>
      <c r="J628" s="202" t="str">
        <f aca="false">ROUND(J627*81/1000,2)&amp;" ppb"</f>
        <v>1.78 ppb</v>
      </c>
      <c r="K628" s="201" t="str">
        <f aca="false">ROUND(K627*81/1000,2)&amp;" ppb"</f>
        <v>6.04 ppb</v>
      </c>
      <c r="L628" s="33" t="s">
        <v>39</v>
      </c>
      <c r="M628" s="202" t="str">
        <f aca="false">ROUND(M627*81/1000,2)&amp;" ppb"</f>
        <v>9.44 ppb</v>
      </c>
      <c r="N628" s="201" t="str">
        <f aca="false">"&lt;"&amp;ROUND(RIGHT(N627,LEN(N627)-1)*1760/1000,2)&amp;" ppb"</f>
        <v>&lt;12.21 ppb</v>
      </c>
      <c r="O628" s="33"/>
      <c r="P628" s="202"/>
      <c r="Q628" s="201" t="str">
        <f aca="false">ROUND(Q627*246/1000,2)&amp;" ppb"</f>
        <v>4.91 ppb</v>
      </c>
      <c r="R628" s="33" t="s">
        <v>39</v>
      </c>
      <c r="S628" s="202" t="str">
        <f aca="false">ROUND(S627*246/1000,2)&amp;" ppb"</f>
        <v>6.2 ppb</v>
      </c>
      <c r="T628" s="201" t="str">
        <f aca="false">ROUND(T627*246/1000,2)&amp;" ppb"</f>
        <v>10.4 ppb</v>
      </c>
      <c r="U628" s="33" t="s">
        <v>39</v>
      </c>
      <c r="V628" s="202" t="str">
        <f aca="false">ROUND(V627*246/1000,2)&amp;" ppb"</f>
        <v>18.49 ppb</v>
      </c>
      <c r="W628" s="35"/>
      <c r="X628" s="33"/>
      <c r="Y628" s="36"/>
      <c r="Z628" s="201" t="str">
        <f aca="false">ROUND(Z627*81/1000,2)&amp;" ppb"</f>
        <v>343.35 ppb</v>
      </c>
      <c r="AA628" s="33" t="s">
        <v>39</v>
      </c>
      <c r="AB628" s="202" t="str">
        <f aca="false">ROUND(AB627*81/1000,2)&amp;" ppb"</f>
        <v>80.98 ppb</v>
      </c>
      <c r="AC628" s="29"/>
      <c r="AD628" s="33"/>
      <c r="AE628" s="31"/>
    </row>
    <row r="629" s="3" customFormat="true" ht="35.95" hidden="false" customHeight="true" outlineLevel="0" collapsed="false">
      <c r="A629" s="13" t="s">
        <v>2211</v>
      </c>
      <c r="B629" s="13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6"/>
    </row>
    <row r="630" customFormat="false" ht="35.95" hidden="false" customHeight="true" outlineLevel="0" collapsed="false">
      <c r="A630" s="18" t="s">
        <v>21</v>
      </c>
      <c r="B630" s="18" t="s">
        <v>22</v>
      </c>
      <c r="C630" s="18" t="s">
        <v>23</v>
      </c>
      <c r="D630" s="18" t="s">
        <v>24</v>
      </c>
      <c r="E630" s="18" t="s">
        <v>25</v>
      </c>
      <c r="F630" s="313" t="s">
        <v>26</v>
      </c>
      <c r="G630" s="18"/>
      <c r="H630" s="20"/>
      <c r="I630" s="21" t="s">
        <v>27</v>
      </c>
      <c r="J630" s="22"/>
      <c r="K630" s="20"/>
      <c r="L630" s="21" t="s">
        <v>28</v>
      </c>
      <c r="M630" s="22"/>
      <c r="N630" s="20"/>
      <c r="O630" s="21" t="s">
        <v>29</v>
      </c>
      <c r="P630" s="22"/>
      <c r="Q630" s="20"/>
      <c r="R630" s="21" t="s">
        <v>30</v>
      </c>
      <c r="S630" s="22"/>
      <c r="T630" s="23"/>
      <c r="U630" s="21" t="s">
        <v>31</v>
      </c>
      <c r="V630" s="22"/>
      <c r="W630" s="20"/>
      <c r="X630" s="21" t="s">
        <v>32</v>
      </c>
      <c r="Y630" s="22"/>
      <c r="Z630" s="20"/>
      <c r="AA630" s="21" t="s">
        <v>33</v>
      </c>
      <c r="AB630" s="22"/>
      <c r="AC630" s="18" t="s">
        <v>1692</v>
      </c>
      <c r="AD630" s="18"/>
      <c r="AE630" s="18"/>
    </row>
    <row r="631" customFormat="false" ht="43.85" hidden="false" customHeight="true" outlineLevel="0" collapsed="false">
      <c r="A631" s="198" t="s">
        <v>2212</v>
      </c>
      <c r="B631" s="24" t="s">
        <v>2213</v>
      </c>
      <c r="C631" s="199" t="s">
        <v>2214</v>
      </c>
      <c r="D631" s="25" t="n">
        <v>21.516</v>
      </c>
      <c r="E631" s="26" t="n">
        <v>200302</v>
      </c>
      <c r="F631" s="27" t="n">
        <v>43892</v>
      </c>
      <c r="G631" s="28" t="s">
        <v>198</v>
      </c>
      <c r="H631" s="35" t="n">
        <v>45060</v>
      </c>
      <c r="I631" s="59" t="s">
        <v>39</v>
      </c>
      <c r="J631" s="36" t="n">
        <v>2019</v>
      </c>
      <c r="K631" s="35" t="n">
        <v>28170</v>
      </c>
      <c r="L631" s="59" t="s">
        <v>39</v>
      </c>
      <c r="M631" s="36" t="n">
        <v>2292</v>
      </c>
      <c r="N631" s="35" t="n">
        <v>2328</v>
      </c>
      <c r="O631" s="30" t="s">
        <v>39</v>
      </c>
      <c r="P631" s="304" t="n">
        <v>72.4</v>
      </c>
      <c r="Q631" s="35" t="n">
        <v>10940</v>
      </c>
      <c r="R631" s="59" t="s">
        <v>39</v>
      </c>
      <c r="S631" s="36" t="n">
        <v>708.1</v>
      </c>
      <c r="T631" s="35" t="n">
        <v>6009</v>
      </c>
      <c r="U631" s="30" t="s">
        <v>39</v>
      </c>
      <c r="V631" s="36" t="n">
        <v>568.3</v>
      </c>
      <c r="W631" s="35" t="n">
        <v>222.88</v>
      </c>
      <c r="X631" s="30" t="s">
        <v>39</v>
      </c>
      <c r="Y631" s="36" t="n">
        <v>593.6</v>
      </c>
      <c r="Z631" s="35" t="n">
        <v>20544</v>
      </c>
      <c r="AA631" s="59" t="s">
        <v>39</v>
      </c>
      <c r="AB631" s="290" t="n">
        <v>611.8</v>
      </c>
      <c r="AC631" s="35" t="n">
        <v>68019</v>
      </c>
      <c r="AD631" s="33" t="s">
        <v>39</v>
      </c>
      <c r="AE631" s="36" t="n">
        <v>49610</v>
      </c>
      <c r="BM631" s="113"/>
      <c r="BN631" s="113"/>
      <c r="BO631" s="113"/>
      <c r="BP631" s="113"/>
      <c r="BQ631" s="113"/>
      <c r="BR631" s="113"/>
      <c r="BS631" s="113"/>
      <c r="BT631" s="113"/>
      <c r="BU631" s="113"/>
      <c r="BV631" s="113"/>
      <c r="BW631" s="113"/>
      <c r="BX631" s="113"/>
      <c r="BY631" s="113"/>
      <c r="BZ631" s="113"/>
      <c r="CA631" s="113"/>
      <c r="CB631" s="113"/>
      <c r="CC631" s="113"/>
      <c r="CD631" s="113"/>
      <c r="CE631" s="113"/>
      <c r="CF631" s="113"/>
      <c r="CG631" s="113"/>
      <c r="CH631" s="113"/>
      <c r="CI631" s="113"/>
      <c r="CJ631" s="113"/>
      <c r="CK631" s="113"/>
      <c r="CL631" s="113"/>
      <c r="CM631" s="113"/>
      <c r="CN631" s="113"/>
      <c r="CO631" s="113"/>
      <c r="CP631" s="113"/>
      <c r="CQ631" s="113"/>
      <c r="CR631" s="113"/>
      <c r="CS631" s="113"/>
      <c r="CT631" s="113"/>
      <c r="CU631" s="113"/>
      <c r="CV631" s="113"/>
      <c r="CW631" s="113"/>
      <c r="CX631" s="113"/>
      <c r="CY631" s="113"/>
      <c r="CZ631" s="113"/>
      <c r="DA631" s="113"/>
      <c r="DB631" s="113"/>
      <c r="DC631" s="113"/>
      <c r="DD631" s="113"/>
      <c r="DE631" s="113"/>
      <c r="DF631" s="113"/>
      <c r="DG631" s="113"/>
      <c r="DH631" s="113"/>
      <c r="DI631" s="113"/>
      <c r="DJ631" s="113"/>
      <c r="DK631" s="113"/>
      <c r="DL631" s="113"/>
      <c r="DM631" s="113"/>
      <c r="DN631" s="113"/>
      <c r="DO631" s="113"/>
      <c r="DP631" s="113"/>
      <c r="DQ631" s="113"/>
      <c r="DR631" s="113"/>
      <c r="DS631" s="113"/>
      <c r="DT631" s="113"/>
      <c r="DU631" s="113"/>
      <c r="DV631" s="113"/>
      <c r="DW631" s="113"/>
      <c r="DX631" s="113"/>
      <c r="DY631" s="113"/>
      <c r="DZ631" s="113"/>
      <c r="EA631" s="113"/>
      <c r="EB631" s="113"/>
      <c r="EC631" s="113"/>
      <c r="ED631" s="113"/>
      <c r="EE631" s="113"/>
      <c r="EF631" s="113"/>
      <c r="EG631" s="113"/>
      <c r="EH631" s="113"/>
      <c r="EI631" s="113"/>
      <c r="EJ631" s="113"/>
      <c r="EK631" s="113"/>
      <c r="EL631" s="113"/>
      <c r="EM631" s="113"/>
      <c r="EN631" s="113"/>
      <c r="EO631" s="113"/>
      <c r="EP631" s="113"/>
      <c r="EQ631" s="113"/>
      <c r="ER631" s="113"/>
      <c r="ES631" s="113"/>
      <c r="ET631" s="113"/>
      <c r="EU631" s="113"/>
      <c r="EV631" s="113"/>
      <c r="EW631" s="113"/>
      <c r="EX631" s="113"/>
      <c r="EY631" s="113"/>
      <c r="EZ631" s="113"/>
      <c r="FA631" s="113"/>
      <c r="FB631" s="113"/>
      <c r="FC631" s="113"/>
      <c r="FD631" s="113"/>
      <c r="FE631" s="113"/>
      <c r="FF631" s="113"/>
      <c r="FG631" s="113"/>
      <c r="FH631" s="113"/>
      <c r="FI631" s="113"/>
      <c r="FJ631" s="113"/>
      <c r="FK631" s="113"/>
      <c r="FL631" s="113"/>
      <c r="FM631" s="113"/>
      <c r="FN631" s="113"/>
      <c r="FO631" s="113"/>
      <c r="FP631" s="113"/>
      <c r="FQ631" s="113"/>
      <c r="FR631" s="113"/>
      <c r="FS631" s="113"/>
      <c r="FT631" s="113"/>
      <c r="FU631" s="113"/>
      <c r="FV631" s="113"/>
      <c r="FW631" s="113"/>
      <c r="FX631" s="113"/>
      <c r="FY631" s="113"/>
      <c r="FZ631" s="113"/>
      <c r="GA631" s="113"/>
      <c r="GB631" s="113"/>
      <c r="GC631" s="113"/>
      <c r="GD631" s="113"/>
      <c r="GE631" s="113"/>
      <c r="GF631" s="113"/>
      <c r="GG631" s="113"/>
      <c r="GH631" s="113"/>
      <c r="GI631" s="113"/>
      <c r="GJ631" s="113"/>
      <c r="GK631" s="113"/>
      <c r="GL631" s="113"/>
      <c r="GM631" s="113"/>
      <c r="GN631" s="113"/>
      <c r="GO631" s="113"/>
      <c r="GP631" s="113"/>
      <c r="GQ631" s="113"/>
      <c r="GR631" s="113"/>
      <c r="GS631" s="113"/>
      <c r="GT631" s="113"/>
      <c r="GU631" s="113"/>
      <c r="GV631" s="113"/>
      <c r="GW631" s="113"/>
      <c r="GX631" s="113"/>
      <c r="GY631" s="113"/>
      <c r="GZ631" s="113"/>
      <c r="HA631" s="113"/>
      <c r="HB631" s="113"/>
      <c r="HC631" s="113"/>
      <c r="HD631" s="113"/>
      <c r="HE631" s="113"/>
      <c r="HF631" s="113"/>
      <c r="HG631" s="113"/>
      <c r="HH631" s="113"/>
      <c r="HI631" s="113"/>
      <c r="HJ631" s="113"/>
      <c r="HK631" s="113"/>
      <c r="HL631" s="113"/>
      <c r="HM631" s="113"/>
      <c r="HN631" s="113"/>
      <c r="HO631" s="113"/>
      <c r="HP631" s="113"/>
      <c r="HQ631" s="113"/>
      <c r="HR631" s="113"/>
      <c r="HS631" s="113"/>
      <c r="HT631" s="113"/>
      <c r="HU631" s="113"/>
      <c r="HV631" s="113"/>
      <c r="HW631" s="113"/>
      <c r="HX631" s="113"/>
      <c r="HY631" s="113"/>
      <c r="HZ631" s="113"/>
      <c r="IA631" s="113"/>
      <c r="IB631" s="113"/>
      <c r="IC631" s="113"/>
      <c r="ID631" s="113"/>
      <c r="IE631" s="113"/>
      <c r="IF631" s="113"/>
      <c r="IG631" s="113"/>
      <c r="IH631" s="113"/>
      <c r="II631" s="113"/>
      <c r="IJ631" s="113"/>
      <c r="IK631" s="113"/>
      <c r="IL631" s="113"/>
      <c r="IM631" s="113"/>
      <c r="IN631" s="113"/>
      <c r="IO631" s="113"/>
      <c r="IP631" s="113"/>
      <c r="IQ631" s="113"/>
      <c r="IR631" s="113"/>
      <c r="IS631" s="113"/>
      <c r="IT631" s="113"/>
      <c r="IU631" s="113"/>
      <c r="IV631" s="113"/>
    </row>
    <row r="632" customFormat="false" ht="34.3" hidden="false" customHeight="true" outlineLevel="0" collapsed="false">
      <c r="A632" s="93" t="s">
        <v>2215</v>
      </c>
      <c r="B632" s="93"/>
      <c r="C632" s="351" t="s">
        <v>2216</v>
      </c>
      <c r="D632" s="95"/>
      <c r="E632" s="97"/>
      <c r="F632" s="96" t="n">
        <v>43914</v>
      </c>
      <c r="G632" s="28" t="s">
        <v>166</v>
      </c>
      <c r="H632" s="201" t="str">
        <f aca="false">ROUND(H631*81/1000,2)&amp;" ppb"</f>
        <v>3649.86 ppb</v>
      </c>
      <c r="I632" s="33" t="s">
        <v>39</v>
      </c>
      <c r="J632" s="202" t="str">
        <f aca="false">ROUND(J631*81/1000,2)&amp;" ppb"</f>
        <v>163.54 ppb</v>
      </c>
      <c r="K632" s="201" t="str">
        <f aca="false">ROUND(K631*81/1000,2)&amp;" ppb"</f>
        <v>2281.77 ppb</v>
      </c>
      <c r="L632" s="33" t="s">
        <v>39</v>
      </c>
      <c r="M632" s="202" t="str">
        <f aca="false">ROUND(M631*81/1000,2)&amp;" ppb"</f>
        <v>185.65 ppb</v>
      </c>
      <c r="N632" s="201" t="str">
        <f aca="false">ROUND(N631*1760/1000,2)&amp;" ppb"</f>
        <v>4097.28 ppb</v>
      </c>
      <c r="O632" s="33" t="s">
        <v>39</v>
      </c>
      <c r="P632" s="202" t="str">
        <f aca="false">ROUND(P631*1760/1000,2)&amp;" ppb"</f>
        <v>127.42 ppb</v>
      </c>
      <c r="Q632" s="201" t="str">
        <f aca="false">ROUND(Q631*246/1000,2)&amp;" ppb"</f>
        <v>2691.24 ppb</v>
      </c>
      <c r="R632" s="33" t="s">
        <v>39</v>
      </c>
      <c r="S632" s="202" t="str">
        <f aca="false">ROUND(S631*246/1000,2)&amp;" ppb"</f>
        <v>174.19 ppb</v>
      </c>
      <c r="T632" s="201" t="str">
        <f aca="false">ROUND(T631*246/1000,2)&amp;" ppb"</f>
        <v>1478.21 ppb</v>
      </c>
      <c r="U632" s="33" t="s">
        <v>39</v>
      </c>
      <c r="V632" s="202" t="str">
        <f aca="false">ROUND(V631*246/1000,2)&amp;" ppb"</f>
        <v>139.8 ppb</v>
      </c>
      <c r="W632" s="35"/>
      <c r="X632" s="33"/>
      <c r="Y632" s="36"/>
      <c r="Z632" s="201" t="str">
        <f aca="false">ROUND(Z631*81/1000,2)&amp;" ppb"</f>
        <v>1664.06 ppb</v>
      </c>
      <c r="AA632" s="33" t="s">
        <v>39</v>
      </c>
      <c r="AB632" s="352" t="str">
        <f aca="false">ROUND(AB631*81/1000,2)&amp;" ppb"</f>
        <v>49.56 ppb</v>
      </c>
      <c r="AC632" s="201" t="str">
        <f aca="false">ROUND(AC631*32300/1000000,2)&amp;" ppm"</f>
        <v>2197.01 ppm</v>
      </c>
      <c r="AD632" s="33" t="s">
        <v>39</v>
      </c>
      <c r="AE632" s="352" t="str">
        <f aca="false">ROUND(AE631*32300/1000000,2)&amp;" ppm"</f>
        <v>1602.4 ppm</v>
      </c>
      <c r="BM632" s="113"/>
      <c r="BN632" s="113"/>
      <c r="BO632" s="113"/>
      <c r="BP632" s="113"/>
      <c r="BQ632" s="113"/>
      <c r="BR632" s="113"/>
      <c r="BS632" s="113"/>
      <c r="BT632" s="113"/>
      <c r="BU632" s="113"/>
      <c r="BV632" s="113"/>
      <c r="BW632" s="113"/>
      <c r="BX632" s="113"/>
      <c r="BY632" s="113"/>
      <c r="BZ632" s="113"/>
      <c r="CA632" s="113"/>
      <c r="CB632" s="113"/>
      <c r="CC632" s="113"/>
      <c r="CD632" s="113"/>
      <c r="CE632" s="113"/>
      <c r="CF632" s="113"/>
      <c r="CG632" s="113"/>
      <c r="CH632" s="113"/>
      <c r="CI632" s="113"/>
      <c r="CJ632" s="113"/>
      <c r="CK632" s="113"/>
      <c r="CL632" s="113"/>
      <c r="CM632" s="113"/>
      <c r="CN632" s="113"/>
      <c r="CO632" s="113"/>
      <c r="CP632" s="113"/>
      <c r="CQ632" s="113"/>
      <c r="CR632" s="113"/>
      <c r="CS632" s="113"/>
      <c r="CT632" s="113"/>
      <c r="CU632" s="113"/>
      <c r="CV632" s="113"/>
      <c r="CW632" s="113"/>
      <c r="CX632" s="113"/>
      <c r="CY632" s="113"/>
      <c r="CZ632" s="113"/>
      <c r="DA632" s="113"/>
      <c r="DB632" s="113"/>
      <c r="DC632" s="113"/>
      <c r="DD632" s="113"/>
      <c r="DE632" s="113"/>
      <c r="DF632" s="113"/>
      <c r="DG632" s="113"/>
      <c r="DH632" s="113"/>
      <c r="DI632" s="113"/>
      <c r="DJ632" s="113"/>
      <c r="DK632" s="113"/>
      <c r="DL632" s="113"/>
      <c r="DM632" s="113"/>
      <c r="DN632" s="113"/>
      <c r="DO632" s="113"/>
      <c r="DP632" s="113"/>
      <c r="DQ632" s="113"/>
      <c r="DR632" s="113"/>
      <c r="DS632" s="113"/>
      <c r="DT632" s="113"/>
      <c r="DU632" s="113"/>
      <c r="DV632" s="113"/>
      <c r="DW632" s="113"/>
      <c r="DX632" s="113"/>
      <c r="DY632" s="113"/>
      <c r="DZ632" s="113"/>
      <c r="EA632" s="113"/>
      <c r="EB632" s="113"/>
      <c r="EC632" s="113"/>
      <c r="ED632" s="113"/>
      <c r="EE632" s="113"/>
      <c r="EF632" s="113"/>
      <c r="EG632" s="113"/>
      <c r="EH632" s="113"/>
      <c r="EI632" s="113"/>
      <c r="EJ632" s="113"/>
      <c r="EK632" s="113"/>
      <c r="EL632" s="113"/>
      <c r="EM632" s="113"/>
      <c r="EN632" s="113"/>
      <c r="EO632" s="113"/>
      <c r="EP632" s="113"/>
      <c r="EQ632" s="113"/>
      <c r="ER632" s="113"/>
      <c r="ES632" s="113"/>
      <c r="ET632" s="113"/>
      <c r="EU632" s="113"/>
      <c r="EV632" s="113"/>
      <c r="EW632" s="113"/>
      <c r="EX632" s="113"/>
      <c r="EY632" s="113"/>
      <c r="EZ632" s="113"/>
      <c r="FA632" s="113"/>
      <c r="FB632" s="113"/>
      <c r="FC632" s="113"/>
      <c r="FD632" s="113"/>
      <c r="FE632" s="113"/>
      <c r="FF632" s="113"/>
      <c r="FG632" s="113"/>
      <c r="FH632" s="113"/>
      <c r="FI632" s="113"/>
      <c r="FJ632" s="113"/>
      <c r="FK632" s="113"/>
      <c r="FL632" s="113"/>
      <c r="FM632" s="113"/>
      <c r="FN632" s="113"/>
      <c r="FO632" s="113"/>
      <c r="FP632" s="113"/>
      <c r="FQ632" s="113"/>
      <c r="FR632" s="113"/>
      <c r="FS632" s="113"/>
      <c r="FT632" s="113"/>
      <c r="FU632" s="113"/>
      <c r="FV632" s="113"/>
      <c r="FW632" s="113"/>
      <c r="FX632" s="113"/>
      <c r="FY632" s="113"/>
      <c r="FZ632" s="113"/>
      <c r="GA632" s="113"/>
      <c r="GB632" s="113"/>
      <c r="GC632" s="113"/>
      <c r="GD632" s="113"/>
      <c r="GE632" s="113"/>
      <c r="GF632" s="113"/>
      <c r="GG632" s="113"/>
      <c r="GH632" s="113"/>
      <c r="GI632" s="113"/>
      <c r="GJ632" s="113"/>
      <c r="GK632" s="113"/>
      <c r="GL632" s="113"/>
      <c r="GM632" s="113"/>
      <c r="GN632" s="113"/>
      <c r="GO632" s="113"/>
      <c r="GP632" s="113"/>
      <c r="GQ632" s="113"/>
      <c r="GR632" s="113"/>
      <c r="GS632" s="113"/>
      <c r="GT632" s="113"/>
      <c r="GU632" s="113"/>
      <c r="GV632" s="113"/>
      <c r="GW632" s="113"/>
      <c r="GX632" s="113"/>
      <c r="GY632" s="113"/>
      <c r="GZ632" s="113"/>
      <c r="HA632" s="113"/>
      <c r="HB632" s="113"/>
      <c r="HC632" s="113"/>
      <c r="HD632" s="113"/>
      <c r="HE632" s="113"/>
      <c r="HF632" s="113"/>
      <c r="HG632" s="113"/>
      <c r="HH632" s="113"/>
      <c r="HI632" s="113"/>
      <c r="HJ632" s="113"/>
      <c r="HK632" s="113"/>
      <c r="HL632" s="113"/>
      <c r="HM632" s="113"/>
      <c r="HN632" s="113"/>
      <c r="HO632" s="113"/>
      <c r="HP632" s="113"/>
      <c r="HQ632" s="113"/>
      <c r="HR632" s="113"/>
      <c r="HS632" s="113"/>
      <c r="HT632" s="113"/>
      <c r="HU632" s="113"/>
      <c r="HV632" s="113"/>
      <c r="HW632" s="113"/>
      <c r="HX632" s="113"/>
      <c r="HY632" s="113"/>
      <c r="HZ632" s="113"/>
      <c r="IA632" s="113"/>
      <c r="IB632" s="113"/>
      <c r="IC632" s="113"/>
      <c r="ID632" s="113"/>
      <c r="IE632" s="113"/>
      <c r="IF632" s="113"/>
      <c r="IG632" s="113"/>
      <c r="IH632" s="113"/>
      <c r="II632" s="113"/>
      <c r="IJ632" s="113"/>
      <c r="IK632" s="113"/>
      <c r="IL632" s="113"/>
      <c r="IM632" s="113"/>
      <c r="IN632" s="113"/>
      <c r="IO632" s="113"/>
      <c r="IP632" s="113"/>
      <c r="IQ632" s="113"/>
      <c r="IR632" s="113"/>
      <c r="IS632" s="113"/>
      <c r="IT632" s="113"/>
      <c r="IU632" s="113"/>
      <c r="IV632" s="113"/>
    </row>
    <row r="633" customFormat="false" ht="34.3" hidden="false" customHeight="true" outlineLevel="0" collapsed="false">
      <c r="A633" s="39"/>
      <c r="B633" s="39"/>
      <c r="C633" s="83"/>
      <c r="D633" s="84"/>
      <c r="E633" s="85"/>
      <c r="F633" s="40"/>
      <c r="G633" s="28" t="s">
        <v>2217</v>
      </c>
      <c r="H633" s="35" t="n">
        <f aca="false">H631*0.0013</f>
        <v>58.578</v>
      </c>
      <c r="I633" s="30" t="s">
        <v>39</v>
      </c>
      <c r="J633" s="304" t="n">
        <f aca="false">J631*0.0013</f>
        <v>2.6247</v>
      </c>
      <c r="K633" s="35" t="n">
        <f aca="false">K631*0.0013</f>
        <v>36.621</v>
      </c>
      <c r="L633" s="30" t="s">
        <v>39</v>
      </c>
      <c r="M633" s="304" t="n">
        <f aca="false">M631*0.0013</f>
        <v>2.9796</v>
      </c>
      <c r="N633" s="35" t="n">
        <f aca="false">N631*0.0013</f>
        <v>3.0264</v>
      </c>
      <c r="O633" s="30" t="s">
        <v>39</v>
      </c>
      <c r="P633" s="304" t="n">
        <f aca="false">P631*0.0013</f>
        <v>0.09412</v>
      </c>
      <c r="Q633" s="35" t="n">
        <f aca="false">Q631*0.0013</f>
        <v>14.222</v>
      </c>
      <c r="R633" s="30" t="s">
        <v>39</v>
      </c>
      <c r="S633" s="304" t="n">
        <f aca="false">S631*0.0013</f>
        <v>0.92053</v>
      </c>
      <c r="T633" s="35" t="n">
        <f aca="false">T631*0.0013</f>
        <v>7.8117</v>
      </c>
      <c r="U633" s="30" t="s">
        <v>39</v>
      </c>
      <c r="V633" s="304" t="n">
        <f aca="false">V631*0.0013</f>
        <v>0.73879</v>
      </c>
      <c r="W633" s="35" t="n">
        <f aca="false">W631*0.0013</f>
        <v>0.289744</v>
      </c>
      <c r="X633" s="30" t="s">
        <v>39</v>
      </c>
      <c r="Y633" s="304" t="n">
        <f aca="false">Y631*0.0013</f>
        <v>0.77168</v>
      </c>
      <c r="Z633" s="35" t="n">
        <f aca="false">Z631*0.0013</f>
        <v>26.7072</v>
      </c>
      <c r="AA633" s="30" t="s">
        <v>39</v>
      </c>
      <c r="AB633" s="36" t="n">
        <f aca="false">AB631*0.0013</f>
        <v>0.79534</v>
      </c>
      <c r="AC633" s="35" t="n">
        <f aca="false">AC631*0.0013</f>
        <v>88.4247</v>
      </c>
      <c r="AD633" s="30" t="s">
        <v>39</v>
      </c>
      <c r="AE633" s="36" t="n">
        <f aca="false">AE631*0.0013</f>
        <v>64.493</v>
      </c>
      <c r="BM633" s="113"/>
      <c r="BN633" s="113"/>
      <c r="BO633" s="113"/>
      <c r="BP633" s="113"/>
      <c r="BQ633" s="113"/>
      <c r="BR633" s="113"/>
      <c r="BS633" s="113"/>
      <c r="BT633" s="113"/>
      <c r="BU633" s="113"/>
      <c r="BV633" s="113"/>
      <c r="BW633" s="113"/>
      <c r="BX633" s="113"/>
      <c r="BY633" s="113"/>
      <c r="BZ633" s="113"/>
      <c r="CA633" s="113"/>
      <c r="CB633" s="113"/>
      <c r="CC633" s="113"/>
      <c r="CD633" s="113"/>
      <c r="CE633" s="113"/>
      <c r="CF633" s="113"/>
      <c r="CG633" s="113"/>
      <c r="CH633" s="113"/>
      <c r="CI633" s="113"/>
      <c r="CJ633" s="113"/>
      <c r="CK633" s="113"/>
      <c r="CL633" s="113"/>
      <c r="CM633" s="113"/>
      <c r="CN633" s="113"/>
      <c r="CO633" s="113"/>
      <c r="CP633" s="113"/>
      <c r="CQ633" s="113"/>
      <c r="CR633" s="113"/>
      <c r="CS633" s="113"/>
      <c r="CT633" s="113"/>
      <c r="CU633" s="113"/>
      <c r="CV633" s="113"/>
      <c r="CW633" s="113"/>
      <c r="CX633" s="113"/>
      <c r="CY633" s="113"/>
      <c r="CZ633" s="113"/>
      <c r="DA633" s="113"/>
      <c r="DB633" s="113"/>
      <c r="DC633" s="113"/>
      <c r="DD633" s="113"/>
      <c r="DE633" s="113"/>
      <c r="DF633" s="113"/>
      <c r="DG633" s="113"/>
      <c r="DH633" s="113"/>
      <c r="DI633" s="113"/>
      <c r="DJ633" s="113"/>
      <c r="DK633" s="113"/>
      <c r="DL633" s="113"/>
      <c r="DM633" s="113"/>
      <c r="DN633" s="113"/>
      <c r="DO633" s="113"/>
      <c r="DP633" s="113"/>
      <c r="DQ633" s="113"/>
      <c r="DR633" s="113"/>
      <c r="DS633" s="113"/>
      <c r="DT633" s="113"/>
      <c r="DU633" s="113"/>
      <c r="DV633" s="113"/>
      <c r="DW633" s="113"/>
      <c r="DX633" s="113"/>
      <c r="DY633" s="113"/>
      <c r="DZ633" s="113"/>
      <c r="EA633" s="113"/>
      <c r="EB633" s="113"/>
      <c r="EC633" s="113"/>
      <c r="ED633" s="113"/>
      <c r="EE633" s="113"/>
      <c r="EF633" s="113"/>
      <c r="EG633" s="113"/>
      <c r="EH633" s="113"/>
      <c r="EI633" s="113"/>
      <c r="EJ633" s="113"/>
      <c r="EK633" s="113"/>
      <c r="EL633" s="113"/>
      <c r="EM633" s="113"/>
      <c r="EN633" s="113"/>
      <c r="EO633" s="113"/>
      <c r="EP633" s="113"/>
      <c r="EQ633" s="113"/>
      <c r="ER633" s="113"/>
      <c r="ES633" s="113"/>
      <c r="ET633" s="113"/>
      <c r="EU633" s="113"/>
      <c r="EV633" s="113"/>
      <c r="EW633" s="113"/>
      <c r="EX633" s="113"/>
      <c r="EY633" s="113"/>
      <c r="EZ633" s="113"/>
      <c r="FA633" s="113"/>
      <c r="FB633" s="113"/>
      <c r="FC633" s="113"/>
      <c r="FD633" s="113"/>
      <c r="FE633" s="113"/>
      <c r="FF633" s="113"/>
      <c r="FG633" s="113"/>
      <c r="FH633" s="113"/>
      <c r="FI633" s="113"/>
      <c r="FJ633" s="113"/>
      <c r="FK633" s="113"/>
      <c r="FL633" s="113"/>
      <c r="FM633" s="113"/>
      <c r="FN633" s="113"/>
      <c r="FO633" s="113"/>
      <c r="FP633" s="113"/>
      <c r="FQ633" s="113"/>
      <c r="FR633" s="113"/>
      <c r="FS633" s="113"/>
      <c r="FT633" s="113"/>
      <c r="FU633" s="113"/>
      <c r="FV633" s="113"/>
      <c r="FW633" s="113"/>
      <c r="FX633" s="113"/>
      <c r="FY633" s="113"/>
      <c r="FZ633" s="113"/>
      <c r="GA633" s="113"/>
      <c r="GB633" s="113"/>
      <c r="GC633" s="113"/>
      <c r="GD633" s="113"/>
      <c r="GE633" s="113"/>
      <c r="GF633" s="113"/>
      <c r="GG633" s="113"/>
      <c r="GH633" s="113"/>
      <c r="GI633" s="113"/>
      <c r="GJ633" s="113"/>
      <c r="GK633" s="113"/>
      <c r="GL633" s="113"/>
      <c r="GM633" s="113"/>
      <c r="GN633" s="113"/>
      <c r="GO633" s="113"/>
      <c r="GP633" s="113"/>
      <c r="GQ633" s="113"/>
      <c r="GR633" s="113"/>
      <c r="GS633" s="113"/>
      <c r="GT633" s="113"/>
      <c r="GU633" s="113"/>
      <c r="GV633" s="113"/>
      <c r="GW633" s="113"/>
      <c r="GX633" s="113"/>
      <c r="GY633" s="113"/>
      <c r="GZ633" s="113"/>
      <c r="HA633" s="113"/>
      <c r="HB633" s="113"/>
      <c r="HC633" s="113"/>
      <c r="HD633" s="113"/>
      <c r="HE633" s="113"/>
      <c r="HF633" s="113"/>
      <c r="HG633" s="113"/>
      <c r="HH633" s="113"/>
      <c r="HI633" s="113"/>
      <c r="HJ633" s="113"/>
      <c r="HK633" s="113"/>
      <c r="HL633" s="113"/>
      <c r="HM633" s="113"/>
      <c r="HN633" s="113"/>
      <c r="HO633" s="113"/>
      <c r="HP633" s="113"/>
      <c r="HQ633" s="113"/>
      <c r="HR633" s="113"/>
      <c r="HS633" s="113"/>
      <c r="HT633" s="113"/>
      <c r="HU633" s="113"/>
      <c r="HV633" s="113"/>
      <c r="HW633" s="113"/>
      <c r="HX633" s="113"/>
      <c r="HY633" s="113"/>
      <c r="HZ633" s="113"/>
      <c r="IA633" s="113"/>
      <c r="IB633" s="113"/>
      <c r="IC633" s="113"/>
      <c r="ID633" s="113"/>
      <c r="IE633" s="113"/>
      <c r="IF633" s="113"/>
      <c r="IG633" s="113"/>
      <c r="IH633" s="113"/>
      <c r="II633" s="113"/>
      <c r="IJ633" s="113"/>
      <c r="IK633" s="113"/>
      <c r="IL633" s="113"/>
      <c r="IM633" s="113"/>
      <c r="IN633" s="113"/>
      <c r="IO633" s="113"/>
      <c r="IP633" s="113"/>
      <c r="IQ633" s="113"/>
      <c r="IR633" s="113"/>
      <c r="IS633" s="113"/>
      <c r="IT633" s="113"/>
      <c r="IU633" s="113"/>
      <c r="IV633" s="113"/>
    </row>
    <row r="634" customFormat="false" ht="43.85" hidden="false" customHeight="true" outlineLevel="0" collapsed="false">
      <c r="A634" s="203" t="s">
        <v>2218</v>
      </c>
      <c r="B634" s="41" t="s">
        <v>2219</v>
      </c>
      <c r="C634" s="185" t="s">
        <v>2220</v>
      </c>
      <c r="D634" s="76" t="n">
        <v>15.552</v>
      </c>
      <c r="E634" s="42" t="n">
        <v>200722</v>
      </c>
      <c r="F634" s="62" t="n">
        <v>44034</v>
      </c>
      <c r="G634" s="63" t="s">
        <v>198</v>
      </c>
      <c r="H634" s="56" t="n">
        <v>8740</v>
      </c>
      <c r="I634" s="65" t="s">
        <v>39</v>
      </c>
      <c r="J634" s="58" t="n">
        <v>337.3</v>
      </c>
      <c r="K634" s="56" t="n">
        <v>7803</v>
      </c>
      <c r="L634" s="65" t="s">
        <v>39</v>
      </c>
      <c r="M634" s="58" t="n">
        <v>615.6</v>
      </c>
      <c r="N634" s="56" t="n">
        <v>498.8</v>
      </c>
      <c r="O634" s="98" t="s">
        <v>39</v>
      </c>
      <c r="P634" s="353" t="n">
        <v>14.69</v>
      </c>
      <c r="Q634" s="205" t="n">
        <v>15710</v>
      </c>
      <c r="R634" s="65" t="s">
        <v>39</v>
      </c>
      <c r="S634" s="58" t="n">
        <v>688.2</v>
      </c>
      <c r="T634" s="56" t="n">
        <v>8831</v>
      </c>
      <c r="U634" s="98" t="s">
        <v>39</v>
      </c>
      <c r="V634" s="58" t="n">
        <v>349</v>
      </c>
      <c r="W634" s="77" t="s">
        <v>2221</v>
      </c>
      <c r="X634" s="57"/>
      <c r="Y634" s="58"/>
      <c r="Z634" s="56" t="n">
        <v>4824.2</v>
      </c>
      <c r="AA634" s="65" t="s">
        <v>39</v>
      </c>
      <c r="AB634" s="289" t="n">
        <v>324.5</v>
      </c>
      <c r="AC634" s="78"/>
      <c r="AD634" s="78"/>
      <c r="AE634" s="78"/>
      <c r="BM634" s="113"/>
      <c r="BN634" s="113"/>
      <c r="BO634" s="113"/>
      <c r="BP634" s="113"/>
      <c r="BQ634" s="113"/>
      <c r="BR634" s="113"/>
      <c r="BS634" s="113"/>
      <c r="BT634" s="113"/>
      <c r="BU634" s="113"/>
      <c r="BV634" s="113"/>
      <c r="BW634" s="113"/>
      <c r="BX634" s="113"/>
      <c r="BY634" s="113"/>
      <c r="BZ634" s="113"/>
      <c r="CA634" s="113"/>
      <c r="CB634" s="113"/>
      <c r="CC634" s="113"/>
      <c r="CD634" s="113"/>
      <c r="CE634" s="113"/>
      <c r="CF634" s="113"/>
      <c r="CG634" s="113"/>
      <c r="CH634" s="113"/>
      <c r="CI634" s="113"/>
      <c r="CJ634" s="113"/>
      <c r="CK634" s="113"/>
      <c r="CL634" s="113"/>
      <c r="CM634" s="113"/>
      <c r="CN634" s="113"/>
      <c r="CO634" s="113"/>
      <c r="CP634" s="113"/>
      <c r="CQ634" s="113"/>
      <c r="CR634" s="113"/>
      <c r="CS634" s="113"/>
      <c r="CT634" s="113"/>
      <c r="CU634" s="113"/>
      <c r="CV634" s="113"/>
      <c r="CW634" s="113"/>
      <c r="CX634" s="113"/>
      <c r="CY634" s="113"/>
      <c r="CZ634" s="113"/>
      <c r="DA634" s="113"/>
      <c r="DB634" s="113"/>
      <c r="DC634" s="113"/>
      <c r="DD634" s="113"/>
      <c r="DE634" s="113"/>
      <c r="DF634" s="113"/>
      <c r="DG634" s="113"/>
      <c r="DH634" s="113"/>
      <c r="DI634" s="113"/>
      <c r="DJ634" s="113"/>
      <c r="DK634" s="113"/>
      <c r="DL634" s="113"/>
      <c r="DM634" s="113"/>
      <c r="DN634" s="113"/>
      <c r="DO634" s="113"/>
      <c r="DP634" s="113"/>
      <c r="DQ634" s="113"/>
      <c r="DR634" s="113"/>
      <c r="DS634" s="113"/>
      <c r="DT634" s="113"/>
      <c r="DU634" s="113"/>
      <c r="DV634" s="113"/>
      <c r="DW634" s="113"/>
      <c r="DX634" s="113"/>
      <c r="DY634" s="113"/>
      <c r="DZ634" s="113"/>
      <c r="EA634" s="113"/>
      <c r="EB634" s="113"/>
      <c r="EC634" s="113"/>
      <c r="ED634" s="113"/>
      <c r="EE634" s="113"/>
      <c r="EF634" s="113"/>
      <c r="EG634" s="113"/>
      <c r="EH634" s="113"/>
      <c r="EI634" s="113"/>
      <c r="EJ634" s="113"/>
      <c r="EK634" s="113"/>
      <c r="EL634" s="113"/>
      <c r="EM634" s="113"/>
      <c r="EN634" s="113"/>
      <c r="EO634" s="113"/>
      <c r="EP634" s="113"/>
      <c r="EQ634" s="113"/>
      <c r="ER634" s="113"/>
      <c r="ES634" s="113"/>
      <c r="ET634" s="113"/>
      <c r="EU634" s="113"/>
      <c r="EV634" s="113"/>
      <c r="EW634" s="113"/>
      <c r="EX634" s="113"/>
      <c r="EY634" s="113"/>
      <c r="EZ634" s="113"/>
      <c r="FA634" s="113"/>
      <c r="FB634" s="113"/>
      <c r="FC634" s="113"/>
      <c r="FD634" s="113"/>
      <c r="FE634" s="113"/>
      <c r="FF634" s="113"/>
      <c r="FG634" s="113"/>
      <c r="FH634" s="113"/>
      <c r="FI634" s="113"/>
      <c r="FJ634" s="113"/>
      <c r="FK634" s="113"/>
      <c r="FL634" s="113"/>
      <c r="FM634" s="113"/>
      <c r="FN634" s="113"/>
      <c r="FO634" s="113"/>
      <c r="FP634" s="113"/>
      <c r="FQ634" s="113"/>
      <c r="FR634" s="113"/>
      <c r="FS634" s="113"/>
      <c r="FT634" s="113"/>
      <c r="FU634" s="113"/>
      <c r="FV634" s="113"/>
      <c r="FW634" s="113"/>
      <c r="FX634" s="113"/>
      <c r="FY634" s="113"/>
      <c r="FZ634" s="113"/>
      <c r="GA634" s="113"/>
      <c r="GB634" s="113"/>
      <c r="GC634" s="113"/>
      <c r="GD634" s="113"/>
      <c r="GE634" s="113"/>
      <c r="GF634" s="113"/>
      <c r="GG634" s="113"/>
      <c r="GH634" s="113"/>
      <c r="GI634" s="113"/>
      <c r="GJ634" s="113"/>
      <c r="GK634" s="113"/>
      <c r="GL634" s="113"/>
      <c r="GM634" s="113"/>
      <c r="GN634" s="113"/>
      <c r="GO634" s="113"/>
      <c r="GP634" s="113"/>
      <c r="GQ634" s="113"/>
      <c r="GR634" s="113"/>
      <c r="GS634" s="113"/>
      <c r="GT634" s="113"/>
      <c r="GU634" s="113"/>
      <c r="GV634" s="113"/>
      <c r="GW634" s="113"/>
      <c r="GX634" s="113"/>
      <c r="GY634" s="113"/>
      <c r="GZ634" s="113"/>
      <c r="HA634" s="113"/>
      <c r="HB634" s="113"/>
      <c r="HC634" s="113"/>
      <c r="HD634" s="113"/>
      <c r="HE634" s="113"/>
      <c r="HF634" s="113"/>
      <c r="HG634" s="113"/>
      <c r="HH634" s="113"/>
      <c r="HI634" s="113"/>
      <c r="HJ634" s="113"/>
      <c r="HK634" s="113"/>
      <c r="HL634" s="113"/>
      <c r="HM634" s="113"/>
      <c r="HN634" s="113"/>
      <c r="HO634" s="113"/>
      <c r="HP634" s="113"/>
      <c r="HQ634" s="113"/>
      <c r="HR634" s="113"/>
      <c r="HS634" s="113"/>
      <c r="HT634" s="113"/>
      <c r="HU634" s="113"/>
      <c r="HV634" s="113"/>
      <c r="HW634" s="113"/>
      <c r="HX634" s="113"/>
      <c r="HY634" s="113"/>
      <c r="HZ634" s="113"/>
      <c r="IA634" s="113"/>
      <c r="IB634" s="113"/>
      <c r="IC634" s="113"/>
      <c r="ID634" s="113"/>
      <c r="IE634" s="113"/>
      <c r="IF634" s="113"/>
      <c r="IG634" s="113"/>
      <c r="IH634" s="113"/>
      <c r="II634" s="113"/>
      <c r="IJ634" s="113"/>
      <c r="IK634" s="113"/>
      <c r="IL634" s="113"/>
      <c r="IM634" s="113"/>
      <c r="IN634" s="113"/>
      <c r="IO634" s="113"/>
      <c r="IP634" s="113"/>
      <c r="IQ634" s="113"/>
      <c r="IR634" s="113"/>
      <c r="IS634" s="113"/>
      <c r="IT634" s="113"/>
      <c r="IU634" s="113"/>
      <c r="IV634" s="113"/>
    </row>
    <row r="635" customFormat="false" ht="34.3" hidden="false" customHeight="true" outlineLevel="0" collapsed="false">
      <c r="A635" s="287" t="s">
        <v>2222</v>
      </c>
      <c r="B635" s="51" t="s">
        <v>2223</v>
      </c>
      <c r="C635" s="291" t="s">
        <v>2224</v>
      </c>
      <c r="D635" s="80"/>
      <c r="E635" s="81"/>
      <c r="F635" s="53" t="n">
        <v>44054</v>
      </c>
      <c r="G635" s="63" t="s">
        <v>166</v>
      </c>
      <c r="H635" s="205" t="str">
        <f aca="false">ROUND(H634*81/1000,2)&amp;" ppb"</f>
        <v>707.94 ppb</v>
      </c>
      <c r="I635" s="91" t="s">
        <v>39</v>
      </c>
      <c r="J635" s="206" t="str">
        <f aca="false">ROUND(J634*81/1000,2)&amp;" ppb"</f>
        <v>27.32 ppb</v>
      </c>
      <c r="K635" s="205" t="str">
        <f aca="false">ROUND(K634*81/1000,2)&amp;" ppb"</f>
        <v>632.04 ppb</v>
      </c>
      <c r="L635" s="91" t="s">
        <v>39</v>
      </c>
      <c r="M635" s="206" t="str">
        <f aca="false">ROUND(M634*81/1000,2)&amp;" ppb"</f>
        <v>49.86 ppb</v>
      </c>
      <c r="N635" s="205" t="str">
        <f aca="false">ROUND(N634*1760/1000,2)&amp;" ppb"</f>
        <v>877.89 ppb</v>
      </c>
      <c r="O635" s="91" t="s">
        <v>39</v>
      </c>
      <c r="P635" s="206" t="str">
        <f aca="false">ROUND(P634*1760/1000,2)&amp;" ppb"</f>
        <v>25.85 ppb</v>
      </c>
      <c r="Q635" s="205" t="str">
        <f aca="false">ROUND(Q634*246/1000,2)&amp;" ppb"</f>
        <v>3864.66 ppb</v>
      </c>
      <c r="R635" s="91" t="s">
        <v>39</v>
      </c>
      <c r="S635" s="206" t="str">
        <f aca="false">ROUND(S634*246/1000,2)&amp;" ppb"</f>
        <v>169.3 ppb</v>
      </c>
      <c r="T635" s="205" t="str">
        <f aca="false">ROUND(T634*246/1000,2)&amp;" ppb"</f>
        <v>2172.43 ppb</v>
      </c>
      <c r="U635" s="91" t="s">
        <v>39</v>
      </c>
      <c r="V635" s="206" t="str">
        <f aca="false">ROUND(V634*246/1000,2)&amp;" ppb"</f>
        <v>85.85 ppb</v>
      </c>
      <c r="W635" s="56"/>
      <c r="X635" s="70"/>
      <c r="Y635" s="58"/>
      <c r="Z635" s="205" t="str">
        <f aca="false">ROUND(Z634*81/1000,2)&amp;" ppb"</f>
        <v>390.76 ppb</v>
      </c>
      <c r="AA635" s="91" t="s">
        <v>39</v>
      </c>
      <c r="AB635" s="207" t="str">
        <f aca="false">ROUND(AB634*81/1000,2)&amp;" ppb"</f>
        <v>26.28 ppb</v>
      </c>
      <c r="AC635" s="71"/>
      <c r="AD635" s="70"/>
      <c r="AE635" s="72"/>
      <c r="BM635" s="113"/>
      <c r="BN635" s="113"/>
      <c r="BO635" s="113"/>
      <c r="BP635" s="113"/>
      <c r="BQ635" s="113"/>
      <c r="BR635" s="113"/>
      <c r="BS635" s="113"/>
      <c r="BT635" s="113"/>
      <c r="BU635" s="113"/>
      <c r="BV635" s="113"/>
      <c r="BW635" s="113"/>
      <c r="BX635" s="113"/>
      <c r="BY635" s="113"/>
      <c r="BZ635" s="113"/>
      <c r="CA635" s="113"/>
      <c r="CB635" s="113"/>
      <c r="CC635" s="113"/>
      <c r="CD635" s="113"/>
      <c r="CE635" s="113"/>
      <c r="CF635" s="113"/>
      <c r="CG635" s="113"/>
      <c r="CH635" s="113"/>
      <c r="CI635" s="113"/>
      <c r="CJ635" s="113"/>
      <c r="CK635" s="113"/>
      <c r="CL635" s="113"/>
      <c r="CM635" s="113"/>
      <c r="CN635" s="113"/>
      <c r="CO635" s="113"/>
      <c r="CP635" s="113"/>
      <c r="CQ635" s="113"/>
      <c r="CR635" s="113"/>
      <c r="CS635" s="113"/>
      <c r="CT635" s="113"/>
      <c r="CU635" s="113"/>
      <c r="CV635" s="113"/>
      <c r="CW635" s="113"/>
      <c r="CX635" s="113"/>
      <c r="CY635" s="113"/>
      <c r="CZ635" s="113"/>
      <c r="DA635" s="113"/>
      <c r="DB635" s="113"/>
      <c r="DC635" s="113"/>
      <c r="DD635" s="113"/>
      <c r="DE635" s="113"/>
      <c r="DF635" s="113"/>
      <c r="DG635" s="113"/>
      <c r="DH635" s="113"/>
      <c r="DI635" s="113"/>
      <c r="DJ635" s="113"/>
      <c r="DK635" s="113"/>
      <c r="DL635" s="113"/>
      <c r="DM635" s="113"/>
      <c r="DN635" s="113"/>
      <c r="DO635" s="113"/>
      <c r="DP635" s="113"/>
      <c r="DQ635" s="113"/>
      <c r="DR635" s="113"/>
      <c r="DS635" s="113"/>
      <c r="DT635" s="113"/>
      <c r="DU635" s="113"/>
      <c r="DV635" s="113"/>
      <c r="DW635" s="113"/>
      <c r="DX635" s="113"/>
      <c r="DY635" s="113"/>
      <c r="DZ635" s="113"/>
      <c r="EA635" s="113"/>
      <c r="EB635" s="113"/>
      <c r="EC635" s="113"/>
      <c r="ED635" s="113"/>
      <c r="EE635" s="113"/>
      <c r="EF635" s="113"/>
      <c r="EG635" s="113"/>
      <c r="EH635" s="113"/>
      <c r="EI635" s="113"/>
      <c r="EJ635" s="113"/>
      <c r="EK635" s="113"/>
      <c r="EL635" s="113"/>
      <c r="EM635" s="113"/>
      <c r="EN635" s="113"/>
      <c r="EO635" s="113"/>
      <c r="EP635" s="113"/>
      <c r="EQ635" s="113"/>
      <c r="ER635" s="113"/>
      <c r="ES635" s="113"/>
      <c r="ET635" s="113"/>
      <c r="EU635" s="113"/>
      <c r="EV635" s="113"/>
      <c r="EW635" s="113"/>
      <c r="EX635" s="113"/>
      <c r="EY635" s="113"/>
      <c r="EZ635" s="113"/>
      <c r="FA635" s="113"/>
      <c r="FB635" s="113"/>
      <c r="FC635" s="113"/>
      <c r="FD635" s="113"/>
      <c r="FE635" s="113"/>
      <c r="FF635" s="113"/>
      <c r="FG635" s="113"/>
      <c r="FH635" s="113"/>
      <c r="FI635" s="113"/>
      <c r="FJ635" s="113"/>
      <c r="FK635" s="113"/>
      <c r="FL635" s="113"/>
      <c r="FM635" s="113"/>
      <c r="FN635" s="113"/>
      <c r="FO635" s="113"/>
      <c r="FP635" s="113"/>
      <c r="FQ635" s="113"/>
      <c r="FR635" s="113"/>
      <c r="FS635" s="113"/>
      <c r="FT635" s="113"/>
      <c r="FU635" s="113"/>
      <c r="FV635" s="113"/>
      <c r="FW635" s="113"/>
      <c r="FX635" s="113"/>
      <c r="FY635" s="113"/>
      <c r="FZ635" s="113"/>
      <c r="GA635" s="113"/>
      <c r="GB635" s="113"/>
      <c r="GC635" s="113"/>
      <c r="GD635" s="113"/>
      <c r="GE635" s="113"/>
      <c r="GF635" s="113"/>
      <c r="GG635" s="113"/>
      <c r="GH635" s="113"/>
      <c r="GI635" s="113"/>
      <c r="GJ635" s="113"/>
      <c r="GK635" s="113"/>
      <c r="GL635" s="113"/>
      <c r="GM635" s="113"/>
      <c r="GN635" s="113"/>
      <c r="GO635" s="113"/>
      <c r="GP635" s="113"/>
      <c r="GQ635" s="113"/>
      <c r="GR635" s="113"/>
      <c r="GS635" s="113"/>
      <c r="GT635" s="113"/>
      <c r="GU635" s="113"/>
      <c r="GV635" s="113"/>
      <c r="GW635" s="113"/>
      <c r="GX635" s="113"/>
      <c r="GY635" s="113"/>
      <c r="GZ635" s="113"/>
      <c r="HA635" s="113"/>
      <c r="HB635" s="113"/>
      <c r="HC635" s="113"/>
      <c r="HD635" s="113"/>
      <c r="HE635" s="113"/>
      <c r="HF635" s="113"/>
      <c r="HG635" s="113"/>
      <c r="HH635" s="113"/>
      <c r="HI635" s="113"/>
      <c r="HJ635" s="113"/>
      <c r="HK635" s="113"/>
      <c r="HL635" s="113"/>
      <c r="HM635" s="113"/>
      <c r="HN635" s="113"/>
      <c r="HO635" s="113"/>
      <c r="HP635" s="113"/>
      <c r="HQ635" s="113"/>
      <c r="HR635" s="113"/>
      <c r="HS635" s="113"/>
      <c r="HT635" s="113"/>
      <c r="HU635" s="113"/>
      <c r="HV635" s="113"/>
      <c r="HW635" s="113"/>
      <c r="HX635" s="113"/>
      <c r="HY635" s="113"/>
      <c r="HZ635" s="113"/>
      <c r="IA635" s="113"/>
      <c r="IB635" s="113"/>
      <c r="IC635" s="113"/>
      <c r="ID635" s="113"/>
      <c r="IE635" s="113"/>
      <c r="IF635" s="113"/>
      <c r="IG635" s="113"/>
      <c r="IH635" s="113"/>
      <c r="II635" s="113"/>
      <c r="IJ635" s="113"/>
      <c r="IK635" s="113"/>
      <c r="IL635" s="113"/>
      <c r="IM635" s="113"/>
      <c r="IN635" s="113"/>
      <c r="IO635" s="113"/>
      <c r="IP635" s="113"/>
      <c r="IQ635" s="113"/>
      <c r="IR635" s="113"/>
      <c r="IS635" s="113"/>
      <c r="IT635" s="113"/>
      <c r="IU635" s="113"/>
      <c r="IV635" s="113"/>
    </row>
    <row r="636" customFormat="false" ht="35.7" hidden="false" customHeight="true" outlineLevel="0" collapsed="false">
      <c r="A636" s="316"/>
      <c r="B636" s="316"/>
      <c r="C636" s="63" t="s">
        <v>1691</v>
      </c>
      <c r="D636" s="63"/>
      <c r="E636" s="42"/>
      <c r="F636" s="317"/>
      <c r="G636" s="63" t="s">
        <v>198</v>
      </c>
      <c r="H636" s="318"/>
      <c r="I636" s="70"/>
      <c r="J636" s="284" t="s">
        <v>1692</v>
      </c>
      <c r="K636" s="56" t="n">
        <v>11541</v>
      </c>
      <c r="L636" s="91" t="s">
        <v>39</v>
      </c>
      <c r="M636" s="233" t="n">
        <v>11560</v>
      </c>
      <c r="N636" s="354" t="s">
        <v>2225</v>
      </c>
      <c r="O636" s="354"/>
      <c r="P636" s="354"/>
      <c r="Q636" s="56" t="n">
        <v>1233</v>
      </c>
      <c r="R636" s="98" t="s">
        <v>39</v>
      </c>
      <c r="S636" s="58" t="n">
        <v>92.76</v>
      </c>
      <c r="T636" s="71"/>
      <c r="U636" s="355" t="s">
        <v>81</v>
      </c>
      <c r="V636" s="355"/>
      <c r="W636" s="56" t="n">
        <v>212.23</v>
      </c>
      <c r="X636" s="98" t="s">
        <v>39</v>
      </c>
      <c r="Y636" s="58" t="n">
        <v>493.2</v>
      </c>
      <c r="Z636" s="73"/>
      <c r="AA636" s="70"/>
      <c r="AB636" s="321" t="s">
        <v>2226</v>
      </c>
      <c r="AC636" s="56" t="n">
        <v>1005</v>
      </c>
      <c r="AD636" s="98" t="s">
        <v>39</v>
      </c>
      <c r="AE636" s="58" t="n">
        <v>678.2</v>
      </c>
      <c r="BM636" s="113"/>
      <c r="BN636" s="113"/>
      <c r="BO636" s="113"/>
      <c r="BP636" s="113"/>
      <c r="BQ636" s="113"/>
      <c r="BR636" s="113"/>
      <c r="BS636" s="113"/>
      <c r="BT636" s="113"/>
      <c r="BU636" s="113"/>
      <c r="BV636" s="113"/>
      <c r="BW636" s="113"/>
      <c r="BX636" s="113"/>
      <c r="BY636" s="113"/>
      <c r="BZ636" s="113"/>
      <c r="CA636" s="113"/>
      <c r="CB636" s="113"/>
      <c r="CC636" s="113"/>
      <c r="CD636" s="113"/>
      <c r="CE636" s="113"/>
      <c r="CF636" s="113"/>
      <c r="CG636" s="113"/>
      <c r="CH636" s="113"/>
      <c r="CI636" s="113"/>
      <c r="CJ636" s="113"/>
      <c r="CK636" s="113"/>
      <c r="CL636" s="113"/>
      <c r="CM636" s="113"/>
      <c r="CN636" s="113"/>
      <c r="CO636" s="113"/>
      <c r="CP636" s="113"/>
      <c r="CQ636" s="113"/>
      <c r="CR636" s="113"/>
      <c r="CS636" s="113"/>
      <c r="CT636" s="113"/>
      <c r="CU636" s="113"/>
      <c r="CV636" s="113"/>
      <c r="CW636" s="113"/>
      <c r="CX636" s="113"/>
      <c r="CY636" s="113"/>
      <c r="CZ636" s="113"/>
      <c r="DA636" s="113"/>
      <c r="DB636" s="113"/>
      <c r="DC636" s="113"/>
      <c r="DD636" s="113"/>
      <c r="DE636" s="113"/>
      <c r="DF636" s="113"/>
      <c r="DG636" s="113"/>
      <c r="DH636" s="113"/>
      <c r="DI636" s="113"/>
      <c r="DJ636" s="113"/>
      <c r="DK636" s="113"/>
      <c r="DL636" s="113"/>
      <c r="DM636" s="113"/>
      <c r="DN636" s="113"/>
      <c r="DO636" s="113"/>
      <c r="DP636" s="113"/>
      <c r="DQ636" s="113"/>
      <c r="DR636" s="113"/>
      <c r="DS636" s="113"/>
      <c r="DT636" s="113"/>
      <c r="DU636" s="113"/>
      <c r="DV636" s="113"/>
      <c r="DW636" s="113"/>
      <c r="DX636" s="113"/>
      <c r="DY636" s="113"/>
      <c r="DZ636" s="113"/>
      <c r="EA636" s="113"/>
      <c r="EB636" s="113"/>
      <c r="EC636" s="113"/>
      <c r="ED636" s="113"/>
      <c r="EE636" s="113"/>
      <c r="EF636" s="113"/>
      <c r="EG636" s="113"/>
      <c r="EH636" s="113"/>
      <c r="EI636" s="113"/>
      <c r="EJ636" s="113"/>
      <c r="EK636" s="113"/>
      <c r="EL636" s="113"/>
      <c r="EM636" s="113"/>
      <c r="EN636" s="113"/>
      <c r="EO636" s="113"/>
      <c r="EP636" s="113"/>
      <c r="EQ636" s="113"/>
      <c r="ER636" s="113"/>
      <c r="ES636" s="113"/>
      <c r="ET636" s="113"/>
      <c r="EU636" s="113"/>
      <c r="EV636" s="113"/>
      <c r="EW636" s="113"/>
      <c r="EX636" s="113"/>
      <c r="EY636" s="113"/>
      <c r="EZ636" s="113"/>
      <c r="FA636" s="113"/>
      <c r="FB636" s="113"/>
      <c r="FC636" s="113"/>
      <c r="FD636" s="113"/>
      <c r="FE636" s="113"/>
      <c r="FF636" s="113"/>
      <c r="FG636" s="113"/>
      <c r="FH636" s="113"/>
      <c r="FI636" s="113"/>
      <c r="FJ636" s="113"/>
      <c r="FK636" s="113"/>
      <c r="FL636" s="113"/>
      <c r="FM636" s="113"/>
      <c r="FN636" s="113"/>
      <c r="FO636" s="113"/>
      <c r="FP636" s="113"/>
      <c r="FQ636" s="113"/>
      <c r="FR636" s="113"/>
      <c r="FS636" s="113"/>
      <c r="FT636" s="113"/>
      <c r="FU636" s="113"/>
      <c r="FV636" s="113"/>
      <c r="FW636" s="113"/>
      <c r="FX636" s="113"/>
      <c r="FY636" s="113"/>
      <c r="FZ636" s="113"/>
      <c r="GA636" s="113"/>
      <c r="GB636" s="113"/>
      <c r="GC636" s="113"/>
      <c r="GD636" s="113"/>
      <c r="GE636" s="113"/>
      <c r="GF636" s="113"/>
      <c r="GG636" s="113"/>
      <c r="GH636" s="113"/>
      <c r="GI636" s="113"/>
      <c r="GJ636" s="113"/>
      <c r="GK636" s="113"/>
      <c r="GL636" s="113"/>
      <c r="GM636" s="113"/>
      <c r="GN636" s="113"/>
      <c r="GO636" s="113"/>
      <c r="GP636" s="113"/>
      <c r="GQ636" s="113"/>
      <c r="GR636" s="113"/>
      <c r="GS636" s="113"/>
      <c r="GT636" s="113"/>
      <c r="GU636" s="113"/>
      <c r="GV636" s="113"/>
      <c r="GW636" s="113"/>
      <c r="GX636" s="113"/>
      <c r="GY636" s="113"/>
      <c r="GZ636" s="113"/>
      <c r="HA636" s="113"/>
      <c r="HB636" s="113"/>
      <c r="HC636" s="113"/>
      <c r="HD636" s="113"/>
      <c r="HE636" s="113"/>
      <c r="HF636" s="113"/>
      <c r="HG636" s="113"/>
      <c r="HH636" s="113"/>
      <c r="HI636" s="113"/>
      <c r="HJ636" s="113"/>
      <c r="HK636" s="113"/>
      <c r="HL636" s="113"/>
      <c r="HM636" s="113"/>
      <c r="HN636" s="113"/>
      <c r="HO636" s="113"/>
      <c r="HP636" s="113"/>
      <c r="HQ636" s="113"/>
      <c r="HR636" s="113"/>
      <c r="HS636" s="113"/>
      <c r="HT636" s="113"/>
      <c r="HU636" s="113"/>
      <c r="HV636" s="113"/>
      <c r="HW636" s="113"/>
      <c r="HX636" s="113"/>
      <c r="HY636" s="113"/>
      <c r="HZ636" s="113"/>
      <c r="IA636" s="113"/>
      <c r="IB636" s="113"/>
      <c r="IC636" s="113"/>
      <c r="ID636" s="113"/>
      <c r="IE636" s="113"/>
      <c r="IF636" s="113"/>
      <c r="IG636" s="113"/>
      <c r="IH636" s="113"/>
      <c r="II636" s="113"/>
      <c r="IJ636" s="113"/>
      <c r="IK636" s="113"/>
      <c r="IL636" s="113"/>
      <c r="IM636" s="113"/>
      <c r="IN636" s="113"/>
      <c r="IO636" s="113"/>
      <c r="IP636" s="113"/>
      <c r="IQ636" s="113"/>
      <c r="IR636" s="113"/>
      <c r="IS636" s="113"/>
      <c r="IT636" s="113"/>
      <c r="IU636" s="113"/>
      <c r="IV636" s="113"/>
    </row>
    <row r="637" customFormat="false" ht="35.7" hidden="false" customHeight="true" outlineLevel="0" collapsed="false">
      <c r="A637" s="316"/>
      <c r="B637" s="316"/>
      <c r="C637" s="63"/>
      <c r="D637" s="63"/>
      <c r="E637" s="52"/>
      <c r="F637" s="317"/>
      <c r="G637" s="63" t="s">
        <v>166</v>
      </c>
      <c r="H637" s="318"/>
      <c r="I637" s="70"/>
      <c r="J637" s="58"/>
      <c r="K637" s="205" t="str">
        <f aca="false">ROUND(K636*32300/1000000,2)&amp;" ppm"</f>
        <v>372.77 ppm</v>
      </c>
      <c r="L637" s="91" t="s">
        <v>39</v>
      </c>
      <c r="M637" s="206" t="str">
        <f aca="false">ROUND(M636*32300/1000000,2)&amp;" ppm"</f>
        <v>373.39 ppm</v>
      </c>
      <c r="N637" s="319"/>
      <c r="O637" s="319"/>
      <c r="P637" s="319"/>
      <c r="Q637" s="205" t="str">
        <f aca="false">ROUND(Q636*1760/1000,2)&amp;" ppb"</f>
        <v>2170.08 ppb</v>
      </c>
      <c r="R637" s="91" t="s">
        <v>39</v>
      </c>
      <c r="S637" s="206" t="str">
        <f aca="false">ROUND(S636*1760/1000,2)&amp;" ppb"</f>
        <v>163.26 ppb</v>
      </c>
      <c r="T637" s="71"/>
      <c r="U637" s="72"/>
      <c r="V637" s="72"/>
      <c r="W637" s="56"/>
      <c r="X637" s="70"/>
      <c r="Y637" s="72"/>
      <c r="Z637" s="73"/>
      <c r="AA637" s="72"/>
      <c r="AB637" s="72"/>
      <c r="AC637" s="71"/>
      <c r="AD637" s="70"/>
      <c r="AE637" s="72"/>
      <c r="BM637" s="113"/>
      <c r="BN637" s="113"/>
      <c r="BO637" s="113"/>
      <c r="BP637" s="113"/>
      <c r="BQ637" s="113"/>
      <c r="BR637" s="113"/>
      <c r="BS637" s="113"/>
      <c r="BT637" s="113"/>
      <c r="BU637" s="113"/>
      <c r="BV637" s="113"/>
      <c r="BW637" s="113"/>
      <c r="BX637" s="113"/>
      <c r="BY637" s="113"/>
      <c r="BZ637" s="113"/>
      <c r="CA637" s="113"/>
      <c r="CB637" s="113"/>
      <c r="CC637" s="113"/>
      <c r="CD637" s="113"/>
      <c r="CE637" s="113"/>
      <c r="CF637" s="113"/>
      <c r="CG637" s="113"/>
      <c r="CH637" s="113"/>
      <c r="CI637" s="113"/>
      <c r="CJ637" s="113"/>
      <c r="CK637" s="113"/>
      <c r="CL637" s="113"/>
      <c r="CM637" s="113"/>
      <c r="CN637" s="113"/>
      <c r="CO637" s="113"/>
      <c r="CP637" s="113"/>
      <c r="CQ637" s="113"/>
      <c r="CR637" s="113"/>
      <c r="CS637" s="113"/>
      <c r="CT637" s="113"/>
      <c r="CU637" s="113"/>
      <c r="CV637" s="113"/>
      <c r="CW637" s="113"/>
      <c r="CX637" s="113"/>
      <c r="CY637" s="113"/>
      <c r="CZ637" s="113"/>
      <c r="DA637" s="113"/>
      <c r="DB637" s="113"/>
      <c r="DC637" s="113"/>
      <c r="DD637" s="113"/>
      <c r="DE637" s="113"/>
      <c r="DF637" s="113"/>
      <c r="DG637" s="113"/>
      <c r="DH637" s="113"/>
      <c r="DI637" s="113"/>
      <c r="DJ637" s="113"/>
      <c r="DK637" s="113"/>
      <c r="DL637" s="113"/>
      <c r="DM637" s="113"/>
      <c r="DN637" s="113"/>
      <c r="DO637" s="113"/>
      <c r="DP637" s="113"/>
      <c r="DQ637" s="113"/>
      <c r="DR637" s="113"/>
      <c r="DS637" s="113"/>
      <c r="DT637" s="113"/>
      <c r="DU637" s="113"/>
      <c r="DV637" s="113"/>
      <c r="DW637" s="113"/>
      <c r="DX637" s="113"/>
      <c r="DY637" s="113"/>
      <c r="DZ637" s="113"/>
      <c r="EA637" s="113"/>
      <c r="EB637" s="113"/>
      <c r="EC637" s="113"/>
      <c r="ED637" s="113"/>
      <c r="EE637" s="113"/>
      <c r="EF637" s="113"/>
      <c r="EG637" s="113"/>
      <c r="EH637" s="113"/>
      <c r="EI637" s="113"/>
      <c r="EJ637" s="113"/>
      <c r="EK637" s="113"/>
      <c r="EL637" s="113"/>
      <c r="EM637" s="113"/>
      <c r="EN637" s="113"/>
      <c r="EO637" s="113"/>
      <c r="EP637" s="113"/>
      <c r="EQ637" s="113"/>
      <c r="ER637" s="113"/>
      <c r="ES637" s="113"/>
      <c r="ET637" s="113"/>
      <c r="EU637" s="113"/>
      <c r="EV637" s="113"/>
      <c r="EW637" s="113"/>
      <c r="EX637" s="113"/>
      <c r="EY637" s="113"/>
      <c r="EZ637" s="113"/>
      <c r="FA637" s="113"/>
      <c r="FB637" s="113"/>
      <c r="FC637" s="113"/>
      <c r="FD637" s="113"/>
      <c r="FE637" s="113"/>
      <c r="FF637" s="113"/>
      <c r="FG637" s="113"/>
      <c r="FH637" s="113"/>
      <c r="FI637" s="113"/>
      <c r="FJ637" s="113"/>
      <c r="FK637" s="113"/>
      <c r="FL637" s="113"/>
      <c r="FM637" s="113"/>
      <c r="FN637" s="113"/>
      <c r="FO637" s="113"/>
      <c r="FP637" s="113"/>
      <c r="FQ637" s="113"/>
      <c r="FR637" s="113"/>
      <c r="FS637" s="113"/>
      <c r="FT637" s="113"/>
      <c r="FU637" s="113"/>
      <c r="FV637" s="113"/>
      <c r="FW637" s="113"/>
      <c r="FX637" s="113"/>
      <c r="FY637" s="113"/>
      <c r="FZ637" s="113"/>
      <c r="GA637" s="113"/>
      <c r="GB637" s="113"/>
      <c r="GC637" s="113"/>
      <c r="GD637" s="113"/>
      <c r="GE637" s="113"/>
      <c r="GF637" s="113"/>
      <c r="GG637" s="113"/>
      <c r="GH637" s="113"/>
      <c r="GI637" s="113"/>
      <c r="GJ637" s="113"/>
      <c r="GK637" s="113"/>
      <c r="GL637" s="113"/>
      <c r="GM637" s="113"/>
      <c r="GN637" s="113"/>
      <c r="GO637" s="113"/>
      <c r="GP637" s="113"/>
      <c r="GQ637" s="113"/>
      <c r="GR637" s="113"/>
      <c r="GS637" s="113"/>
      <c r="GT637" s="113"/>
      <c r="GU637" s="113"/>
      <c r="GV637" s="113"/>
      <c r="GW637" s="113"/>
      <c r="GX637" s="113"/>
      <c r="GY637" s="113"/>
      <c r="GZ637" s="113"/>
      <c r="HA637" s="113"/>
      <c r="HB637" s="113"/>
      <c r="HC637" s="113"/>
      <c r="HD637" s="113"/>
      <c r="HE637" s="113"/>
      <c r="HF637" s="113"/>
      <c r="HG637" s="113"/>
      <c r="HH637" s="113"/>
      <c r="HI637" s="113"/>
      <c r="HJ637" s="113"/>
      <c r="HK637" s="113"/>
      <c r="HL637" s="113"/>
      <c r="HM637" s="113"/>
      <c r="HN637" s="113"/>
      <c r="HO637" s="113"/>
      <c r="HP637" s="113"/>
      <c r="HQ637" s="113"/>
      <c r="HR637" s="113"/>
      <c r="HS637" s="113"/>
      <c r="HT637" s="113"/>
      <c r="HU637" s="113"/>
      <c r="HV637" s="113"/>
      <c r="HW637" s="113"/>
      <c r="HX637" s="113"/>
      <c r="HY637" s="113"/>
      <c r="HZ637" s="113"/>
      <c r="IA637" s="113"/>
      <c r="IB637" s="113"/>
      <c r="IC637" s="113"/>
      <c r="ID637" s="113"/>
      <c r="IE637" s="113"/>
      <c r="IF637" s="113"/>
      <c r="IG637" s="113"/>
      <c r="IH637" s="113"/>
      <c r="II637" s="113"/>
      <c r="IJ637" s="113"/>
      <c r="IK637" s="113"/>
      <c r="IL637" s="113"/>
      <c r="IM637" s="113"/>
      <c r="IN637" s="113"/>
      <c r="IO637" s="113"/>
      <c r="IP637" s="113"/>
      <c r="IQ637" s="113"/>
      <c r="IR637" s="113"/>
      <c r="IS637" s="113"/>
      <c r="IT637" s="113"/>
      <c r="IU637" s="113"/>
      <c r="IV637" s="113"/>
    </row>
    <row r="638" customFormat="false" ht="34.3" hidden="false" customHeight="true" outlineLevel="0" collapsed="false">
      <c r="A638" s="223" t="s">
        <v>2227</v>
      </c>
      <c r="B638" s="24" t="s">
        <v>2228</v>
      </c>
      <c r="C638" s="199" t="s">
        <v>1255</v>
      </c>
      <c r="D638" s="25" t="n">
        <v>8.887</v>
      </c>
      <c r="E638" s="26" t="s">
        <v>2229</v>
      </c>
      <c r="F638" s="27" t="n">
        <v>44370</v>
      </c>
      <c r="G638" s="28" t="s">
        <v>111</v>
      </c>
      <c r="H638" s="108"/>
      <c r="I638" s="109" t="s">
        <v>27</v>
      </c>
      <c r="J638" s="110"/>
      <c r="K638" s="108"/>
      <c r="L638" s="109" t="s">
        <v>28</v>
      </c>
      <c r="M638" s="110"/>
      <c r="N638" s="108"/>
      <c r="O638" s="109" t="s">
        <v>29</v>
      </c>
      <c r="P638" s="110"/>
      <c r="Q638" s="108"/>
      <c r="R638" s="109" t="s">
        <v>30</v>
      </c>
      <c r="S638" s="110"/>
      <c r="T638" s="111"/>
      <c r="U638" s="109" t="s">
        <v>112</v>
      </c>
      <c r="V638" s="110"/>
      <c r="W638" s="108"/>
      <c r="X638" s="109" t="s">
        <v>32</v>
      </c>
      <c r="Y638" s="110"/>
      <c r="Z638" s="108"/>
      <c r="AA638" s="109" t="s">
        <v>98</v>
      </c>
      <c r="AB638" s="110"/>
      <c r="AC638" s="112" t="s">
        <v>34</v>
      </c>
      <c r="AD638" s="112"/>
      <c r="AE638" s="112"/>
    </row>
    <row r="639" customFormat="false" ht="29.05" hidden="false" customHeight="true" outlineLevel="0" collapsed="false">
      <c r="A639" s="93" t="s">
        <v>2230</v>
      </c>
      <c r="B639" s="93" t="s">
        <v>2231</v>
      </c>
      <c r="C639" s="93"/>
      <c r="D639" s="93"/>
      <c r="E639" s="93"/>
      <c r="F639" s="96" t="n">
        <v>44379</v>
      </c>
      <c r="G639" s="28" t="s">
        <v>198</v>
      </c>
      <c r="H639" s="35" t="s">
        <v>2232</v>
      </c>
      <c r="I639" s="33"/>
      <c r="J639" s="36"/>
      <c r="K639" s="35" t="n">
        <v>528.2</v>
      </c>
      <c r="L639" s="33" t="s">
        <v>39</v>
      </c>
      <c r="M639" s="36" t="n">
        <v>364.4</v>
      </c>
      <c r="N639" s="35" t="n">
        <v>5.067</v>
      </c>
      <c r="O639" s="33" t="s">
        <v>39</v>
      </c>
      <c r="P639" s="36" t="n">
        <v>5.36</v>
      </c>
      <c r="Q639" s="35" t="s">
        <v>2233</v>
      </c>
      <c r="R639" s="33"/>
      <c r="S639" s="36"/>
      <c r="T639" s="35" t="s">
        <v>2234</v>
      </c>
      <c r="U639" s="33"/>
      <c r="V639" s="36"/>
      <c r="W639" s="35" t="s">
        <v>2235</v>
      </c>
      <c r="X639" s="30"/>
      <c r="Y639" s="36"/>
      <c r="Z639" s="35" t="s">
        <v>1140</v>
      </c>
      <c r="AA639" s="33"/>
      <c r="AB639" s="36"/>
      <c r="AC639" s="163"/>
      <c r="AD639" s="163"/>
      <c r="AE639" s="163"/>
    </row>
    <row r="640" customFormat="false" ht="28.4" hidden="false" customHeight="true" outlineLevel="0" collapsed="false">
      <c r="A640" s="93"/>
      <c r="B640" s="93" t="s">
        <v>2236</v>
      </c>
      <c r="C640" s="93"/>
      <c r="D640" s="93"/>
      <c r="E640" s="224"/>
      <c r="F640" s="96"/>
      <c r="G640" s="28" t="s">
        <v>166</v>
      </c>
      <c r="H640" s="201" t="str">
        <f aca="false">"&lt;"&amp;ROUND(RIGHT(H639,LEN(H639)-1)*81/1000,2)&amp;" ppb"</f>
        <v>&lt;0.61 ppb</v>
      </c>
      <c r="I640" s="33"/>
      <c r="J640" s="202"/>
      <c r="K640" s="201" t="str">
        <f aca="false">ROUND(K639*81/1000,2)&amp;" ppb"</f>
        <v>42.78 ppb</v>
      </c>
      <c r="L640" s="33" t="s">
        <v>39</v>
      </c>
      <c r="M640" s="202" t="str">
        <f aca="false">ROUND(M639*81/1000,2)&amp;" ppb"</f>
        <v>29.52 ppb</v>
      </c>
      <c r="N640" s="201" t="str">
        <f aca="false">ROUND(N639*1760/1000,2)&amp;" ppb"</f>
        <v>8.92 ppb</v>
      </c>
      <c r="O640" s="33" t="s">
        <v>39</v>
      </c>
      <c r="P640" s="202" t="str">
        <f aca="false">ROUND(P639*1760/1000,2)&amp;" ppb"</f>
        <v>9.43 ppb</v>
      </c>
      <c r="Q640" s="201" t="str">
        <f aca="false">"&lt;"&amp;ROUND(RIGHT(Q639,LEN(Q639)-1)*246/1000,2)&amp;" ppb"</f>
        <v>&lt;3.27 ppb</v>
      </c>
      <c r="R640" s="33"/>
      <c r="S640" s="202"/>
      <c r="T640" s="201" t="str">
        <f aca="false">"&lt;"&amp;ROUND(RIGHT(T639,LEN(T639)-1)*32300/1000000,2)&amp;" ppm"</f>
        <v>&lt;10.64 ppm</v>
      </c>
      <c r="U640" s="33"/>
      <c r="V640" s="202"/>
      <c r="W640" s="29"/>
      <c r="X640" s="33"/>
      <c r="Y640" s="31"/>
      <c r="Z640" s="29"/>
      <c r="AA640" s="33"/>
      <c r="AB640" s="31"/>
      <c r="AC640" s="37"/>
      <c r="AD640" s="33"/>
      <c r="AE640" s="38"/>
    </row>
    <row r="641" customFormat="false" ht="30" hidden="false" customHeight="true" outlineLevel="0" collapsed="false">
      <c r="A641" s="93" t="s">
        <v>2237</v>
      </c>
      <c r="B641" s="93" t="s">
        <v>114</v>
      </c>
      <c r="C641" s="93"/>
      <c r="D641" s="93"/>
      <c r="E641" s="224"/>
      <c r="F641" s="96"/>
      <c r="G641" s="225" t="s">
        <v>111</v>
      </c>
      <c r="H641" s="134" t="s">
        <v>115</v>
      </c>
      <c r="I641" s="134"/>
      <c r="J641" s="134"/>
      <c r="K641" s="108"/>
      <c r="L641" s="109" t="s">
        <v>80</v>
      </c>
      <c r="M641" s="110"/>
      <c r="N641" s="135"/>
      <c r="O641" s="109" t="s">
        <v>81</v>
      </c>
      <c r="P641" s="136"/>
      <c r="Q641" s="135"/>
      <c r="R641" s="109" t="s">
        <v>117</v>
      </c>
      <c r="S641" s="136"/>
      <c r="T641" s="111"/>
      <c r="U641" s="109"/>
      <c r="V641" s="137"/>
      <c r="W641" s="111"/>
      <c r="X641" s="109"/>
      <c r="Y641" s="137"/>
      <c r="Z641" s="111"/>
      <c r="AA641" s="109"/>
      <c r="AB641" s="137"/>
      <c r="AC641" s="108"/>
      <c r="AD641" s="109"/>
      <c r="AE641" s="110"/>
    </row>
    <row r="642" customFormat="false" ht="27.6" hidden="false" customHeight="true" outlineLevel="0" collapsed="false">
      <c r="A642" s="226"/>
      <c r="B642" s="93" t="s">
        <v>2238</v>
      </c>
      <c r="C642" s="93"/>
      <c r="D642" s="93"/>
      <c r="E642" s="93"/>
      <c r="F642" s="96"/>
      <c r="G642" s="28" t="s">
        <v>198</v>
      </c>
      <c r="H642" s="35" t="n">
        <v>10329</v>
      </c>
      <c r="I642" s="30" t="s">
        <v>39</v>
      </c>
      <c r="J642" s="283" t="n">
        <v>7231</v>
      </c>
      <c r="K642" s="35" t="n">
        <v>24.899</v>
      </c>
      <c r="L642" s="30" t="s">
        <v>39</v>
      </c>
      <c r="M642" s="283" t="n">
        <v>39.77</v>
      </c>
      <c r="N642" s="35" t="s">
        <v>2239</v>
      </c>
      <c r="O642" s="30"/>
      <c r="P642" s="36"/>
      <c r="Q642" s="35" t="s">
        <v>2240</v>
      </c>
      <c r="R642" s="30"/>
      <c r="S642" s="36"/>
      <c r="T642" s="35"/>
      <c r="U642" s="33"/>
      <c r="V642" s="36"/>
      <c r="W642" s="29"/>
      <c r="X642" s="33"/>
      <c r="Y642" s="36"/>
      <c r="Z642" s="37"/>
      <c r="AA642" s="37"/>
      <c r="AB642" s="37"/>
      <c r="AC642" s="29"/>
      <c r="AD642" s="33"/>
      <c r="AE642" s="36"/>
    </row>
    <row r="643" customFormat="false" ht="29.2" hidden="false" customHeight="true" outlineLevel="0" collapsed="false">
      <c r="A643" s="228"/>
      <c r="B643" s="228"/>
      <c r="C643" s="39"/>
      <c r="D643" s="39"/>
      <c r="E643" s="39"/>
      <c r="F643" s="40"/>
      <c r="G643" s="28" t="s">
        <v>166</v>
      </c>
      <c r="H643" s="201" t="str">
        <f aca="false">ROUND(H642*81/1000,2)&amp;" ppb"</f>
        <v>836.65 ppb</v>
      </c>
      <c r="I643" s="33" t="s">
        <v>39</v>
      </c>
      <c r="J643" s="202" t="str">
        <f aca="false">ROUND(J642*81/1000,2)&amp;" ppb"</f>
        <v>585.71 ppb</v>
      </c>
      <c r="K643" s="29"/>
      <c r="L643" s="30"/>
      <c r="M643" s="31"/>
      <c r="N643" s="35"/>
      <c r="O643" s="33"/>
      <c r="P643" s="36"/>
      <c r="Q643" s="201" t="str">
        <f aca="false">"&lt;"&amp;ROUND(RIGHT(Q642,LEN(Q642)-1)*246/1000,2)&amp;" ppb"</f>
        <v>&lt;2.83 ppb</v>
      </c>
      <c r="R643" s="33"/>
      <c r="S643" s="202"/>
      <c r="T643" s="29"/>
      <c r="U643" s="31"/>
      <c r="V643" s="31"/>
      <c r="W643" s="35"/>
      <c r="X643" s="33"/>
      <c r="Y643" s="31"/>
      <c r="Z643" s="37"/>
      <c r="AA643" s="31"/>
      <c r="AB643" s="31"/>
      <c r="AC643" s="29"/>
      <c r="AD643" s="33"/>
      <c r="AE643" s="31"/>
    </row>
    <row r="644" customFormat="false" ht="34.3" hidden="false" customHeight="true" outlineLevel="0" collapsed="false">
      <c r="A644" s="229" t="s">
        <v>2241</v>
      </c>
      <c r="B644" s="41" t="s">
        <v>2242</v>
      </c>
      <c r="C644" s="185" t="s">
        <v>2243</v>
      </c>
      <c r="D644" s="76" t="n">
        <v>11.486</v>
      </c>
      <c r="E644" s="42" t="n">
        <v>210505</v>
      </c>
      <c r="F644" s="62" t="n">
        <v>44321</v>
      </c>
      <c r="G644" s="63" t="s">
        <v>111</v>
      </c>
      <c r="H644" s="108"/>
      <c r="I644" s="109" t="s">
        <v>27</v>
      </c>
      <c r="J644" s="110"/>
      <c r="K644" s="108"/>
      <c r="L644" s="109" t="s">
        <v>28</v>
      </c>
      <c r="M644" s="110"/>
      <c r="N644" s="108"/>
      <c r="O644" s="109" t="s">
        <v>29</v>
      </c>
      <c r="P644" s="110"/>
      <c r="Q644" s="108"/>
      <c r="R644" s="109" t="s">
        <v>30</v>
      </c>
      <c r="S644" s="110"/>
      <c r="T644" s="111"/>
      <c r="U644" s="109" t="s">
        <v>112</v>
      </c>
      <c r="V644" s="110"/>
      <c r="W644" s="108"/>
      <c r="X644" s="109" t="s">
        <v>32</v>
      </c>
      <c r="Y644" s="110"/>
      <c r="Z644" s="108"/>
      <c r="AA644" s="109" t="s">
        <v>98</v>
      </c>
      <c r="AB644" s="110"/>
      <c r="AC644" s="112" t="s">
        <v>34</v>
      </c>
      <c r="AD644" s="112"/>
      <c r="AE644" s="112"/>
    </row>
    <row r="645" customFormat="false" ht="29.05" hidden="false" customHeight="true" outlineLevel="0" collapsed="false">
      <c r="A645" s="86" t="s">
        <v>2242</v>
      </c>
      <c r="B645" s="86" t="s">
        <v>2244</v>
      </c>
      <c r="C645" s="86"/>
      <c r="D645" s="86"/>
      <c r="E645" s="86"/>
      <c r="F645" s="89" t="n">
        <v>44333</v>
      </c>
      <c r="G645" s="63" t="s">
        <v>198</v>
      </c>
      <c r="H645" s="56" t="n">
        <v>1.448</v>
      </c>
      <c r="I645" s="91" t="s">
        <v>39</v>
      </c>
      <c r="J645" s="58" t="n">
        <v>1.427</v>
      </c>
      <c r="K645" s="77" t="s">
        <v>2245</v>
      </c>
      <c r="L645" s="70"/>
      <c r="M645" s="58"/>
      <c r="N645" s="77" t="s">
        <v>2246</v>
      </c>
      <c r="O645" s="70"/>
      <c r="P645" s="58"/>
      <c r="Q645" s="77" t="s">
        <v>2247</v>
      </c>
      <c r="R645" s="70"/>
      <c r="S645" s="58"/>
      <c r="T645" s="56" t="n">
        <v>15.501</v>
      </c>
      <c r="U645" s="91" t="s">
        <v>39</v>
      </c>
      <c r="V645" s="58" t="n">
        <v>47.23</v>
      </c>
      <c r="W645" s="77" t="s">
        <v>2248</v>
      </c>
      <c r="X645" s="57"/>
      <c r="Y645" s="58"/>
      <c r="Z645" s="77" t="s">
        <v>2249</v>
      </c>
      <c r="AA645" s="70"/>
      <c r="AB645" s="58"/>
      <c r="AC645" s="69"/>
      <c r="AD645" s="69"/>
      <c r="AE645" s="69"/>
    </row>
    <row r="646" customFormat="false" ht="28.4" hidden="false" customHeight="true" outlineLevel="0" collapsed="false">
      <c r="A646" s="86"/>
      <c r="B646" s="86" t="s">
        <v>2250</v>
      </c>
      <c r="C646" s="86"/>
      <c r="D646" s="230"/>
      <c r="E646" s="86"/>
      <c r="F646" s="89"/>
      <c r="G646" s="63" t="s">
        <v>166</v>
      </c>
      <c r="H646" s="205" t="str">
        <f aca="false">ROUND(H645*81/1000,2)&amp;" ppb"</f>
        <v>0.12 ppb</v>
      </c>
      <c r="I646" s="91" t="s">
        <v>39</v>
      </c>
      <c r="J646" s="206" t="str">
        <f aca="false">ROUND(J645*81/1000,2)&amp;" ppb"</f>
        <v>0.12 ppb</v>
      </c>
      <c r="K646" s="205" t="str">
        <f aca="false">"&lt;"&amp;ROUND(RIGHT(K645,LEN(K645)-1)*81/1000,2)&amp;" ppb"</f>
        <v>&lt;2.06 ppb</v>
      </c>
      <c r="L646" s="70"/>
      <c r="M646" s="206"/>
      <c r="N646" s="205" t="str">
        <f aca="false">"&lt;"&amp;ROUND(RIGHT(N645,LEN(N645)-1)*1760/1000,2)&amp;" ppb"</f>
        <v>&lt;0.55 ppb</v>
      </c>
      <c r="O646" s="70"/>
      <c r="P646" s="206"/>
      <c r="Q646" s="205" t="str">
        <f aca="false">"&lt;"&amp;ROUND(RIGHT(Q645,LEN(Q645)-1)*246/1000,2)&amp;" ppb"</f>
        <v>&lt;0.8 ppb</v>
      </c>
      <c r="R646" s="70"/>
      <c r="S646" s="206"/>
      <c r="T646" s="205" t="str">
        <f aca="false">ROUND(T645*32300/1000000,2)&amp;" ppm"</f>
        <v>0.5 ppm</v>
      </c>
      <c r="U646" s="91" t="s">
        <v>39</v>
      </c>
      <c r="V646" s="206" t="str">
        <f aca="false">ROUND(V645*32300/1000000,2)&amp;" ppm"</f>
        <v>1.53 ppm</v>
      </c>
      <c r="W646" s="71"/>
      <c r="X646" s="70"/>
      <c r="Y646" s="72"/>
      <c r="Z646" s="71"/>
      <c r="AA646" s="70"/>
      <c r="AB646" s="72"/>
      <c r="AC646" s="73"/>
      <c r="AD646" s="70"/>
      <c r="AE646" s="74"/>
    </row>
    <row r="647" customFormat="false" ht="30" hidden="false" customHeight="true" outlineLevel="0" collapsed="false">
      <c r="A647" s="86" t="s">
        <v>2251</v>
      </c>
      <c r="B647" s="86"/>
      <c r="C647" s="86"/>
      <c r="D647" s="230"/>
      <c r="E647" s="86"/>
      <c r="F647" s="89"/>
      <c r="G647" s="231" t="s">
        <v>111</v>
      </c>
      <c r="H647" s="134" t="s">
        <v>115</v>
      </c>
      <c r="I647" s="134"/>
      <c r="J647" s="134"/>
      <c r="K647" s="108"/>
      <c r="L647" s="109" t="s">
        <v>80</v>
      </c>
      <c r="M647" s="110"/>
      <c r="N647" s="135"/>
      <c r="O647" s="109" t="s">
        <v>81</v>
      </c>
      <c r="P647" s="136"/>
      <c r="Q647" s="135"/>
      <c r="R647" s="109" t="s">
        <v>117</v>
      </c>
      <c r="S647" s="136"/>
      <c r="T647" s="111"/>
      <c r="U647" s="109" t="s">
        <v>1846</v>
      </c>
      <c r="V647" s="137"/>
      <c r="W647" s="111"/>
      <c r="X647" s="109" t="s">
        <v>1847</v>
      </c>
      <c r="Y647" s="137"/>
      <c r="Z647" s="111"/>
      <c r="AA647" s="109"/>
      <c r="AB647" s="137"/>
      <c r="AC647" s="108"/>
      <c r="AD647" s="109"/>
      <c r="AE647" s="110"/>
    </row>
    <row r="648" customFormat="false" ht="27.6" hidden="false" customHeight="true" outlineLevel="0" collapsed="false">
      <c r="A648" s="232"/>
      <c r="B648" s="86"/>
      <c r="C648" s="86"/>
      <c r="D648" s="86"/>
      <c r="E648" s="86"/>
      <c r="F648" s="89"/>
      <c r="G648" s="63" t="s">
        <v>198</v>
      </c>
      <c r="H648" s="56" t="n">
        <v>838.27</v>
      </c>
      <c r="I648" s="98" t="s">
        <v>39</v>
      </c>
      <c r="J648" s="233" t="n">
        <v>907.9</v>
      </c>
      <c r="K648" s="77" t="s">
        <v>2252</v>
      </c>
      <c r="L648" s="57"/>
      <c r="M648" s="233"/>
      <c r="N648" s="56" t="n">
        <v>9.3909</v>
      </c>
      <c r="O648" s="98" t="s">
        <v>39</v>
      </c>
      <c r="P648" s="58" t="n">
        <v>2.711</v>
      </c>
      <c r="Q648" s="77" t="s">
        <v>416</v>
      </c>
      <c r="R648" s="57"/>
      <c r="S648" s="58"/>
      <c r="T648" s="56" t="n">
        <v>0.7408</v>
      </c>
      <c r="U648" s="91" t="s">
        <v>39</v>
      </c>
      <c r="V648" s="58" t="n">
        <v>0.7333</v>
      </c>
      <c r="W648" s="92" t="s">
        <v>2253</v>
      </c>
      <c r="X648" s="70"/>
      <c r="Y648" s="58"/>
      <c r="Z648" s="73"/>
      <c r="AA648" s="73"/>
      <c r="AB648" s="73"/>
      <c r="AC648" s="71"/>
      <c r="AD648" s="70"/>
      <c r="AE648" s="58"/>
    </row>
    <row r="649" customFormat="false" ht="29.2" hidden="false" customHeight="true" outlineLevel="0" collapsed="false">
      <c r="A649" s="235"/>
      <c r="B649" s="235"/>
      <c r="C649" s="51"/>
      <c r="D649" s="51"/>
      <c r="E649" s="51"/>
      <c r="F649" s="53"/>
      <c r="G649" s="63" t="s">
        <v>166</v>
      </c>
      <c r="H649" s="205" t="str">
        <f aca="false">ROUND(H648*81/1000,2)&amp;" ppb"</f>
        <v>67.9 ppb</v>
      </c>
      <c r="I649" s="91" t="s">
        <v>39</v>
      </c>
      <c r="J649" s="206" t="str">
        <f aca="false">ROUND(J648*81/1000,2)&amp;" ppb"</f>
        <v>73.54 ppb</v>
      </c>
      <c r="K649" s="71"/>
      <c r="L649" s="57"/>
      <c r="M649" s="72"/>
      <c r="N649" s="56"/>
      <c r="O649" s="70"/>
      <c r="P649" s="58"/>
      <c r="Q649" s="205" t="str">
        <f aca="false">"&lt;"&amp;ROUND(RIGHT(Q648,LEN(Q648)-1)*246/1000,2)&amp;" ppb"</f>
        <v>&lt;0.9 ppb</v>
      </c>
      <c r="R649" s="70"/>
      <c r="S649" s="206"/>
      <c r="T649" s="71"/>
      <c r="U649" s="72"/>
      <c r="V649" s="72"/>
      <c r="W649" s="56"/>
      <c r="X649" s="70"/>
      <c r="Y649" s="72"/>
      <c r="Z649" s="73"/>
      <c r="AA649" s="72"/>
      <c r="AB649" s="72"/>
      <c r="AC649" s="71"/>
      <c r="AD649" s="70"/>
      <c r="AE649" s="72"/>
    </row>
    <row r="650" customFormat="false" ht="34.3" hidden="false" customHeight="true" outlineLevel="0" collapsed="false">
      <c r="A650" s="223" t="s">
        <v>2254</v>
      </c>
      <c r="B650" s="24" t="s">
        <v>2255</v>
      </c>
      <c r="C650" s="199" t="s">
        <v>2256</v>
      </c>
      <c r="D650" s="25" t="n">
        <v>6.589</v>
      </c>
      <c r="E650" s="26" t="s">
        <v>2257</v>
      </c>
      <c r="F650" s="27" t="n">
        <v>44498</v>
      </c>
      <c r="G650" s="28" t="s">
        <v>111</v>
      </c>
      <c r="H650" s="108"/>
      <c r="I650" s="109" t="s">
        <v>27</v>
      </c>
      <c r="J650" s="110"/>
      <c r="K650" s="108"/>
      <c r="L650" s="109" t="s">
        <v>28</v>
      </c>
      <c r="M650" s="110"/>
      <c r="N650" s="108"/>
      <c r="O650" s="109" t="s">
        <v>29</v>
      </c>
      <c r="P650" s="110"/>
      <c r="Q650" s="108"/>
      <c r="R650" s="109" t="s">
        <v>30</v>
      </c>
      <c r="S650" s="110"/>
      <c r="T650" s="111"/>
      <c r="U650" s="109" t="s">
        <v>112</v>
      </c>
      <c r="V650" s="110"/>
      <c r="W650" s="108"/>
      <c r="X650" s="109" t="s">
        <v>32</v>
      </c>
      <c r="Y650" s="110"/>
      <c r="Z650" s="108"/>
      <c r="AA650" s="109" t="s">
        <v>98</v>
      </c>
      <c r="AB650" s="110"/>
      <c r="AC650" s="112" t="s">
        <v>34</v>
      </c>
      <c r="AD650" s="112"/>
      <c r="AE650" s="112"/>
    </row>
    <row r="651" customFormat="false" ht="29.05" hidden="false" customHeight="true" outlineLevel="0" collapsed="false">
      <c r="A651" s="93" t="s">
        <v>2258</v>
      </c>
      <c r="B651" s="93"/>
      <c r="C651" s="93"/>
      <c r="D651" s="93"/>
      <c r="E651" s="93"/>
      <c r="F651" s="96" t="n">
        <v>44505</v>
      </c>
      <c r="G651" s="28" t="s">
        <v>198</v>
      </c>
      <c r="H651" s="35" t="n">
        <v>4972</v>
      </c>
      <c r="I651" s="33" t="s">
        <v>39</v>
      </c>
      <c r="J651" s="36" t="n">
        <v>196.5</v>
      </c>
      <c r="K651" s="35" t="n">
        <v>9792</v>
      </c>
      <c r="L651" s="33" t="s">
        <v>39</v>
      </c>
      <c r="M651" s="36" t="n">
        <v>758.6</v>
      </c>
      <c r="N651" s="35" t="n">
        <v>282.6</v>
      </c>
      <c r="O651" s="33" t="s">
        <v>39</v>
      </c>
      <c r="P651" s="36" t="n">
        <v>19.92</v>
      </c>
      <c r="Q651" s="35" t="n">
        <v>9605</v>
      </c>
      <c r="R651" s="33" t="s">
        <v>39</v>
      </c>
      <c r="S651" s="36" t="n">
        <v>372</v>
      </c>
      <c r="T651" s="35" t="n">
        <v>12476</v>
      </c>
      <c r="U651" s="33" t="s">
        <v>39</v>
      </c>
      <c r="V651" s="36" t="n">
        <v>2337</v>
      </c>
      <c r="W651" s="35" t="s">
        <v>2259</v>
      </c>
      <c r="X651" s="30"/>
      <c r="Y651" s="36"/>
      <c r="Z651" s="35" t="s">
        <v>2260</v>
      </c>
      <c r="AA651" s="33"/>
      <c r="AB651" s="36"/>
      <c r="AC651" s="163"/>
      <c r="AD651" s="163"/>
      <c r="AE651" s="163"/>
    </row>
    <row r="652" customFormat="false" ht="28.4" hidden="false" customHeight="true" outlineLevel="0" collapsed="false">
      <c r="A652" s="93"/>
      <c r="B652" s="224"/>
      <c r="C652" s="93"/>
      <c r="D652" s="93"/>
      <c r="E652" s="224"/>
      <c r="F652" s="96"/>
      <c r="G652" s="28" t="s">
        <v>166</v>
      </c>
      <c r="H652" s="201" t="str">
        <f aca="false">ROUND(H651*81/1000,2)&amp;" ppb"</f>
        <v>402.73 ppb</v>
      </c>
      <c r="I652" s="33" t="s">
        <v>39</v>
      </c>
      <c r="J652" s="202" t="str">
        <f aca="false">ROUND(J651*81/1000,2)&amp;" ppb"</f>
        <v>15.92 ppb</v>
      </c>
      <c r="K652" s="201" t="str">
        <f aca="false">ROUND(K651*81/1000,2)&amp;" ppb"</f>
        <v>793.15 ppb</v>
      </c>
      <c r="L652" s="33" t="s">
        <v>39</v>
      </c>
      <c r="M652" s="202" t="str">
        <f aca="false">ROUND(M651*81/1000,2)&amp;" ppb"</f>
        <v>61.45 ppb</v>
      </c>
      <c r="N652" s="201" t="str">
        <f aca="false">ROUND(N651*1760/1000,2)&amp;" ppb"</f>
        <v>497.38 ppb</v>
      </c>
      <c r="O652" s="33" t="s">
        <v>39</v>
      </c>
      <c r="P652" s="202" t="str">
        <f aca="false">ROUND(P651*1760/1000,2)&amp;" ppb"</f>
        <v>35.06 ppb</v>
      </c>
      <c r="Q652" s="201" t="str">
        <f aca="false">ROUND(Q651*246/1000000,2)&amp;" ppm"</f>
        <v>2.36 ppm</v>
      </c>
      <c r="R652" s="33" t="s">
        <v>39</v>
      </c>
      <c r="S652" s="202" t="str">
        <f aca="false">ROUND(S651*246/1000000,2)&amp;" ppm"</f>
        <v>0.09 ppm</v>
      </c>
      <c r="T652" s="201" t="str">
        <f aca="false">ROUND(T651*32300/1000000,2)&amp;" ppm"</f>
        <v>402.97 ppm</v>
      </c>
      <c r="U652" s="33" t="s">
        <v>39</v>
      </c>
      <c r="V652" s="202" t="str">
        <f aca="false">ROUND(V651*32300/1000000,2)&amp;" ppm"</f>
        <v>75.49 ppm</v>
      </c>
      <c r="W652" s="29"/>
      <c r="X652" s="33"/>
      <c r="Y652" s="31"/>
      <c r="Z652" s="29"/>
      <c r="AA652" s="33"/>
      <c r="AB652" s="31"/>
      <c r="AC652" s="37"/>
      <c r="AD652" s="33"/>
      <c r="AE652" s="38"/>
    </row>
    <row r="653" customFormat="false" ht="30" hidden="false" customHeight="true" outlineLevel="0" collapsed="false">
      <c r="A653" s="93"/>
      <c r="B653" s="224" t="s">
        <v>114</v>
      </c>
      <c r="C653" s="93"/>
      <c r="D653" s="93"/>
      <c r="E653" s="224"/>
      <c r="F653" s="96"/>
      <c r="G653" s="225" t="s">
        <v>111</v>
      </c>
      <c r="H653" s="134" t="s">
        <v>115</v>
      </c>
      <c r="I653" s="134"/>
      <c r="J653" s="134"/>
      <c r="K653" s="108"/>
      <c r="L653" s="109" t="s">
        <v>80</v>
      </c>
      <c r="M653" s="110"/>
      <c r="N653" s="135"/>
      <c r="O653" s="109" t="s">
        <v>81</v>
      </c>
      <c r="P653" s="136"/>
      <c r="Q653" s="135"/>
      <c r="R653" s="109" t="s">
        <v>117</v>
      </c>
      <c r="S653" s="136"/>
      <c r="T653" s="111"/>
      <c r="U653" s="109"/>
      <c r="V653" s="137"/>
      <c r="W653" s="111"/>
      <c r="X653" s="109"/>
      <c r="Y653" s="137"/>
      <c r="Z653" s="111"/>
      <c r="AA653" s="109"/>
      <c r="AB653" s="137"/>
      <c r="AC653" s="108"/>
      <c r="AD653" s="109"/>
      <c r="AE653" s="110"/>
    </row>
    <row r="654" customFormat="false" ht="27.6" hidden="false" customHeight="true" outlineLevel="0" collapsed="false">
      <c r="A654" s="226"/>
      <c r="B654" s="93"/>
      <c r="C654" s="93"/>
      <c r="D654" s="93"/>
      <c r="E654" s="93"/>
      <c r="F654" s="96"/>
      <c r="G654" s="28" t="s">
        <v>198</v>
      </c>
      <c r="H654" s="35" t="n">
        <v>4722.5</v>
      </c>
      <c r="I654" s="30" t="s">
        <v>39</v>
      </c>
      <c r="J654" s="283" t="n">
        <v>1342</v>
      </c>
      <c r="K654" s="35" t="s">
        <v>2261</v>
      </c>
      <c r="L654" s="30"/>
      <c r="M654" s="283"/>
      <c r="N654" s="35" t="s">
        <v>2262</v>
      </c>
      <c r="O654" s="30"/>
      <c r="P654" s="36"/>
      <c r="Q654" s="35" t="n">
        <v>8948</v>
      </c>
      <c r="R654" s="30" t="s">
        <v>39</v>
      </c>
      <c r="S654" s="36" t="n">
        <v>372.8</v>
      </c>
      <c r="T654" s="35"/>
      <c r="U654" s="33"/>
      <c r="V654" s="36"/>
      <c r="W654" s="29"/>
      <c r="X654" s="33"/>
      <c r="Y654" s="36"/>
      <c r="Z654" s="37"/>
      <c r="AA654" s="37"/>
      <c r="AB654" s="37"/>
      <c r="AC654" s="29"/>
      <c r="AD654" s="33"/>
      <c r="AE654" s="36"/>
    </row>
    <row r="655" customFormat="false" ht="29.2" hidden="false" customHeight="true" outlineLevel="0" collapsed="false">
      <c r="A655" s="228"/>
      <c r="B655" s="228"/>
      <c r="C655" s="39"/>
      <c r="D655" s="39"/>
      <c r="E655" s="39"/>
      <c r="F655" s="40"/>
      <c r="G655" s="28" t="s">
        <v>166</v>
      </c>
      <c r="H655" s="201" t="str">
        <f aca="false">ROUND(H654*81/1000,2)&amp;" ppb"</f>
        <v>382.52 ppb</v>
      </c>
      <c r="I655" s="33" t="s">
        <v>39</v>
      </c>
      <c r="J655" s="202" t="str">
        <f aca="false">ROUND(J654*81/1000,2)&amp;" ppb"</f>
        <v>108.7 ppb</v>
      </c>
      <c r="K655" s="29"/>
      <c r="L655" s="30"/>
      <c r="M655" s="31"/>
      <c r="N655" s="35"/>
      <c r="O655" s="33"/>
      <c r="P655" s="36"/>
      <c r="Q655" s="201" t="str">
        <f aca="false">ROUND(Q654*246/1000000,2)&amp;" ppm"</f>
        <v>2.2 ppm</v>
      </c>
      <c r="R655" s="33" t="s">
        <v>39</v>
      </c>
      <c r="S655" s="202" t="str">
        <f aca="false">ROUND(S654*246/1000000,2)&amp;" ppm"</f>
        <v>0.09 ppm</v>
      </c>
      <c r="T655" s="29"/>
      <c r="U655" s="31"/>
      <c r="V655" s="31"/>
      <c r="W655" s="35"/>
      <c r="X655" s="33"/>
      <c r="Y655" s="31"/>
      <c r="Z655" s="37"/>
      <c r="AA655" s="31"/>
      <c r="AB655" s="31"/>
      <c r="AC655" s="29"/>
      <c r="AD655" s="33"/>
      <c r="AE655" s="31"/>
    </row>
    <row r="656" customFormat="false" ht="34.3" hidden="false" customHeight="true" outlineLevel="0" collapsed="false">
      <c r="A656" s="229" t="s">
        <v>2263</v>
      </c>
      <c r="B656" s="41" t="s">
        <v>2264</v>
      </c>
      <c r="C656" s="185" t="s">
        <v>2265</v>
      </c>
      <c r="D656" s="76" t="n">
        <v>27.383</v>
      </c>
      <c r="E656" s="42" t="n">
        <v>211105</v>
      </c>
      <c r="F656" s="62" t="n">
        <v>44505</v>
      </c>
      <c r="G656" s="63" t="s">
        <v>111</v>
      </c>
      <c r="H656" s="108"/>
      <c r="I656" s="109" t="s">
        <v>27</v>
      </c>
      <c r="J656" s="110"/>
      <c r="K656" s="108"/>
      <c r="L656" s="109" t="s">
        <v>28</v>
      </c>
      <c r="M656" s="110"/>
      <c r="N656" s="108"/>
      <c r="O656" s="109" t="s">
        <v>29</v>
      </c>
      <c r="P656" s="110"/>
      <c r="Q656" s="108"/>
      <c r="R656" s="109" t="s">
        <v>30</v>
      </c>
      <c r="S656" s="110"/>
      <c r="T656" s="111"/>
      <c r="U656" s="109" t="s">
        <v>112</v>
      </c>
      <c r="V656" s="110"/>
      <c r="W656" s="108"/>
      <c r="X656" s="109" t="s">
        <v>32</v>
      </c>
      <c r="Y656" s="110"/>
      <c r="Z656" s="108"/>
      <c r="AA656" s="109" t="s">
        <v>98</v>
      </c>
      <c r="AB656" s="110"/>
      <c r="AC656" s="112" t="s">
        <v>34</v>
      </c>
      <c r="AD656" s="112"/>
      <c r="AE656" s="112"/>
    </row>
    <row r="657" customFormat="false" ht="29.05" hidden="false" customHeight="true" outlineLevel="0" collapsed="false">
      <c r="A657" s="86" t="s">
        <v>2266</v>
      </c>
      <c r="B657" s="86"/>
      <c r="C657" s="86"/>
      <c r="D657" s="86"/>
      <c r="E657" s="86"/>
      <c r="F657" s="89" t="n">
        <v>44533</v>
      </c>
      <c r="G657" s="63" t="s">
        <v>198</v>
      </c>
      <c r="H657" s="56" t="n">
        <v>160.8</v>
      </c>
      <c r="I657" s="91" t="s">
        <v>39</v>
      </c>
      <c r="J657" s="58" t="n">
        <v>9.868</v>
      </c>
      <c r="K657" s="56" t="n">
        <v>2658</v>
      </c>
      <c r="L657" s="91" t="s">
        <v>39</v>
      </c>
      <c r="M657" s="58" t="n">
        <v>163</v>
      </c>
      <c r="N657" s="56" t="n">
        <v>48.19</v>
      </c>
      <c r="O657" s="91" t="s">
        <v>39</v>
      </c>
      <c r="P657" s="58" t="n">
        <v>2.454</v>
      </c>
      <c r="Q657" s="56" t="n">
        <v>119.8</v>
      </c>
      <c r="R657" s="91" t="s">
        <v>39</v>
      </c>
      <c r="S657" s="58" t="n">
        <v>9.485</v>
      </c>
      <c r="T657" s="56" t="n">
        <v>473.77</v>
      </c>
      <c r="U657" s="91" t="s">
        <v>39</v>
      </c>
      <c r="V657" s="58" t="n">
        <v>225</v>
      </c>
      <c r="W657" s="77" t="s">
        <v>2267</v>
      </c>
      <c r="X657" s="57"/>
      <c r="Y657" s="58"/>
      <c r="Z657" s="77" t="s">
        <v>2268</v>
      </c>
      <c r="AA657" s="70"/>
      <c r="AB657" s="58"/>
      <c r="AC657" s="69"/>
      <c r="AD657" s="69"/>
      <c r="AE657" s="69"/>
    </row>
    <row r="658" customFormat="false" ht="28.4" hidden="false" customHeight="true" outlineLevel="0" collapsed="false">
      <c r="A658" s="86"/>
      <c r="B658" s="86"/>
      <c r="C658" s="86"/>
      <c r="D658" s="230"/>
      <c r="E658" s="230"/>
      <c r="F658" s="89"/>
      <c r="G658" s="63" t="s">
        <v>166</v>
      </c>
      <c r="H658" s="205" t="str">
        <f aca="false">ROUND(H657*81/1000,2)&amp;" ppb"</f>
        <v>13.02 ppb</v>
      </c>
      <c r="I658" s="91" t="s">
        <v>39</v>
      </c>
      <c r="J658" s="206" t="str">
        <f aca="false">ROUND(J657*81/1000,2)&amp;" ppb"</f>
        <v>0.8 ppb</v>
      </c>
      <c r="K658" s="205" t="str">
        <f aca="false">ROUND(K657*81/1000,2)&amp;" ppb"</f>
        <v>215.3 ppb</v>
      </c>
      <c r="L658" s="91" t="s">
        <v>39</v>
      </c>
      <c r="M658" s="206" t="str">
        <f aca="false">ROUND(M657*81/1000,2)&amp;" ppb"</f>
        <v>13.2 ppb</v>
      </c>
      <c r="N658" s="205" t="str">
        <f aca="false">ROUND(N657*1760/1000,2)&amp;" ppb"</f>
        <v>84.81 ppb</v>
      </c>
      <c r="O658" s="91" t="s">
        <v>39</v>
      </c>
      <c r="P658" s="206" t="str">
        <f aca="false">ROUND(P657*1760/1000,2)&amp;" ppb"</f>
        <v>4.32 ppb</v>
      </c>
      <c r="Q658" s="205" t="str">
        <f aca="false">ROUND(Q657*246/1000,2)&amp;" ppb"</f>
        <v>29.47 ppb</v>
      </c>
      <c r="R658" s="91" t="s">
        <v>39</v>
      </c>
      <c r="S658" s="206" t="str">
        <f aca="false">ROUND(S657*246/1000,2)&amp;" ppb"</f>
        <v>2.33 ppb</v>
      </c>
      <c r="T658" s="205" t="str">
        <f aca="false">ROUND(T657*32300/1000000,2)&amp;" ppm"</f>
        <v>15.3 ppm</v>
      </c>
      <c r="U658" s="91" t="s">
        <v>39</v>
      </c>
      <c r="V658" s="206" t="str">
        <f aca="false">ROUND(V657*32300/1000000,2)&amp;" ppm"</f>
        <v>7.27 ppm</v>
      </c>
      <c r="W658" s="71"/>
      <c r="X658" s="70"/>
      <c r="Y658" s="72"/>
      <c r="Z658" s="71"/>
      <c r="AA658" s="70"/>
      <c r="AB658" s="72"/>
      <c r="AC658" s="73"/>
      <c r="AD658" s="70"/>
      <c r="AE658" s="74"/>
    </row>
    <row r="659" customFormat="false" ht="30" hidden="false" customHeight="true" outlineLevel="0" collapsed="false">
      <c r="A659" s="86"/>
      <c r="B659" s="86"/>
      <c r="C659" s="86"/>
      <c r="D659" s="230"/>
      <c r="E659" s="230"/>
      <c r="F659" s="89"/>
      <c r="G659" s="231" t="s">
        <v>111</v>
      </c>
      <c r="H659" s="134" t="s">
        <v>115</v>
      </c>
      <c r="I659" s="134"/>
      <c r="J659" s="134"/>
      <c r="K659" s="108"/>
      <c r="L659" s="109" t="s">
        <v>80</v>
      </c>
      <c r="M659" s="110"/>
      <c r="N659" s="135"/>
      <c r="O659" s="109" t="s">
        <v>81</v>
      </c>
      <c r="P659" s="136"/>
      <c r="Q659" s="135"/>
      <c r="R659" s="109" t="s">
        <v>117</v>
      </c>
      <c r="S659" s="136"/>
      <c r="T659" s="111"/>
      <c r="U659" s="109"/>
      <c r="V659" s="137"/>
      <c r="W659" s="111"/>
      <c r="X659" s="109"/>
      <c r="Y659" s="137"/>
      <c r="Z659" s="111"/>
      <c r="AA659" s="109"/>
      <c r="AB659" s="137"/>
      <c r="AC659" s="108"/>
      <c r="AD659" s="109"/>
      <c r="AE659" s="110"/>
    </row>
    <row r="660" customFormat="false" ht="27.6" hidden="false" customHeight="true" outlineLevel="0" collapsed="false">
      <c r="A660" s="232"/>
      <c r="B660" s="86"/>
      <c r="C660" s="86"/>
      <c r="D660" s="86"/>
      <c r="E660" s="86"/>
      <c r="F660" s="89"/>
      <c r="G660" s="63" t="s">
        <v>198</v>
      </c>
      <c r="H660" s="77" t="s">
        <v>2269</v>
      </c>
      <c r="I660" s="57"/>
      <c r="J660" s="233"/>
      <c r="K660" s="77" t="s">
        <v>2270</v>
      </c>
      <c r="L660" s="57"/>
      <c r="M660" s="233"/>
      <c r="N660" s="77" t="s">
        <v>2271</v>
      </c>
      <c r="O660" s="57"/>
      <c r="P660" s="58"/>
      <c r="Q660" s="56" t="n">
        <v>75.3</v>
      </c>
      <c r="R660" s="98" t="s">
        <v>39</v>
      </c>
      <c r="S660" s="58" t="n">
        <v>13.88</v>
      </c>
      <c r="T660" s="56"/>
      <c r="U660" s="70"/>
      <c r="V660" s="58"/>
      <c r="W660" s="71"/>
      <c r="X660" s="70"/>
      <c r="Y660" s="58"/>
      <c r="Z660" s="73"/>
      <c r="AA660" s="73"/>
      <c r="AB660" s="73"/>
      <c r="AC660" s="71"/>
      <c r="AD660" s="70"/>
      <c r="AE660" s="58"/>
    </row>
    <row r="661" customFormat="false" ht="29.2" hidden="false" customHeight="true" outlineLevel="0" collapsed="false">
      <c r="A661" s="235"/>
      <c r="B661" s="235"/>
      <c r="C661" s="51"/>
      <c r="D661" s="51"/>
      <c r="E661" s="51"/>
      <c r="F661" s="53"/>
      <c r="G661" s="63" t="s">
        <v>166</v>
      </c>
      <c r="H661" s="205" t="str">
        <f aca="false">"&lt;"&amp;ROUND(RIGHT(H660,LEN(H660)-1)*81/1000,2)&amp;" ppb"</f>
        <v>&lt;44.15 ppb</v>
      </c>
      <c r="I661" s="70"/>
      <c r="J661" s="206"/>
      <c r="K661" s="71"/>
      <c r="L661" s="57"/>
      <c r="M661" s="72"/>
      <c r="N661" s="56"/>
      <c r="O661" s="70"/>
      <c r="P661" s="58"/>
      <c r="Q661" s="205" t="str">
        <f aca="false">ROUND(Q660*246/1000,2)&amp;" ppb"</f>
        <v>18.52 ppb</v>
      </c>
      <c r="R661" s="91" t="s">
        <v>39</v>
      </c>
      <c r="S661" s="206" t="str">
        <f aca="false">ROUND(S660*246/1000,2)&amp;" ppb"</f>
        <v>3.41 ppb</v>
      </c>
      <c r="T661" s="71"/>
      <c r="U661" s="72"/>
      <c r="V661" s="72"/>
      <c r="W661" s="56"/>
      <c r="X661" s="70"/>
      <c r="Y661" s="72"/>
      <c r="Z661" s="73"/>
      <c r="AA661" s="72"/>
      <c r="AB661" s="72"/>
      <c r="AC661" s="71"/>
      <c r="AD661" s="70"/>
      <c r="AE661" s="72"/>
    </row>
    <row r="662" customFormat="false" ht="34.3" hidden="false" customHeight="true" outlineLevel="0" collapsed="false">
      <c r="A662" s="223" t="s">
        <v>2272</v>
      </c>
      <c r="B662" s="24" t="s">
        <v>2273</v>
      </c>
      <c r="C662" s="199" t="s">
        <v>2274</v>
      </c>
      <c r="D662" s="25" t="n">
        <v>13.587</v>
      </c>
      <c r="E662" s="26" t="s">
        <v>2275</v>
      </c>
      <c r="F662" s="27" t="n">
        <v>44533</v>
      </c>
      <c r="G662" s="28" t="s">
        <v>111</v>
      </c>
      <c r="H662" s="108"/>
      <c r="I662" s="109" t="s">
        <v>27</v>
      </c>
      <c r="J662" s="110"/>
      <c r="K662" s="108"/>
      <c r="L662" s="109" t="s">
        <v>28</v>
      </c>
      <c r="M662" s="110"/>
      <c r="N662" s="108"/>
      <c r="O662" s="109" t="s">
        <v>29</v>
      </c>
      <c r="P662" s="110"/>
      <c r="Q662" s="108"/>
      <c r="R662" s="109" t="s">
        <v>30</v>
      </c>
      <c r="S662" s="110"/>
      <c r="T662" s="111"/>
      <c r="U662" s="109" t="s">
        <v>112</v>
      </c>
      <c r="V662" s="110"/>
      <c r="W662" s="108"/>
      <c r="X662" s="109" t="s">
        <v>32</v>
      </c>
      <c r="Y662" s="110"/>
      <c r="Z662" s="108"/>
      <c r="AA662" s="109" t="s">
        <v>98</v>
      </c>
      <c r="AB662" s="110"/>
      <c r="AC662" s="112" t="s">
        <v>34</v>
      </c>
      <c r="AD662" s="112"/>
      <c r="AE662" s="112"/>
    </row>
    <row r="663" customFormat="false" ht="29.05" hidden="false" customHeight="true" outlineLevel="0" collapsed="false">
      <c r="A663" s="93" t="s">
        <v>2276</v>
      </c>
      <c r="B663" s="93" t="s">
        <v>2277</v>
      </c>
      <c r="C663" s="93"/>
      <c r="D663" s="93"/>
      <c r="E663" s="93"/>
      <c r="F663" s="96" t="n">
        <v>44547</v>
      </c>
      <c r="G663" s="28" t="s">
        <v>198</v>
      </c>
      <c r="H663" s="35" t="s">
        <v>2278</v>
      </c>
      <c r="I663" s="33"/>
      <c r="J663" s="36"/>
      <c r="K663" s="35" t="n">
        <v>19.85</v>
      </c>
      <c r="L663" s="33" t="s">
        <v>39</v>
      </c>
      <c r="M663" s="36" t="n">
        <v>45.18</v>
      </c>
      <c r="N663" s="35" t="n">
        <v>1.327</v>
      </c>
      <c r="O663" s="33" t="s">
        <v>39</v>
      </c>
      <c r="P663" s="36" t="n">
        <v>1.095</v>
      </c>
      <c r="Q663" s="35" t="s">
        <v>1856</v>
      </c>
      <c r="R663" s="33"/>
      <c r="S663" s="36"/>
      <c r="T663" s="35" t="n">
        <v>1045.9</v>
      </c>
      <c r="U663" s="33" t="s">
        <v>39</v>
      </c>
      <c r="V663" s="36" t="n">
        <v>734.3</v>
      </c>
      <c r="W663" s="35" t="s">
        <v>2279</v>
      </c>
      <c r="X663" s="30"/>
      <c r="Y663" s="36"/>
      <c r="Z663" s="35" t="s">
        <v>2280</v>
      </c>
      <c r="AA663" s="33"/>
      <c r="AB663" s="36"/>
      <c r="AC663" s="163"/>
      <c r="AD663" s="163"/>
      <c r="AE663" s="163"/>
    </row>
    <row r="664" customFormat="false" ht="28.4" hidden="false" customHeight="true" outlineLevel="0" collapsed="false">
      <c r="A664" s="93"/>
      <c r="B664" s="224"/>
      <c r="C664" s="93"/>
      <c r="D664" s="93"/>
      <c r="E664" s="224"/>
      <c r="F664" s="96"/>
      <c r="G664" s="28" t="s">
        <v>166</v>
      </c>
      <c r="H664" s="201" t="str">
        <f aca="false">"&lt;"&amp;ROUND(RIGHT(H663,LEN(H663)-1)*81/1000,2)&amp;" ppb"</f>
        <v>&lt;0.48 ppb</v>
      </c>
      <c r="I664" s="33"/>
      <c r="J664" s="202"/>
      <c r="K664" s="201" t="str">
        <f aca="false">ROUND(K663*81/1000,2)&amp;" ppb"</f>
        <v>1.61 ppb</v>
      </c>
      <c r="L664" s="33" t="s">
        <v>39</v>
      </c>
      <c r="M664" s="202" t="str">
        <f aca="false">ROUND(M663*81/1000,2)&amp;" ppb"</f>
        <v>3.66 ppb</v>
      </c>
      <c r="N664" s="201" t="str">
        <f aca="false">ROUND(N663*1760/1000,2)&amp;" ppb"</f>
        <v>2.34 ppb</v>
      </c>
      <c r="O664" s="33" t="s">
        <v>39</v>
      </c>
      <c r="P664" s="202" t="str">
        <f aca="false">ROUND(P663*1760/1000,2)&amp;" ppb"</f>
        <v>1.93 ppb</v>
      </c>
      <c r="Q664" s="201" t="str">
        <f aca="false">"&lt;"&amp;ROUND(RIGHT(Q663,LEN(Q663)-1)*246/1000,2)&amp;" ppb"</f>
        <v>&lt;1.89 ppb</v>
      </c>
      <c r="R664" s="33"/>
      <c r="S664" s="202"/>
      <c r="T664" s="201" t="str">
        <f aca="false">ROUND(T663*32300/1000000,2)&amp;" ppm"</f>
        <v>33.78 ppm</v>
      </c>
      <c r="U664" s="33" t="s">
        <v>39</v>
      </c>
      <c r="V664" s="202" t="str">
        <f aca="false">ROUND(V663*32300/1000000,2)&amp;" ppm"</f>
        <v>23.72 ppm</v>
      </c>
      <c r="W664" s="29"/>
      <c r="X664" s="33"/>
      <c r="Y664" s="31"/>
      <c r="Z664" s="29"/>
      <c r="AA664" s="33"/>
      <c r="AB664" s="31"/>
      <c r="AC664" s="37"/>
      <c r="AD664" s="33"/>
      <c r="AE664" s="38"/>
    </row>
    <row r="665" customFormat="false" ht="30" hidden="false" customHeight="true" outlineLevel="0" collapsed="false">
      <c r="A665" s="93"/>
      <c r="B665" s="224" t="s">
        <v>114</v>
      </c>
      <c r="C665" s="93"/>
      <c r="D665" s="93"/>
      <c r="E665" s="224"/>
      <c r="F665" s="96"/>
      <c r="G665" s="225" t="s">
        <v>111</v>
      </c>
      <c r="H665" s="134" t="s">
        <v>115</v>
      </c>
      <c r="I665" s="134"/>
      <c r="J665" s="134"/>
      <c r="K665" s="108"/>
      <c r="L665" s="109" t="s">
        <v>80</v>
      </c>
      <c r="M665" s="110"/>
      <c r="N665" s="135"/>
      <c r="O665" s="109" t="s">
        <v>81</v>
      </c>
      <c r="P665" s="136"/>
      <c r="Q665" s="135"/>
      <c r="R665" s="109" t="s">
        <v>117</v>
      </c>
      <c r="S665" s="136"/>
      <c r="T665" s="111"/>
      <c r="U665" s="109"/>
      <c r="V665" s="137"/>
      <c r="W665" s="111"/>
      <c r="X665" s="109"/>
      <c r="Y665" s="137"/>
      <c r="Z665" s="111"/>
      <c r="AA665" s="109"/>
      <c r="AB665" s="137"/>
      <c r="AC665" s="108"/>
      <c r="AD665" s="109"/>
      <c r="AE665" s="110"/>
    </row>
    <row r="666" customFormat="false" ht="27.6" hidden="false" customHeight="true" outlineLevel="0" collapsed="false">
      <c r="A666" s="226"/>
      <c r="B666" s="93"/>
      <c r="C666" s="93"/>
      <c r="D666" s="93"/>
      <c r="E666" s="93"/>
      <c r="F666" s="96"/>
      <c r="G666" s="28" t="s">
        <v>198</v>
      </c>
      <c r="H666" s="35" t="s">
        <v>2281</v>
      </c>
      <c r="I666" s="30"/>
      <c r="J666" s="283"/>
      <c r="K666" s="227" t="n">
        <v>553.13</v>
      </c>
      <c r="L666" s="30" t="s">
        <v>39</v>
      </c>
      <c r="M666" s="36" t="n">
        <v>570.4</v>
      </c>
      <c r="N666" s="35" t="s">
        <v>1926</v>
      </c>
      <c r="O666" s="30"/>
      <c r="P666" s="36"/>
      <c r="Q666" s="35" t="n">
        <v>13.44</v>
      </c>
      <c r="R666" s="30" t="s">
        <v>39</v>
      </c>
      <c r="S666" s="36" t="n">
        <v>10.47</v>
      </c>
      <c r="T666" s="35"/>
      <c r="U666" s="30"/>
      <c r="V666" s="36"/>
      <c r="W666" s="29"/>
      <c r="X666" s="33"/>
      <c r="Y666" s="36"/>
      <c r="Z666" s="37"/>
      <c r="AA666" s="37"/>
      <c r="AB666" s="37"/>
      <c r="AC666" s="29"/>
      <c r="AD666" s="33"/>
      <c r="AE666" s="36"/>
    </row>
    <row r="667" customFormat="false" ht="29.2" hidden="false" customHeight="true" outlineLevel="0" collapsed="false">
      <c r="A667" s="228"/>
      <c r="B667" s="228"/>
      <c r="C667" s="39"/>
      <c r="D667" s="39"/>
      <c r="E667" s="39"/>
      <c r="F667" s="40"/>
      <c r="G667" s="28" t="s">
        <v>166</v>
      </c>
      <c r="H667" s="201" t="str">
        <f aca="false">"&lt;"&amp;ROUND(RIGHT(H666,LEN(H666)-1)*81/1000,2)&amp;" ppb"</f>
        <v>&lt;53.49 ppb</v>
      </c>
      <c r="I667" s="33"/>
      <c r="J667" s="202"/>
      <c r="K667" s="29"/>
      <c r="L667" s="30"/>
      <c r="M667" s="31"/>
      <c r="N667" s="35"/>
      <c r="O667" s="33"/>
      <c r="P667" s="36"/>
      <c r="Q667" s="201" t="str">
        <f aca="false">ROUND(Q666*246/1000,2)&amp;" ppb"</f>
        <v>3.31 ppb</v>
      </c>
      <c r="R667" s="33" t="s">
        <v>39</v>
      </c>
      <c r="S667" s="202" t="str">
        <f aca="false">ROUND(S666*246/1000,2)&amp;" ppb"</f>
        <v>2.58 ppb</v>
      </c>
      <c r="T667" s="35"/>
      <c r="U667" s="33"/>
      <c r="V667" s="31"/>
      <c r="W667" s="35"/>
      <c r="X667" s="33"/>
      <c r="Y667" s="31"/>
      <c r="Z667" s="37"/>
      <c r="AA667" s="31"/>
      <c r="AB667" s="31"/>
      <c r="AC667" s="29"/>
      <c r="AD667" s="33"/>
      <c r="AE667" s="31"/>
    </row>
    <row r="668" customFormat="false" ht="34.3" hidden="false" customHeight="true" outlineLevel="0" collapsed="false">
      <c r="A668" s="229" t="s">
        <v>2282</v>
      </c>
      <c r="B668" s="41" t="s">
        <v>2283</v>
      </c>
      <c r="C668" s="185" t="s">
        <v>2284</v>
      </c>
      <c r="D668" s="76" t="n">
        <v>27.571</v>
      </c>
      <c r="E668" s="42" t="s">
        <v>2285</v>
      </c>
      <c r="F668" s="62" t="n">
        <v>44547</v>
      </c>
      <c r="G668" s="63" t="s">
        <v>111</v>
      </c>
      <c r="H668" s="108"/>
      <c r="I668" s="109" t="s">
        <v>27</v>
      </c>
      <c r="J668" s="110"/>
      <c r="K668" s="108"/>
      <c r="L668" s="109" t="s">
        <v>28</v>
      </c>
      <c r="M668" s="110"/>
      <c r="N668" s="108"/>
      <c r="O668" s="109" t="s">
        <v>29</v>
      </c>
      <c r="P668" s="110"/>
      <c r="Q668" s="108"/>
      <c r="R668" s="109" t="s">
        <v>30</v>
      </c>
      <c r="S668" s="110"/>
      <c r="T668" s="111"/>
      <c r="U668" s="109" t="s">
        <v>112</v>
      </c>
      <c r="V668" s="110"/>
      <c r="W668" s="108"/>
      <c r="X668" s="109" t="s">
        <v>32</v>
      </c>
      <c r="Y668" s="110"/>
      <c r="Z668" s="108"/>
      <c r="AA668" s="109" t="s">
        <v>98</v>
      </c>
      <c r="AB668" s="110"/>
      <c r="AC668" s="112" t="s">
        <v>34</v>
      </c>
      <c r="AD668" s="112"/>
      <c r="AE668" s="112"/>
    </row>
    <row r="669" customFormat="false" ht="29.05" hidden="false" customHeight="true" outlineLevel="0" collapsed="false">
      <c r="A669" s="86" t="s">
        <v>2286</v>
      </c>
      <c r="B669" s="86" t="s">
        <v>2287</v>
      </c>
      <c r="C669" s="86"/>
      <c r="D669" s="86"/>
      <c r="E669" s="86"/>
      <c r="F669" s="89" t="n">
        <v>44575</v>
      </c>
      <c r="G669" s="63" t="s">
        <v>198</v>
      </c>
      <c r="H669" s="56" t="n">
        <v>8782</v>
      </c>
      <c r="I669" s="91" t="s">
        <v>39</v>
      </c>
      <c r="J669" s="58" t="n">
        <v>268.4</v>
      </c>
      <c r="K669" s="56" t="n">
        <v>15040</v>
      </c>
      <c r="L669" s="91" t="s">
        <v>39</v>
      </c>
      <c r="M669" s="58" t="n">
        <v>924.1</v>
      </c>
      <c r="N669" s="56" t="n">
        <v>506.9</v>
      </c>
      <c r="O669" s="91" t="s">
        <v>39</v>
      </c>
      <c r="P669" s="58" t="n">
        <v>18.63</v>
      </c>
      <c r="Q669" s="56" t="n">
        <v>12300</v>
      </c>
      <c r="R669" s="91" t="s">
        <v>39</v>
      </c>
      <c r="S669" s="58" t="n">
        <v>399.7</v>
      </c>
      <c r="T669" s="56" t="n">
        <v>14881</v>
      </c>
      <c r="U669" s="91" t="s">
        <v>39</v>
      </c>
      <c r="V669" s="58" t="n">
        <v>1851</v>
      </c>
      <c r="W669" s="77" t="s">
        <v>2288</v>
      </c>
      <c r="X669" s="57"/>
      <c r="Y669" s="58"/>
      <c r="Z669" s="77" t="s">
        <v>2289</v>
      </c>
      <c r="AA669" s="70"/>
      <c r="AB669" s="58"/>
      <c r="AC669" s="69"/>
      <c r="AD669" s="69"/>
      <c r="AE669" s="69"/>
    </row>
    <row r="670" customFormat="false" ht="28.4" hidden="false" customHeight="true" outlineLevel="0" collapsed="false">
      <c r="A670" s="86"/>
      <c r="B670" s="86"/>
      <c r="C670" s="86"/>
      <c r="D670" s="230"/>
      <c r="E670" s="230"/>
      <c r="F670" s="89"/>
      <c r="G670" s="63" t="s">
        <v>166</v>
      </c>
      <c r="H670" s="205" t="str">
        <f aca="false">ROUND(H669*81/1000,2)&amp;" ppb"</f>
        <v>711.34 ppb</v>
      </c>
      <c r="I670" s="91" t="s">
        <v>39</v>
      </c>
      <c r="J670" s="206" t="str">
        <f aca="false">ROUND(J669*81/1000,2)&amp;" ppb"</f>
        <v>21.74 ppb</v>
      </c>
      <c r="K670" s="205" t="str">
        <f aca="false">ROUND(K669*81/1000,2)&amp;" ppb"</f>
        <v>1218.24 ppb</v>
      </c>
      <c r="L670" s="91" t="s">
        <v>39</v>
      </c>
      <c r="M670" s="206" t="str">
        <f aca="false">ROUND(M669*81/1000,2)&amp;" ppb"</f>
        <v>74.85 ppb</v>
      </c>
      <c r="N670" s="205" t="str">
        <f aca="false">ROUND(N669*1760/1000,2)&amp;" ppb"</f>
        <v>892.14 ppb</v>
      </c>
      <c r="O670" s="91" t="s">
        <v>39</v>
      </c>
      <c r="P670" s="206" t="str">
        <f aca="false">ROUND(P669*1760/1000,2)&amp;" ppb"</f>
        <v>32.79 ppb</v>
      </c>
      <c r="Q670" s="205" t="str">
        <f aca="false">ROUND(Q669*246/1000,2)&amp;" ppb"</f>
        <v>3025.8 ppb</v>
      </c>
      <c r="R670" s="91" t="s">
        <v>39</v>
      </c>
      <c r="S670" s="206" t="str">
        <f aca="false">ROUND(S669*246/1000,2)&amp;" ppb"</f>
        <v>98.33 ppb</v>
      </c>
      <c r="T670" s="205" t="str">
        <f aca="false">ROUND(T669*32300/1000000,2)&amp;" ppm"</f>
        <v>480.66 ppm</v>
      </c>
      <c r="U670" s="91" t="s">
        <v>39</v>
      </c>
      <c r="V670" s="206" t="str">
        <f aca="false">ROUND(V669*32300/1000000,2)&amp;" ppm"</f>
        <v>59.79 ppm</v>
      </c>
      <c r="W670" s="71"/>
      <c r="X670" s="70"/>
      <c r="Y670" s="72"/>
      <c r="Z670" s="71"/>
      <c r="AA670" s="70"/>
      <c r="AB670" s="72"/>
      <c r="AC670" s="73"/>
      <c r="AD670" s="70"/>
      <c r="AE670" s="74"/>
    </row>
    <row r="671" customFormat="false" ht="30" hidden="false" customHeight="true" outlineLevel="0" collapsed="false">
      <c r="A671" s="86"/>
      <c r="B671" s="86"/>
      <c r="C671" s="86"/>
      <c r="D671" s="230"/>
      <c r="E671" s="230"/>
      <c r="F671" s="89"/>
      <c r="G671" s="231" t="s">
        <v>111</v>
      </c>
      <c r="H671" s="134" t="s">
        <v>115</v>
      </c>
      <c r="I671" s="134"/>
      <c r="J671" s="134"/>
      <c r="K671" s="108"/>
      <c r="L671" s="109" t="s">
        <v>80</v>
      </c>
      <c r="M671" s="110"/>
      <c r="N671" s="135"/>
      <c r="O671" s="109" t="s">
        <v>81</v>
      </c>
      <c r="P671" s="136"/>
      <c r="Q671" s="135"/>
      <c r="R671" s="109" t="s">
        <v>117</v>
      </c>
      <c r="S671" s="136"/>
      <c r="T671" s="111"/>
      <c r="U671" s="109"/>
      <c r="V671" s="137"/>
      <c r="W671" s="111"/>
      <c r="X671" s="109"/>
      <c r="Y671" s="137"/>
      <c r="Z671" s="111"/>
      <c r="AA671" s="109"/>
      <c r="AB671" s="137"/>
      <c r="AC671" s="108"/>
      <c r="AD671" s="109"/>
      <c r="AE671" s="110"/>
    </row>
    <row r="672" customFormat="false" ht="27.6" hidden="false" customHeight="true" outlineLevel="0" collapsed="false">
      <c r="A672" s="232"/>
      <c r="B672" s="86"/>
      <c r="C672" s="86"/>
      <c r="D672" s="86"/>
      <c r="E672" s="86"/>
      <c r="F672" s="89"/>
      <c r="G672" s="63" t="s">
        <v>198</v>
      </c>
      <c r="H672" s="56" t="n">
        <v>7378</v>
      </c>
      <c r="I672" s="98" t="s">
        <v>39</v>
      </c>
      <c r="J672" s="233" t="n">
        <v>1067</v>
      </c>
      <c r="K672" s="77" t="s">
        <v>2290</v>
      </c>
      <c r="L672" s="57"/>
      <c r="M672" s="233"/>
      <c r="N672" s="56" t="n">
        <v>177.64</v>
      </c>
      <c r="O672" s="98" t="s">
        <v>39</v>
      </c>
      <c r="P672" s="58" t="n">
        <v>78.8</v>
      </c>
      <c r="Q672" s="56" t="n">
        <v>14050</v>
      </c>
      <c r="R672" s="98" t="s">
        <v>39</v>
      </c>
      <c r="S672" s="58" t="n">
        <v>425.3</v>
      </c>
      <c r="T672" s="56"/>
      <c r="U672" s="70"/>
      <c r="V672" s="58"/>
      <c r="W672" s="71"/>
      <c r="X672" s="70"/>
      <c r="Y672" s="58"/>
      <c r="Z672" s="73"/>
      <c r="AA672" s="73"/>
      <c r="AB672" s="73"/>
      <c r="AC672" s="71"/>
      <c r="AD672" s="70"/>
      <c r="AE672" s="58"/>
    </row>
    <row r="673" customFormat="false" ht="29.2" hidden="false" customHeight="true" outlineLevel="0" collapsed="false">
      <c r="A673" s="235"/>
      <c r="B673" s="235"/>
      <c r="C673" s="51"/>
      <c r="D673" s="51"/>
      <c r="E673" s="51"/>
      <c r="F673" s="53"/>
      <c r="G673" s="63" t="s">
        <v>166</v>
      </c>
      <c r="H673" s="205" t="str">
        <f aca="false">ROUND(H672*81/1000,2)&amp;" ppb"</f>
        <v>597.62 ppb</v>
      </c>
      <c r="I673" s="91" t="s">
        <v>39</v>
      </c>
      <c r="J673" s="206" t="str">
        <f aca="false">ROUND(J672*81/1000,2)&amp;" ppb"</f>
        <v>86.43 ppb</v>
      </c>
      <c r="K673" s="71"/>
      <c r="L673" s="57"/>
      <c r="M673" s="72"/>
      <c r="N673" s="56"/>
      <c r="O673" s="70"/>
      <c r="P673" s="58"/>
      <c r="Q673" s="205" t="str">
        <f aca="false">ROUND(Q672*246/1000,2)&amp;" ppb"</f>
        <v>3456.3 ppb</v>
      </c>
      <c r="R673" s="91" t="s">
        <v>39</v>
      </c>
      <c r="S673" s="206" t="str">
        <f aca="false">ROUND(S672*246/1000,2)&amp;" ppb"</f>
        <v>104.62 ppb</v>
      </c>
      <c r="T673" s="71"/>
      <c r="U673" s="72"/>
      <c r="V673" s="72"/>
      <c r="W673" s="56"/>
      <c r="X673" s="70"/>
      <c r="Y673" s="72"/>
      <c r="Z673" s="73"/>
      <c r="AA673" s="72"/>
      <c r="AB673" s="72"/>
      <c r="AC673" s="71"/>
      <c r="AD673" s="70"/>
      <c r="AE673" s="72"/>
    </row>
    <row r="674" customFormat="false" ht="34.3" hidden="false" customHeight="true" outlineLevel="0" collapsed="false">
      <c r="A674" s="223" t="s">
        <v>2291</v>
      </c>
      <c r="B674" s="356" t="s">
        <v>2292</v>
      </c>
      <c r="C674" s="199" t="s">
        <v>180</v>
      </c>
      <c r="D674" s="25" t="n">
        <v>14.68</v>
      </c>
      <c r="E674" s="26" t="n">
        <v>240125</v>
      </c>
      <c r="F674" s="27" t="n">
        <v>45316</v>
      </c>
      <c r="G674" s="28" t="s">
        <v>111</v>
      </c>
      <c r="H674" s="108"/>
      <c r="I674" s="109" t="s">
        <v>27</v>
      </c>
      <c r="J674" s="110"/>
      <c r="K674" s="108"/>
      <c r="L674" s="109" t="s">
        <v>28</v>
      </c>
      <c r="M674" s="110"/>
      <c r="N674" s="108"/>
      <c r="O674" s="109" t="s">
        <v>29</v>
      </c>
      <c r="P674" s="110"/>
      <c r="Q674" s="108"/>
      <c r="R674" s="109" t="s">
        <v>30</v>
      </c>
      <c r="S674" s="110"/>
      <c r="T674" s="111"/>
      <c r="U674" s="109" t="s">
        <v>112</v>
      </c>
      <c r="V674" s="110"/>
      <c r="W674" s="108"/>
      <c r="X674" s="109" t="s">
        <v>32</v>
      </c>
      <c r="Y674" s="110"/>
      <c r="Z674" s="108"/>
      <c r="AA674" s="109" t="s">
        <v>98</v>
      </c>
      <c r="AB674" s="110"/>
      <c r="AC674" s="112" t="s">
        <v>34</v>
      </c>
      <c r="AD674" s="112"/>
      <c r="AE674" s="112"/>
    </row>
    <row r="675" customFormat="false" ht="29.05" hidden="false" customHeight="true" outlineLevel="0" collapsed="false">
      <c r="A675" s="93" t="s">
        <v>2293</v>
      </c>
      <c r="B675" s="357" t="s">
        <v>2294</v>
      </c>
      <c r="C675" s="93"/>
      <c r="D675" s="93"/>
      <c r="E675" s="93"/>
      <c r="F675" s="96" t="n">
        <v>45331</v>
      </c>
      <c r="G675" s="28" t="s">
        <v>198</v>
      </c>
      <c r="H675" s="35" t="s">
        <v>354</v>
      </c>
      <c r="I675" s="33"/>
      <c r="J675" s="36"/>
      <c r="K675" s="35" t="s">
        <v>2295</v>
      </c>
      <c r="L675" s="33"/>
      <c r="M675" s="36"/>
      <c r="N675" s="35" t="s">
        <v>1188</v>
      </c>
      <c r="O675" s="33"/>
      <c r="P675" s="36"/>
      <c r="Q675" s="35" t="s">
        <v>2296</v>
      </c>
      <c r="R675" s="33"/>
      <c r="S675" s="36"/>
      <c r="T675" s="35" t="n">
        <v>344.6</v>
      </c>
      <c r="U675" s="33" t="s">
        <v>39</v>
      </c>
      <c r="V675" s="36" t="n">
        <v>191.5</v>
      </c>
      <c r="W675" s="35" t="s">
        <v>2297</v>
      </c>
      <c r="X675" s="30"/>
      <c r="Y675" s="36"/>
      <c r="Z675" s="35" t="s">
        <v>2298</v>
      </c>
      <c r="AA675" s="33"/>
      <c r="AB675" s="36"/>
      <c r="AC675" s="163"/>
      <c r="AD675" s="163"/>
      <c r="AE675" s="163"/>
    </row>
    <row r="676" customFormat="false" ht="28.4" hidden="false" customHeight="true" outlineLevel="0" collapsed="false">
      <c r="A676" s="93"/>
      <c r="B676" s="93" t="s">
        <v>2223</v>
      </c>
      <c r="C676" s="93"/>
      <c r="D676" s="93"/>
      <c r="E676" s="224"/>
      <c r="F676" s="96"/>
      <c r="G676" s="28" t="s">
        <v>166</v>
      </c>
      <c r="H676" s="201" t="str">
        <f aca="false">"&lt;"&amp;ROUND(RIGHT(H675,LEN(H675)-1)*81/1000,2)&amp;" ppb"</f>
        <v>&lt;0.16 ppb</v>
      </c>
      <c r="I676" s="33"/>
      <c r="J676" s="202"/>
      <c r="K676" s="201" t="str">
        <f aca="false">"&lt;"&amp;ROUND(RIGHT(K675,LEN(K675)-1)*81/1000,2)&amp;" ppb"</f>
        <v>&lt;1.28 ppb</v>
      </c>
      <c r="L676" s="33"/>
      <c r="M676" s="202"/>
      <c r="N676" s="201" t="str">
        <f aca="false">"&lt;"&amp;ROUND(RIGHT(N675,LEN(N675)-1)*1760/1000,2)&amp;" ppb"</f>
        <v>&lt;2.18 ppb</v>
      </c>
      <c r="O676" s="33"/>
      <c r="P676" s="202"/>
      <c r="Q676" s="201" t="str">
        <f aca="false">"&lt;"&amp;ROUND(RIGHT(Q675,LEN(Q675)-1)*246/1000,2)&amp;" ppb"</f>
        <v>&lt;1.07 ppb</v>
      </c>
      <c r="R676" s="33"/>
      <c r="S676" s="202"/>
      <c r="T676" s="201" t="str">
        <f aca="false">ROUND(T675*32300/1000000,2)&amp;" ppm"</f>
        <v>11.13 ppm</v>
      </c>
      <c r="U676" s="33" t="s">
        <v>39</v>
      </c>
      <c r="V676" s="202" t="str">
        <f aca="false">ROUND(V675*32300/1000000,2)&amp;" ppm"</f>
        <v>6.19 ppm</v>
      </c>
      <c r="W676" s="29"/>
      <c r="X676" s="33"/>
      <c r="Y676" s="31"/>
      <c r="Z676" s="29"/>
      <c r="AA676" s="33"/>
      <c r="AB676" s="31"/>
      <c r="AC676" s="37"/>
      <c r="AD676" s="33"/>
      <c r="AE676" s="38"/>
    </row>
    <row r="677" customFormat="false" ht="30" hidden="false" customHeight="true" outlineLevel="0" collapsed="false">
      <c r="A677" s="93"/>
      <c r="B677" s="93" t="s">
        <v>114</v>
      </c>
      <c r="C677" s="93"/>
      <c r="D677" s="93"/>
      <c r="E677" s="224"/>
      <c r="F677" s="96"/>
      <c r="G677" s="225" t="s">
        <v>111</v>
      </c>
      <c r="H677" s="134" t="s">
        <v>115</v>
      </c>
      <c r="I677" s="134"/>
      <c r="J677" s="134"/>
      <c r="K677" s="108"/>
      <c r="L677" s="109" t="s">
        <v>80</v>
      </c>
      <c r="M677" s="110"/>
      <c r="N677" s="135"/>
      <c r="O677" s="109" t="s">
        <v>81</v>
      </c>
      <c r="P677" s="136"/>
      <c r="Q677" s="135"/>
      <c r="R677" s="109" t="s">
        <v>117</v>
      </c>
      <c r="S677" s="136"/>
      <c r="T677" s="111"/>
      <c r="U677" s="109"/>
      <c r="V677" s="137"/>
      <c r="W677" s="111"/>
      <c r="X677" s="109"/>
      <c r="Y677" s="137"/>
      <c r="Z677" s="111"/>
      <c r="AA677" s="109"/>
      <c r="AB677" s="137"/>
      <c r="AC677" s="108"/>
      <c r="AD677" s="109"/>
      <c r="AE677" s="110"/>
    </row>
    <row r="678" customFormat="false" ht="27.6" hidden="false" customHeight="true" outlineLevel="0" collapsed="false">
      <c r="A678" s="226"/>
      <c r="B678" s="93"/>
      <c r="C678" s="93"/>
      <c r="D678" s="93"/>
      <c r="E678" s="93"/>
      <c r="F678" s="96"/>
      <c r="G678" s="28" t="s">
        <v>198</v>
      </c>
      <c r="H678" s="35" t="s">
        <v>2299</v>
      </c>
      <c r="I678" s="30"/>
      <c r="J678" s="283"/>
      <c r="K678" s="35" t="s">
        <v>2300</v>
      </c>
      <c r="L678" s="30"/>
      <c r="M678" s="36"/>
      <c r="N678" s="35" t="s">
        <v>2301</v>
      </c>
      <c r="O678" s="30"/>
      <c r="P678" s="36"/>
      <c r="Q678" s="35" t="s">
        <v>2302</v>
      </c>
      <c r="R678" s="30"/>
      <c r="S678" s="36"/>
      <c r="T678" s="35"/>
      <c r="U678" s="30"/>
      <c r="V678" s="36"/>
      <c r="W678" s="29"/>
      <c r="X678" s="33"/>
      <c r="Y678" s="36"/>
      <c r="Z678" s="37"/>
      <c r="AA678" s="37"/>
      <c r="AB678" s="37"/>
      <c r="AC678" s="29"/>
      <c r="AD678" s="33"/>
      <c r="AE678" s="36"/>
    </row>
    <row r="679" customFormat="false" ht="29.2" hidden="false" customHeight="true" outlineLevel="0" collapsed="false">
      <c r="A679" s="228"/>
      <c r="B679" s="228"/>
      <c r="C679" s="39"/>
      <c r="D679" s="39"/>
      <c r="E679" s="39"/>
      <c r="F679" s="40"/>
      <c r="G679" s="28" t="s">
        <v>166</v>
      </c>
      <c r="H679" s="201" t="str">
        <f aca="false">"&lt;"&amp;ROUND(RIGHT(H678,LEN(H678)-1)*81/1000,2)&amp;" ppb"</f>
        <v>&lt;21.34 ppb</v>
      </c>
      <c r="I679" s="33"/>
      <c r="J679" s="202"/>
      <c r="K679" s="29"/>
      <c r="L679" s="30"/>
      <c r="M679" s="31"/>
      <c r="N679" s="35"/>
      <c r="O679" s="33"/>
      <c r="P679" s="36"/>
      <c r="Q679" s="201" t="str">
        <f aca="false">"&lt;"&amp;ROUND(RIGHT(Q678,LEN(Q678)-1)*246/1000,2)&amp;" ppb"</f>
        <v>&lt;1.59 ppb</v>
      </c>
      <c r="R679" s="33"/>
      <c r="S679" s="202"/>
      <c r="T679" s="35"/>
      <c r="U679" s="33"/>
      <c r="V679" s="31"/>
      <c r="W679" s="35"/>
      <c r="X679" s="33"/>
      <c r="Y679" s="31"/>
      <c r="Z679" s="37"/>
      <c r="AA679" s="31"/>
      <c r="AB679" s="31"/>
      <c r="AC679" s="29"/>
      <c r="AD679" s="33"/>
      <c r="AE679" s="31"/>
    </row>
    <row r="680" customFormat="false" ht="26.95" hidden="false" customHeight="true" outlineLevel="0" collapsed="false">
      <c r="A680" s="13" t="s">
        <v>2303</v>
      </c>
      <c r="B680" s="13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6"/>
    </row>
    <row r="681" customFormat="false" ht="56.35" hidden="false" customHeight="true" outlineLevel="0" collapsed="false">
      <c r="A681" s="223" t="s">
        <v>2304</v>
      </c>
      <c r="B681" s="358" t="s">
        <v>2305</v>
      </c>
      <c r="C681" s="199" t="s">
        <v>2306</v>
      </c>
      <c r="D681" s="25" t="n">
        <v>13.408</v>
      </c>
      <c r="E681" s="26" t="s">
        <v>2307</v>
      </c>
      <c r="F681" s="27" t="n">
        <v>44754</v>
      </c>
      <c r="G681" s="28" t="s">
        <v>111</v>
      </c>
      <c r="H681" s="108"/>
      <c r="I681" s="109" t="s">
        <v>27</v>
      </c>
      <c r="J681" s="110"/>
      <c r="K681" s="108"/>
      <c r="L681" s="109" t="s">
        <v>28</v>
      </c>
      <c r="M681" s="110"/>
      <c r="N681" s="108"/>
      <c r="O681" s="109" t="s">
        <v>29</v>
      </c>
      <c r="P681" s="110"/>
      <c r="Q681" s="108"/>
      <c r="R681" s="109" t="s">
        <v>30</v>
      </c>
      <c r="S681" s="110"/>
      <c r="T681" s="111"/>
      <c r="U681" s="109" t="s">
        <v>112</v>
      </c>
      <c r="V681" s="110"/>
      <c r="W681" s="108"/>
      <c r="X681" s="109" t="s">
        <v>32</v>
      </c>
      <c r="Y681" s="110"/>
      <c r="Z681" s="108"/>
      <c r="AA681" s="109" t="s">
        <v>98</v>
      </c>
      <c r="AB681" s="110"/>
      <c r="AC681" s="112" t="s">
        <v>34</v>
      </c>
      <c r="AD681" s="112"/>
      <c r="AE681" s="112"/>
      <c r="BM681" s="113"/>
      <c r="BN681" s="113"/>
      <c r="BO681" s="113"/>
      <c r="BP681" s="113"/>
      <c r="BQ681" s="113"/>
      <c r="BR681" s="113"/>
      <c r="BS681" s="113"/>
      <c r="BT681" s="113"/>
      <c r="BU681" s="113"/>
      <c r="BV681" s="113"/>
      <c r="BW681" s="113"/>
      <c r="BX681" s="113"/>
      <c r="BY681" s="113"/>
      <c r="BZ681" s="113"/>
      <c r="CA681" s="113"/>
      <c r="CB681" s="113"/>
      <c r="CC681" s="113"/>
      <c r="CD681" s="113"/>
      <c r="CE681" s="113"/>
      <c r="CF681" s="113"/>
      <c r="CG681" s="113"/>
      <c r="CH681" s="113"/>
      <c r="CI681" s="113"/>
      <c r="CJ681" s="113"/>
      <c r="CK681" s="113"/>
      <c r="CL681" s="113"/>
      <c r="CM681" s="113"/>
      <c r="CN681" s="113"/>
      <c r="CO681" s="113"/>
      <c r="CP681" s="113"/>
      <c r="CQ681" s="113"/>
      <c r="CR681" s="113"/>
      <c r="CS681" s="113"/>
      <c r="CT681" s="113"/>
      <c r="CU681" s="113"/>
      <c r="CV681" s="113"/>
      <c r="CW681" s="113"/>
      <c r="CX681" s="113"/>
      <c r="CY681" s="113"/>
      <c r="CZ681" s="113"/>
      <c r="DA681" s="113"/>
      <c r="DB681" s="113"/>
      <c r="DC681" s="113"/>
      <c r="DD681" s="113"/>
      <c r="DE681" s="113"/>
      <c r="DF681" s="113"/>
      <c r="DG681" s="113"/>
      <c r="DH681" s="113"/>
      <c r="DI681" s="113"/>
      <c r="DJ681" s="113"/>
      <c r="DK681" s="113"/>
      <c r="DL681" s="113"/>
      <c r="DM681" s="113"/>
      <c r="DN681" s="113"/>
      <c r="DO681" s="113"/>
      <c r="DP681" s="113"/>
      <c r="DQ681" s="113"/>
      <c r="DR681" s="113"/>
      <c r="DS681" s="113"/>
      <c r="DT681" s="113"/>
      <c r="DU681" s="113"/>
      <c r="DV681" s="113"/>
      <c r="DW681" s="113"/>
      <c r="DX681" s="113"/>
      <c r="DY681" s="113"/>
      <c r="DZ681" s="113"/>
      <c r="EA681" s="113"/>
      <c r="EB681" s="113"/>
      <c r="EC681" s="113"/>
      <c r="ED681" s="113"/>
      <c r="EE681" s="113"/>
      <c r="EF681" s="113"/>
      <c r="EG681" s="113"/>
      <c r="EH681" s="113"/>
      <c r="EI681" s="113"/>
      <c r="EJ681" s="113"/>
      <c r="EK681" s="113"/>
      <c r="EL681" s="113"/>
      <c r="EM681" s="113"/>
      <c r="EN681" s="113"/>
      <c r="EO681" s="113"/>
      <c r="EP681" s="113"/>
      <c r="EQ681" s="113"/>
      <c r="ER681" s="113"/>
      <c r="ES681" s="113"/>
      <c r="ET681" s="113"/>
      <c r="EU681" s="113"/>
      <c r="EV681" s="113"/>
      <c r="EW681" s="113"/>
      <c r="EX681" s="113"/>
      <c r="EY681" s="113"/>
      <c r="EZ681" s="113"/>
      <c r="FA681" s="113"/>
      <c r="FB681" s="113"/>
      <c r="FC681" s="113"/>
      <c r="FD681" s="113"/>
      <c r="FE681" s="113"/>
      <c r="FF681" s="113"/>
      <c r="FG681" s="113"/>
      <c r="FH681" s="113"/>
      <c r="FI681" s="113"/>
      <c r="FJ681" s="113"/>
      <c r="FK681" s="113"/>
      <c r="FL681" s="113"/>
      <c r="FM681" s="113"/>
      <c r="FN681" s="113"/>
      <c r="FO681" s="113"/>
      <c r="FP681" s="113"/>
      <c r="FQ681" s="113"/>
      <c r="FR681" s="113"/>
      <c r="FS681" s="113"/>
      <c r="FT681" s="113"/>
      <c r="FU681" s="113"/>
      <c r="FV681" s="113"/>
      <c r="FW681" s="113"/>
      <c r="FX681" s="113"/>
      <c r="FY681" s="113"/>
      <c r="FZ681" s="113"/>
      <c r="GA681" s="113"/>
      <c r="GB681" s="113"/>
      <c r="GC681" s="113"/>
      <c r="GD681" s="113"/>
      <c r="GE681" s="113"/>
      <c r="GF681" s="113"/>
      <c r="GG681" s="113"/>
      <c r="GH681" s="113"/>
      <c r="GI681" s="113"/>
      <c r="GJ681" s="113"/>
      <c r="GK681" s="113"/>
      <c r="GL681" s="113"/>
      <c r="GM681" s="113"/>
      <c r="GN681" s="113"/>
      <c r="GO681" s="113"/>
      <c r="GP681" s="113"/>
      <c r="GQ681" s="113"/>
      <c r="GR681" s="113"/>
      <c r="GS681" s="113"/>
      <c r="GT681" s="113"/>
      <c r="GU681" s="113"/>
      <c r="GV681" s="113"/>
      <c r="GW681" s="113"/>
      <c r="GX681" s="113"/>
      <c r="GY681" s="113"/>
      <c r="GZ681" s="113"/>
      <c r="HA681" s="113"/>
      <c r="HB681" s="113"/>
      <c r="HC681" s="113"/>
      <c r="HD681" s="113"/>
      <c r="HE681" s="113"/>
      <c r="HF681" s="113"/>
      <c r="HG681" s="113"/>
      <c r="HH681" s="113"/>
      <c r="HI681" s="113"/>
      <c r="HJ681" s="113"/>
      <c r="HK681" s="113"/>
      <c r="HL681" s="113"/>
      <c r="HM681" s="113"/>
      <c r="HN681" s="113"/>
      <c r="HO681" s="113"/>
      <c r="HP681" s="113"/>
      <c r="HQ681" s="113"/>
      <c r="HR681" s="113"/>
      <c r="HS681" s="113"/>
      <c r="HT681" s="113"/>
      <c r="HU681" s="113"/>
      <c r="HV681" s="113"/>
      <c r="HW681" s="113"/>
      <c r="HX681" s="113"/>
      <c r="HY681" s="113"/>
      <c r="HZ681" s="113"/>
      <c r="IA681" s="113"/>
      <c r="IB681" s="113"/>
      <c r="IC681" s="113"/>
      <c r="ID681" s="113"/>
      <c r="IE681" s="113"/>
      <c r="IF681" s="113"/>
      <c r="IG681" s="113"/>
      <c r="IH681" s="113"/>
      <c r="II681" s="113"/>
      <c r="IJ681" s="113"/>
      <c r="IK681" s="113"/>
      <c r="IL681" s="113"/>
      <c r="IM681" s="113"/>
      <c r="IN681" s="113"/>
      <c r="IO681" s="113"/>
      <c r="IP681" s="113"/>
      <c r="IQ681" s="113"/>
      <c r="IR681" s="113"/>
      <c r="IS681" s="113"/>
      <c r="IT681" s="113"/>
      <c r="IU681" s="113"/>
      <c r="IV681" s="113"/>
    </row>
    <row r="682" customFormat="false" ht="29.05" hidden="false" customHeight="true" outlineLevel="0" collapsed="false">
      <c r="A682" s="93" t="s">
        <v>2308</v>
      </c>
      <c r="B682" s="93"/>
      <c r="C682" s="93" t="s">
        <v>2309</v>
      </c>
      <c r="D682" s="93"/>
      <c r="E682" s="93"/>
      <c r="F682" s="96" t="n">
        <v>44768</v>
      </c>
      <c r="G682" s="28" t="s">
        <v>198</v>
      </c>
      <c r="H682" s="35" t="n">
        <v>3.531</v>
      </c>
      <c r="I682" s="33" t="s">
        <v>39</v>
      </c>
      <c r="J682" s="36" t="n">
        <v>1.612</v>
      </c>
      <c r="K682" s="35" t="n">
        <v>193.3</v>
      </c>
      <c r="L682" s="33" t="s">
        <v>39</v>
      </c>
      <c r="M682" s="36" t="n">
        <v>37.37</v>
      </c>
      <c r="N682" s="35" t="n">
        <v>5.379</v>
      </c>
      <c r="O682" s="33" t="s">
        <v>39</v>
      </c>
      <c r="P682" s="36" t="n">
        <v>0.6095</v>
      </c>
      <c r="Q682" s="35" t="n">
        <v>9.631</v>
      </c>
      <c r="R682" s="33" t="s">
        <v>39</v>
      </c>
      <c r="S682" s="36" t="n">
        <v>2.043</v>
      </c>
      <c r="T682" s="35" t="n">
        <v>57.837</v>
      </c>
      <c r="U682" s="33" t="s">
        <v>39</v>
      </c>
      <c r="V682" s="36" t="n">
        <v>34.61</v>
      </c>
      <c r="W682" s="35" t="s">
        <v>2310</v>
      </c>
      <c r="X682" s="30"/>
      <c r="Y682" s="36"/>
      <c r="Z682" s="35" t="s">
        <v>2311</v>
      </c>
      <c r="AA682" s="33"/>
      <c r="AB682" s="36"/>
      <c r="AC682" s="163"/>
      <c r="AD682" s="163"/>
      <c r="AE682" s="163"/>
      <c r="BM682" s="113"/>
      <c r="BN682" s="113"/>
      <c r="BO682" s="113"/>
      <c r="BP682" s="113"/>
      <c r="BQ682" s="113"/>
      <c r="BR682" s="113"/>
      <c r="BS682" s="113"/>
      <c r="BT682" s="113"/>
      <c r="BU682" s="113"/>
      <c r="BV682" s="113"/>
      <c r="BW682" s="113"/>
      <c r="BX682" s="113"/>
      <c r="BY682" s="113"/>
      <c r="BZ682" s="113"/>
      <c r="CA682" s="113"/>
      <c r="CB682" s="113"/>
      <c r="CC682" s="113"/>
      <c r="CD682" s="113"/>
      <c r="CE682" s="113"/>
      <c r="CF682" s="113"/>
      <c r="CG682" s="113"/>
      <c r="CH682" s="113"/>
      <c r="CI682" s="113"/>
      <c r="CJ682" s="113"/>
      <c r="CK682" s="113"/>
      <c r="CL682" s="113"/>
      <c r="CM682" s="113"/>
      <c r="CN682" s="113"/>
      <c r="CO682" s="113"/>
      <c r="CP682" s="113"/>
      <c r="CQ682" s="113"/>
      <c r="CR682" s="113"/>
      <c r="CS682" s="113"/>
      <c r="CT682" s="113"/>
      <c r="CU682" s="113"/>
      <c r="CV682" s="113"/>
      <c r="CW682" s="113"/>
      <c r="CX682" s="113"/>
      <c r="CY682" s="113"/>
      <c r="CZ682" s="113"/>
      <c r="DA682" s="113"/>
      <c r="DB682" s="113"/>
      <c r="DC682" s="113"/>
      <c r="DD682" s="113"/>
      <c r="DE682" s="113"/>
      <c r="DF682" s="113"/>
      <c r="DG682" s="113"/>
      <c r="DH682" s="113"/>
      <c r="DI682" s="113"/>
      <c r="DJ682" s="113"/>
      <c r="DK682" s="113"/>
      <c r="DL682" s="113"/>
      <c r="DM682" s="113"/>
      <c r="DN682" s="113"/>
      <c r="DO682" s="113"/>
      <c r="DP682" s="113"/>
      <c r="DQ682" s="113"/>
      <c r="DR682" s="113"/>
      <c r="DS682" s="113"/>
      <c r="DT682" s="113"/>
      <c r="DU682" s="113"/>
      <c r="DV682" s="113"/>
      <c r="DW682" s="113"/>
      <c r="DX682" s="113"/>
      <c r="DY682" s="113"/>
      <c r="DZ682" s="113"/>
      <c r="EA682" s="113"/>
      <c r="EB682" s="113"/>
      <c r="EC682" s="113"/>
      <c r="ED682" s="113"/>
      <c r="EE682" s="113"/>
      <c r="EF682" s="113"/>
      <c r="EG682" s="113"/>
      <c r="EH682" s="113"/>
      <c r="EI682" s="113"/>
      <c r="EJ682" s="113"/>
      <c r="EK682" s="113"/>
      <c r="EL682" s="113"/>
      <c r="EM682" s="113"/>
      <c r="EN682" s="113"/>
      <c r="EO682" s="113"/>
      <c r="EP682" s="113"/>
      <c r="EQ682" s="113"/>
      <c r="ER682" s="113"/>
      <c r="ES682" s="113"/>
      <c r="ET682" s="113"/>
      <c r="EU682" s="113"/>
      <c r="EV682" s="113"/>
      <c r="EW682" s="113"/>
      <c r="EX682" s="113"/>
      <c r="EY682" s="113"/>
      <c r="EZ682" s="113"/>
      <c r="FA682" s="113"/>
      <c r="FB682" s="113"/>
      <c r="FC682" s="113"/>
      <c r="FD682" s="113"/>
      <c r="FE682" s="113"/>
      <c r="FF682" s="113"/>
      <c r="FG682" s="113"/>
      <c r="FH682" s="113"/>
      <c r="FI682" s="113"/>
      <c r="FJ682" s="113"/>
      <c r="FK682" s="113"/>
      <c r="FL682" s="113"/>
      <c r="FM682" s="113"/>
      <c r="FN682" s="113"/>
      <c r="FO682" s="113"/>
      <c r="FP682" s="113"/>
      <c r="FQ682" s="113"/>
      <c r="FR682" s="113"/>
      <c r="FS682" s="113"/>
      <c r="FT682" s="113"/>
      <c r="FU682" s="113"/>
      <c r="FV682" s="113"/>
      <c r="FW682" s="113"/>
      <c r="FX682" s="113"/>
      <c r="FY682" s="113"/>
      <c r="FZ682" s="113"/>
      <c r="GA682" s="113"/>
      <c r="GB682" s="113"/>
      <c r="GC682" s="113"/>
      <c r="GD682" s="113"/>
      <c r="GE682" s="113"/>
      <c r="GF682" s="113"/>
      <c r="GG682" s="113"/>
      <c r="GH682" s="113"/>
      <c r="GI682" s="113"/>
      <c r="GJ682" s="113"/>
      <c r="GK682" s="113"/>
      <c r="GL682" s="113"/>
      <c r="GM682" s="113"/>
      <c r="GN682" s="113"/>
      <c r="GO682" s="113"/>
      <c r="GP682" s="113"/>
      <c r="GQ682" s="113"/>
      <c r="GR682" s="113"/>
      <c r="GS682" s="113"/>
      <c r="GT682" s="113"/>
      <c r="GU682" s="113"/>
      <c r="GV682" s="113"/>
      <c r="GW682" s="113"/>
      <c r="GX682" s="113"/>
      <c r="GY682" s="113"/>
      <c r="GZ682" s="113"/>
      <c r="HA682" s="113"/>
      <c r="HB682" s="113"/>
      <c r="HC682" s="113"/>
      <c r="HD682" s="113"/>
      <c r="HE682" s="113"/>
      <c r="HF682" s="113"/>
      <c r="HG682" s="113"/>
      <c r="HH682" s="113"/>
      <c r="HI682" s="113"/>
      <c r="HJ682" s="113"/>
      <c r="HK682" s="113"/>
      <c r="HL682" s="113"/>
      <c r="HM682" s="113"/>
      <c r="HN682" s="113"/>
      <c r="HO682" s="113"/>
      <c r="HP682" s="113"/>
      <c r="HQ682" s="113"/>
      <c r="HR682" s="113"/>
      <c r="HS682" s="113"/>
      <c r="HT682" s="113"/>
      <c r="HU682" s="113"/>
      <c r="HV682" s="113"/>
      <c r="HW682" s="113"/>
      <c r="HX682" s="113"/>
      <c r="HY682" s="113"/>
      <c r="HZ682" s="113"/>
      <c r="IA682" s="113"/>
      <c r="IB682" s="113"/>
      <c r="IC682" s="113"/>
      <c r="ID682" s="113"/>
      <c r="IE682" s="113"/>
      <c r="IF682" s="113"/>
      <c r="IG682" s="113"/>
      <c r="IH682" s="113"/>
      <c r="II682" s="113"/>
      <c r="IJ682" s="113"/>
      <c r="IK682" s="113"/>
      <c r="IL682" s="113"/>
      <c r="IM682" s="113"/>
      <c r="IN682" s="113"/>
      <c r="IO682" s="113"/>
      <c r="IP682" s="113"/>
      <c r="IQ682" s="113"/>
      <c r="IR682" s="113"/>
      <c r="IS682" s="113"/>
      <c r="IT682" s="113"/>
      <c r="IU682" s="113"/>
      <c r="IV682" s="113"/>
    </row>
    <row r="683" customFormat="false" ht="52.2" hidden="false" customHeight="true" outlineLevel="0" collapsed="false">
      <c r="A683" s="93"/>
      <c r="B683" s="224"/>
      <c r="C683" s="93"/>
      <c r="D683" s="93"/>
      <c r="E683" s="93"/>
      <c r="F683" s="96"/>
      <c r="G683" s="28" t="s">
        <v>166</v>
      </c>
      <c r="H683" s="201" t="str">
        <f aca="false">ROUND(H682*81/1000,2)&amp;" ppb"</f>
        <v>0.29 ppb</v>
      </c>
      <c r="I683" s="33" t="s">
        <v>39</v>
      </c>
      <c r="J683" s="202" t="str">
        <f aca="false">ROUND(J682*81/1000,2)&amp;" ppb"</f>
        <v>0.13 ppb</v>
      </c>
      <c r="K683" s="201" t="str">
        <f aca="false">ROUND(K682*81/1000,2)&amp;" ppb"</f>
        <v>15.66 ppb</v>
      </c>
      <c r="L683" s="33" t="s">
        <v>39</v>
      </c>
      <c r="M683" s="202" t="str">
        <f aca="false">ROUND(M682*81/1000,2)&amp;" ppb"</f>
        <v>3.03 ppb</v>
      </c>
      <c r="N683" s="201" t="str">
        <f aca="false">ROUND(N682*1760/1000,2)&amp;" ppb"</f>
        <v>9.47 ppb</v>
      </c>
      <c r="O683" s="33" t="s">
        <v>39</v>
      </c>
      <c r="P683" s="202" t="str">
        <f aca="false">ROUND(P682*1760/1000,2)&amp;" ppb"</f>
        <v>1.07 ppb</v>
      </c>
      <c r="Q683" s="201" t="str">
        <f aca="false">ROUND(Q682*246/1000,2)&amp;" ppb"</f>
        <v>2.37 ppb</v>
      </c>
      <c r="R683" s="33" t="s">
        <v>39</v>
      </c>
      <c r="S683" s="202" t="str">
        <f aca="false">ROUND(S682*246/1000,2)&amp;" ppb"</f>
        <v>0.5 ppb</v>
      </c>
      <c r="T683" s="201" t="str">
        <f aca="false">ROUND(T682*32300/1000000,2)&amp;" ppm"</f>
        <v>1.87 ppm</v>
      </c>
      <c r="U683" s="33" t="s">
        <v>39</v>
      </c>
      <c r="V683" s="202" t="str">
        <f aca="false">ROUND(V682*32300/1000000,2)&amp;" ppm"</f>
        <v>1.12 ppm</v>
      </c>
      <c r="W683" s="29"/>
      <c r="X683" s="33"/>
      <c r="Y683" s="31"/>
      <c r="Z683" s="29"/>
      <c r="AA683" s="33"/>
      <c r="AB683" s="31"/>
      <c r="AC683" s="37"/>
      <c r="AD683" s="33"/>
      <c r="AE683" s="38"/>
      <c r="BM683" s="113"/>
      <c r="BN683" s="113"/>
      <c r="BO683" s="113"/>
      <c r="BP683" s="113"/>
      <c r="BQ683" s="113"/>
      <c r="BR683" s="113"/>
      <c r="BS683" s="113"/>
      <c r="BT683" s="113"/>
      <c r="BU683" s="113"/>
      <c r="BV683" s="113"/>
      <c r="BW683" s="113"/>
      <c r="BX683" s="113"/>
      <c r="BY683" s="113"/>
      <c r="BZ683" s="113"/>
      <c r="CA683" s="113"/>
      <c r="CB683" s="113"/>
      <c r="CC683" s="113"/>
      <c r="CD683" s="113"/>
      <c r="CE683" s="113"/>
      <c r="CF683" s="113"/>
      <c r="CG683" s="113"/>
      <c r="CH683" s="113"/>
      <c r="CI683" s="113"/>
      <c r="CJ683" s="113"/>
      <c r="CK683" s="113"/>
      <c r="CL683" s="113"/>
      <c r="CM683" s="113"/>
      <c r="CN683" s="113"/>
      <c r="CO683" s="113"/>
      <c r="CP683" s="113"/>
      <c r="CQ683" s="113"/>
      <c r="CR683" s="113"/>
      <c r="CS683" s="113"/>
      <c r="CT683" s="113"/>
      <c r="CU683" s="113"/>
      <c r="CV683" s="113"/>
      <c r="CW683" s="113"/>
      <c r="CX683" s="113"/>
      <c r="CY683" s="113"/>
      <c r="CZ683" s="113"/>
      <c r="DA683" s="113"/>
      <c r="DB683" s="113"/>
      <c r="DC683" s="113"/>
      <c r="DD683" s="113"/>
      <c r="DE683" s="113"/>
      <c r="DF683" s="113"/>
      <c r="DG683" s="113"/>
      <c r="DH683" s="113"/>
      <c r="DI683" s="113"/>
      <c r="DJ683" s="113"/>
      <c r="DK683" s="113"/>
      <c r="DL683" s="113"/>
      <c r="DM683" s="113"/>
      <c r="DN683" s="113"/>
      <c r="DO683" s="113"/>
      <c r="DP683" s="113"/>
      <c r="DQ683" s="113"/>
      <c r="DR683" s="113"/>
      <c r="DS683" s="113"/>
      <c r="DT683" s="113"/>
      <c r="DU683" s="113"/>
      <c r="DV683" s="113"/>
      <c r="DW683" s="113"/>
      <c r="DX683" s="113"/>
      <c r="DY683" s="113"/>
      <c r="DZ683" s="113"/>
      <c r="EA683" s="113"/>
      <c r="EB683" s="113"/>
      <c r="EC683" s="113"/>
      <c r="ED683" s="113"/>
      <c r="EE683" s="113"/>
      <c r="EF683" s="113"/>
      <c r="EG683" s="113"/>
      <c r="EH683" s="113"/>
      <c r="EI683" s="113"/>
      <c r="EJ683" s="113"/>
      <c r="EK683" s="113"/>
      <c r="EL683" s="113"/>
      <c r="EM683" s="113"/>
      <c r="EN683" s="113"/>
      <c r="EO683" s="113"/>
      <c r="EP683" s="113"/>
      <c r="EQ683" s="113"/>
      <c r="ER683" s="113"/>
      <c r="ES683" s="113"/>
      <c r="ET683" s="113"/>
      <c r="EU683" s="113"/>
      <c r="EV683" s="113"/>
      <c r="EW683" s="113"/>
      <c r="EX683" s="113"/>
      <c r="EY683" s="113"/>
      <c r="EZ683" s="113"/>
      <c r="FA683" s="113"/>
      <c r="FB683" s="113"/>
      <c r="FC683" s="113"/>
      <c r="FD683" s="113"/>
      <c r="FE683" s="113"/>
      <c r="FF683" s="113"/>
      <c r="FG683" s="113"/>
      <c r="FH683" s="113"/>
      <c r="FI683" s="113"/>
      <c r="FJ683" s="113"/>
      <c r="FK683" s="113"/>
      <c r="FL683" s="113"/>
      <c r="FM683" s="113"/>
      <c r="FN683" s="113"/>
      <c r="FO683" s="113"/>
      <c r="FP683" s="113"/>
      <c r="FQ683" s="113"/>
      <c r="FR683" s="113"/>
      <c r="FS683" s="113"/>
      <c r="FT683" s="113"/>
      <c r="FU683" s="113"/>
      <c r="FV683" s="113"/>
      <c r="FW683" s="113"/>
      <c r="FX683" s="113"/>
      <c r="FY683" s="113"/>
      <c r="FZ683" s="113"/>
      <c r="GA683" s="113"/>
      <c r="GB683" s="113"/>
      <c r="GC683" s="113"/>
      <c r="GD683" s="113"/>
      <c r="GE683" s="113"/>
      <c r="GF683" s="113"/>
      <c r="GG683" s="113"/>
      <c r="GH683" s="113"/>
      <c r="GI683" s="113"/>
      <c r="GJ683" s="113"/>
      <c r="GK683" s="113"/>
      <c r="GL683" s="113"/>
      <c r="GM683" s="113"/>
      <c r="GN683" s="113"/>
      <c r="GO683" s="113"/>
      <c r="GP683" s="113"/>
      <c r="GQ683" s="113"/>
      <c r="GR683" s="113"/>
      <c r="GS683" s="113"/>
      <c r="GT683" s="113"/>
      <c r="GU683" s="113"/>
      <c r="GV683" s="113"/>
      <c r="GW683" s="113"/>
      <c r="GX683" s="113"/>
      <c r="GY683" s="113"/>
      <c r="GZ683" s="113"/>
      <c r="HA683" s="113"/>
      <c r="HB683" s="113"/>
      <c r="HC683" s="113"/>
      <c r="HD683" s="113"/>
      <c r="HE683" s="113"/>
      <c r="HF683" s="113"/>
      <c r="HG683" s="113"/>
      <c r="HH683" s="113"/>
      <c r="HI683" s="113"/>
      <c r="HJ683" s="113"/>
      <c r="HK683" s="113"/>
      <c r="HL683" s="113"/>
      <c r="HM683" s="113"/>
      <c r="HN683" s="113"/>
      <c r="HO683" s="113"/>
      <c r="HP683" s="113"/>
      <c r="HQ683" s="113"/>
      <c r="HR683" s="113"/>
      <c r="HS683" s="113"/>
      <c r="HT683" s="113"/>
      <c r="HU683" s="113"/>
      <c r="HV683" s="113"/>
      <c r="HW683" s="113"/>
      <c r="HX683" s="113"/>
      <c r="HY683" s="113"/>
      <c r="HZ683" s="113"/>
      <c r="IA683" s="113"/>
      <c r="IB683" s="113"/>
      <c r="IC683" s="113"/>
      <c r="ID683" s="113"/>
      <c r="IE683" s="113"/>
      <c r="IF683" s="113"/>
      <c r="IG683" s="113"/>
      <c r="IH683" s="113"/>
      <c r="II683" s="113"/>
      <c r="IJ683" s="113"/>
      <c r="IK683" s="113"/>
      <c r="IL683" s="113"/>
      <c r="IM683" s="113"/>
      <c r="IN683" s="113"/>
      <c r="IO683" s="113"/>
      <c r="IP683" s="113"/>
      <c r="IQ683" s="113"/>
      <c r="IR683" s="113"/>
      <c r="IS683" s="113"/>
      <c r="IT683" s="113"/>
      <c r="IU683" s="113"/>
      <c r="IV683" s="113"/>
    </row>
    <row r="684" customFormat="false" ht="30" hidden="false" customHeight="true" outlineLevel="0" collapsed="false">
      <c r="A684" s="93"/>
      <c r="B684" s="224"/>
      <c r="C684" s="93"/>
      <c r="D684" s="93"/>
      <c r="E684" s="93"/>
      <c r="F684" s="96"/>
      <c r="G684" s="28" t="s">
        <v>111</v>
      </c>
      <c r="H684" s="134" t="s">
        <v>115</v>
      </c>
      <c r="I684" s="134"/>
      <c r="J684" s="134"/>
      <c r="K684" s="108"/>
      <c r="L684" s="109" t="s">
        <v>80</v>
      </c>
      <c r="M684" s="110"/>
      <c r="N684" s="135"/>
      <c r="O684" s="109" t="s">
        <v>81</v>
      </c>
      <c r="P684" s="136"/>
      <c r="Q684" s="135"/>
      <c r="R684" s="109" t="s">
        <v>117</v>
      </c>
      <c r="S684" s="136"/>
      <c r="T684" s="111"/>
      <c r="U684" s="109" t="s">
        <v>1846</v>
      </c>
      <c r="V684" s="137"/>
      <c r="W684" s="111"/>
      <c r="X684" s="109" t="s">
        <v>1847</v>
      </c>
      <c r="Y684" s="137"/>
      <c r="Z684" s="111"/>
      <c r="AA684" s="109"/>
      <c r="AB684" s="137"/>
      <c r="AC684" s="108"/>
      <c r="AD684" s="109"/>
      <c r="AE684" s="110"/>
      <c r="BM684" s="113"/>
      <c r="BN684" s="113"/>
      <c r="BO684" s="113"/>
      <c r="BP684" s="113"/>
      <c r="BQ684" s="113"/>
      <c r="BR684" s="113"/>
      <c r="BS684" s="113"/>
      <c r="BT684" s="113"/>
      <c r="BU684" s="113"/>
      <c r="BV684" s="113"/>
      <c r="BW684" s="113"/>
      <c r="BX684" s="113"/>
      <c r="BY684" s="113"/>
      <c r="BZ684" s="113"/>
      <c r="CA684" s="113"/>
      <c r="CB684" s="113"/>
      <c r="CC684" s="113"/>
      <c r="CD684" s="113"/>
      <c r="CE684" s="113"/>
      <c r="CF684" s="113"/>
      <c r="CG684" s="113"/>
      <c r="CH684" s="113"/>
      <c r="CI684" s="113"/>
      <c r="CJ684" s="113"/>
      <c r="CK684" s="113"/>
      <c r="CL684" s="113"/>
      <c r="CM684" s="113"/>
      <c r="CN684" s="113"/>
      <c r="CO684" s="113"/>
      <c r="CP684" s="113"/>
      <c r="CQ684" s="113"/>
      <c r="CR684" s="113"/>
      <c r="CS684" s="113"/>
      <c r="CT684" s="113"/>
      <c r="CU684" s="113"/>
      <c r="CV684" s="113"/>
      <c r="CW684" s="113"/>
      <c r="CX684" s="113"/>
      <c r="CY684" s="113"/>
      <c r="CZ684" s="113"/>
      <c r="DA684" s="113"/>
      <c r="DB684" s="113"/>
      <c r="DC684" s="113"/>
      <c r="DD684" s="113"/>
      <c r="DE684" s="113"/>
      <c r="DF684" s="113"/>
      <c r="DG684" s="113"/>
      <c r="DH684" s="113"/>
      <c r="DI684" s="113"/>
      <c r="DJ684" s="113"/>
      <c r="DK684" s="113"/>
      <c r="DL684" s="113"/>
      <c r="DM684" s="113"/>
      <c r="DN684" s="113"/>
      <c r="DO684" s="113"/>
      <c r="DP684" s="113"/>
      <c r="DQ684" s="113"/>
      <c r="DR684" s="113"/>
      <c r="DS684" s="113"/>
      <c r="DT684" s="113"/>
      <c r="DU684" s="113"/>
      <c r="DV684" s="113"/>
      <c r="DW684" s="113"/>
      <c r="DX684" s="113"/>
      <c r="DY684" s="113"/>
      <c r="DZ684" s="113"/>
      <c r="EA684" s="113"/>
      <c r="EB684" s="113"/>
      <c r="EC684" s="113"/>
      <c r="ED684" s="113"/>
      <c r="EE684" s="113"/>
      <c r="EF684" s="113"/>
      <c r="EG684" s="113"/>
      <c r="EH684" s="113"/>
      <c r="EI684" s="113"/>
      <c r="EJ684" s="113"/>
      <c r="EK684" s="113"/>
      <c r="EL684" s="113"/>
      <c r="EM684" s="113"/>
      <c r="EN684" s="113"/>
      <c r="EO684" s="113"/>
      <c r="EP684" s="113"/>
      <c r="EQ684" s="113"/>
      <c r="ER684" s="113"/>
      <c r="ES684" s="113"/>
      <c r="ET684" s="113"/>
      <c r="EU684" s="113"/>
      <c r="EV684" s="113"/>
      <c r="EW684" s="113"/>
      <c r="EX684" s="113"/>
      <c r="EY684" s="113"/>
      <c r="EZ684" s="113"/>
      <c r="FA684" s="113"/>
      <c r="FB684" s="113"/>
      <c r="FC684" s="113"/>
      <c r="FD684" s="113"/>
      <c r="FE684" s="113"/>
      <c r="FF684" s="113"/>
      <c r="FG684" s="113"/>
      <c r="FH684" s="113"/>
      <c r="FI684" s="113"/>
      <c r="FJ684" s="113"/>
      <c r="FK684" s="113"/>
      <c r="FL684" s="113"/>
      <c r="FM684" s="113"/>
      <c r="FN684" s="113"/>
      <c r="FO684" s="113"/>
      <c r="FP684" s="113"/>
      <c r="FQ684" s="113"/>
      <c r="FR684" s="113"/>
      <c r="FS684" s="113"/>
      <c r="FT684" s="113"/>
      <c r="FU684" s="113"/>
      <c r="FV684" s="113"/>
      <c r="FW684" s="113"/>
      <c r="FX684" s="113"/>
      <c r="FY684" s="113"/>
      <c r="FZ684" s="113"/>
      <c r="GA684" s="113"/>
      <c r="GB684" s="113"/>
      <c r="GC684" s="113"/>
      <c r="GD684" s="113"/>
      <c r="GE684" s="113"/>
      <c r="GF684" s="113"/>
      <c r="GG684" s="113"/>
      <c r="GH684" s="113"/>
      <c r="GI684" s="113"/>
      <c r="GJ684" s="113"/>
      <c r="GK684" s="113"/>
      <c r="GL684" s="113"/>
      <c r="GM684" s="113"/>
      <c r="GN684" s="113"/>
      <c r="GO684" s="113"/>
      <c r="GP684" s="113"/>
      <c r="GQ684" s="113"/>
      <c r="GR684" s="113"/>
      <c r="GS684" s="113"/>
      <c r="GT684" s="113"/>
      <c r="GU684" s="113"/>
      <c r="GV684" s="113"/>
      <c r="GW684" s="113"/>
      <c r="GX684" s="113"/>
      <c r="GY684" s="113"/>
      <c r="GZ684" s="113"/>
      <c r="HA684" s="113"/>
      <c r="HB684" s="113"/>
      <c r="HC684" s="113"/>
      <c r="HD684" s="113"/>
      <c r="HE684" s="113"/>
      <c r="HF684" s="113"/>
      <c r="HG684" s="113"/>
      <c r="HH684" s="113"/>
      <c r="HI684" s="113"/>
      <c r="HJ684" s="113"/>
      <c r="HK684" s="113"/>
      <c r="HL684" s="113"/>
      <c r="HM684" s="113"/>
      <c r="HN684" s="113"/>
      <c r="HO684" s="113"/>
      <c r="HP684" s="113"/>
      <c r="HQ684" s="113"/>
      <c r="HR684" s="113"/>
      <c r="HS684" s="113"/>
      <c r="HT684" s="113"/>
      <c r="HU684" s="113"/>
      <c r="HV684" s="113"/>
      <c r="HW684" s="113"/>
      <c r="HX684" s="113"/>
      <c r="HY684" s="113"/>
      <c r="HZ684" s="113"/>
      <c r="IA684" s="113"/>
      <c r="IB684" s="113"/>
      <c r="IC684" s="113"/>
      <c r="ID684" s="113"/>
      <c r="IE684" s="113"/>
      <c r="IF684" s="113"/>
      <c r="IG684" s="113"/>
      <c r="IH684" s="113"/>
      <c r="II684" s="113"/>
      <c r="IJ684" s="113"/>
      <c r="IK684" s="113"/>
      <c r="IL684" s="113"/>
      <c r="IM684" s="113"/>
      <c r="IN684" s="113"/>
      <c r="IO684" s="113"/>
      <c r="IP684" s="113"/>
      <c r="IQ684" s="113"/>
      <c r="IR684" s="113"/>
      <c r="IS684" s="113"/>
      <c r="IT684" s="113"/>
      <c r="IU684" s="113"/>
      <c r="IV684" s="113"/>
    </row>
    <row r="685" customFormat="false" ht="27.6" hidden="false" customHeight="true" outlineLevel="0" collapsed="false">
      <c r="A685" s="226"/>
      <c r="B685" s="93"/>
      <c r="C685" s="93"/>
      <c r="D685" s="93"/>
      <c r="E685" s="93"/>
      <c r="F685" s="96"/>
      <c r="G685" s="28" t="s">
        <v>198</v>
      </c>
      <c r="H685" s="35" t="n">
        <v>753.24</v>
      </c>
      <c r="I685" s="30" t="s">
        <v>39</v>
      </c>
      <c r="J685" s="36" t="n">
        <v>876.4</v>
      </c>
      <c r="K685" s="35" t="n">
        <v>0.86986</v>
      </c>
      <c r="L685" s="30" t="s">
        <v>39</v>
      </c>
      <c r="M685" s="36" t="n">
        <v>0.5936</v>
      </c>
      <c r="N685" s="35" t="s">
        <v>143</v>
      </c>
      <c r="O685" s="30"/>
      <c r="P685" s="36"/>
      <c r="Q685" s="35" t="n">
        <v>11.46</v>
      </c>
      <c r="R685" s="30" t="s">
        <v>39</v>
      </c>
      <c r="S685" s="36" t="n">
        <v>3.133</v>
      </c>
      <c r="T685" s="35" t="s">
        <v>2312</v>
      </c>
      <c r="U685" s="33"/>
      <c r="V685" s="36"/>
      <c r="W685" s="35" t="s">
        <v>90</v>
      </c>
      <c r="X685" s="33"/>
      <c r="Y685" s="36"/>
      <c r="Z685" s="37"/>
      <c r="AA685" s="37"/>
      <c r="AB685" s="37"/>
      <c r="AC685" s="29"/>
      <c r="AD685" s="33"/>
      <c r="AE685" s="36"/>
      <c r="BM685" s="113"/>
      <c r="BN685" s="113"/>
      <c r="BO685" s="113"/>
      <c r="BP685" s="113"/>
      <c r="BQ685" s="113"/>
      <c r="BR685" s="113"/>
      <c r="BS685" s="113"/>
      <c r="BT685" s="113"/>
      <c r="BU685" s="113"/>
      <c r="BV685" s="113"/>
      <c r="BW685" s="113"/>
      <c r="BX685" s="113"/>
      <c r="BY685" s="113"/>
      <c r="BZ685" s="113"/>
      <c r="CA685" s="113"/>
      <c r="CB685" s="113"/>
      <c r="CC685" s="113"/>
      <c r="CD685" s="113"/>
      <c r="CE685" s="113"/>
      <c r="CF685" s="113"/>
      <c r="CG685" s="113"/>
      <c r="CH685" s="113"/>
      <c r="CI685" s="113"/>
      <c r="CJ685" s="113"/>
      <c r="CK685" s="113"/>
      <c r="CL685" s="113"/>
      <c r="CM685" s="113"/>
      <c r="CN685" s="113"/>
      <c r="CO685" s="113"/>
      <c r="CP685" s="113"/>
      <c r="CQ685" s="113"/>
      <c r="CR685" s="113"/>
      <c r="CS685" s="113"/>
      <c r="CT685" s="113"/>
      <c r="CU685" s="113"/>
      <c r="CV685" s="113"/>
      <c r="CW685" s="113"/>
      <c r="CX685" s="113"/>
      <c r="CY685" s="113"/>
      <c r="CZ685" s="113"/>
      <c r="DA685" s="113"/>
      <c r="DB685" s="113"/>
      <c r="DC685" s="113"/>
      <c r="DD685" s="113"/>
      <c r="DE685" s="113"/>
      <c r="DF685" s="113"/>
      <c r="DG685" s="113"/>
      <c r="DH685" s="113"/>
      <c r="DI685" s="113"/>
      <c r="DJ685" s="113"/>
      <c r="DK685" s="113"/>
      <c r="DL685" s="113"/>
      <c r="DM685" s="113"/>
      <c r="DN685" s="113"/>
      <c r="DO685" s="113"/>
      <c r="DP685" s="113"/>
      <c r="DQ685" s="113"/>
      <c r="DR685" s="113"/>
      <c r="DS685" s="113"/>
      <c r="DT685" s="113"/>
      <c r="DU685" s="113"/>
      <c r="DV685" s="113"/>
      <c r="DW685" s="113"/>
      <c r="DX685" s="113"/>
      <c r="DY685" s="113"/>
      <c r="DZ685" s="113"/>
      <c r="EA685" s="113"/>
      <c r="EB685" s="113"/>
      <c r="EC685" s="113"/>
      <c r="ED685" s="113"/>
      <c r="EE685" s="113"/>
      <c r="EF685" s="113"/>
      <c r="EG685" s="113"/>
      <c r="EH685" s="113"/>
      <c r="EI685" s="113"/>
      <c r="EJ685" s="113"/>
      <c r="EK685" s="113"/>
      <c r="EL685" s="113"/>
      <c r="EM685" s="113"/>
      <c r="EN685" s="113"/>
      <c r="EO685" s="113"/>
      <c r="EP685" s="113"/>
      <c r="EQ685" s="113"/>
      <c r="ER685" s="113"/>
      <c r="ES685" s="113"/>
      <c r="ET685" s="113"/>
      <c r="EU685" s="113"/>
      <c r="EV685" s="113"/>
      <c r="EW685" s="113"/>
      <c r="EX685" s="113"/>
      <c r="EY685" s="113"/>
      <c r="EZ685" s="113"/>
      <c r="FA685" s="113"/>
      <c r="FB685" s="113"/>
      <c r="FC685" s="113"/>
      <c r="FD685" s="113"/>
      <c r="FE685" s="113"/>
      <c r="FF685" s="113"/>
      <c r="FG685" s="113"/>
      <c r="FH685" s="113"/>
      <c r="FI685" s="113"/>
      <c r="FJ685" s="113"/>
      <c r="FK685" s="113"/>
      <c r="FL685" s="113"/>
      <c r="FM685" s="113"/>
      <c r="FN685" s="113"/>
      <c r="FO685" s="113"/>
      <c r="FP685" s="113"/>
      <c r="FQ685" s="113"/>
      <c r="FR685" s="113"/>
      <c r="FS685" s="113"/>
      <c r="FT685" s="113"/>
      <c r="FU685" s="113"/>
      <c r="FV685" s="113"/>
      <c r="FW685" s="113"/>
      <c r="FX685" s="113"/>
      <c r="FY685" s="113"/>
      <c r="FZ685" s="113"/>
      <c r="GA685" s="113"/>
      <c r="GB685" s="113"/>
      <c r="GC685" s="113"/>
      <c r="GD685" s="113"/>
      <c r="GE685" s="113"/>
      <c r="GF685" s="113"/>
      <c r="GG685" s="113"/>
      <c r="GH685" s="113"/>
      <c r="GI685" s="113"/>
      <c r="GJ685" s="113"/>
      <c r="GK685" s="113"/>
      <c r="GL685" s="113"/>
      <c r="GM685" s="113"/>
      <c r="GN685" s="113"/>
      <c r="GO685" s="113"/>
      <c r="GP685" s="113"/>
      <c r="GQ685" s="113"/>
      <c r="GR685" s="113"/>
      <c r="GS685" s="113"/>
      <c r="GT685" s="113"/>
      <c r="GU685" s="113"/>
      <c r="GV685" s="113"/>
      <c r="GW685" s="113"/>
      <c r="GX685" s="113"/>
      <c r="GY685" s="113"/>
      <c r="GZ685" s="113"/>
      <c r="HA685" s="113"/>
      <c r="HB685" s="113"/>
      <c r="HC685" s="113"/>
      <c r="HD685" s="113"/>
      <c r="HE685" s="113"/>
      <c r="HF685" s="113"/>
      <c r="HG685" s="113"/>
      <c r="HH685" s="113"/>
      <c r="HI685" s="113"/>
      <c r="HJ685" s="113"/>
      <c r="HK685" s="113"/>
      <c r="HL685" s="113"/>
      <c r="HM685" s="113"/>
      <c r="HN685" s="113"/>
      <c r="HO685" s="113"/>
      <c r="HP685" s="113"/>
      <c r="HQ685" s="113"/>
      <c r="HR685" s="113"/>
      <c r="HS685" s="113"/>
      <c r="HT685" s="113"/>
      <c r="HU685" s="113"/>
      <c r="HV685" s="113"/>
      <c r="HW685" s="113"/>
      <c r="HX685" s="113"/>
      <c r="HY685" s="113"/>
      <c r="HZ685" s="113"/>
      <c r="IA685" s="113"/>
      <c r="IB685" s="113"/>
      <c r="IC685" s="113"/>
      <c r="ID685" s="113"/>
      <c r="IE685" s="113"/>
      <c r="IF685" s="113"/>
      <c r="IG685" s="113"/>
      <c r="IH685" s="113"/>
      <c r="II685" s="113"/>
      <c r="IJ685" s="113"/>
      <c r="IK685" s="113"/>
      <c r="IL685" s="113"/>
      <c r="IM685" s="113"/>
      <c r="IN685" s="113"/>
      <c r="IO685" s="113"/>
      <c r="IP685" s="113"/>
      <c r="IQ685" s="113"/>
      <c r="IR685" s="113"/>
      <c r="IS685" s="113"/>
      <c r="IT685" s="113"/>
      <c r="IU685" s="113"/>
      <c r="IV685" s="113"/>
    </row>
    <row r="686" customFormat="false" ht="29.2" hidden="false" customHeight="true" outlineLevel="0" collapsed="false">
      <c r="A686" s="228"/>
      <c r="B686" s="228"/>
      <c r="C686" s="39"/>
      <c r="D686" s="39"/>
      <c r="E686" s="39"/>
      <c r="F686" s="40"/>
      <c r="G686" s="28" t="s">
        <v>166</v>
      </c>
      <c r="H686" s="201" t="str">
        <f aca="false">ROUND(H685*81/1000,2)&amp;" ppb"</f>
        <v>61.01 ppb</v>
      </c>
      <c r="I686" s="33" t="s">
        <v>39</v>
      </c>
      <c r="J686" s="202" t="str">
        <f aca="false">ROUND(J685*81/1000,2)&amp;" ppb"</f>
        <v>70.99 ppb</v>
      </c>
      <c r="K686" s="29"/>
      <c r="L686" s="30"/>
      <c r="M686" s="31"/>
      <c r="N686" s="35"/>
      <c r="O686" s="33"/>
      <c r="P686" s="36"/>
      <c r="Q686" s="201" t="str">
        <f aca="false">ROUND(Q685*246/1000,2)&amp;" ppb"</f>
        <v>2.82 ppb</v>
      </c>
      <c r="R686" s="33" t="s">
        <v>39</v>
      </c>
      <c r="S686" s="202" t="str">
        <f aca="false">ROUND(S685*246/1000,2)&amp;" ppb"</f>
        <v>0.77 ppb</v>
      </c>
      <c r="T686" s="29"/>
      <c r="U686" s="31"/>
      <c r="V686" s="31"/>
      <c r="W686" s="35"/>
      <c r="X686" s="33"/>
      <c r="Y686" s="31"/>
      <c r="Z686" s="37"/>
      <c r="AA686" s="31"/>
      <c r="AB686" s="31"/>
      <c r="AC686" s="29"/>
      <c r="AD686" s="33"/>
      <c r="AE686" s="31"/>
      <c r="BM686" s="113"/>
      <c r="BN686" s="113"/>
      <c r="BO686" s="113"/>
      <c r="BP686" s="113"/>
      <c r="BQ686" s="113"/>
      <c r="BR686" s="113"/>
      <c r="BS686" s="113"/>
      <c r="BT686" s="113"/>
      <c r="BU686" s="113"/>
      <c r="BV686" s="113"/>
      <c r="BW686" s="113"/>
      <c r="BX686" s="113"/>
      <c r="BY686" s="113"/>
      <c r="BZ686" s="113"/>
      <c r="CA686" s="113"/>
      <c r="CB686" s="113"/>
      <c r="CC686" s="113"/>
      <c r="CD686" s="113"/>
      <c r="CE686" s="113"/>
      <c r="CF686" s="113"/>
      <c r="CG686" s="113"/>
      <c r="CH686" s="113"/>
      <c r="CI686" s="113"/>
      <c r="CJ686" s="113"/>
      <c r="CK686" s="113"/>
      <c r="CL686" s="113"/>
      <c r="CM686" s="113"/>
      <c r="CN686" s="113"/>
      <c r="CO686" s="113"/>
      <c r="CP686" s="113"/>
      <c r="CQ686" s="113"/>
      <c r="CR686" s="113"/>
      <c r="CS686" s="113"/>
      <c r="CT686" s="113"/>
      <c r="CU686" s="113"/>
      <c r="CV686" s="113"/>
      <c r="CW686" s="113"/>
      <c r="CX686" s="113"/>
      <c r="CY686" s="113"/>
      <c r="CZ686" s="113"/>
      <c r="DA686" s="113"/>
      <c r="DB686" s="113"/>
      <c r="DC686" s="113"/>
      <c r="DD686" s="113"/>
      <c r="DE686" s="113"/>
      <c r="DF686" s="113"/>
      <c r="DG686" s="113"/>
      <c r="DH686" s="113"/>
      <c r="DI686" s="113"/>
      <c r="DJ686" s="113"/>
      <c r="DK686" s="113"/>
      <c r="DL686" s="113"/>
      <c r="DM686" s="113"/>
      <c r="DN686" s="113"/>
      <c r="DO686" s="113"/>
      <c r="DP686" s="113"/>
      <c r="DQ686" s="113"/>
      <c r="DR686" s="113"/>
      <c r="DS686" s="113"/>
      <c r="DT686" s="113"/>
      <c r="DU686" s="113"/>
      <c r="DV686" s="113"/>
      <c r="DW686" s="113"/>
      <c r="DX686" s="113"/>
      <c r="DY686" s="113"/>
      <c r="DZ686" s="113"/>
      <c r="EA686" s="113"/>
      <c r="EB686" s="113"/>
      <c r="EC686" s="113"/>
      <c r="ED686" s="113"/>
      <c r="EE686" s="113"/>
      <c r="EF686" s="113"/>
      <c r="EG686" s="113"/>
      <c r="EH686" s="113"/>
      <c r="EI686" s="113"/>
      <c r="EJ686" s="113"/>
      <c r="EK686" s="113"/>
      <c r="EL686" s="113"/>
      <c r="EM686" s="113"/>
      <c r="EN686" s="113"/>
      <c r="EO686" s="113"/>
      <c r="EP686" s="113"/>
      <c r="EQ686" s="113"/>
      <c r="ER686" s="113"/>
      <c r="ES686" s="113"/>
      <c r="ET686" s="113"/>
      <c r="EU686" s="113"/>
      <c r="EV686" s="113"/>
      <c r="EW686" s="113"/>
      <c r="EX686" s="113"/>
      <c r="EY686" s="113"/>
      <c r="EZ686" s="113"/>
      <c r="FA686" s="113"/>
      <c r="FB686" s="113"/>
      <c r="FC686" s="113"/>
      <c r="FD686" s="113"/>
      <c r="FE686" s="113"/>
      <c r="FF686" s="113"/>
      <c r="FG686" s="113"/>
      <c r="FH686" s="113"/>
      <c r="FI686" s="113"/>
      <c r="FJ686" s="113"/>
      <c r="FK686" s="113"/>
      <c r="FL686" s="113"/>
      <c r="FM686" s="113"/>
      <c r="FN686" s="113"/>
      <c r="FO686" s="113"/>
      <c r="FP686" s="113"/>
      <c r="FQ686" s="113"/>
      <c r="FR686" s="113"/>
      <c r="FS686" s="113"/>
      <c r="FT686" s="113"/>
      <c r="FU686" s="113"/>
      <c r="FV686" s="113"/>
      <c r="FW686" s="113"/>
      <c r="FX686" s="113"/>
      <c r="FY686" s="113"/>
      <c r="FZ686" s="113"/>
      <c r="GA686" s="113"/>
      <c r="GB686" s="113"/>
      <c r="GC686" s="113"/>
      <c r="GD686" s="113"/>
      <c r="GE686" s="113"/>
      <c r="GF686" s="113"/>
      <c r="GG686" s="113"/>
      <c r="GH686" s="113"/>
      <c r="GI686" s="113"/>
      <c r="GJ686" s="113"/>
      <c r="GK686" s="113"/>
      <c r="GL686" s="113"/>
      <c r="GM686" s="113"/>
      <c r="GN686" s="113"/>
      <c r="GO686" s="113"/>
      <c r="GP686" s="113"/>
      <c r="GQ686" s="113"/>
      <c r="GR686" s="113"/>
      <c r="GS686" s="113"/>
      <c r="GT686" s="113"/>
      <c r="GU686" s="113"/>
      <c r="GV686" s="113"/>
      <c r="GW686" s="113"/>
      <c r="GX686" s="113"/>
      <c r="GY686" s="113"/>
      <c r="GZ686" s="113"/>
      <c r="HA686" s="113"/>
      <c r="HB686" s="113"/>
      <c r="HC686" s="113"/>
      <c r="HD686" s="113"/>
      <c r="HE686" s="113"/>
      <c r="HF686" s="113"/>
      <c r="HG686" s="113"/>
      <c r="HH686" s="113"/>
      <c r="HI686" s="113"/>
      <c r="HJ686" s="113"/>
      <c r="HK686" s="113"/>
      <c r="HL686" s="113"/>
      <c r="HM686" s="113"/>
      <c r="HN686" s="113"/>
      <c r="HO686" s="113"/>
      <c r="HP686" s="113"/>
      <c r="HQ686" s="113"/>
      <c r="HR686" s="113"/>
      <c r="HS686" s="113"/>
      <c r="HT686" s="113"/>
      <c r="HU686" s="113"/>
      <c r="HV686" s="113"/>
      <c r="HW686" s="113"/>
      <c r="HX686" s="113"/>
      <c r="HY686" s="113"/>
      <c r="HZ686" s="113"/>
      <c r="IA686" s="113"/>
      <c r="IB686" s="113"/>
      <c r="IC686" s="113"/>
      <c r="ID686" s="113"/>
      <c r="IE686" s="113"/>
      <c r="IF686" s="113"/>
      <c r="IG686" s="113"/>
      <c r="IH686" s="113"/>
      <c r="II686" s="113"/>
      <c r="IJ686" s="113"/>
      <c r="IK686" s="113"/>
      <c r="IL686" s="113"/>
      <c r="IM686" s="113"/>
      <c r="IN686" s="113"/>
      <c r="IO686" s="113"/>
      <c r="IP686" s="113"/>
      <c r="IQ686" s="113"/>
      <c r="IR686" s="113"/>
      <c r="IS686" s="113"/>
      <c r="IT686" s="113"/>
      <c r="IU686" s="113"/>
      <c r="IV686" s="113"/>
    </row>
    <row r="687" customFormat="false" ht="35.65" hidden="false" customHeight="true" outlineLevel="0" collapsed="false">
      <c r="A687" s="229" t="s">
        <v>2313</v>
      </c>
      <c r="B687" s="298"/>
      <c r="C687" s="185" t="s">
        <v>2314</v>
      </c>
      <c r="D687" s="76" t="n">
        <v>8.708</v>
      </c>
      <c r="E687" s="42" t="s">
        <v>2315</v>
      </c>
      <c r="F687" s="62" t="n">
        <v>44768</v>
      </c>
      <c r="G687" s="63" t="s">
        <v>111</v>
      </c>
      <c r="H687" s="108"/>
      <c r="I687" s="109" t="s">
        <v>27</v>
      </c>
      <c r="J687" s="110"/>
      <c r="K687" s="108"/>
      <c r="L687" s="109" t="s">
        <v>28</v>
      </c>
      <c r="M687" s="110"/>
      <c r="N687" s="108"/>
      <c r="O687" s="109" t="s">
        <v>29</v>
      </c>
      <c r="P687" s="110"/>
      <c r="Q687" s="108"/>
      <c r="R687" s="109" t="s">
        <v>30</v>
      </c>
      <c r="S687" s="110"/>
      <c r="T687" s="111"/>
      <c r="U687" s="109" t="s">
        <v>112</v>
      </c>
      <c r="V687" s="110"/>
      <c r="W687" s="108"/>
      <c r="X687" s="109" t="s">
        <v>32</v>
      </c>
      <c r="Y687" s="110"/>
      <c r="Z687" s="108"/>
      <c r="AA687" s="109" t="s">
        <v>98</v>
      </c>
      <c r="AB687" s="110"/>
      <c r="AC687" s="112" t="s">
        <v>34</v>
      </c>
      <c r="AD687" s="112"/>
      <c r="AE687" s="112"/>
      <c r="BM687" s="113"/>
      <c r="BN687" s="113"/>
      <c r="BO687" s="113"/>
      <c r="BP687" s="113"/>
      <c r="BQ687" s="113"/>
      <c r="BR687" s="113"/>
      <c r="BS687" s="113"/>
      <c r="BT687" s="113"/>
      <c r="BU687" s="113"/>
      <c r="BV687" s="113"/>
      <c r="BW687" s="113"/>
      <c r="BX687" s="113"/>
      <c r="BY687" s="113"/>
      <c r="BZ687" s="113"/>
      <c r="CA687" s="113"/>
      <c r="CB687" s="113"/>
      <c r="CC687" s="113"/>
      <c r="CD687" s="113"/>
      <c r="CE687" s="113"/>
      <c r="CF687" s="113"/>
      <c r="CG687" s="113"/>
      <c r="CH687" s="113"/>
      <c r="CI687" s="113"/>
      <c r="CJ687" s="113"/>
      <c r="CK687" s="113"/>
      <c r="CL687" s="113"/>
      <c r="CM687" s="113"/>
      <c r="CN687" s="113"/>
      <c r="CO687" s="113"/>
      <c r="CP687" s="113"/>
      <c r="CQ687" s="113"/>
      <c r="CR687" s="113"/>
      <c r="CS687" s="113"/>
      <c r="CT687" s="113"/>
      <c r="CU687" s="113"/>
      <c r="CV687" s="113"/>
      <c r="CW687" s="113"/>
      <c r="CX687" s="113"/>
      <c r="CY687" s="113"/>
      <c r="CZ687" s="113"/>
      <c r="DA687" s="113"/>
      <c r="DB687" s="113"/>
      <c r="DC687" s="113"/>
      <c r="DD687" s="113"/>
      <c r="DE687" s="113"/>
      <c r="DF687" s="113"/>
      <c r="DG687" s="113"/>
      <c r="DH687" s="113"/>
      <c r="DI687" s="113"/>
      <c r="DJ687" s="113"/>
      <c r="DK687" s="113"/>
      <c r="DL687" s="113"/>
      <c r="DM687" s="113"/>
      <c r="DN687" s="113"/>
      <c r="DO687" s="113"/>
      <c r="DP687" s="113"/>
      <c r="DQ687" s="113"/>
      <c r="DR687" s="113"/>
      <c r="DS687" s="113"/>
      <c r="DT687" s="113"/>
      <c r="DU687" s="113"/>
      <c r="DV687" s="113"/>
      <c r="DW687" s="113"/>
      <c r="DX687" s="113"/>
      <c r="DY687" s="113"/>
      <c r="DZ687" s="113"/>
      <c r="EA687" s="113"/>
      <c r="EB687" s="113"/>
      <c r="EC687" s="113"/>
      <c r="ED687" s="113"/>
      <c r="EE687" s="113"/>
      <c r="EF687" s="113"/>
      <c r="EG687" s="113"/>
      <c r="EH687" s="113"/>
      <c r="EI687" s="113"/>
      <c r="EJ687" s="113"/>
      <c r="EK687" s="113"/>
      <c r="EL687" s="113"/>
      <c r="EM687" s="113"/>
      <c r="EN687" s="113"/>
      <c r="EO687" s="113"/>
      <c r="EP687" s="113"/>
      <c r="EQ687" s="113"/>
      <c r="ER687" s="113"/>
      <c r="ES687" s="113"/>
      <c r="ET687" s="113"/>
      <c r="EU687" s="113"/>
      <c r="EV687" s="113"/>
      <c r="EW687" s="113"/>
      <c r="EX687" s="113"/>
      <c r="EY687" s="113"/>
      <c r="EZ687" s="113"/>
      <c r="FA687" s="113"/>
      <c r="FB687" s="113"/>
      <c r="FC687" s="113"/>
      <c r="FD687" s="113"/>
      <c r="FE687" s="113"/>
      <c r="FF687" s="113"/>
      <c r="FG687" s="113"/>
      <c r="FH687" s="113"/>
      <c r="FI687" s="113"/>
      <c r="FJ687" s="113"/>
      <c r="FK687" s="113"/>
      <c r="FL687" s="113"/>
      <c r="FM687" s="113"/>
      <c r="FN687" s="113"/>
      <c r="FO687" s="113"/>
      <c r="FP687" s="113"/>
      <c r="FQ687" s="113"/>
      <c r="FR687" s="113"/>
      <c r="FS687" s="113"/>
      <c r="FT687" s="113"/>
      <c r="FU687" s="113"/>
      <c r="FV687" s="113"/>
      <c r="FW687" s="113"/>
      <c r="FX687" s="113"/>
      <c r="FY687" s="113"/>
      <c r="FZ687" s="113"/>
      <c r="GA687" s="113"/>
      <c r="GB687" s="113"/>
      <c r="GC687" s="113"/>
      <c r="GD687" s="113"/>
      <c r="GE687" s="113"/>
      <c r="GF687" s="113"/>
      <c r="GG687" s="113"/>
      <c r="GH687" s="113"/>
      <c r="GI687" s="113"/>
      <c r="GJ687" s="113"/>
      <c r="GK687" s="113"/>
      <c r="GL687" s="113"/>
      <c r="GM687" s="113"/>
      <c r="GN687" s="113"/>
      <c r="GO687" s="113"/>
      <c r="GP687" s="113"/>
      <c r="GQ687" s="113"/>
      <c r="GR687" s="113"/>
      <c r="GS687" s="113"/>
      <c r="GT687" s="113"/>
      <c r="GU687" s="113"/>
      <c r="GV687" s="113"/>
      <c r="GW687" s="113"/>
      <c r="GX687" s="113"/>
      <c r="GY687" s="113"/>
      <c r="GZ687" s="113"/>
      <c r="HA687" s="113"/>
      <c r="HB687" s="113"/>
      <c r="HC687" s="113"/>
      <c r="HD687" s="113"/>
      <c r="HE687" s="113"/>
      <c r="HF687" s="113"/>
      <c r="HG687" s="113"/>
      <c r="HH687" s="113"/>
      <c r="HI687" s="113"/>
      <c r="HJ687" s="113"/>
      <c r="HK687" s="113"/>
      <c r="HL687" s="113"/>
      <c r="HM687" s="113"/>
      <c r="HN687" s="113"/>
      <c r="HO687" s="113"/>
      <c r="HP687" s="113"/>
      <c r="HQ687" s="113"/>
      <c r="HR687" s="113"/>
      <c r="HS687" s="113"/>
      <c r="HT687" s="113"/>
      <c r="HU687" s="113"/>
      <c r="HV687" s="113"/>
      <c r="HW687" s="113"/>
      <c r="HX687" s="113"/>
      <c r="HY687" s="113"/>
      <c r="HZ687" s="113"/>
      <c r="IA687" s="113"/>
      <c r="IB687" s="113"/>
      <c r="IC687" s="113"/>
      <c r="ID687" s="113"/>
      <c r="IE687" s="113"/>
      <c r="IF687" s="113"/>
      <c r="IG687" s="113"/>
      <c r="IH687" s="113"/>
      <c r="II687" s="113"/>
      <c r="IJ687" s="113"/>
      <c r="IK687" s="113"/>
      <c r="IL687" s="113"/>
      <c r="IM687" s="113"/>
      <c r="IN687" s="113"/>
      <c r="IO687" s="113"/>
      <c r="IP687" s="113"/>
      <c r="IQ687" s="113"/>
      <c r="IR687" s="113"/>
      <c r="IS687" s="113"/>
      <c r="IT687" s="113"/>
      <c r="IU687" s="113"/>
      <c r="IV687" s="113"/>
    </row>
    <row r="688" customFormat="false" ht="35.65" hidden="false" customHeight="true" outlineLevel="0" collapsed="false">
      <c r="A688" s="86" t="s">
        <v>2316</v>
      </c>
      <c r="B688" s="86"/>
      <c r="C688" s="86"/>
      <c r="D688" s="86"/>
      <c r="E688" s="86" t="s">
        <v>2317</v>
      </c>
      <c r="F688" s="89" t="n">
        <v>44778</v>
      </c>
      <c r="G688" s="63" t="s">
        <v>198</v>
      </c>
      <c r="H688" s="56" t="n">
        <v>56.6</v>
      </c>
      <c r="I688" s="91" t="s">
        <v>39</v>
      </c>
      <c r="J688" s="58" t="n">
        <v>13.82</v>
      </c>
      <c r="K688" s="56" t="n">
        <v>17470</v>
      </c>
      <c r="L688" s="91" t="s">
        <v>39</v>
      </c>
      <c r="M688" s="58" t="n">
        <v>1043</v>
      </c>
      <c r="N688" s="56" t="n">
        <v>352.2</v>
      </c>
      <c r="O688" s="91" t="s">
        <v>39</v>
      </c>
      <c r="P688" s="58" t="n">
        <v>13.31</v>
      </c>
      <c r="Q688" s="56" t="n">
        <v>509.4</v>
      </c>
      <c r="R688" s="91" t="s">
        <v>39</v>
      </c>
      <c r="S688" s="58" t="n">
        <v>33.78</v>
      </c>
      <c r="T688" s="56" t="n">
        <v>137.77</v>
      </c>
      <c r="U688" s="91" t="s">
        <v>39</v>
      </c>
      <c r="V688" s="58" t="n">
        <v>146.4</v>
      </c>
      <c r="W688" s="77" t="s">
        <v>2318</v>
      </c>
      <c r="X688" s="57"/>
      <c r="Y688" s="58"/>
      <c r="Z688" s="77" t="s">
        <v>2319</v>
      </c>
      <c r="AA688" s="70"/>
      <c r="AB688" s="58"/>
      <c r="AC688" s="69"/>
      <c r="AD688" s="69"/>
      <c r="AE688" s="69"/>
      <c r="BM688" s="113"/>
      <c r="BN688" s="113"/>
      <c r="BO688" s="113"/>
      <c r="BP688" s="113"/>
      <c r="BQ688" s="113"/>
      <c r="BR688" s="113"/>
      <c r="BS688" s="113"/>
      <c r="BT688" s="113"/>
      <c r="BU688" s="113"/>
      <c r="BV688" s="113"/>
      <c r="BW688" s="113"/>
      <c r="BX688" s="113"/>
      <c r="BY688" s="113"/>
      <c r="BZ688" s="113"/>
      <c r="CA688" s="113"/>
      <c r="CB688" s="113"/>
      <c r="CC688" s="113"/>
      <c r="CD688" s="113"/>
      <c r="CE688" s="113"/>
      <c r="CF688" s="113"/>
      <c r="CG688" s="113"/>
      <c r="CH688" s="113"/>
      <c r="CI688" s="113"/>
      <c r="CJ688" s="113"/>
      <c r="CK688" s="113"/>
      <c r="CL688" s="113"/>
      <c r="CM688" s="113"/>
      <c r="CN688" s="113"/>
      <c r="CO688" s="113"/>
      <c r="CP688" s="113"/>
      <c r="CQ688" s="113"/>
      <c r="CR688" s="113"/>
      <c r="CS688" s="113"/>
      <c r="CT688" s="113"/>
      <c r="CU688" s="113"/>
      <c r="CV688" s="113"/>
      <c r="CW688" s="113"/>
      <c r="CX688" s="113"/>
      <c r="CY688" s="113"/>
      <c r="CZ688" s="113"/>
      <c r="DA688" s="113"/>
      <c r="DB688" s="113"/>
      <c r="DC688" s="113"/>
      <c r="DD688" s="113"/>
      <c r="DE688" s="113"/>
      <c r="DF688" s="113"/>
      <c r="DG688" s="113"/>
      <c r="DH688" s="113"/>
      <c r="DI688" s="113"/>
      <c r="DJ688" s="113"/>
      <c r="DK688" s="113"/>
      <c r="DL688" s="113"/>
      <c r="DM688" s="113"/>
      <c r="DN688" s="113"/>
      <c r="DO688" s="113"/>
      <c r="DP688" s="113"/>
      <c r="DQ688" s="113"/>
      <c r="DR688" s="113"/>
      <c r="DS688" s="113"/>
      <c r="DT688" s="113"/>
      <c r="DU688" s="113"/>
      <c r="DV688" s="113"/>
      <c r="DW688" s="113"/>
      <c r="DX688" s="113"/>
      <c r="DY688" s="113"/>
      <c r="DZ688" s="113"/>
      <c r="EA688" s="113"/>
      <c r="EB688" s="113"/>
      <c r="EC688" s="113"/>
      <c r="ED688" s="113"/>
      <c r="EE688" s="113"/>
      <c r="EF688" s="113"/>
      <c r="EG688" s="113"/>
      <c r="EH688" s="113"/>
      <c r="EI688" s="113"/>
      <c r="EJ688" s="113"/>
      <c r="EK688" s="113"/>
      <c r="EL688" s="113"/>
      <c r="EM688" s="113"/>
      <c r="EN688" s="113"/>
      <c r="EO688" s="113"/>
      <c r="EP688" s="113"/>
      <c r="EQ688" s="113"/>
      <c r="ER688" s="113"/>
      <c r="ES688" s="113"/>
      <c r="ET688" s="113"/>
      <c r="EU688" s="113"/>
      <c r="EV688" s="113"/>
      <c r="EW688" s="113"/>
      <c r="EX688" s="113"/>
      <c r="EY688" s="113"/>
      <c r="EZ688" s="113"/>
      <c r="FA688" s="113"/>
      <c r="FB688" s="113"/>
      <c r="FC688" s="113"/>
      <c r="FD688" s="113"/>
      <c r="FE688" s="113"/>
      <c r="FF688" s="113"/>
      <c r="FG688" s="113"/>
      <c r="FH688" s="113"/>
      <c r="FI688" s="113"/>
      <c r="FJ688" s="113"/>
      <c r="FK688" s="113"/>
      <c r="FL688" s="113"/>
      <c r="FM688" s="113"/>
      <c r="FN688" s="113"/>
      <c r="FO688" s="113"/>
      <c r="FP688" s="113"/>
      <c r="FQ688" s="113"/>
      <c r="FR688" s="113"/>
      <c r="FS688" s="113"/>
      <c r="FT688" s="113"/>
      <c r="FU688" s="113"/>
      <c r="FV688" s="113"/>
      <c r="FW688" s="113"/>
      <c r="FX688" s="113"/>
      <c r="FY688" s="113"/>
      <c r="FZ688" s="113"/>
      <c r="GA688" s="113"/>
      <c r="GB688" s="113"/>
      <c r="GC688" s="113"/>
      <c r="GD688" s="113"/>
      <c r="GE688" s="113"/>
      <c r="GF688" s="113"/>
      <c r="GG688" s="113"/>
      <c r="GH688" s="113"/>
      <c r="GI688" s="113"/>
      <c r="GJ688" s="113"/>
      <c r="GK688" s="113"/>
      <c r="GL688" s="113"/>
      <c r="GM688" s="113"/>
      <c r="GN688" s="113"/>
      <c r="GO688" s="113"/>
      <c r="GP688" s="113"/>
      <c r="GQ688" s="113"/>
      <c r="GR688" s="113"/>
      <c r="GS688" s="113"/>
      <c r="GT688" s="113"/>
      <c r="GU688" s="113"/>
      <c r="GV688" s="113"/>
      <c r="GW688" s="113"/>
      <c r="GX688" s="113"/>
      <c r="GY688" s="113"/>
      <c r="GZ688" s="113"/>
      <c r="HA688" s="113"/>
      <c r="HB688" s="113"/>
      <c r="HC688" s="113"/>
      <c r="HD688" s="113"/>
      <c r="HE688" s="113"/>
      <c r="HF688" s="113"/>
      <c r="HG688" s="113"/>
      <c r="HH688" s="113"/>
      <c r="HI688" s="113"/>
      <c r="HJ688" s="113"/>
      <c r="HK688" s="113"/>
      <c r="HL688" s="113"/>
      <c r="HM688" s="113"/>
      <c r="HN688" s="113"/>
      <c r="HO688" s="113"/>
      <c r="HP688" s="113"/>
      <c r="HQ688" s="113"/>
      <c r="HR688" s="113"/>
      <c r="HS688" s="113"/>
      <c r="HT688" s="113"/>
      <c r="HU688" s="113"/>
      <c r="HV688" s="113"/>
      <c r="HW688" s="113"/>
      <c r="HX688" s="113"/>
      <c r="HY688" s="113"/>
      <c r="HZ688" s="113"/>
      <c r="IA688" s="113"/>
      <c r="IB688" s="113"/>
      <c r="IC688" s="113"/>
      <c r="ID688" s="113"/>
      <c r="IE688" s="113"/>
      <c r="IF688" s="113"/>
      <c r="IG688" s="113"/>
      <c r="IH688" s="113"/>
      <c r="II688" s="113"/>
      <c r="IJ688" s="113"/>
      <c r="IK688" s="113"/>
      <c r="IL688" s="113"/>
      <c r="IM688" s="113"/>
      <c r="IN688" s="113"/>
      <c r="IO688" s="113"/>
      <c r="IP688" s="113"/>
      <c r="IQ688" s="113"/>
      <c r="IR688" s="113"/>
      <c r="IS688" s="113"/>
      <c r="IT688" s="113"/>
      <c r="IU688" s="113"/>
      <c r="IV688" s="113"/>
    </row>
    <row r="689" customFormat="false" ht="41.45" hidden="false" customHeight="true" outlineLevel="0" collapsed="false">
      <c r="A689" s="86"/>
      <c r="B689" s="230"/>
      <c r="C689" s="86"/>
      <c r="D689" s="86"/>
      <c r="E689" s="86"/>
      <c r="F689" s="89"/>
      <c r="G689" s="63" t="s">
        <v>166</v>
      </c>
      <c r="H689" s="205" t="str">
        <f aca="false">ROUND(H688*81/1000,2)&amp;" ppb"</f>
        <v>4.58 ppb</v>
      </c>
      <c r="I689" s="91" t="s">
        <v>39</v>
      </c>
      <c r="J689" s="206" t="str">
        <f aca="false">ROUND(J688*81/1000,2)&amp;" ppb"</f>
        <v>1.12 ppb</v>
      </c>
      <c r="K689" s="205" t="str">
        <f aca="false">ROUND(K688*81/1000,2)&amp;" ppb"</f>
        <v>1415.07 ppb</v>
      </c>
      <c r="L689" s="91" t="s">
        <v>39</v>
      </c>
      <c r="M689" s="206" t="str">
        <f aca="false">ROUND(M688*81/1000,2)&amp;" ppb"</f>
        <v>84.48 ppb</v>
      </c>
      <c r="N689" s="205" t="str">
        <f aca="false">ROUND(N688*1760/1000,2)&amp;" ppb"</f>
        <v>619.87 ppb</v>
      </c>
      <c r="O689" s="91" t="s">
        <v>39</v>
      </c>
      <c r="P689" s="206" t="str">
        <f aca="false">ROUND(P688*1760/1000,2)&amp;" ppb"</f>
        <v>23.43 ppb</v>
      </c>
      <c r="Q689" s="205" t="str">
        <f aca="false">ROUND(Q688*246/1000,2)&amp;" ppb"</f>
        <v>125.31 ppb</v>
      </c>
      <c r="R689" s="91" t="s">
        <v>39</v>
      </c>
      <c r="S689" s="206" t="str">
        <f aca="false">ROUND(S688*246/1000,2)&amp;" ppb"</f>
        <v>8.31 ppb</v>
      </c>
      <c r="T689" s="205" t="str">
        <f aca="false">ROUND(T688*32300/1000000,2)&amp;" ppm"</f>
        <v>4.45 ppm</v>
      </c>
      <c r="U689" s="91" t="s">
        <v>39</v>
      </c>
      <c r="V689" s="206" t="str">
        <f aca="false">ROUND(V688*32300/1000000,2)&amp;" ppm"</f>
        <v>4.73 ppm</v>
      </c>
      <c r="W689" s="71"/>
      <c r="X689" s="70"/>
      <c r="Y689" s="72"/>
      <c r="Z689" s="71"/>
      <c r="AA689" s="70"/>
      <c r="AB689" s="72"/>
      <c r="AC689" s="73"/>
      <c r="AD689" s="70"/>
      <c r="AE689" s="74"/>
      <c r="BM689" s="113"/>
      <c r="BN689" s="113"/>
      <c r="BO689" s="113"/>
      <c r="BP689" s="113"/>
      <c r="BQ689" s="113"/>
      <c r="BR689" s="113"/>
      <c r="BS689" s="113"/>
      <c r="BT689" s="113"/>
      <c r="BU689" s="113"/>
      <c r="BV689" s="113"/>
      <c r="BW689" s="113"/>
      <c r="BX689" s="113"/>
      <c r="BY689" s="113"/>
      <c r="BZ689" s="113"/>
      <c r="CA689" s="113"/>
      <c r="CB689" s="113"/>
      <c r="CC689" s="113"/>
      <c r="CD689" s="113"/>
      <c r="CE689" s="113"/>
      <c r="CF689" s="113"/>
      <c r="CG689" s="113"/>
      <c r="CH689" s="113"/>
      <c r="CI689" s="113"/>
      <c r="CJ689" s="113"/>
      <c r="CK689" s="113"/>
      <c r="CL689" s="113"/>
      <c r="CM689" s="113"/>
      <c r="CN689" s="113"/>
      <c r="CO689" s="113"/>
      <c r="CP689" s="113"/>
      <c r="CQ689" s="113"/>
      <c r="CR689" s="113"/>
      <c r="CS689" s="113"/>
      <c r="CT689" s="113"/>
      <c r="CU689" s="113"/>
      <c r="CV689" s="113"/>
      <c r="CW689" s="113"/>
      <c r="CX689" s="113"/>
      <c r="CY689" s="113"/>
      <c r="CZ689" s="113"/>
      <c r="DA689" s="113"/>
      <c r="DB689" s="113"/>
      <c r="DC689" s="113"/>
      <c r="DD689" s="113"/>
      <c r="DE689" s="113"/>
      <c r="DF689" s="113"/>
      <c r="DG689" s="113"/>
      <c r="DH689" s="113"/>
      <c r="DI689" s="113"/>
      <c r="DJ689" s="113"/>
      <c r="DK689" s="113"/>
      <c r="DL689" s="113"/>
      <c r="DM689" s="113"/>
      <c r="DN689" s="113"/>
      <c r="DO689" s="113"/>
      <c r="DP689" s="113"/>
      <c r="DQ689" s="113"/>
      <c r="DR689" s="113"/>
      <c r="DS689" s="113"/>
      <c r="DT689" s="113"/>
      <c r="DU689" s="113"/>
      <c r="DV689" s="113"/>
      <c r="DW689" s="113"/>
      <c r="DX689" s="113"/>
      <c r="DY689" s="113"/>
      <c r="DZ689" s="113"/>
      <c r="EA689" s="113"/>
      <c r="EB689" s="113"/>
      <c r="EC689" s="113"/>
      <c r="ED689" s="113"/>
      <c r="EE689" s="113"/>
      <c r="EF689" s="113"/>
      <c r="EG689" s="113"/>
      <c r="EH689" s="113"/>
      <c r="EI689" s="113"/>
      <c r="EJ689" s="113"/>
      <c r="EK689" s="113"/>
      <c r="EL689" s="113"/>
      <c r="EM689" s="113"/>
      <c r="EN689" s="113"/>
      <c r="EO689" s="113"/>
      <c r="EP689" s="113"/>
      <c r="EQ689" s="113"/>
      <c r="ER689" s="113"/>
      <c r="ES689" s="113"/>
      <c r="ET689" s="113"/>
      <c r="EU689" s="113"/>
      <c r="EV689" s="113"/>
      <c r="EW689" s="113"/>
      <c r="EX689" s="113"/>
      <c r="EY689" s="113"/>
      <c r="EZ689" s="113"/>
      <c r="FA689" s="113"/>
      <c r="FB689" s="113"/>
      <c r="FC689" s="113"/>
      <c r="FD689" s="113"/>
      <c r="FE689" s="113"/>
      <c r="FF689" s="113"/>
      <c r="FG689" s="113"/>
      <c r="FH689" s="113"/>
      <c r="FI689" s="113"/>
      <c r="FJ689" s="113"/>
      <c r="FK689" s="113"/>
      <c r="FL689" s="113"/>
      <c r="FM689" s="113"/>
      <c r="FN689" s="113"/>
      <c r="FO689" s="113"/>
      <c r="FP689" s="113"/>
      <c r="FQ689" s="113"/>
      <c r="FR689" s="113"/>
      <c r="FS689" s="113"/>
      <c r="FT689" s="113"/>
      <c r="FU689" s="113"/>
      <c r="FV689" s="113"/>
      <c r="FW689" s="113"/>
      <c r="FX689" s="113"/>
      <c r="FY689" s="113"/>
      <c r="FZ689" s="113"/>
      <c r="GA689" s="113"/>
      <c r="GB689" s="113"/>
      <c r="GC689" s="113"/>
      <c r="GD689" s="113"/>
      <c r="GE689" s="113"/>
      <c r="GF689" s="113"/>
      <c r="GG689" s="113"/>
      <c r="GH689" s="113"/>
      <c r="GI689" s="113"/>
      <c r="GJ689" s="113"/>
      <c r="GK689" s="113"/>
      <c r="GL689" s="113"/>
      <c r="GM689" s="113"/>
      <c r="GN689" s="113"/>
      <c r="GO689" s="113"/>
      <c r="GP689" s="113"/>
      <c r="GQ689" s="113"/>
      <c r="GR689" s="113"/>
      <c r="GS689" s="113"/>
      <c r="GT689" s="113"/>
      <c r="GU689" s="113"/>
      <c r="GV689" s="113"/>
      <c r="GW689" s="113"/>
      <c r="GX689" s="113"/>
      <c r="GY689" s="113"/>
      <c r="GZ689" s="113"/>
      <c r="HA689" s="113"/>
      <c r="HB689" s="113"/>
      <c r="HC689" s="113"/>
      <c r="HD689" s="113"/>
      <c r="HE689" s="113"/>
      <c r="HF689" s="113"/>
      <c r="HG689" s="113"/>
      <c r="HH689" s="113"/>
      <c r="HI689" s="113"/>
      <c r="HJ689" s="113"/>
      <c r="HK689" s="113"/>
      <c r="HL689" s="113"/>
      <c r="HM689" s="113"/>
      <c r="HN689" s="113"/>
      <c r="HO689" s="113"/>
      <c r="HP689" s="113"/>
      <c r="HQ689" s="113"/>
      <c r="HR689" s="113"/>
      <c r="HS689" s="113"/>
      <c r="HT689" s="113"/>
      <c r="HU689" s="113"/>
      <c r="HV689" s="113"/>
      <c r="HW689" s="113"/>
      <c r="HX689" s="113"/>
      <c r="HY689" s="113"/>
      <c r="HZ689" s="113"/>
      <c r="IA689" s="113"/>
      <c r="IB689" s="113"/>
      <c r="IC689" s="113"/>
      <c r="ID689" s="113"/>
      <c r="IE689" s="113"/>
      <c r="IF689" s="113"/>
      <c r="IG689" s="113"/>
      <c r="IH689" s="113"/>
      <c r="II689" s="113"/>
      <c r="IJ689" s="113"/>
      <c r="IK689" s="113"/>
      <c r="IL689" s="113"/>
      <c r="IM689" s="113"/>
      <c r="IN689" s="113"/>
      <c r="IO689" s="113"/>
      <c r="IP689" s="113"/>
      <c r="IQ689" s="113"/>
      <c r="IR689" s="113"/>
      <c r="IS689" s="113"/>
      <c r="IT689" s="113"/>
      <c r="IU689" s="113"/>
      <c r="IV689" s="113"/>
    </row>
    <row r="690" customFormat="false" ht="35.65" hidden="false" customHeight="true" outlineLevel="0" collapsed="false">
      <c r="A690" s="86"/>
      <c r="B690" s="230"/>
      <c r="C690" s="86"/>
      <c r="D690" s="86"/>
      <c r="E690" s="86"/>
      <c r="F690" s="89"/>
      <c r="G690" s="63" t="s">
        <v>111</v>
      </c>
      <c r="H690" s="134" t="s">
        <v>115</v>
      </c>
      <c r="I690" s="134"/>
      <c r="J690" s="134"/>
      <c r="K690" s="108"/>
      <c r="L690" s="109" t="s">
        <v>80</v>
      </c>
      <c r="M690" s="110"/>
      <c r="N690" s="135"/>
      <c r="O690" s="109" t="s">
        <v>81</v>
      </c>
      <c r="P690" s="136"/>
      <c r="Q690" s="135"/>
      <c r="R690" s="109" t="s">
        <v>117</v>
      </c>
      <c r="S690" s="136"/>
      <c r="T690" s="111"/>
      <c r="U690" s="109"/>
      <c r="V690" s="137"/>
      <c r="W690" s="111"/>
      <c r="X690" s="109"/>
      <c r="Y690" s="137"/>
      <c r="Z690" s="111"/>
      <c r="AA690" s="109"/>
      <c r="AB690" s="137"/>
      <c r="AC690" s="108"/>
      <c r="AD690" s="109"/>
      <c r="AE690" s="110"/>
      <c r="BM690" s="113"/>
      <c r="BN690" s="113"/>
      <c r="BO690" s="113"/>
      <c r="BP690" s="113"/>
      <c r="BQ690" s="113"/>
      <c r="BR690" s="113"/>
      <c r="BS690" s="113"/>
      <c r="BT690" s="113"/>
      <c r="BU690" s="113"/>
      <c r="BV690" s="113"/>
      <c r="BW690" s="113"/>
      <c r="BX690" s="113"/>
      <c r="BY690" s="113"/>
      <c r="BZ690" s="113"/>
      <c r="CA690" s="113"/>
      <c r="CB690" s="113"/>
      <c r="CC690" s="113"/>
      <c r="CD690" s="113"/>
      <c r="CE690" s="113"/>
      <c r="CF690" s="113"/>
      <c r="CG690" s="113"/>
      <c r="CH690" s="113"/>
      <c r="CI690" s="113"/>
      <c r="CJ690" s="113"/>
      <c r="CK690" s="113"/>
      <c r="CL690" s="113"/>
      <c r="CM690" s="113"/>
      <c r="CN690" s="113"/>
      <c r="CO690" s="113"/>
      <c r="CP690" s="113"/>
      <c r="CQ690" s="113"/>
      <c r="CR690" s="113"/>
      <c r="CS690" s="113"/>
      <c r="CT690" s="113"/>
      <c r="CU690" s="113"/>
      <c r="CV690" s="113"/>
      <c r="CW690" s="113"/>
      <c r="CX690" s="113"/>
      <c r="CY690" s="113"/>
      <c r="CZ690" s="113"/>
      <c r="DA690" s="113"/>
      <c r="DB690" s="113"/>
      <c r="DC690" s="113"/>
      <c r="DD690" s="113"/>
      <c r="DE690" s="113"/>
      <c r="DF690" s="113"/>
      <c r="DG690" s="113"/>
      <c r="DH690" s="113"/>
      <c r="DI690" s="113"/>
      <c r="DJ690" s="113"/>
      <c r="DK690" s="113"/>
      <c r="DL690" s="113"/>
      <c r="DM690" s="113"/>
      <c r="DN690" s="113"/>
      <c r="DO690" s="113"/>
      <c r="DP690" s="113"/>
      <c r="DQ690" s="113"/>
      <c r="DR690" s="113"/>
      <c r="DS690" s="113"/>
      <c r="DT690" s="113"/>
      <c r="DU690" s="113"/>
      <c r="DV690" s="113"/>
      <c r="DW690" s="113"/>
      <c r="DX690" s="113"/>
      <c r="DY690" s="113"/>
      <c r="DZ690" s="113"/>
      <c r="EA690" s="113"/>
      <c r="EB690" s="113"/>
      <c r="EC690" s="113"/>
      <c r="ED690" s="113"/>
      <c r="EE690" s="113"/>
      <c r="EF690" s="113"/>
      <c r="EG690" s="113"/>
      <c r="EH690" s="113"/>
      <c r="EI690" s="113"/>
      <c r="EJ690" s="113"/>
      <c r="EK690" s="113"/>
      <c r="EL690" s="113"/>
      <c r="EM690" s="113"/>
      <c r="EN690" s="113"/>
      <c r="EO690" s="113"/>
      <c r="EP690" s="113"/>
      <c r="EQ690" s="113"/>
      <c r="ER690" s="113"/>
      <c r="ES690" s="113"/>
      <c r="ET690" s="113"/>
      <c r="EU690" s="113"/>
      <c r="EV690" s="113"/>
      <c r="EW690" s="113"/>
      <c r="EX690" s="113"/>
      <c r="EY690" s="113"/>
      <c r="EZ690" s="113"/>
      <c r="FA690" s="113"/>
      <c r="FB690" s="113"/>
      <c r="FC690" s="113"/>
      <c r="FD690" s="113"/>
      <c r="FE690" s="113"/>
      <c r="FF690" s="113"/>
      <c r="FG690" s="113"/>
      <c r="FH690" s="113"/>
      <c r="FI690" s="113"/>
      <c r="FJ690" s="113"/>
      <c r="FK690" s="113"/>
      <c r="FL690" s="113"/>
      <c r="FM690" s="113"/>
      <c r="FN690" s="113"/>
      <c r="FO690" s="113"/>
      <c r="FP690" s="113"/>
      <c r="FQ690" s="113"/>
      <c r="FR690" s="113"/>
      <c r="FS690" s="113"/>
      <c r="FT690" s="113"/>
      <c r="FU690" s="113"/>
      <c r="FV690" s="113"/>
      <c r="FW690" s="113"/>
      <c r="FX690" s="113"/>
      <c r="FY690" s="113"/>
      <c r="FZ690" s="113"/>
      <c r="GA690" s="113"/>
      <c r="GB690" s="113"/>
      <c r="GC690" s="113"/>
      <c r="GD690" s="113"/>
      <c r="GE690" s="113"/>
      <c r="GF690" s="113"/>
      <c r="GG690" s="113"/>
      <c r="GH690" s="113"/>
      <c r="GI690" s="113"/>
      <c r="GJ690" s="113"/>
      <c r="GK690" s="113"/>
      <c r="GL690" s="113"/>
      <c r="GM690" s="113"/>
      <c r="GN690" s="113"/>
      <c r="GO690" s="113"/>
      <c r="GP690" s="113"/>
      <c r="GQ690" s="113"/>
      <c r="GR690" s="113"/>
      <c r="GS690" s="113"/>
      <c r="GT690" s="113"/>
      <c r="GU690" s="113"/>
      <c r="GV690" s="113"/>
      <c r="GW690" s="113"/>
      <c r="GX690" s="113"/>
      <c r="GY690" s="113"/>
      <c r="GZ690" s="113"/>
      <c r="HA690" s="113"/>
      <c r="HB690" s="113"/>
      <c r="HC690" s="113"/>
      <c r="HD690" s="113"/>
      <c r="HE690" s="113"/>
      <c r="HF690" s="113"/>
      <c r="HG690" s="113"/>
      <c r="HH690" s="113"/>
      <c r="HI690" s="113"/>
      <c r="HJ690" s="113"/>
      <c r="HK690" s="113"/>
      <c r="HL690" s="113"/>
      <c r="HM690" s="113"/>
      <c r="HN690" s="113"/>
      <c r="HO690" s="113"/>
      <c r="HP690" s="113"/>
      <c r="HQ690" s="113"/>
      <c r="HR690" s="113"/>
      <c r="HS690" s="113"/>
      <c r="HT690" s="113"/>
      <c r="HU690" s="113"/>
      <c r="HV690" s="113"/>
      <c r="HW690" s="113"/>
      <c r="HX690" s="113"/>
      <c r="HY690" s="113"/>
      <c r="HZ690" s="113"/>
      <c r="IA690" s="113"/>
      <c r="IB690" s="113"/>
      <c r="IC690" s="113"/>
      <c r="ID690" s="113"/>
      <c r="IE690" s="113"/>
      <c r="IF690" s="113"/>
      <c r="IG690" s="113"/>
      <c r="IH690" s="113"/>
      <c r="II690" s="113"/>
      <c r="IJ690" s="113"/>
      <c r="IK690" s="113"/>
      <c r="IL690" s="113"/>
      <c r="IM690" s="113"/>
      <c r="IN690" s="113"/>
      <c r="IO690" s="113"/>
      <c r="IP690" s="113"/>
      <c r="IQ690" s="113"/>
      <c r="IR690" s="113"/>
      <c r="IS690" s="113"/>
      <c r="IT690" s="113"/>
      <c r="IU690" s="113"/>
      <c r="IV690" s="113"/>
    </row>
    <row r="691" customFormat="false" ht="35.65" hidden="false" customHeight="true" outlineLevel="0" collapsed="false">
      <c r="A691" s="232"/>
      <c r="B691" s="86"/>
      <c r="C691" s="86"/>
      <c r="D691" s="86"/>
      <c r="E691" s="86"/>
      <c r="F691" s="89"/>
      <c r="G691" s="63" t="s">
        <v>198</v>
      </c>
      <c r="H691" s="56" t="n">
        <v>11055</v>
      </c>
      <c r="I691" s="98" t="s">
        <v>39</v>
      </c>
      <c r="J691" s="58" t="n">
        <v>4231</v>
      </c>
      <c r="K691" s="77" t="s">
        <v>2320</v>
      </c>
      <c r="L691" s="57"/>
      <c r="M691" s="58"/>
      <c r="N691" s="77" t="s">
        <v>2321</v>
      </c>
      <c r="O691" s="57"/>
      <c r="P691" s="58"/>
      <c r="Q691" s="56" t="n">
        <v>527</v>
      </c>
      <c r="R691" s="98" t="s">
        <v>39</v>
      </c>
      <c r="S691" s="58" t="n">
        <v>49.22</v>
      </c>
      <c r="T691" s="56"/>
      <c r="U691" s="70"/>
      <c r="V691" s="58"/>
      <c r="W691" s="56"/>
      <c r="X691" s="70"/>
      <c r="Y691" s="58"/>
      <c r="Z691" s="73"/>
      <c r="AA691" s="73"/>
      <c r="AB691" s="73"/>
      <c r="AC691" s="71"/>
      <c r="AD691" s="70"/>
      <c r="AE691" s="58"/>
      <c r="BM691" s="113"/>
      <c r="BN691" s="113"/>
      <c r="BO691" s="113"/>
      <c r="BP691" s="113"/>
      <c r="BQ691" s="113"/>
      <c r="BR691" s="113"/>
      <c r="BS691" s="113"/>
      <c r="BT691" s="113"/>
      <c r="BU691" s="113"/>
      <c r="BV691" s="113"/>
      <c r="BW691" s="113"/>
      <c r="BX691" s="113"/>
      <c r="BY691" s="113"/>
      <c r="BZ691" s="113"/>
      <c r="CA691" s="113"/>
      <c r="CB691" s="113"/>
      <c r="CC691" s="113"/>
      <c r="CD691" s="113"/>
      <c r="CE691" s="113"/>
      <c r="CF691" s="113"/>
      <c r="CG691" s="113"/>
      <c r="CH691" s="113"/>
      <c r="CI691" s="113"/>
      <c r="CJ691" s="113"/>
      <c r="CK691" s="113"/>
      <c r="CL691" s="113"/>
      <c r="CM691" s="113"/>
      <c r="CN691" s="113"/>
      <c r="CO691" s="113"/>
      <c r="CP691" s="113"/>
      <c r="CQ691" s="113"/>
      <c r="CR691" s="113"/>
      <c r="CS691" s="113"/>
      <c r="CT691" s="113"/>
      <c r="CU691" s="113"/>
      <c r="CV691" s="113"/>
      <c r="CW691" s="113"/>
      <c r="CX691" s="113"/>
      <c r="CY691" s="113"/>
      <c r="CZ691" s="113"/>
      <c r="DA691" s="113"/>
      <c r="DB691" s="113"/>
      <c r="DC691" s="113"/>
      <c r="DD691" s="113"/>
      <c r="DE691" s="113"/>
      <c r="DF691" s="113"/>
      <c r="DG691" s="113"/>
      <c r="DH691" s="113"/>
      <c r="DI691" s="113"/>
      <c r="DJ691" s="113"/>
      <c r="DK691" s="113"/>
      <c r="DL691" s="113"/>
      <c r="DM691" s="113"/>
      <c r="DN691" s="113"/>
      <c r="DO691" s="113"/>
      <c r="DP691" s="113"/>
      <c r="DQ691" s="113"/>
      <c r="DR691" s="113"/>
      <c r="DS691" s="113"/>
      <c r="DT691" s="113"/>
      <c r="DU691" s="113"/>
      <c r="DV691" s="113"/>
      <c r="DW691" s="113"/>
      <c r="DX691" s="113"/>
      <c r="DY691" s="113"/>
      <c r="DZ691" s="113"/>
      <c r="EA691" s="113"/>
      <c r="EB691" s="113"/>
      <c r="EC691" s="113"/>
      <c r="ED691" s="113"/>
      <c r="EE691" s="113"/>
      <c r="EF691" s="113"/>
      <c r="EG691" s="113"/>
      <c r="EH691" s="113"/>
      <c r="EI691" s="113"/>
      <c r="EJ691" s="113"/>
      <c r="EK691" s="113"/>
      <c r="EL691" s="113"/>
      <c r="EM691" s="113"/>
      <c r="EN691" s="113"/>
      <c r="EO691" s="113"/>
      <c r="EP691" s="113"/>
      <c r="EQ691" s="113"/>
      <c r="ER691" s="113"/>
      <c r="ES691" s="113"/>
      <c r="ET691" s="113"/>
      <c r="EU691" s="113"/>
      <c r="EV691" s="113"/>
      <c r="EW691" s="113"/>
      <c r="EX691" s="113"/>
      <c r="EY691" s="113"/>
      <c r="EZ691" s="113"/>
      <c r="FA691" s="113"/>
      <c r="FB691" s="113"/>
      <c r="FC691" s="113"/>
      <c r="FD691" s="113"/>
      <c r="FE691" s="113"/>
      <c r="FF691" s="113"/>
      <c r="FG691" s="113"/>
      <c r="FH691" s="113"/>
      <c r="FI691" s="113"/>
      <c r="FJ691" s="113"/>
      <c r="FK691" s="113"/>
      <c r="FL691" s="113"/>
      <c r="FM691" s="113"/>
      <c r="FN691" s="113"/>
      <c r="FO691" s="113"/>
      <c r="FP691" s="113"/>
      <c r="FQ691" s="113"/>
      <c r="FR691" s="113"/>
      <c r="FS691" s="113"/>
      <c r="FT691" s="113"/>
      <c r="FU691" s="113"/>
      <c r="FV691" s="113"/>
      <c r="FW691" s="113"/>
      <c r="FX691" s="113"/>
      <c r="FY691" s="113"/>
      <c r="FZ691" s="113"/>
      <c r="GA691" s="113"/>
      <c r="GB691" s="113"/>
      <c r="GC691" s="113"/>
      <c r="GD691" s="113"/>
      <c r="GE691" s="113"/>
      <c r="GF691" s="113"/>
      <c r="GG691" s="113"/>
      <c r="GH691" s="113"/>
      <c r="GI691" s="113"/>
      <c r="GJ691" s="113"/>
      <c r="GK691" s="113"/>
      <c r="GL691" s="113"/>
      <c r="GM691" s="113"/>
      <c r="GN691" s="113"/>
      <c r="GO691" s="113"/>
      <c r="GP691" s="113"/>
      <c r="GQ691" s="113"/>
      <c r="GR691" s="113"/>
      <c r="GS691" s="113"/>
      <c r="GT691" s="113"/>
      <c r="GU691" s="113"/>
      <c r="GV691" s="113"/>
      <c r="GW691" s="113"/>
      <c r="GX691" s="113"/>
      <c r="GY691" s="113"/>
      <c r="GZ691" s="113"/>
      <c r="HA691" s="113"/>
      <c r="HB691" s="113"/>
      <c r="HC691" s="113"/>
      <c r="HD691" s="113"/>
      <c r="HE691" s="113"/>
      <c r="HF691" s="113"/>
      <c r="HG691" s="113"/>
      <c r="HH691" s="113"/>
      <c r="HI691" s="113"/>
      <c r="HJ691" s="113"/>
      <c r="HK691" s="113"/>
      <c r="HL691" s="113"/>
      <c r="HM691" s="113"/>
      <c r="HN691" s="113"/>
      <c r="HO691" s="113"/>
      <c r="HP691" s="113"/>
      <c r="HQ691" s="113"/>
      <c r="HR691" s="113"/>
      <c r="HS691" s="113"/>
      <c r="HT691" s="113"/>
      <c r="HU691" s="113"/>
      <c r="HV691" s="113"/>
      <c r="HW691" s="113"/>
      <c r="HX691" s="113"/>
      <c r="HY691" s="113"/>
      <c r="HZ691" s="113"/>
      <c r="IA691" s="113"/>
      <c r="IB691" s="113"/>
      <c r="IC691" s="113"/>
      <c r="ID691" s="113"/>
      <c r="IE691" s="113"/>
      <c r="IF691" s="113"/>
      <c r="IG691" s="113"/>
      <c r="IH691" s="113"/>
      <c r="II691" s="113"/>
      <c r="IJ691" s="113"/>
      <c r="IK691" s="113"/>
      <c r="IL691" s="113"/>
      <c r="IM691" s="113"/>
      <c r="IN691" s="113"/>
      <c r="IO691" s="113"/>
      <c r="IP691" s="113"/>
      <c r="IQ691" s="113"/>
      <c r="IR691" s="113"/>
      <c r="IS691" s="113"/>
      <c r="IT691" s="113"/>
      <c r="IU691" s="113"/>
      <c r="IV691" s="113"/>
    </row>
    <row r="692" customFormat="false" ht="35.65" hidden="false" customHeight="true" outlineLevel="0" collapsed="false">
      <c r="A692" s="235"/>
      <c r="B692" s="235"/>
      <c r="C692" s="51"/>
      <c r="D692" s="51"/>
      <c r="E692" s="51"/>
      <c r="F692" s="53"/>
      <c r="G692" s="63" t="s">
        <v>166</v>
      </c>
      <c r="H692" s="205" t="str">
        <f aca="false">ROUND(H691*81/1000,2)&amp;" ppb"</f>
        <v>895.46 ppb</v>
      </c>
      <c r="I692" s="91" t="s">
        <v>39</v>
      </c>
      <c r="J692" s="206" t="str">
        <f aca="false">ROUND(J691*81/1000,2)&amp;" ppb"</f>
        <v>342.71 ppb</v>
      </c>
      <c r="K692" s="71"/>
      <c r="L692" s="57"/>
      <c r="M692" s="72"/>
      <c r="N692" s="56"/>
      <c r="O692" s="70"/>
      <c r="P692" s="58"/>
      <c r="Q692" s="205" t="str">
        <f aca="false">ROUND(Q691*246/1000,2)&amp;" ppb"</f>
        <v>129.64 ppb</v>
      </c>
      <c r="R692" s="91" t="s">
        <v>39</v>
      </c>
      <c r="S692" s="206" t="str">
        <f aca="false">ROUND(S691*246/1000,2)&amp;" ppb"</f>
        <v>12.11 ppb</v>
      </c>
      <c r="T692" s="71"/>
      <c r="U692" s="72"/>
      <c r="V692" s="72"/>
      <c r="W692" s="56"/>
      <c r="X692" s="70"/>
      <c r="Y692" s="72"/>
      <c r="Z692" s="73"/>
      <c r="AA692" s="72"/>
      <c r="AB692" s="72"/>
      <c r="AC692" s="71"/>
      <c r="AD692" s="70"/>
      <c r="AE692" s="72"/>
      <c r="BM692" s="113"/>
      <c r="BN692" s="113"/>
      <c r="BO692" s="113"/>
      <c r="BP692" s="113"/>
      <c r="BQ692" s="113"/>
      <c r="BR692" s="113"/>
      <c r="BS692" s="113"/>
      <c r="BT692" s="113"/>
      <c r="BU692" s="113"/>
      <c r="BV692" s="113"/>
      <c r="BW692" s="113"/>
      <c r="BX692" s="113"/>
      <c r="BY692" s="113"/>
      <c r="BZ692" s="113"/>
      <c r="CA692" s="113"/>
      <c r="CB692" s="113"/>
      <c r="CC692" s="113"/>
      <c r="CD692" s="113"/>
      <c r="CE692" s="113"/>
      <c r="CF692" s="113"/>
      <c r="CG692" s="113"/>
      <c r="CH692" s="113"/>
      <c r="CI692" s="113"/>
      <c r="CJ692" s="113"/>
      <c r="CK692" s="113"/>
      <c r="CL692" s="113"/>
      <c r="CM692" s="113"/>
      <c r="CN692" s="113"/>
      <c r="CO692" s="113"/>
      <c r="CP692" s="113"/>
      <c r="CQ692" s="113"/>
      <c r="CR692" s="113"/>
      <c r="CS692" s="113"/>
      <c r="CT692" s="113"/>
      <c r="CU692" s="113"/>
      <c r="CV692" s="113"/>
      <c r="CW692" s="113"/>
      <c r="CX692" s="113"/>
      <c r="CY692" s="113"/>
      <c r="CZ692" s="113"/>
      <c r="DA692" s="113"/>
      <c r="DB692" s="113"/>
      <c r="DC692" s="113"/>
      <c r="DD692" s="113"/>
      <c r="DE692" s="113"/>
      <c r="DF692" s="113"/>
      <c r="DG692" s="113"/>
      <c r="DH692" s="113"/>
      <c r="DI692" s="113"/>
      <c r="DJ692" s="113"/>
      <c r="DK692" s="113"/>
      <c r="DL692" s="113"/>
      <c r="DM692" s="113"/>
      <c r="DN692" s="113"/>
      <c r="DO692" s="113"/>
      <c r="DP692" s="113"/>
      <c r="DQ692" s="113"/>
      <c r="DR692" s="113"/>
      <c r="DS692" s="113"/>
      <c r="DT692" s="113"/>
      <c r="DU692" s="113"/>
      <c r="DV692" s="113"/>
      <c r="DW692" s="113"/>
      <c r="DX692" s="113"/>
      <c r="DY692" s="113"/>
      <c r="DZ692" s="113"/>
      <c r="EA692" s="113"/>
      <c r="EB692" s="113"/>
      <c r="EC692" s="113"/>
      <c r="ED692" s="113"/>
      <c r="EE692" s="113"/>
      <c r="EF692" s="113"/>
      <c r="EG692" s="113"/>
      <c r="EH692" s="113"/>
      <c r="EI692" s="113"/>
      <c r="EJ692" s="113"/>
      <c r="EK692" s="113"/>
      <c r="EL692" s="113"/>
      <c r="EM692" s="113"/>
      <c r="EN692" s="113"/>
      <c r="EO692" s="113"/>
      <c r="EP692" s="113"/>
      <c r="EQ692" s="113"/>
      <c r="ER692" s="113"/>
      <c r="ES692" s="113"/>
      <c r="ET692" s="113"/>
      <c r="EU692" s="113"/>
      <c r="EV692" s="113"/>
      <c r="EW692" s="113"/>
      <c r="EX692" s="113"/>
      <c r="EY692" s="113"/>
      <c r="EZ692" s="113"/>
      <c r="FA692" s="113"/>
      <c r="FB692" s="113"/>
      <c r="FC692" s="113"/>
      <c r="FD692" s="113"/>
      <c r="FE692" s="113"/>
      <c r="FF692" s="113"/>
      <c r="FG692" s="113"/>
      <c r="FH692" s="113"/>
      <c r="FI692" s="113"/>
      <c r="FJ692" s="113"/>
      <c r="FK692" s="113"/>
      <c r="FL692" s="113"/>
      <c r="FM692" s="113"/>
      <c r="FN692" s="113"/>
      <c r="FO692" s="113"/>
      <c r="FP692" s="113"/>
      <c r="FQ692" s="113"/>
      <c r="FR692" s="113"/>
      <c r="FS692" s="113"/>
      <c r="FT692" s="113"/>
      <c r="FU692" s="113"/>
      <c r="FV692" s="113"/>
      <c r="FW692" s="113"/>
      <c r="FX692" s="113"/>
      <c r="FY692" s="113"/>
      <c r="FZ692" s="113"/>
      <c r="GA692" s="113"/>
      <c r="GB692" s="113"/>
      <c r="GC692" s="113"/>
      <c r="GD692" s="113"/>
      <c r="GE692" s="113"/>
      <c r="GF692" s="113"/>
      <c r="GG692" s="113"/>
      <c r="GH692" s="113"/>
      <c r="GI692" s="113"/>
      <c r="GJ692" s="113"/>
      <c r="GK692" s="113"/>
      <c r="GL692" s="113"/>
      <c r="GM692" s="113"/>
      <c r="GN692" s="113"/>
      <c r="GO692" s="113"/>
      <c r="GP692" s="113"/>
      <c r="GQ692" s="113"/>
      <c r="GR692" s="113"/>
      <c r="GS692" s="113"/>
      <c r="GT692" s="113"/>
      <c r="GU692" s="113"/>
      <c r="GV692" s="113"/>
      <c r="GW692" s="113"/>
      <c r="GX692" s="113"/>
      <c r="GY692" s="113"/>
      <c r="GZ692" s="113"/>
      <c r="HA692" s="113"/>
      <c r="HB692" s="113"/>
      <c r="HC692" s="113"/>
      <c r="HD692" s="113"/>
      <c r="HE692" s="113"/>
      <c r="HF692" s="113"/>
      <c r="HG692" s="113"/>
      <c r="HH692" s="113"/>
      <c r="HI692" s="113"/>
      <c r="HJ692" s="113"/>
      <c r="HK692" s="113"/>
      <c r="HL692" s="113"/>
      <c r="HM692" s="113"/>
      <c r="HN692" s="113"/>
      <c r="HO692" s="113"/>
      <c r="HP692" s="113"/>
      <c r="HQ692" s="113"/>
      <c r="HR692" s="113"/>
      <c r="HS692" s="113"/>
      <c r="HT692" s="113"/>
      <c r="HU692" s="113"/>
      <c r="HV692" s="113"/>
      <c r="HW692" s="113"/>
      <c r="HX692" s="113"/>
      <c r="HY692" s="113"/>
      <c r="HZ692" s="113"/>
      <c r="IA692" s="113"/>
      <c r="IB692" s="113"/>
      <c r="IC692" s="113"/>
      <c r="ID692" s="113"/>
      <c r="IE692" s="113"/>
      <c r="IF692" s="113"/>
      <c r="IG692" s="113"/>
      <c r="IH692" s="113"/>
      <c r="II692" s="113"/>
      <c r="IJ692" s="113"/>
      <c r="IK692" s="113"/>
      <c r="IL692" s="113"/>
      <c r="IM692" s="113"/>
      <c r="IN692" s="113"/>
      <c r="IO692" s="113"/>
      <c r="IP692" s="113"/>
      <c r="IQ692" s="113"/>
      <c r="IR692" s="113"/>
      <c r="IS692" s="113"/>
      <c r="IT692" s="113"/>
      <c r="IU692" s="113"/>
      <c r="IV692" s="113"/>
    </row>
    <row r="693" customFormat="false" ht="37.3" hidden="false" customHeight="true" outlineLevel="0" collapsed="false">
      <c r="A693" s="223" t="s">
        <v>2322</v>
      </c>
      <c r="B693" s="358"/>
      <c r="C693" s="199" t="s">
        <v>1172</v>
      </c>
      <c r="D693" s="25" t="n">
        <v>6.711</v>
      </c>
      <c r="E693" s="26" t="n">
        <v>230210</v>
      </c>
      <c r="F693" s="27" t="n">
        <v>44967</v>
      </c>
      <c r="G693" s="28" t="s">
        <v>111</v>
      </c>
      <c r="H693" s="108"/>
      <c r="I693" s="109" t="s">
        <v>27</v>
      </c>
      <c r="J693" s="110"/>
      <c r="K693" s="108"/>
      <c r="L693" s="109" t="s">
        <v>28</v>
      </c>
      <c r="M693" s="110"/>
      <c r="N693" s="108"/>
      <c r="O693" s="109" t="s">
        <v>29</v>
      </c>
      <c r="P693" s="110"/>
      <c r="Q693" s="108"/>
      <c r="R693" s="109" t="s">
        <v>30</v>
      </c>
      <c r="S693" s="110"/>
      <c r="T693" s="111"/>
      <c r="U693" s="109" t="s">
        <v>112</v>
      </c>
      <c r="V693" s="110"/>
      <c r="W693" s="108"/>
      <c r="X693" s="109" t="s">
        <v>32</v>
      </c>
      <c r="Y693" s="110"/>
      <c r="Z693" s="108"/>
      <c r="AA693" s="109" t="s">
        <v>98</v>
      </c>
      <c r="AB693" s="110"/>
      <c r="AC693" s="112" t="s">
        <v>34</v>
      </c>
      <c r="AD693" s="112"/>
      <c r="AE693" s="112"/>
      <c r="BM693" s="113"/>
      <c r="BN693" s="113"/>
      <c r="BO693" s="113"/>
      <c r="BP693" s="113"/>
      <c r="BQ693" s="113"/>
      <c r="BR693" s="113"/>
      <c r="BS693" s="113"/>
      <c r="BT693" s="113"/>
      <c r="BU693" s="113"/>
      <c r="BV693" s="113"/>
      <c r="BW693" s="113"/>
      <c r="BX693" s="113"/>
      <c r="BY693" s="113"/>
      <c r="BZ693" s="113"/>
      <c r="CA693" s="113"/>
      <c r="CB693" s="113"/>
      <c r="CC693" s="113"/>
      <c r="CD693" s="113"/>
      <c r="CE693" s="113"/>
      <c r="CF693" s="113"/>
      <c r="CG693" s="113"/>
      <c r="CH693" s="113"/>
      <c r="CI693" s="113"/>
      <c r="CJ693" s="113"/>
      <c r="CK693" s="113"/>
      <c r="CL693" s="113"/>
      <c r="CM693" s="113"/>
      <c r="CN693" s="113"/>
      <c r="CO693" s="113"/>
      <c r="CP693" s="113"/>
      <c r="CQ693" s="113"/>
      <c r="CR693" s="113"/>
      <c r="CS693" s="113"/>
      <c r="CT693" s="113"/>
      <c r="CU693" s="113"/>
      <c r="CV693" s="113"/>
      <c r="CW693" s="113"/>
      <c r="CX693" s="113"/>
      <c r="CY693" s="113"/>
      <c r="CZ693" s="113"/>
      <c r="DA693" s="113"/>
      <c r="DB693" s="113"/>
      <c r="DC693" s="113"/>
      <c r="DD693" s="113"/>
      <c r="DE693" s="113"/>
      <c r="DF693" s="113"/>
      <c r="DG693" s="113"/>
      <c r="DH693" s="113"/>
      <c r="DI693" s="113"/>
      <c r="DJ693" s="113"/>
      <c r="DK693" s="113"/>
      <c r="DL693" s="113"/>
      <c r="DM693" s="113"/>
      <c r="DN693" s="113"/>
      <c r="DO693" s="113"/>
      <c r="DP693" s="113"/>
      <c r="DQ693" s="113"/>
      <c r="DR693" s="113"/>
      <c r="DS693" s="113"/>
      <c r="DT693" s="113"/>
      <c r="DU693" s="113"/>
      <c r="DV693" s="113"/>
      <c r="DW693" s="113"/>
      <c r="DX693" s="113"/>
      <c r="DY693" s="113"/>
      <c r="DZ693" s="113"/>
      <c r="EA693" s="113"/>
      <c r="EB693" s="113"/>
      <c r="EC693" s="113"/>
      <c r="ED693" s="113"/>
      <c r="EE693" s="113"/>
      <c r="EF693" s="113"/>
      <c r="EG693" s="113"/>
      <c r="EH693" s="113"/>
      <c r="EI693" s="113"/>
      <c r="EJ693" s="113"/>
      <c r="EK693" s="113"/>
      <c r="EL693" s="113"/>
      <c r="EM693" s="113"/>
      <c r="EN693" s="113"/>
      <c r="EO693" s="113"/>
      <c r="EP693" s="113"/>
      <c r="EQ693" s="113"/>
      <c r="ER693" s="113"/>
      <c r="ES693" s="113"/>
      <c r="ET693" s="113"/>
      <c r="EU693" s="113"/>
      <c r="EV693" s="113"/>
      <c r="EW693" s="113"/>
      <c r="EX693" s="113"/>
      <c r="EY693" s="113"/>
      <c r="EZ693" s="113"/>
      <c r="FA693" s="113"/>
      <c r="FB693" s="113"/>
      <c r="FC693" s="113"/>
      <c r="FD693" s="113"/>
      <c r="FE693" s="113"/>
      <c r="FF693" s="113"/>
      <c r="FG693" s="113"/>
      <c r="FH693" s="113"/>
      <c r="FI693" s="113"/>
      <c r="FJ693" s="113"/>
      <c r="FK693" s="113"/>
      <c r="FL693" s="113"/>
      <c r="FM693" s="113"/>
      <c r="FN693" s="113"/>
      <c r="FO693" s="113"/>
      <c r="FP693" s="113"/>
      <c r="FQ693" s="113"/>
      <c r="FR693" s="113"/>
      <c r="FS693" s="113"/>
      <c r="FT693" s="113"/>
      <c r="FU693" s="113"/>
      <c r="FV693" s="113"/>
      <c r="FW693" s="113"/>
      <c r="FX693" s="113"/>
      <c r="FY693" s="113"/>
      <c r="FZ693" s="113"/>
      <c r="GA693" s="113"/>
      <c r="GB693" s="113"/>
      <c r="GC693" s="113"/>
      <c r="GD693" s="113"/>
      <c r="GE693" s="113"/>
      <c r="GF693" s="113"/>
      <c r="GG693" s="113"/>
      <c r="GH693" s="113"/>
      <c r="GI693" s="113"/>
      <c r="GJ693" s="113"/>
      <c r="GK693" s="113"/>
      <c r="GL693" s="113"/>
      <c r="GM693" s="113"/>
      <c r="GN693" s="113"/>
      <c r="GO693" s="113"/>
      <c r="GP693" s="113"/>
      <c r="GQ693" s="113"/>
      <c r="GR693" s="113"/>
      <c r="GS693" s="113"/>
      <c r="GT693" s="113"/>
      <c r="GU693" s="113"/>
      <c r="GV693" s="113"/>
      <c r="GW693" s="113"/>
      <c r="GX693" s="113"/>
      <c r="GY693" s="113"/>
      <c r="GZ693" s="113"/>
      <c r="HA693" s="113"/>
      <c r="HB693" s="113"/>
      <c r="HC693" s="113"/>
      <c r="HD693" s="113"/>
      <c r="HE693" s="113"/>
      <c r="HF693" s="113"/>
      <c r="HG693" s="113"/>
      <c r="HH693" s="113"/>
      <c r="HI693" s="113"/>
      <c r="HJ693" s="113"/>
      <c r="HK693" s="113"/>
      <c r="HL693" s="113"/>
      <c r="HM693" s="113"/>
      <c r="HN693" s="113"/>
      <c r="HO693" s="113"/>
      <c r="HP693" s="113"/>
      <c r="HQ693" s="113"/>
      <c r="HR693" s="113"/>
      <c r="HS693" s="113"/>
      <c r="HT693" s="113"/>
      <c r="HU693" s="113"/>
      <c r="HV693" s="113"/>
      <c r="HW693" s="113"/>
      <c r="HX693" s="113"/>
      <c r="HY693" s="113"/>
      <c r="HZ693" s="113"/>
      <c r="IA693" s="113"/>
      <c r="IB693" s="113"/>
      <c r="IC693" s="113"/>
      <c r="ID693" s="113"/>
      <c r="IE693" s="113"/>
      <c r="IF693" s="113"/>
      <c r="IG693" s="113"/>
      <c r="IH693" s="113"/>
      <c r="II693" s="113"/>
      <c r="IJ693" s="113"/>
      <c r="IK693" s="113"/>
      <c r="IL693" s="113"/>
      <c r="IM693" s="113"/>
      <c r="IN693" s="113"/>
      <c r="IO693" s="113"/>
      <c r="IP693" s="113"/>
      <c r="IQ693" s="113"/>
      <c r="IR693" s="113"/>
      <c r="IS693" s="113"/>
      <c r="IT693" s="113"/>
      <c r="IU693" s="113"/>
      <c r="IV693" s="113"/>
    </row>
    <row r="694" customFormat="false" ht="41.45" hidden="false" customHeight="true" outlineLevel="0" collapsed="false">
      <c r="A694" s="93" t="s">
        <v>2323</v>
      </c>
      <c r="B694" s="93"/>
      <c r="C694" s="93" t="s">
        <v>2324</v>
      </c>
      <c r="D694" s="93"/>
      <c r="E694" s="93"/>
      <c r="F694" s="96" t="n">
        <v>44974</v>
      </c>
      <c r="G694" s="28" t="s">
        <v>198</v>
      </c>
      <c r="H694" s="35" t="n">
        <v>270.4</v>
      </c>
      <c r="I694" s="33" t="s">
        <v>39</v>
      </c>
      <c r="J694" s="36" t="n">
        <v>18.18</v>
      </c>
      <c r="K694" s="35" t="n">
        <v>419.3</v>
      </c>
      <c r="L694" s="33" t="s">
        <v>39</v>
      </c>
      <c r="M694" s="36" t="n">
        <v>94.71</v>
      </c>
      <c r="N694" s="35" t="n">
        <v>15.22</v>
      </c>
      <c r="O694" s="33" t="s">
        <v>39</v>
      </c>
      <c r="P694" s="36" t="n">
        <v>2.701</v>
      </c>
      <c r="Q694" s="35" t="n">
        <v>220.5</v>
      </c>
      <c r="R694" s="33" t="s">
        <v>39</v>
      </c>
      <c r="S694" s="36" t="n">
        <v>18.03</v>
      </c>
      <c r="T694" s="35" t="n">
        <v>3593.4</v>
      </c>
      <c r="U694" s="33" t="s">
        <v>39</v>
      </c>
      <c r="V694" s="36" t="n">
        <v>686.7</v>
      </c>
      <c r="W694" s="35" t="s">
        <v>2325</v>
      </c>
      <c r="X694" s="30"/>
      <c r="Y694" s="36"/>
      <c r="Z694" s="35" t="n">
        <v>9.724</v>
      </c>
      <c r="AA694" s="33" t="s">
        <v>39</v>
      </c>
      <c r="AB694" s="36" t="n">
        <v>15.07</v>
      </c>
      <c r="AC694" s="163"/>
      <c r="AD694" s="163"/>
      <c r="AE694" s="163"/>
      <c r="BM694" s="113"/>
      <c r="BN694" s="113"/>
      <c r="BO694" s="113"/>
      <c r="BP694" s="113"/>
      <c r="BQ694" s="113"/>
      <c r="BR694" s="113"/>
      <c r="BS694" s="113"/>
      <c r="BT694" s="113"/>
      <c r="BU694" s="113"/>
      <c r="BV694" s="113"/>
      <c r="BW694" s="113"/>
      <c r="BX694" s="113"/>
      <c r="BY694" s="113"/>
      <c r="BZ694" s="113"/>
      <c r="CA694" s="113"/>
      <c r="CB694" s="113"/>
      <c r="CC694" s="113"/>
      <c r="CD694" s="113"/>
      <c r="CE694" s="113"/>
      <c r="CF694" s="113"/>
      <c r="CG694" s="113"/>
      <c r="CH694" s="113"/>
      <c r="CI694" s="113"/>
      <c r="CJ694" s="113"/>
      <c r="CK694" s="113"/>
      <c r="CL694" s="113"/>
      <c r="CM694" s="113"/>
      <c r="CN694" s="113"/>
      <c r="CO694" s="113"/>
      <c r="CP694" s="113"/>
      <c r="CQ694" s="113"/>
      <c r="CR694" s="113"/>
      <c r="CS694" s="113"/>
      <c r="CT694" s="113"/>
      <c r="CU694" s="113"/>
      <c r="CV694" s="113"/>
      <c r="CW694" s="113"/>
      <c r="CX694" s="113"/>
      <c r="CY694" s="113"/>
      <c r="CZ694" s="113"/>
      <c r="DA694" s="113"/>
      <c r="DB694" s="113"/>
      <c r="DC694" s="113"/>
      <c r="DD694" s="113"/>
      <c r="DE694" s="113"/>
      <c r="DF694" s="113"/>
      <c r="DG694" s="113"/>
      <c r="DH694" s="113"/>
      <c r="DI694" s="113"/>
      <c r="DJ694" s="113"/>
      <c r="DK694" s="113"/>
      <c r="DL694" s="113"/>
      <c r="DM694" s="113"/>
      <c r="DN694" s="113"/>
      <c r="DO694" s="113"/>
      <c r="DP694" s="113"/>
      <c r="DQ694" s="113"/>
      <c r="DR694" s="113"/>
      <c r="DS694" s="113"/>
      <c r="DT694" s="113"/>
      <c r="DU694" s="113"/>
      <c r="DV694" s="113"/>
      <c r="DW694" s="113"/>
      <c r="DX694" s="113"/>
      <c r="DY694" s="113"/>
      <c r="DZ694" s="113"/>
      <c r="EA694" s="113"/>
      <c r="EB694" s="113"/>
      <c r="EC694" s="113"/>
      <c r="ED694" s="113"/>
      <c r="EE694" s="113"/>
      <c r="EF694" s="113"/>
      <c r="EG694" s="113"/>
      <c r="EH694" s="113"/>
      <c r="EI694" s="113"/>
      <c r="EJ694" s="113"/>
      <c r="EK694" s="113"/>
      <c r="EL694" s="113"/>
      <c r="EM694" s="113"/>
      <c r="EN694" s="113"/>
      <c r="EO694" s="113"/>
      <c r="EP694" s="113"/>
      <c r="EQ694" s="113"/>
      <c r="ER694" s="113"/>
      <c r="ES694" s="113"/>
      <c r="ET694" s="113"/>
      <c r="EU694" s="113"/>
      <c r="EV694" s="113"/>
      <c r="EW694" s="113"/>
      <c r="EX694" s="113"/>
      <c r="EY694" s="113"/>
      <c r="EZ694" s="113"/>
      <c r="FA694" s="113"/>
      <c r="FB694" s="113"/>
      <c r="FC694" s="113"/>
      <c r="FD694" s="113"/>
      <c r="FE694" s="113"/>
      <c r="FF694" s="113"/>
      <c r="FG694" s="113"/>
      <c r="FH694" s="113"/>
      <c r="FI694" s="113"/>
      <c r="FJ694" s="113"/>
      <c r="FK694" s="113"/>
      <c r="FL694" s="113"/>
      <c r="FM694" s="113"/>
      <c r="FN694" s="113"/>
      <c r="FO694" s="113"/>
      <c r="FP694" s="113"/>
      <c r="FQ694" s="113"/>
      <c r="FR694" s="113"/>
      <c r="FS694" s="113"/>
      <c r="FT694" s="113"/>
      <c r="FU694" s="113"/>
      <c r="FV694" s="113"/>
      <c r="FW694" s="113"/>
      <c r="FX694" s="113"/>
      <c r="FY694" s="113"/>
      <c r="FZ694" s="113"/>
      <c r="GA694" s="113"/>
      <c r="GB694" s="113"/>
      <c r="GC694" s="113"/>
      <c r="GD694" s="113"/>
      <c r="GE694" s="113"/>
      <c r="GF694" s="113"/>
      <c r="GG694" s="113"/>
      <c r="GH694" s="113"/>
      <c r="GI694" s="113"/>
      <c r="GJ694" s="113"/>
      <c r="GK694" s="113"/>
      <c r="GL694" s="113"/>
      <c r="GM694" s="113"/>
      <c r="GN694" s="113"/>
      <c r="GO694" s="113"/>
      <c r="GP694" s="113"/>
      <c r="GQ694" s="113"/>
      <c r="GR694" s="113"/>
      <c r="GS694" s="113"/>
      <c r="GT694" s="113"/>
      <c r="GU694" s="113"/>
      <c r="GV694" s="113"/>
      <c r="GW694" s="113"/>
      <c r="GX694" s="113"/>
      <c r="GY694" s="113"/>
      <c r="GZ694" s="113"/>
      <c r="HA694" s="113"/>
      <c r="HB694" s="113"/>
      <c r="HC694" s="113"/>
      <c r="HD694" s="113"/>
      <c r="HE694" s="113"/>
      <c r="HF694" s="113"/>
      <c r="HG694" s="113"/>
      <c r="HH694" s="113"/>
      <c r="HI694" s="113"/>
      <c r="HJ694" s="113"/>
      <c r="HK694" s="113"/>
      <c r="HL694" s="113"/>
      <c r="HM694" s="113"/>
      <c r="HN694" s="113"/>
      <c r="HO694" s="113"/>
      <c r="HP694" s="113"/>
      <c r="HQ694" s="113"/>
      <c r="HR694" s="113"/>
      <c r="HS694" s="113"/>
      <c r="HT694" s="113"/>
      <c r="HU694" s="113"/>
      <c r="HV694" s="113"/>
      <c r="HW694" s="113"/>
      <c r="HX694" s="113"/>
      <c r="HY694" s="113"/>
      <c r="HZ694" s="113"/>
      <c r="IA694" s="113"/>
      <c r="IB694" s="113"/>
      <c r="IC694" s="113"/>
      <c r="ID694" s="113"/>
      <c r="IE694" s="113"/>
      <c r="IF694" s="113"/>
      <c r="IG694" s="113"/>
      <c r="IH694" s="113"/>
      <c r="II694" s="113"/>
      <c r="IJ694" s="113"/>
      <c r="IK694" s="113"/>
      <c r="IL694" s="113"/>
      <c r="IM694" s="113"/>
      <c r="IN694" s="113"/>
      <c r="IO694" s="113"/>
      <c r="IP694" s="113"/>
      <c r="IQ694" s="113"/>
      <c r="IR694" s="113"/>
      <c r="IS694" s="113"/>
      <c r="IT694" s="113"/>
      <c r="IU694" s="113"/>
      <c r="IV694" s="113"/>
    </row>
    <row r="695" customFormat="false" ht="41.45" hidden="false" customHeight="true" outlineLevel="0" collapsed="false">
      <c r="A695" s="93"/>
      <c r="B695" s="224"/>
      <c r="C695" s="93"/>
      <c r="D695" s="93"/>
      <c r="E695" s="93"/>
      <c r="F695" s="96"/>
      <c r="G695" s="28" t="s">
        <v>166</v>
      </c>
      <c r="H695" s="201" t="str">
        <f aca="false">ROUND(H694*81/1000,2)&amp;" ppb"</f>
        <v>21.9 ppb</v>
      </c>
      <c r="I695" s="33" t="s">
        <v>39</v>
      </c>
      <c r="J695" s="202" t="str">
        <f aca="false">ROUND(J694*81/1000,2)&amp;" ppb"</f>
        <v>1.47 ppb</v>
      </c>
      <c r="K695" s="201" t="str">
        <f aca="false">ROUND(K694*81/1000,2)&amp;" ppb"</f>
        <v>33.96 ppb</v>
      </c>
      <c r="L695" s="33" t="s">
        <v>39</v>
      </c>
      <c r="M695" s="202" t="str">
        <f aca="false">ROUND(M694*81/1000,2)&amp;" ppb"</f>
        <v>7.67 ppb</v>
      </c>
      <c r="N695" s="201" t="str">
        <f aca="false">ROUND(N694*1760/1000,2)&amp;" ppb"</f>
        <v>26.79 ppb</v>
      </c>
      <c r="O695" s="33" t="s">
        <v>39</v>
      </c>
      <c r="P695" s="202" t="str">
        <f aca="false">ROUND(P694*1760/1000,2)&amp;" ppb"</f>
        <v>4.75 ppb</v>
      </c>
      <c r="Q695" s="201" t="str">
        <f aca="false">ROUND(Q694*246/1000,2)&amp;" ppb"</f>
        <v>54.24 ppb</v>
      </c>
      <c r="R695" s="33" t="s">
        <v>39</v>
      </c>
      <c r="S695" s="202" t="str">
        <f aca="false">ROUND(S694*246/1000,2)&amp;" ppb"</f>
        <v>4.44 ppb</v>
      </c>
      <c r="T695" s="201" t="str">
        <f aca="false">ROUND(T694*32300/1000000,2)&amp;" ppm"</f>
        <v>116.07 ppm</v>
      </c>
      <c r="U695" s="33" t="s">
        <v>39</v>
      </c>
      <c r="V695" s="202" t="str">
        <f aca="false">ROUND(V694*32300/1000000,2)&amp;" ppm"</f>
        <v>22.18 ppm</v>
      </c>
      <c r="W695" s="29"/>
      <c r="X695" s="33"/>
      <c r="Y695" s="31"/>
      <c r="Z695" s="29"/>
      <c r="AA695" s="33"/>
      <c r="AB695" s="31"/>
      <c r="AC695" s="37"/>
      <c r="AD695" s="33"/>
      <c r="AE695" s="38"/>
      <c r="BM695" s="113"/>
      <c r="BN695" s="113"/>
      <c r="BO695" s="113"/>
      <c r="BP695" s="113"/>
      <c r="BQ695" s="113"/>
      <c r="BR695" s="113"/>
      <c r="BS695" s="113"/>
      <c r="BT695" s="113"/>
      <c r="BU695" s="113"/>
      <c r="BV695" s="113"/>
      <c r="BW695" s="113"/>
      <c r="BX695" s="113"/>
      <c r="BY695" s="113"/>
      <c r="BZ695" s="113"/>
      <c r="CA695" s="113"/>
      <c r="CB695" s="113"/>
      <c r="CC695" s="113"/>
      <c r="CD695" s="113"/>
      <c r="CE695" s="113"/>
      <c r="CF695" s="113"/>
      <c r="CG695" s="113"/>
      <c r="CH695" s="113"/>
      <c r="CI695" s="113"/>
      <c r="CJ695" s="113"/>
      <c r="CK695" s="113"/>
      <c r="CL695" s="113"/>
      <c r="CM695" s="113"/>
      <c r="CN695" s="113"/>
      <c r="CO695" s="113"/>
      <c r="CP695" s="113"/>
      <c r="CQ695" s="113"/>
      <c r="CR695" s="113"/>
      <c r="CS695" s="113"/>
      <c r="CT695" s="113"/>
      <c r="CU695" s="113"/>
      <c r="CV695" s="113"/>
      <c r="CW695" s="113"/>
      <c r="CX695" s="113"/>
      <c r="CY695" s="113"/>
      <c r="CZ695" s="113"/>
      <c r="DA695" s="113"/>
      <c r="DB695" s="113"/>
      <c r="DC695" s="113"/>
      <c r="DD695" s="113"/>
      <c r="DE695" s="113"/>
      <c r="DF695" s="113"/>
      <c r="DG695" s="113"/>
      <c r="DH695" s="113"/>
      <c r="DI695" s="113"/>
      <c r="DJ695" s="113"/>
      <c r="DK695" s="113"/>
      <c r="DL695" s="113"/>
      <c r="DM695" s="113"/>
      <c r="DN695" s="113"/>
      <c r="DO695" s="113"/>
      <c r="DP695" s="113"/>
      <c r="DQ695" s="113"/>
      <c r="DR695" s="113"/>
      <c r="DS695" s="113"/>
      <c r="DT695" s="113"/>
      <c r="DU695" s="113"/>
      <c r="DV695" s="113"/>
      <c r="DW695" s="113"/>
      <c r="DX695" s="113"/>
      <c r="DY695" s="113"/>
      <c r="DZ695" s="113"/>
      <c r="EA695" s="113"/>
      <c r="EB695" s="113"/>
      <c r="EC695" s="113"/>
      <c r="ED695" s="113"/>
      <c r="EE695" s="113"/>
      <c r="EF695" s="113"/>
      <c r="EG695" s="113"/>
      <c r="EH695" s="113"/>
      <c r="EI695" s="113"/>
      <c r="EJ695" s="113"/>
      <c r="EK695" s="113"/>
      <c r="EL695" s="113"/>
      <c r="EM695" s="113"/>
      <c r="EN695" s="113"/>
      <c r="EO695" s="113"/>
      <c r="EP695" s="113"/>
      <c r="EQ695" s="113"/>
      <c r="ER695" s="113"/>
      <c r="ES695" s="113"/>
      <c r="ET695" s="113"/>
      <c r="EU695" s="113"/>
      <c r="EV695" s="113"/>
      <c r="EW695" s="113"/>
      <c r="EX695" s="113"/>
      <c r="EY695" s="113"/>
      <c r="EZ695" s="113"/>
      <c r="FA695" s="113"/>
      <c r="FB695" s="113"/>
      <c r="FC695" s="113"/>
      <c r="FD695" s="113"/>
      <c r="FE695" s="113"/>
      <c r="FF695" s="113"/>
      <c r="FG695" s="113"/>
      <c r="FH695" s="113"/>
      <c r="FI695" s="113"/>
      <c r="FJ695" s="113"/>
      <c r="FK695" s="113"/>
      <c r="FL695" s="113"/>
      <c r="FM695" s="113"/>
      <c r="FN695" s="113"/>
      <c r="FO695" s="113"/>
      <c r="FP695" s="113"/>
      <c r="FQ695" s="113"/>
      <c r="FR695" s="113"/>
      <c r="FS695" s="113"/>
      <c r="FT695" s="113"/>
      <c r="FU695" s="113"/>
      <c r="FV695" s="113"/>
      <c r="FW695" s="113"/>
      <c r="FX695" s="113"/>
      <c r="FY695" s="113"/>
      <c r="FZ695" s="113"/>
      <c r="GA695" s="113"/>
      <c r="GB695" s="113"/>
      <c r="GC695" s="113"/>
      <c r="GD695" s="113"/>
      <c r="GE695" s="113"/>
      <c r="GF695" s="113"/>
      <c r="GG695" s="113"/>
      <c r="GH695" s="113"/>
      <c r="GI695" s="113"/>
      <c r="GJ695" s="113"/>
      <c r="GK695" s="113"/>
      <c r="GL695" s="113"/>
      <c r="GM695" s="113"/>
      <c r="GN695" s="113"/>
      <c r="GO695" s="113"/>
      <c r="GP695" s="113"/>
      <c r="GQ695" s="113"/>
      <c r="GR695" s="113"/>
      <c r="GS695" s="113"/>
      <c r="GT695" s="113"/>
      <c r="GU695" s="113"/>
      <c r="GV695" s="113"/>
      <c r="GW695" s="113"/>
      <c r="GX695" s="113"/>
      <c r="GY695" s="113"/>
      <c r="GZ695" s="113"/>
      <c r="HA695" s="113"/>
      <c r="HB695" s="113"/>
      <c r="HC695" s="113"/>
      <c r="HD695" s="113"/>
      <c r="HE695" s="113"/>
      <c r="HF695" s="113"/>
      <c r="HG695" s="113"/>
      <c r="HH695" s="113"/>
      <c r="HI695" s="113"/>
      <c r="HJ695" s="113"/>
      <c r="HK695" s="113"/>
      <c r="HL695" s="113"/>
      <c r="HM695" s="113"/>
      <c r="HN695" s="113"/>
      <c r="HO695" s="113"/>
      <c r="HP695" s="113"/>
      <c r="HQ695" s="113"/>
      <c r="HR695" s="113"/>
      <c r="HS695" s="113"/>
      <c r="HT695" s="113"/>
      <c r="HU695" s="113"/>
      <c r="HV695" s="113"/>
      <c r="HW695" s="113"/>
      <c r="HX695" s="113"/>
      <c r="HY695" s="113"/>
      <c r="HZ695" s="113"/>
      <c r="IA695" s="113"/>
      <c r="IB695" s="113"/>
      <c r="IC695" s="113"/>
      <c r="ID695" s="113"/>
      <c r="IE695" s="113"/>
      <c r="IF695" s="113"/>
      <c r="IG695" s="113"/>
      <c r="IH695" s="113"/>
      <c r="II695" s="113"/>
      <c r="IJ695" s="113"/>
      <c r="IK695" s="113"/>
      <c r="IL695" s="113"/>
      <c r="IM695" s="113"/>
      <c r="IN695" s="113"/>
      <c r="IO695" s="113"/>
      <c r="IP695" s="113"/>
      <c r="IQ695" s="113"/>
      <c r="IR695" s="113"/>
      <c r="IS695" s="113"/>
      <c r="IT695" s="113"/>
      <c r="IU695" s="113"/>
      <c r="IV695" s="113"/>
    </row>
    <row r="696" customFormat="false" ht="41.45" hidden="false" customHeight="true" outlineLevel="0" collapsed="false">
      <c r="A696" s="93"/>
      <c r="B696" s="224"/>
      <c r="C696" s="93"/>
      <c r="D696" s="93"/>
      <c r="E696" s="93"/>
      <c r="F696" s="96"/>
      <c r="G696" s="28" t="s">
        <v>111</v>
      </c>
      <c r="H696" s="134" t="s">
        <v>115</v>
      </c>
      <c r="I696" s="134"/>
      <c r="J696" s="134"/>
      <c r="K696" s="108"/>
      <c r="L696" s="109" t="s">
        <v>80</v>
      </c>
      <c r="M696" s="110"/>
      <c r="N696" s="135"/>
      <c r="O696" s="109" t="s">
        <v>81</v>
      </c>
      <c r="P696" s="136"/>
      <c r="Q696" s="135"/>
      <c r="R696" s="109" t="s">
        <v>117</v>
      </c>
      <c r="S696" s="136"/>
      <c r="T696" s="111"/>
      <c r="U696" s="109"/>
      <c r="V696" s="137"/>
      <c r="W696" s="111"/>
      <c r="X696" s="109"/>
      <c r="Y696" s="137"/>
      <c r="Z696" s="111"/>
      <c r="AA696" s="109"/>
      <c r="AB696" s="137"/>
      <c r="AC696" s="108"/>
      <c r="AD696" s="109"/>
      <c r="AE696" s="110"/>
      <c r="BM696" s="113"/>
      <c r="BN696" s="113"/>
      <c r="BO696" s="113"/>
      <c r="BP696" s="113"/>
      <c r="BQ696" s="113"/>
      <c r="BR696" s="113"/>
      <c r="BS696" s="113"/>
      <c r="BT696" s="113"/>
      <c r="BU696" s="113"/>
      <c r="BV696" s="113"/>
      <c r="BW696" s="113"/>
      <c r="BX696" s="113"/>
      <c r="BY696" s="113"/>
      <c r="BZ696" s="113"/>
      <c r="CA696" s="113"/>
      <c r="CB696" s="113"/>
      <c r="CC696" s="113"/>
      <c r="CD696" s="113"/>
      <c r="CE696" s="113"/>
      <c r="CF696" s="113"/>
      <c r="CG696" s="113"/>
      <c r="CH696" s="113"/>
      <c r="CI696" s="113"/>
      <c r="CJ696" s="113"/>
      <c r="CK696" s="113"/>
      <c r="CL696" s="113"/>
      <c r="CM696" s="113"/>
      <c r="CN696" s="113"/>
      <c r="CO696" s="113"/>
      <c r="CP696" s="113"/>
      <c r="CQ696" s="113"/>
      <c r="CR696" s="113"/>
      <c r="CS696" s="113"/>
      <c r="CT696" s="113"/>
      <c r="CU696" s="113"/>
      <c r="CV696" s="113"/>
      <c r="CW696" s="113"/>
      <c r="CX696" s="113"/>
      <c r="CY696" s="113"/>
      <c r="CZ696" s="113"/>
      <c r="DA696" s="113"/>
      <c r="DB696" s="113"/>
      <c r="DC696" s="113"/>
      <c r="DD696" s="113"/>
      <c r="DE696" s="113"/>
      <c r="DF696" s="113"/>
      <c r="DG696" s="113"/>
      <c r="DH696" s="113"/>
      <c r="DI696" s="113"/>
      <c r="DJ696" s="113"/>
      <c r="DK696" s="113"/>
      <c r="DL696" s="113"/>
      <c r="DM696" s="113"/>
      <c r="DN696" s="113"/>
      <c r="DO696" s="113"/>
      <c r="DP696" s="113"/>
      <c r="DQ696" s="113"/>
      <c r="DR696" s="113"/>
      <c r="DS696" s="113"/>
      <c r="DT696" s="113"/>
      <c r="DU696" s="113"/>
      <c r="DV696" s="113"/>
      <c r="DW696" s="113"/>
      <c r="DX696" s="113"/>
      <c r="DY696" s="113"/>
      <c r="DZ696" s="113"/>
      <c r="EA696" s="113"/>
      <c r="EB696" s="113"/>
      <c r="EC696" s="113"/>
      <c r="ED696" s="113"/>
      <c r="EE696" s="113"/>
      <c r="EF696" s="113"/>
      <c r="EG696" s="113"/>
      <c r="EH696" s="113"/>
      <c r="EI696" s="113"/>
      <c r="EJ696" s="113"/>
      <c r="EK696" s="113"/>
      <c r="EL696" s="113"/>
      <c r="EM696" s="113"/>
      <c r="EN696" s="113"/>
      <c r="EO696" s="113"/>
      <c r="EP696" s="113"/>
      <c r="EQ696" s="113"/>
      <c r="ER696" s="113"/>
      <c r="ES696" s="113"/>
      <c r="ET696" s="113"/>
      <c r="EU696" s="113"/>
      <c r="EV696" s="113"/>
      <c r="EW696" s="113"/>
      <c r="EX696" s="113"/>
      <c r="EY696" s="113"/>
      <c r="EZ696" s="113"/>
      <c r="FA696" s="113"/>
      <c r="FB696" s="113"/>
      <c r="FC696" s="113"/>
      <c r="FD696" s="113"/>
      <c r="FE696" s="113"/>
      <c r="FF696" s="113"/>
      <c r="FG696" s="113"/>
      <c r="FH696" s="113"/>
      <c r="FI696" s="113"/>
      <c r="FJ696" s="113"/>
      <c r="FK696" s="113"/>
      <c r="FL696" s="113"/>
      <c r="FM696" s="113"/>
      <c r="FN696" s="113"/>
      <c r="FO696" s="113"/>
      <c r="FP696" s="113"/>
      <c r="FQ696" s="113"/>
      <c r="FR696" s="113"/>
      <c r="FS696" s="113"/>
      <c r="FT696" s="113"/>
      <c r="FU696" s="113"/>
      <c r="FV696" s="113"/>
      <c r="FW696" s="113"/>
      <c r="FX696" s="113"/>
      <c r="FY696" s="113"/>
      <c r="FZ696" s="113"/>
      <c r="GA696" s="113"/>
      <c r="GB696" s="113"/>
      <c r="GC696" s="113"/>
      <c r="GD696" s="113"/>
      <c r="GE696" s="113"/>
      <c r="GF696" s="113"/>
      <c r="GG696" s="113"/>
      <c r="GH696" s="113"/>
      <c r="GI696" s="113"/>
      <c r="GJ696" s="113"/>
      <c r="GK696" s="113"/>
      <c r="GL696" s="113"/>
      <c r="GM696" s="113"/>
      <c r="GN696" s="113"/>
      <c r="GO696" s="113"/>
      <c r="GP696" s="113"/>
      <c r="GQ696" s="113"/>
      <c r="GR696" s="113"/>
      <c r="GS696" s="113"/>
      <c r="GT696" s="113"/>
      <c r="GU696" s="113"/>
      <c r="GV696" s="113"/>
      <c r="GW696" s="113"/>
      <c r="GX696" s="113"/>
      <c r="GY696" s="113"/>
      <c r="GZ696" s="113"/>
      <c r="HA696" s="113"/>
      <c r="HB696" s="113"/>
      <c r="HC696" s="113"/>
      <c r="HD696" s="113"/>
      <c r="HE696" s="113"/>
      <c r="HF696" s="113"/>
      <c r="HG696" s="113"/>
      <c r="HH696" s="113"/>
      <c r="HI696" s="113"/>
      <c r="HJ696" s="113"/>
      <c r="HK696" s="113"/>
      <c r="HL696" s="113"/>
      <c r="HM696" s="113"/>
      <c r="HN696" s="113"/>
      <c r="HO696" s="113"/>
      <c r="HP696" s="113"/>
      <c r="HQ696" s="113"/>
      <c r="HR696" s="113"/>
      <c r="HS696" s="113"/>
      <c r="HT696" s="113"/>
      <c r="HU696" s="113"/>
      <c r="HV696" s="113"/>
      <c r="HW696" s="113"/>
      <c r="HX696" s="113"/>
      <c r="HY696" s="113"/>
      <c r="HZ696" s="113"/>
      <c r="IA696" s="113"/>
      <c r="IB696" s="113"/>
      <c r="IC696" s="113"/>
      <c r="ID696" s="113"/>
      <c r="IE696" s="113"/>
      <c r="IF696" s="113"/>
      <c r="IG696" s="113"/>
      <c r="IH696" s="113"/>
      <c r="II696" s="113"/>
      <c r="IJ696" s="113"/>
      <c r="IK696" s="113"/>
      <c r="IL696" s="113"/>
      <c r="IM696" s="113"/>
      <c r="IN696" s="113"/>
      <c r="IO696" s="113"/>
      <c r="IP696" s="113"/>
      <c r="IQ696" s="113"/>
      <c r="IR696" s="113"/>
      <c r="IS696" s="113"/>
      <c r="IT696" s="113"/>
      <c r="IU696" s="113"/>
      <c r="IV696" s="113"/>
    </row>
    <row r="697" customFormat="false" ht="41.45" hidden="false" customHeight="true" outlineLevel="0" collapsed="false">
      <c r="A697" s="226"/>
      <c r="B697" s="93"/>
      <c r="C697" s="93"/>
      <c r="D697" s="93"/>
      <c r="E697" s="93"/>
      <c r="F697" s="96"/>
      <c r="G697" s="28" t="s">
        <v>198</v>
      </c>
      <c r="H697" s="35" t="n">
        <v>1610.1</v>
      </c>
      <c r="I697" s="30" t="s">
        <v>39</v>
      </c>
      <c r="J697" s="36" t="n">
        <v>717.7</v>
      </c>
      <c r="K697" s="35" t="s">
        <v>2326</v>
      </c>
      <c r="L697" s="30"/>
      <c r="M697" s="36"/>
      <c r="N697" s="35" t="s">
        <v>2327</v>
      </c>
      <c r="O697" s="30"/>
      <c r="P697" s="36"/>
      <c r="Q697" s="35" t="n">
        <v>200.9</v>
      </c>
      <c r="R697" s="30" t="s">
        <v>39</v>
      </c>
      <c r="S697" s="36" t="n">
        <v>26.82</v>
      </c>
      <c r="T697" s="35"/>
      <c r="U697" s="33"/>
      <c r="V697" s="36"/>
      <c r="W697" s="35"/>
      <c r="X697" s="33"/>
      <c r="Y697" s="36"/>
      <c r="Z697" s="37"/>
      <c r="AA697" s="37"/>
      <c r="AB697" s="37"/>
      <c r="AC697" s="29"/>
      <c r="AD697" s="33"/>
      <c r="AE697" s="36"/>
      <c r="BM697" s="113"/>
      <c r="BN697" s="113"/>
      <c r="BO697" s="113"/>
      <c r="BP697" s="113"/>
      <c r="BQ697" s="113"/>
      <c r="BR697" s="113"/>
      <c r="BS697" s="113"/>
      <c r="BT697" s="113"/>
      <c r="BU697" s="113"/>
      <c r="BV697" s="113"/>
      <c r="BW697" s="113"/>
      <c r="BX697" s="113"/>
      <c r="BY697" s="113"/>
      <c r="BZ697" s="113"/>
      <c r="CA697" s="113"/>
      <c r="CB697" s="113"/>
      <c r="CC697" s="113"/>
      <c r="CD697" s="113"/>
      <c r="CE697" s="113"/>
      <c r="CF697" s="113"/>
      <c r="CG697" s="113"/>
      <c r="CH697" s="113"/>
      <c r="CI697" s="113"/>
      <c r="CJ697" s="113"/>
      <c r="CK697" s="113"/>
      <c r="CL697" s="113"/>
      <c r="CM697" s="113"/>
      <c r="CN697" s="113"/>
      <c r="CO697" s="113"/>
      <c r="CP697" s="113"/>
      <c r="CQ697" s="113"/>
      <c r="CR697" s="113"/>
      <c r="CS697" s="113"/>
      <c r="CT697" s="113"/>
      <c r="CU697" s="113"/>
      <c r="CV697" s="113"/>
      <c r="CW697" s="113"/>
      <c r="CX697" s="113"/>
      <c r="CY697" s="113"/>
      <c r="CZ697" s="113"/>
      <c r="DA697" s="113"/>
      <c r="DB697" s="113"/>
      <c r="DC697" s="113"/>
      <c r="DD697" s="113"/>
      <c r="DE697" s="113"/>
      <c r="DF697" s="113"/>
      <c r="DG697" s="113"/>
      <c r="DH697" s="113"/>
      <c r="DI697" s="113"/>
      <c r="DJ697" s="113"/>
      <c r="DK697" s="113"/>
      <c r="DL697" s="113"/>
      <c r="DM697" s="113"/>
      <c r="DN697" s="113"/>
      <c r="DO697" s="113"/>
      <c r="DP697" s="113"/>
      <c r="DQ697" s="113"/>
      <c r="DR697" s="113"/>
      <c r="DS697" s="113"/>
      <c r="DT697" s="113"/>
      <c r="DU697" s="113"/>
      <c r="DV697" s="113"/>
      <c r="DW697" s="113"/>
      <c r="DX697" s="113"/>
      <c r="DY697" s="113"/>
      <c r="DZ697" s="113"/>
      <c r="EA697" s="113"/>
      <c r="EB697" s="113"/>
      <c r="EC697" s="113"/>
      <c r="ED697" s="113"/>
      <c r="EE697" s="113"/>
      <c r="EF697" s="113"/>
      <c r="EG697" s="113"/>
      <c r="EH697" s="113"/>
      <c r="EI697" s="113"/>
      <c r="EJ697" s="113"/>
      <c r="EK697" s="113"/>
      <c r="EL697" s="113"/>
      <c r="EM697" s="113"/>
      <c r="EN697" s="113"/>
      <c r="EO697" s="113"/>
      <c r="EP697" s="113"/>
      <c r="EQ697" s="113"/>
      <c r="ER697" s="113"/>
      <c r="ES697" s="113"/>
      <c r="ET697" s="113"/>
      <c r="EU697" s="113"/>
      <c r="EV697" s="113"/>
      <c r="EW697" s="113"/>
      <c r="EX697" s="113"/>
      <c r="EY697" s="113"/>
      <c r="EZ697" s="113"/>
      <c r="FA697" s="113"/>
      <c r="FB697" s="113"/>
      <c r="FC697" s="113"/>
      <c r="FD697" s="113"/>
      <c r="FE697" s="113"/>
      <c r="FF697" s="113"/>
      <c r="FG697" s="113"/>
      <c r="FH697" s="113"/>
      <c r="FI697" s="113"/>
      <c r="FJ697" s="113"/>
      <c r="FK697" s="113"/>
      <c r="FL697" s="113"/>
      <c r="FM697" s="113"/>
      <c r="FN697" s="113"/>
      <c r="FO697" s="113"/>
      <c r="FP697" s="113"/>
      <c r="FQ697" s="113"/>
      <c r="FR697" s="113"/>
      <c r="FS697" s="113"/>
      <c r="FT697" s="113"/>
      <c r="FU697" s="113"/>
      <c r="FV697" s="113"/>
      <c r="FW697" s="113"/>
      <c r="FX697" s="113"/>
      <c r="FY697" s="113"/>
      <c r="FZ697" s="113"/>
      <c r="GA697" s="113"/>
      <c r="GB697" s="113"/>
      <c r="GC697" s="113"/>
      <c r="GD697" s="113"/>
      <c r="GE697" s="113"/>
      <c r="GF697" s="113"/>
      <c r="GG697" s="113"/>
      <c r="GH697" s="113"/>
      <c r="GI697" s="113"/>
      <c r="GJ697" s="113"/>
      <c r="GK697" s="113"/>
      <c r="GL697" s="113"/>
      <c r="GM697" s="113"/>
      <c r="GN697" s="113"/>
      <c r="GO697" s="113"/>
      <c r="GP697" s="113"/>
      <c r="GQ697" s="113"/>
      <c r="GR697" s="113"/>
      <c r="GS697" s="113"/>
      <c r="GT697" s="113"/>
      <c r="GU697" s="113"/>
      <c r="GV697" s="113"/>
      <c r="GW697" s="113"/>
      <c r="GX697" s="113"/>
      <c r="GY697" s="113"/>
      <c r="GZ697" s="113"/>
      <c r="HA697" s="113"/>
      <c r="HB697" s="113"/>
      <c r="HC697" s="113"/>
      <c r="HD697" s="113"/>
      <c r="HE697" s="113"/>
      <c r="HF697" s="113"/>
      <c r="HG697" s="113"/>
      <c r="HH697" s="113"/>
      <c r="HI697" s="113"/>
      <c r="HJ697" s="113"/>
      <c r="HK697" s="113"/>
      <c r="HL697" s="113"/>
      <c r="HM697" s="113"/>
      <c r="HN697" s="113"/>
      <c r="HO697" s="113"/>
      <c r="HP697" s="113"/>
      <c r="HQ697" s="113"/>
      <c r="HR697" s="113"/>
      <c r="HS697" s="113"/>
      <c r="HT697" s="113"/>
      <c r="HU697" s="113"/>
      <c r="HV697" s="113"/>
      <c r="HW697" s="113"/>
      <c r="HX697" s="113"/>
      <c r="HY697" s="113"/>
      <c r="HZ697" s="113"/>
      <c r="IA697" s="113"/>
      <c r="IB697" s="113"/>
      <c r="IC697" s="113"/>
      <c r="ID697" s="113"/>
      <c r="IE697" s="113"/>
      <c r="IF697" s="113"/>
      <c r="IG697" s="113"/>
      <c r="IH697" s="113"/>
      <c r="II697" s="113"/>
      <c r="IJ697" s="113"/>
      <c r="IK697" s="113"/>
      <c r="IL697" s="113"/>
      <c r="IM697" s="113"/>
      <c r="IN697" s="113"/>
      <c r="IO697" s="113"/>
      <c r="IP697" s="113"/>
      <c r="IQ697" s="113"/>
      <c r="IR697" s="113"/>
      <c r="IS697" s="113"/>
      <c r="IT697" s="113"/>
      <c r="IU697" s="113"/>
      <c r="IV697" s="113"/>
    </row>
    <row r="698" customFormat="false" ht="41.45" hidden="false" customHeight="true" outlineLevel="0" collapsed="false">
      <c r="A698" s="228"/>
      <c r="B698" s="228"/>
      <c r="C698" s="39"/>
      <c r="D698" s="39"/>
      <c r="E698" s="39"/>
      <c r="F698" s="40"/>
      <c r="G698" s="28" t="s">
        <v>166</v>
      </c>
      <c r="H698" s="201" t="str">
        <f aca="false">ROUND(H697*81/1000,2)&amp;" ppb"</f>
        <v>130.42 ppb</v>
      </c>
      <c r="I698" s="33" t="s">
        <v>39</v>
      </c>
      <c r="J698" s="202" t="str">
        <f aca="false">ROUND(J697*81/1000,2)&amp;" ppb"</f>
        <v>58.13 ppb</v>
      </c>
      <c r="K698" s="29"/>
      <c r="L698" s="30"/>
      <c r="M698" s="31"/>
      <c r="N698" s="35"/>
      <c r="O698" s="33"/>
      <c r="P698" s="36"/>
      <c r="Q698" s="201" t="str">
        <f aca="false">ROUND(Q697*246/1000,2)&amp;" ppb"</f>
        <v>49.42 ppb</v>
      </c>
      <c r="R698" s="33" t="s">
        <v>39</v>
      </c>
      <c r="S698" s="202" t="str">
        <f aca="false">ROUND(S697*246/1000,2)&amp;" ppb"</f>
        <v>6.6 ppb</v>
      </c>
      <c r="T698" s="29"/>
      <c r="U698" s="31"/>
      <c r="V698" s="31"/>
      <c r="W698" s="35"/>
      <c r="X698" s="33"/>
      <c r="Y698" s="31"/>
      <c r="Z698" s="37"/>
      <c r="AA698" s="31"/>
      <c r="AB698" s="31"/>
      <c r="AC698" s="29"/>
      <c r="AD698" s="33"/>
      <c r="AE698" s="31"/>
      <c r="BM698" s="113"/>
      <c r="BN698" s="113"/>
      <c r="BO698" s="113"/>
      <c r="BP698" s="113"/>
      <c r="BQ698" s="113"/>
      <c r="BR698" s="113"/>
      <c r="BS698" s="113"/>
      <c r="BT698" s="113"/>
      <c r="BU698" s="113"/>
      <c r="BV698" s="113"/>
      <c r="BW698" s="113"/>
      <c r="BX698" s="113"/>
      <c r="BY698" s="113"/>
      <c r="BZ698" s="113"/>
      <c r="CA698" s="113"/>
      <c r="CB698" s="113"/>
      <c r="CC698" s="113"/>
      <c r="CD698" s="113"/>
      <c r="CE698" s="113"/>
      <c r="CF698" s="113"/>
      <c r="CG698" s="113"/>
      <c r="CH698" s="113"/>
      <c r="CI698" s="113"/>
      <c r="CJ698" s="113"/>
      <c r="CK698" s="113"/>
      <c r="CL698" s="113"/>
      <c r="CM698" s="113"/>
      <c r="CN698" s="113"/>
      <c r="CO698" s="113"/>
      <c r="CP698" s="113"/>
      <c r="CQ698" s="113"/>
      <c r="CR698" s="113"/>
      <c r="CS698" s="113"/>
      <c r="CT698" s="113"/>
      <c r="CU698" s="113"/>
      <c r="CV698" s="113"/>
      <c r="CW698" s="113"/>
      <c r="CX698" s="113"/>
      <c r="CY698" s="113"/>
      <c r="CZ698" s="113"/>
      <c r="DA698" s="113"/>
      <c r="DB698" s="113"/>
      <c r="DC698" s="113"/>
      <c r="DD698" s="113"/>
      <c r="DE698" s="113"/>
      <c r="DF698" s="113"/>
      <c r="DG698" s="113"/>
      <c r="DH698" s="113"/>
      <c r="DI698" s="113"/>
      <c r="DJ698" s="113"/>
      <c r="DK698" s="113"/>
      <c r="DL698" s="113"/>
      <c r="DM698" s="113"/>
      <c r="DN698" s="113"/>
      <c r="DO698" s="113"/>
      <c r="DP698" s="113"/>
      <c r="DQ698" s="113"/>
      <c r="DR698" s="113"/>
      <c r="DS698" s="113"/>
      <c r="DT698" s="113"/>
      <c r="DU698" s="113"/>
      <c r="DV698" s="113"/>
      <c r="DW698" s="113"/>
      <c r="DX698" s="113"/>
      <c r="DY698" s="113"/>
      <c r="DZ698" s="113"/>
      <c r="EA698" s="113"/>
      <c r="EB698" s="113"/>
      <c r="EC698" s="113"/>
      <c r="ED698" s="113"/>
      <c r="EE698" s="113"/>
      <c r="EF698" s="113"/>
      <c r="EG698" s="113"/>
      <c r="EH698" s="113"/>
      <c r="EI698" s="113"/>
      <c r="EJ698" s="113"/>
      <c r="EK698" s="113"/>
      <c r="EL698" s="113"/>
      <c r="EM698" s="113"/>
      <c r="EN698" s="113"/>
      <c r="EO698" s="113"/>
      <c r="EP698" s="113"/>
      <c r="EQ698" s="113"/>
      <c r="ER698" s="113"/>
      <c r="ES698" s="113"/>
      <c r="ET698" s="113"/>
      <c r="EU698" s="113"/>
      <c r="EV698" s="113"/>
      <c r="EW698" s="113"/>
      <c r="EX698" s="113"/>
      <c r="EY698" s="113"/>
      <c r="EZ698" s="113"/>
      <c r="FA698" s="113"/>
      <c r="FB698" s="113"/>
      <c r="FC698" s="113"/>
      <c r="FD698" s="113"/>
      <c r="FE698" s="113"/>
      <c r="FF698" s="113"/>
      <c r="FG698" s="113"/>
      <c r="FH698" s="113"/>
      <c r="FI698" s="113"/>
      <c r="FJ698" s="113"/>
      <c r="FK698" s="113"/>
      <c r="FL698" s="113"/>
      <c r="FM698" s="113"/>
      <c r="FN698" s="113"/>
      <c r="FO698" s="113"/>
      <c r="FP698" s="113"/>
      <c r="FQ698" s="113"/>
      <c r="FR698" s="113"/>
      <c r="FS698" s="113"/>
      <c r="FT698" s="113"/>
      <c r="FU698" s="113"/>
      <c r="FV698" s="113"/>
      <c r="FW698" s="113"/>
      <c r="FX698" s="113"/>
      <c r="FY698" s="113"/>
      <c r="FZ698" s="113"/>
      <c r="GA698" s="113"/>
      <c r="GB698" s="113"/>
      <c r="GC698" s="113"/>
      <c r="GD698" s="113"/>
      <c r="GE698" s="113"/>
      <c r="GF698" s="113"/>
      <c r="GG698" s="113"/>
      <c r="GH698" s="113"/>
      <c r="GI698" s="113"/>
      <c r="GJ698" s="113"/>
      <c r="GK698" s="113"/>
      <c r="GL698" s="113"/>
      <c r="GM698" s="113"/>
      <c r="GN698" s="113"/>
      <c r="GO698" s="113"/>
      <c r="GP698" s="113"/>
      <c r="GQ698" s="113"/>
      <c r="GR698" s="113"/>
      <c r="GS698" s="113"/>
      <c r="GT698" s="113"/>
      <c r="GU698" s="113"/>
      <c r="GV698" s="113"/>
      <c r="GW698" s="113"/>
      <c r="GX698" s="113"/>
      <c r="GY698" s="113"/>
      <c r="GZ698" s="113"/>
      <c r="HA698" s="113"/>
      <c r="HB698" s="113"/>
      <c r="HC698" s="113"/>
      <c r="HD698" s="113"/>
      <c r="HE698" s="113"/>
      <c r="HF698" s="113"/>
      <c r="HG698" s="113"/>
      <c r="HH698" s="113"/>
      <c r="HI698" s="113"/>
      <c r="HJ698" s="113"/>
      <c r="HK698" s="113"/>
      <c r="HL698" s="113"/>
      <c r="HM698" s="113"/>
      <c r="HN698" s="113"/>
      <c r="HO698" s="113"/>
      <c r="HP698" s="113"/>
      <c r="HQ698" s="113"/>
      <c r="HR698" s="113"/>
      <c r="HS698" s="113"/>
      <c r="HT698" s="113"/>
      <c r="HU698" s="113"/>
      <c r="HV698" s="113"/>
      <c r="HW698" s="113"/>
      <c r="HX698" s="113"/>
      <c r="HY698" s="113"/>
      <c r="HZ698" s="113"/>
      <c r="IA698" s="113"/>
      <c r="IB698" s="113"/>
      <c r="IC698" s="113"/>
      <c r="ID698" s="113"/>
      <c r="IE698" s="113"/>
      <c r="IF698" s="113"/>
      <c r="IG698" s="113"/>
      <c r="IH698" s="113"/>
      <c r="II698" s="113"/>
      <c r="IJ698" s="113"/>
      <c r="IK698" s="113"/>
      <c r="IL698" s="113"/>
      <c r="IM698" s="113"/>
      <c r="IN698" s="113"/>
      <c r="IO698" s="113"/>
      <c r="IP698" s="113"/>
      <c r="IQ698" s="113"/>
      <c r="IR698" s="113"/>
      <c r="IS698" s="113"/>
      <c r="IT698" s="113"/>
      <c r="IU698" s="113"/>
      <c r="IV698" s="113"/>
    </row>
    <row r="699" customFormat="false" ht="35.65" hidden="false" customHeight="true" outlineLevel="0" collapsed="false">
      <c r="A699" s="229" t="s">
        <v>2328</v>
      </c>
      <c r="B699" s="298"/>
      <c r="C699" s="185" t="s">
        <v>1115</v>
      </c>
      <c r="D699" s="76" t="n">
        <v>6.866</v>
      </c>
      <c r="E699" s="42" t="n">
        <v>230217</v>
      </c>
      <c r="F699" s="62" t="n">
        <v>44974</v>
      </c>
      <c r="G699" s="63" t="s">
        <v>111</v>
      </c>
      <c r="H699" s="108"/>
      <c r="I699" s="109" t="s">
        <v>27</v>
      </c>
      <c r="J699" s="110"/>
      <c r="K699" s="108"/>
      <c r="L699" s="109" t="s">
        <v>28</v>
      </c>
      <c r="M699" s="110"/>
      <c r="N699" s="108"/>
      <c r="O699" s="109" t="s">
        <v>29</v>
      </c>
      <c r="P699" s="110"/>
      <c r="Q699" s="108"/>
      <c r="R699" s="109" t="s">
        <v>30</v>
      </c>
      <c r="S699" s="110"/>
      <c r="T699" s="111"/>
      <c r="U699" s="109" t="s">
        <v>112</v>
      </c>
      <c r="V699" s="110"/>
      <c r="W699" s="108"/>
      <c r="X699" s="109" t="s">
        <v>32</v>
      </c>
      <c r="Y699" s="110"/>
      <c r="Z699" s="108"/>
      <c r="AA699" s="109" t="s">
        <v>98</v>
      </c>
      <c r="AB699" s="110"/>
      <c r="AC699" s="112" t="s">
        <v>34</v>
      </c>
      <c r="AD699" s="112"/>
      <c r="AE699" s="112"/>
      <c r="BM699" s="113"/>
      <c r="BN699" s="113"/>
      <c r="BO699" s="113"/>
      <c r="BP699" s="113"/>
      <c r="BQ699" s="113"/>
      <c r="BR699" s="113"/>
      <c r="BS699" s="113"/>
      <c r="BT699" s="113"/>
      <c r="BU699" s="113"/>
      <c r="BV699" s="113"/>
      <c r="BW699" s="113"/>
      <c r="BX699" s="113"/>
      <c r="BY699" s="113"/>
      <c r="BZ699" s="113"/>
      <c r="CA699" s="113"/>
      <c r="CB699" s="113"/>
      <c r="CC699" s="113"/>
      <c r="CD699" s="113"/>
      <c r="CE699" s="113"/>
      <c r="CF699" s="113"/>
      <c r="CG699" s="113"/>
      <c r="CH699" s="113"/>
      <c r="CI699" s="113"/>
      <c r="CJ699" s="113"/>
      <c r="CK699" s="113"/>
      <c r="CL699" s="113"/>
      <c r="CM699" s="113"/>
      <c r="CN699" s="113"/>
      <c r="CO699" s="113"/>
      <c r="CP699" s="113"/>
      <c r="CQ699" s="113"/>
      <c r="CR699" s="113"/>
      <c r="CS699" s="113"/>
      <c r="CT699" s="113"/>
      <c r="CU699" s="113"/>
      <c r="CV699" s="113"/>
      <c r="CW699" s="113"/>
      <c r="CX699" s="113"/>
      <c r="CY699" s="113"/>
      <c r="CZ699" s="113"/>
      <c r="DA699" s="113"/>
      <c r="DB699" s="113"/>
      <c r="DC699" s="113"/>
      <c r="DD699" s="113"/>
      <c r="DE699" s="113"/>
      <c r="DF699" s="113"/>
      <c r="DG699" s="113"/>
      <c r="DH699" s="113"/>
      <c r="DI699" s="113"/>
      <c r="DJ699" s="113"/>
      <c r="DK699" s="113"/>
      <c r="DL699" s="113"/>
      <c r="DM699" s="113"/>
      <c r="DN699" s="113"/>
      <c r="DO699" s="113"/>
      <c r="DP699" s="113"/>
      <c r="DQ699" s="113"/>
      <c r="DR699" s="113"/>
      <c r="DS699" s="113"/>
      <c r="DT699" s="113"/>
      <c r="DU699" s="113"/>
      <c r="DV699" s="113"/>
      <c r="DW699" s="113"/>
      <c r="DX699" s="113"/>
      <c r="DY699" s="113"/>
      <c r="DZ699" s="113"/>
      <c r="EA699" s="113"/>
      <c r="EB699" s="113"/>
      <c r="EC699" s="113"/>
      <c r="ED699" s="113"/>
      <c r="EE699" s="113"/>
      <c r="EF699" s="113"/>
      <c r="EG699" s="113"/>
      <c r="EH699" s="113"/>
      <c r="EI699" s="113"/>
      <c r="EJ699" s="113"/>
      <c r="EK699" s="113"/>
      <c r="EL699" s="113"/>
      <c r="EM699" s="113"/>
      <c r="EN699" s="113"/>
      <c r="EO699" s="113"/>
      <c r="EP699" s="113"/>
      <c r="EQ699" s="113"/>
      <c r="ER699" s="113"/>
      <c r="ES699" s="113"/>
      <c r="ET699" s="113"/>
      <c r="EU699" s="113"/>
      <c r="EV699" s="113"/>
      <c r="EW699" s="113"/>
      <c r="EX699" s="113"/>
      <c r="EY699" s="113"/>
      <c r="EZ699" s="113"/>
      <c r="FA699" s="113"/>
      <c r="FB699" s="113"/>
      <c r="FC699" s="113"/>
      <c r="FD699" s="113"/>
      <c r="FE699" s="113"/>
      <c r="FF699" s="113"/>
      <c r="FG699" s="113"/>
      <c r="FH699" s="113"/>
      <c r="FI699" s="113"/>
      <c r="FJ699" s="113"/>
      <c r="FK699" s="113"/>
      <c r="FL699" s="113"/>
      <c r="FM699" s="113"/>
      <c r="FN699" s="113"/>
      <c r="FO699" s="113"/>
      <c r="FP699" s="113"/>
      <c r="FQ699" s="113"/>
      <c r="FR699" s="113"/>
      <c r="FS699" s="113"/>
      <c r="FT699" s="113"/>
      <c r="FU699" s="113"/>
      <c r="FV699" s="113"/>
      <c r="FW699" s="113"/>
      <c r="FX699" s="113"/>
      <c r="FY699" s="113"/>
      <c r="FZ699" s="113"/>
      <c r="GA699" s="113"/>
      <c r="GB699" s="113"/>
      <c r="GC699" s="113"/>
      <c r="GD699" s="113"/>
      <c r="GE699" s="113"/>
      <c r="GF699" s="113"/>
      <c r="GG699" s="113"/>
      <c r="GH699" s="113"/>
      <c r="GI699" s="113"/>
      <c r="GJ699" s="113"/>
      <c r="GK699" s="113"/>
      <c r="GL699" s="113"/>
      <c r="GM699" s="113"/>
      <c r="GN699" s="113"/>
      <c r="GO699" s="113"/>
      <c r="GP699" s="113"/>
      <c r="GQ699" s="113"/>
      <c r="GR699" s="113"/>
      <c r="GS699" s="113"/>
      <c r="GT699" s="113"/>
      <c r="GU699" s="113"/>
      <c r="GV699" s="113"/>
      <c r="GW699" s="113"/>
      <c r="GX699" s="113"/>
      <c r="GY699" s="113"/>
      <c r="GZ699" s="113"/>
      <c r="HA699" s="113"/>
      <c r="HB699" s="113"/>
      <c r="HC699" s="113"/>
      <c r="HD699" s="113"/>
      <c r="HE699" s="113"/>
      <c r="HF699" s="113"/>
      <c r="HG699" s="113"/>
      <c r="HH699" s="113"/>
      <c r="HI699" s="113"/>
      <c r="HJ699" s="113"/>
      <c r="HK699" s="113"/>
      <c r="HL699" s="113"/>
      <c r="HM699" s="113"/>
      <c r="HN699" s="113"/>
      <c r="HO699" s="113"/>
      <c r="HP699" s="113"/>
      <c r="HQ699" s="113"/>
      <c r="HR699" s="113"/>
      <c r="HS699" s="113"/>
      <c r="HT699" s="113"/>
      <c r="HU699" s="113"/>
      <c r="HV699" s="113"/>
      <c r="HW699" s="113"/>
      <c r="HX699" s="113"/>
      <c r="HY699" s="113"/>
      <c r="HZ699" s="113"/>
      <c r="IA699" s="113"/>
      <c r="IB699" s="113"/>
      <c r="IC699" s="113"/>
      <c r="ID699" s="113"/>
      <c r="IE699" s="113"/>
      <c r="IF699" s="113"/>
      <c r="IG699" s="113"/>
      <c r="IH699" s="113"/>
      <c r="II699" s="113"/>
      <c r="IJ699" s="113"/>
      <c r="IK699" s="113"/>
      <c r="IL699" s="113"/>
      <c r="IM699" s="113"/>
      <c r="IN699" s="113"/>
      <c r="IO699" s="113"/>
      <c r="IP699" s="113"/>
      <c r="IQ699" s="113"/>
      <c r="IR699" s="113"/>
      <c r="IS699" s="113"/>
      <c r="IT699" s="113"/>
      <c r="IU699" s="113"/>
      <c r="IV699" s="113"/>
    </row>
    <row r="700" customFormat="false" ht="35.65" hidden="false" customHeight="true" outlineLevel="0" collapsed="false">
      <c r="A700" s="86" t="s">
        <v>2329</v>
      </c>
      <c r="B700" s="86"/>
      <c r="C700" s="86" t="s">
        <v>2324</v>
      </c>
      <c r="D700" s="86"/>
      <c r="E700" s="86"/>
      <c r="F700" s="89" t="n">
        <v>44981</v>
      </c>
      <c r="G700" s="63" t="s">
        <v>198</v>
      </c>
      <c r="H700" s="56" t="n">
        <v>241.6</v>
      </c>
      <c r="I700" s="91" t="s">
        <v>39</v>
      </c>
      <c r="J700" s="58" t="n">
        <v>16.41</v>
      </c>
      <c r="K700" s="56" t="n">
        <v>459.1</v>
      </c>
      <c r="L700" s="91" t="s">
        <v>39</v>
      </c>
      <c r="M700" s="58" t="n">
        <v>83.62</v>
      </c>
      <c r="N700" s="56" t="n">
        <v>11.7</v>
      </c>
      <c r="O700" s="91" t="s">
        <v>39</v>
      </c>
      <c r="P700" s="58" t="n">
        <v>2.477</v>
      </c>
      <c r="Q700" s="56" t="n">
        <v>208.7</v>
      </c>
      <c r="R700" s="91" t="s">
        <v>39</v>
      </c>
      <c r="S700" s="58" t="n">
        <v>16.62</v>
      </c>
      <c r="T700" s="56" t="n">
        <v>1802.2</v>
      </c>
      <c r="U700" s="91" t="s">
        <v>39</v>
      </c>
      <c r="V700" s="58" t="n">
        <v>517.1</v>
      </c>
      <c r="W700" s="77" t="s">
        <v>2330</v>
      </c>
      <c r="X700" s="57"/>
      <c r="Y700" s="58"/>
      <c r="Z700" s="77" t="s">
        <v>2331</v>
      </c>
      <c r="AA700" s="70"/>
      <c r="AB700" s="58"/>
      <c r="AC700" s="69"/>
      <c r="AD700" s="69"/>
      <c r="AE700" s="69"/>
      <c r="BM700" s="113"/>
      <c r="BN700" s="113"/>
      <c r="BO700" s="113"/>
      <c r="BP700" s="113"/>
      <c r="BQ700" s="113"/>
      <c r="BR700" s="113"/>
      <c r="BS700" s="113"/>
      <c r="BT700" s="113"/>
      <c r="BU700" s="113"/>
      <c r="BV700" s="113"/>
      <c r="BW700" s="113"/>
      <c r="BX700" s="113"/>
      <c r="BY700" s="113"/>
      <c r="BZ700" s="113"/>
      <c r="CA700" s="113"/>
      <c r="CB700" s="113"/>
      <c r="CC700" s="113"/>
      <c r="CD700" s="113"/>
      <c r="CE700" s="113"/>
      <c r="CF700" s="113"/>
      <c r="CG700" s="113"/>
      <c r="CH700" s="113"/>
      <c r="CI700" s="113"/>
      <c r="CJ700" s="113"/>
      <c r="CK700" s="113"/>
      <c r="CL700" s="113"/>
      <c r="CM700" s="113"/>
      <c r="CN700" s="113"/>
      <c r="CO700" s="113"/>
      <c r="CP700" s="113"/>
      <c r="CQ700" s="113"/>
      <c r="CR700" s="113"/>
      <c r="CS700" s="113"/>
      <c r="CT700" s="113"/>
      <c r="CU700" s="113"/>
      <c r="CV700" s="113"/>
      <c r="CW700" s="113"/>
      <c r="CX700" s="113"/>
      <c r="CY700" s="113"/>
      <c r="CZ700" s="113"/>
      <c r="DA700" s="113"/>
      <c r="DB700" s="113"/>
      <c r="DC700" s="113"/>
      <c r="DD700" s="113"/>
      <c r="DE700" s="113"/>
      <c r="DF700" s="113"/>
      <c r="DG700" s="113"/>
      <c r="DH700" s="113"/>
      <c r="DI700" s="113"/>
      <c r="DJ700" s="113"/>
      <c r="DK700" s="113"/>
      <c r="DL700" s="113"/>
      <c r="DM700" s="113"/>
      <c r="DN700" s="113"/>
      <c r="DO700" s="113"/>
      <c r="DP700" s="113"/>
      <c r="DQ700" s="113"/>
      <c r="DR700" s="113"/>
      <c r="DS700" s="113"/>
      <c r="DT700" s="113"/>
      <c r="DU700" s="113"/>
      <c r="DV700" s="113"/>
      <c r="DW700" s="113"/>
      <c r="DX700" s="113"/>
      <c r="DY700" s="113"/>
      <c r="DZ700" s="113"/>
      <c r="EA700" s="113"/>
      <c r="EB700" s="113"/>
      <c r="EC700" s="113"/>
      <c r="ED700" s="113"/>
      <c r="EE700" s="113"/>
      <c r="EF700" s="113"/>
      <c r="EG700" s="113"/>
      <c r="EH700" s="113"/>
      <c r="EI700" s="113"/>
      <c r="EJ700" s="113"/>
      <c r="EK700" s="113"/>
      <c r="EL700" s="113"/>
      <c r="EM700" s="113"/>
      <c r="EN700" s="113"/>
      <c r="EO700" s="113"/>
      <c r="EP700" s="113"/>
      <c r="EQ700" s="113"/>
      <c r="ER700" s="113"/>
      <c r="ES700" s="113"/>
      <c r="ET700" s="113"/>
      <c r="EU700" s="113"/>
      <c r="EV700" s="113"/>
      <c r="EW700" s="113"/>
      <c r="EX700" s="113"/>
      <c r="EY700" s="113"/>
      <c r="EZ700" s="113"/>
      <c r="FA700" s="113"/>
      <c r="FB700" s="113"/>
      <c r="FC700" s="113"/>
      <c r="FD700" s="113"/>
      <c r="FE700" s="113"/>
      <c r="FF700" s="113"/>
      <c r="FG700" s="113"/>
      <c r="FH700" s="113"/>
      <c r="FI700" s="113"/>
      <c r="FJ700" s="113"/>
      <c r="FK700" s="113"/>
      <c r="FL700" s="113"/>
      <c r="FM700" s="113"/>
      <c r="FN700" s="113"/>
      <c r="FO700" s="113"/>
      <c r="FP700" s="113"/>
      <c r="FQ700" s="113"/>
      <c r="FR700" s="113"/>
      <c r="FS700" s="113"/>
      <c r="FT700" s="113"/>
      <c r="FU700" s="113"/>
      <c r="FV700" s="113"/>
      <c r="FW700" s="113"/>
      <c r="FX700" s="113"/>
      <c r="FY700" s="113"/>
      <c r="FZ700" s="113"/>
      <c r="GA700" s="113"/>
      <c r="GB700" s="113"/>
      <c r="GC700" s="113"/>
      <c r="GD700" s="113"/>
      <c r="GE700" s="113"/>
      <c r="GF700" s="113"/>
      <c r="GG700" s="113"/>
      <c r="GH700" s="113"/>
      <c r="GI700" s="113"/>
      <c r="GJ700" s="113"/>
      <c r="GK700" s="113"/>
      <c r="GL700" s="113"/>
      <c r="GM700" s="113"/>
      <c r="GN700" s="113"/>
      <c r="GO700" s="113"/>
      <c r="GP700" s="113"/>
      <c r="GQ700" s="113"/>
      <c r="GR700" s="113"/>
      <c r="GS700" s="113"/>
      <c r="GT700" s="113"/>
      <c r="GU700" s="113"/>
      <c r="GV700" s="113"/>
      <c r="GW700" s="113"/>
      <c r="GX700" s="113"/>
      <c r="GY700" s="113"/>
      <c r="GZ700" s="113"/>
      <c r="HA700" s="113"/>
      <c r="HB700" s="113"/>
      <c r="HC700" s="113"/>
      <c r="HD700" s="113"/>
      <c r="HE700" s="113"/>
      <c r="HF700" s="113"/>
      <c r="HG700" s="113"/>
      <c r="HH700" s="113"/>
      <c r="HI700" s="113"/>
      <c r="HJ700" s="113"/>
      <c r="HK700" s="113"/>
      <c r="HL700" s="113"/>
      <c r="HM700" s="113"/>
      <c r="HN700" s="113"/>
      <c r="HO700" s="113"/>
      <c r="HP700" s="113"/>
      <c r="HQ700" s="113"/>
      <c r="HR700" s="113"/>
      <c r="HS700" s="113"/>
      <c r="HT700" s="113"/>
      <c r="HU700" s="113"/>
      <c r="HV700" s="113"/>
      <c r="HW700" s="113"/>
      <c r="HX700" s="113"/>
      <c r="HY700" s="113"/>
      <c r="HZ700" s="113"/>
      <c r="IA700" s="113"/>
      <c r="IB700" s="113"/>
      <c r="IC700" s="113"/>
      <c r="ID700" s="113"/>
      <c r="IE700" s="113"/>
      <c r="IF700" s="113"/>
      <c r="IG700" s="113"/>
      <c r="IH700" s="113"/>
      <c r="II700" s="113"/>
      <c r="IJ700" s="113"/>
      <c r="IK700" s="113"/>
      <c r="IL700" s="113"/>
      <c r="IM700" s="113"/>
      <c r="IN700" s="113"/>
      <c r="IO700" s="113"/>
      <c r="IP700" s="113"/>
      <c r="IQ700" s="113"/>
      <c r="IR700" s="113"/>
      <c r="IS700" s="113"/>
      <c r="IT700" s="113"/>
      <c r="IU700" s="113"/>
      <c r="IV700" s="113"/>
    </row>
    <row r="701" customFormat="false" ht="41.45" hidden="false" customHeight="true" outlineLevel="0" collapsed="false">
      <c r="A701" s="86"/>
      <c r="B701" s="230"/>
      <c r="C701" s="86"/>
      <c r="D701" s="86"/>
      <c r="E701" s="86"/>
      <c r="F701" s="89"/>
      <c r="G701" s="63" t="s">
        <v>166</v>
      </c>
      <c r="H701" s="205" t="str">
        <f aca="false">ROUND(H700*81/1000,2)&amp;" ppb"</f>
        <v>19.57 ppb</v>
      </c>
      <c r="I701" s="91" t="s">
        <v>39</v>
      </c>
      <c r="J701" s="206" t="str">
        <f aca="false">ROUND(J700*81/1000,2)&amp;" ppb"</f>
        <v>1.33 ppb</v>
      </c>
      <c r="K701" s="205" t="str">
        <f aca="false">ROUND(K700*81/1000,2)&amp;" ppb"</f>
        <v>37.19 ppb</v>
      </c>
      <c r="L701" s="91" t="s">
        <v>39</v>
      </c>
      <c r="M701" s="206" t="str">
        <f aca="false">ROUND(M700*81/1000,2)&amp;" ppb"</f>
        <v>6.77 ppb</v>
      </c>
      <c r="N701" s="205" t="str">
        <f aca="false">ROUND(N700*1760/1000,2)&amp;" ppb"</f>
        <v>20.59 ppb</v>
      </c>
      <c r="O701" s="91" t="s">
        <v>39</v>
      </c>
      <c r="P701" s="206" t="str">
        <f aca="false">ROUND(P700*1760/1000,2)&amp;" ppb"</f>
        <v>4.36 ppb</v>
      </c>
      <c r="Q701" s="205" t="str">
        <f aca="false">ROUND(Q700*246/1000,2)&amp;" ppb"</f>
        <v>51.34 ppb</v>
      </c>
      <c r="R701" s="91" t="s">
        <v>39</v>
      </c>
      <c r="S701" s="206" t="str">
        <f aca="false">ROUND(S700*246/1000,2)&amp;" ppb"</f>
        <v>4.09 ppb</v>
      </c>
      <c r="T701" s="205" t="str">
        <f aca="false">ROUND(T700*32300/1000000,2)&amp;" ppm"</f>
        <v>58.21 ppm</v>
      </c>
      <c r="U701" s="91" t="s">
        <v>39</v>
      </c>
      <c r="V701" s="206" t="str">
        <f aca="false">ROUND(V700*32300/1000000,2)&amp;" ppm"</f>
        <v>16.7 ppm</v>
      </c>
      <c r="W701" s="71"/>
      <c r="X701" s="70"/>
      <c r="Y701" s="72"/>
      <c r="Z701" s="71"/>
      <c r="AA701" s="70"/>
      <c r="AB701" s="72"/>
      <c r="AC701" s="73"/>
      <c r="AD701" s="70"/>
      <c r="AE701" s="74"/>
      <c r="BM701" s="113"/>
      <c r="BN701" s="113"/>
      <c r="BO701" s="113"/>
      <c r="BP701" s="113"/>
      <c r="BQ701" s="113"/>
      <c r="BR701" s="113"/>
      <c r="BS701" s="113"/>
      <c r="BT701" s="113"/>
      <c r="BU701" s="113"/>
      <c r="BV701" s="113"/>
      <c r="BW701" s="113"/>
      <c r="BX701" s="113"/>
      <c r="BY701" s="113"/>
      <c r="BZ701" s="113"/>
      <c r="CA701" s="113"/>
      <c r="CB701" s="113"/>
      <c r="CC701" s="113"/>
      <c r="CD701" s="113"/>
      <c r="CE701" s="113"/>
      <c r="CF701" s="113"/>
      <c r="CG701" s="113"/>
      <c r="CH701" s="113"/>
      <c r="CI701" s="113"/>
      <c r="CJ701" s="113"/>
      <c r="CK701" s="113"/>
      <c r="CL701" s="113"/>
      <c r="CM701" s="113"/>
      <c r="CN701" s="113"/>
      <c r="CO701" s="113"/>
      <c r="CP701" s="113"/>
      <c r="CQ701" s="113"/>
      <c r="CR701" s="113"/>
      <c r="CS701" s="113"/>
      <c r="CT701" s="113"/>
      <c r="CU701" s="113"/>
      <c r="CV701" s="113"/>
      <c r="CW701" s="113"/>
      <c r="CX701" s="113"/>
      <c r="CY701" s="113"/>
      <c r="CZ701" s="113"/>
      <c r="DA701" s="113"/>
      <c r="DB701" s="113"/>
      <c r="DC701" s="113"/>
      <c r="DD701" s="113"/>
      <c r="DE701" s="113"/>
      <c r="DF701" s="113"/>
      <c r="DG701" s="113"/>
      <c r="DH701" s="113"/>
      <c r="DI701" s="113"/>
      <c r="DJ701" s="113"/>
      <c r="DK701" s="113"/>
      <c r="DL701" s="113"/>
      <c r="DM701" s="113"/>
      <c r="DN701" s="113"/>
      <c r="DO701" s="113"/>
      <c r="DP701" s="113"/>
      <c r="DQ701" s="113"/>
      <c r="DR701" s="113"/>
      <c r="DS701" s="113"/>
      <c r="DT701" s="113"/>
      <c r="DU701" s="113"/>
      <c r="DV701" s="113"/>
      <c r="DW701" s="113"/>
      <c r="DX701" s="113"/>
      <c r="DY701" s="113"/>
      <c r="DZ701" s="113"/>
      <c r="EA701" s="113"/>
      <c r="EB701" s="113"/>
      <c r="EC701" s="113"/>
      <c r="ED701" s="113"/>
      <c r="EE701" s="113"/>
      <c r="EF701" s="113"/>
      <c r="EG701" s="113"/>
      <c r="EH701" s="113"/>
      <c r="EI701" s="113"/>
      <c r="EJ701" s="113"/>
      <c r="EK701" s="113"/>
      <c r="EL701" s="113"/>
      <c r="EM701" s="113"/>
      <c r="EN701" s="113"/>
      <c r="EO701" s="113"/>
      <c r="EP701" s="113"/>
      <c r="EQ701" s="113"/>
      <c r="ER701" s="113"/>
      <c r="ES701" s="113"/>
      <c r="ET701" s="113"/>
      <c r="EU701" s="113"/>
      <c r="EV701" s="113"/>
      <c r="EW701" s="113"/>
      <c r="EX701" s="113"/>
      <c r="EY701" s="113"/>
      <c r="EZ701" s="113"/>
      <c r="FA701" s="113"/>
      <c r="FB701" s="113"/>
      <c r="FC701" s="113"/>
      <c r="FD701" s="113"/>
      <c r="FE701" s="113"/>
      <c r="FF701" s="113"/>
      <c r="FG701" s="113"/>
      <c r="FH701" s="113"/>
      <c r="FI701" s="113"/>
      <c r="FJ701" s="113"/>
      <c r="FK701" s="113"/>
      <c r="FL701" s="113"/>
      <c r="FM701" s="113"/>
      <c r="FN701" s="113"/>
      <c r="FO701" s="113"/>
      <c r="FP701" s="113"/>
      <c r="FQ701" s="113"/>
      <c r="FR701" s="113"/>
      <c r="FS701" s="113"/>
      <c r="FT701" s="113"/>
      <c r="FU701" s="113"/>
      <c r="FV701" s="113"/>
      <c r="FW701" s="113"/>
      <c r="FX701" s="113"/>
      <c r="FY701" s="113"/>
      <c r="FZ701" s="113"/>
      <c r="GA701" s="113"/>
      <c r="GB701" s="113"/>
      <c r="GC701" s="113"/>
      <c r="GD701" s="113"/>
      <c r="GE701" s="113"/>
      <c r="GF701" s="113"/>
      <c r="GG701" s="113"/>
      <c r="GH701" s="113"/>
      <c r="GI701" s="113"/>
      <c r="GJ701" s="113"/>
      <c r="GK701" s="113"/>
      <c r="GL701" s="113"/>
      <c r="GM701" s="113"/>
      <c r="GN701" s="113"/>
      <c r="GO701" s="113"/>
      <c r="GP701" s="113"/>
      <c r="GQ701" s="113"/>
      <c r="GR701" s="113"/>
      <c r="GS701" s="113"/>
      <c r="GT701" s="113"/>
      <c r="GU701" s="113"/>
      <c r="GV701" s="113"/>
      <c r="GW701" s="113"/>
      <c r="GX701" s="113"/>
      <c r="GY701" s="113"/>
      <c r="GZ701" s="113"/>
      <c r="HA701" s="113"/>
      <c r="HB701" s="113"/>
      <c r="HC701" s="113"/>
      <c r="HD701" s="113"/>
      <c r="HE701" s="113"/>
      <c r="HF701" s="113"/>
      <c r="HG701" s="113"/>
      <c r="HH701" s="113"/>
      <c r="HI701" s="113"/>
      <c r="HJ701" s="113"/>
      <c r="HK701" s="113"/>
      <c r="HL701" s="113"/>
      <c r="HM701" s="113"/>
      <c r="HN701" s="113"/>
      <c r="HO701" s="113"/>
      <c r="HP701" s="113"/>
      <c r="HQ701" s="113"/>
      <c r="HR701" s="113"/>
      <c r="HS701" s="113"/>
      <c r="HT701" s="113"/>
      <c r="HU701" s="113"/>
      <c r="HV701" s="113"/>
      <c r="HW701" s="113"/>
      <c r="HX701" s="113"/>
      <c r="HY701" s="113"/>
      <c r="HZ701" s="113"/>
      <c r="IA701" s="113"/>
      <c r="IB701" s="113"/>
      <c r="IC701" s="113"/>
      <c r="ID701" s="113"/>
      <c r="IE701" s="113"/>
      <c r="IF701" s="113"/>
      <c r="IG701" s="113"/>
      <c r="IH701" s="113"/>
      <c r="II701" s="113"/>
      <c r="IJ701" s="113"/>
      <c r="IK701" s="113"/>
      <c r="IL701" s="113"/>
      <c r="IM701" s="113"/>
      <c r="IN701" s="113"/>
      <c r="IO701" s="113"/>
      <c r="IP701" s="113"/>
      <c r="IQ701" s="113"/>
      <c r="IR701" s="113"/>
      <c r="IS701" s="113"/>
      <c r="IT701" s="113"/>
      <c r="IU701" s="113"/>
      <c r="IV701" s="113"/>
    </row>
    <row r="702" customFormat="false" ht="35.65" hidden="false" customHeight="true" outlineLevel="0" collapsed="false">
      <c r="A702" s="86"/>
      <c r="B702" s="230"/>
      <c r="C702" s="86"/>
      <c r="D702" s="86"/>
      <c r="E702" s="86"/>
      <c r="F702" s="89"/>
      <c r="G702" s="63" t="s">
        <v>111</v>
      </c>
      <c r="H702" s="134" t="s">
        <v>115</v>
      </c>
      <c r="I702" s="134"/>
      <c r="J702" s="134"/>
      <c r="K702" s="108"/>
      <c r="L702" s="109" t="s">
        <v>80</v>
      </c>
      <c r="M702" s="110"/>
      <c r="N702" s="135"/>
      <c r="O702" s="109" t="s">
        <v>81</v>
      </c>
      <c r="P702" s="136"/>
      <c r="Q702" s="135"/>
      <c r="R702" s="109" t="s">
        <v>117</v>
      </c>
      <c r="S702" s="136"/>
      <c r="T702" s="111"/>
      <c r="U702" s="109"/>
      <c r="V702" s="137"/>
      <c r="W702" s="111"/>
      <c r="X702" s="109"/>
      <c r="Y702" s="137"/>
      <c r="Z702" s="111"/>
      <c r="AA702" s="109"/>
      <c r="AB702" s="137"/>
      <c r="AC702" s="108"/>
      <c r="AD702" s="109"/>
      <c r="AE702" s="110"/>
      <c r="BM702" s="113"/>
      <c r="BN702" s="113"/>
      <c r="BO702" s="113"/>
      <c r="BP702" s="113"/>
      <c r="BQ702" s="113"/>
      <c r="BR702" s="113"/>
      <c r="BS702" s="113"/>
      <c r="BT702" s="113"/>
      <c r="BU702" s="113"/>
      <c r="BV702" s="113"/>
      <c r="BW702" s="113"/>
      <c r="BX702" s="113"/>
      <c r="BY702" s="113"/>
      <c r="BZ702" s="113"/>
      <c r="CA702" s="113"/>
      <c r="CB702" s="113"/>
      <c r="CC702" s="113"/>
      <c r="CD702" s="113"/>
      <c r="CE702" s="113"/>
      <c r="CF702" s="113"/>
      <c r="CG702" s="113"/>
      <c r="CH702" s="113"/>
      <c r="CI702" s="113"/>
      <c r="CJ702" s="113"/>
      <c r="CK702" s="113"/>
      <c r="CL702" s="113"/>
      <c r="CM702" s="113"/>
      <c r="CN702" s="113"/>
      <c r="CO702" s="113"/>
      <c r="CP702" s="113"/>
      <c r="CQ702" s="113"/>
      <c r="CR702" s="113"/>
      <c r="CS702" s="113"/>
      <c r="CT702" s="113"/>
      <c r="CU702" s="113"/>
      <c r="CV702" s="113"/>
      <c r="CW702" s="113"/>
      <c r="CX702" s="113"/>
      <c r="CY702" s="113"/>
      <c r="CZ702" s="113"/>
      <c r="DA702" s="113"/>
      <c r="DB702" s="113"/>
      <c r="DC702" s="113"/>
      <c r="DD702" s="113"/>
      <c r="DE702" s="113"/>
      <c r="DF702" s="113"/>
      <c r="DG702" s="113"/>
      <c r="DH702" s="113"/>
      <c r="DI702" s="113"/>
      <c r="DJ702" s="113"/>
      <c r="DK702" s="113"/>
      <c r="DL702" s="113"/>
      <c r="DM702" s="113"/>
      <c r="DN702" s="113"/>
      <c r="DO702" s="113"/>
      <c r="DP702" s="113"/>
      <c r="DQ702" s="113"/>
      <c r="DR702" s="113"/>
      <c r="DS702" s="113"/>
      <c r="DT702" s="113"/>
      <c r="DU702" s="113"/>
      <c r="DV702" s="113"/>
      <c r="DW702" s="113"/>
      <c r="DX702" s="113"/>
      <c r="DY702" s="113"/>
      <c r="DZ702" s="113"/>
      <c r="EA702" s="113"/>
      <c r="EB702" s="113"/>
      <c r="EC702" s="113"/>
      <c r="ED702" s="113"/>
      <c r="EE702" s="113"/>
      <c r="EF702" s="113"/>
      <c r="EG702" s="113"/>
      <c r="EH702" s="113"/>
      <c r="EI702" s="113"/>
      <c r="EJ702" s="113"/>
      <c r="EK702" s="113"/>
      <c r="EL702" s="113"/>
      <c r="EM702" s="113"/>
      <c r="EN702" s="113"/>
      <c r="EO702" s="113"/>
      <c r="EP702" s="113"/>
      <c r="EQ702" s="113"/>
      <c r="ER702" s="113"/>
      <c r="ES702" s="113"/>
      <c r="ET702" s="113"/>
      <c r="EU702" s="113"/>
      <c r="EV702" s="113"/>
      <c r="EW702" s="113"/>
      <c r="EX702" s="113"/>
      <c r="EY702" s="113"/>
      <c r="EZ702" s="113"/>
      <c r="FA702" s="113"/>
      <c r="FB702" s="113"/>
      <c r="FC702" s="113"/>
      <c r="FD702" s="113"/>
      <c r="FE702" s="113"/>
      <c r="FF702" s="113"/>
      <c r="FG702" s="113"/>
      <c r="FH702" s="113"/>
      <c r="FI702" s="113"/>
      <c r="FJ702" s="113"/>
      <c r="FK702" s="113"/>
      <c r="FL702" s="113"/>
      <c r="FM702" s="113"/>
      <c r="FN702" s="113"/>
      <c r="FO702" s="113"/>
      <c r="FP702" s="113"/>
      <c r="FQ702" s="113"/>
      <c r="FR702" s="113"/>
      <c r="FS702" s="113"/>
      <c r="FT702" s="113"/>
      <c r="FU702" s="113"/>
      <c r="FV702" s="113"/>
      <c r="FW702" s="113"/>
      <c r="FX702" s="113"/>
      <c r="FY702" s="113"/>
      <c r="FZ702" s="113"/>
      <c r="GA702" s="113"/>
      <c r="GB702" s="113"/>
      <c r="GC702" s="113"/>
      <c r="GD702" s="113"/>
      <c r="GE702" s="113"/>
      <c r="GF702" s="113"/>
      <c r="GG702" s="113"/>
      <c r="GH702" s="113"/>
      <c r="GI702" s="113"/>
      <c r="GJ702" s="113"/>
      <c r="GK702" s="113"/>
      <c r="GL702" s="113"/>
      <c r="GM702" s="113"/>
      <c r="GN702" s="113"/>
      <c r="GO702" s="113"/>
      <c r="GP702" s="113"/>
      <c r="GQ702" s="113"/>
      <c r="GR702" s="113"/>
      <c r="GS702" s="113"/>
      <c r="GT702" s="113"/>
      <c r="GU702" s="113"/>
      <c r="GV702" s="113"/>
      <c r="GW702" s="113"/>
      <c r="GX702" s="113"/>
      <c r="GY702" s="113"/>
      <c r="GZ702" s="113"/>
      <c r="HA702" s="113"/>
      <c r="HB702" s="113"/>
      <c r="HC702" s="113"/>
      <c r="HD702" s="113"/>
      <c r="HE702" s="113"/>
      <c r="HF702" s="113"/>
      <c r="HG702" s="113"/>
      <c r="HH702" s="113"/>
      <c r="HI702" s="113"/>
      <c r="HJ702" s="113"/>
      <c r="HK702" s="113"/>
      <c r="HL702" s="113"/>
      <c r="HM702" s="113"/>
      <c r="HN702" s="113"/>
      <c r="HO702" s="113"/>
      <c r="HP702" s="113"/>
      <c r="HQ702" s="113"/>
      <c r="HR702" s="113"/>
      <c r="HS702" s="113"/>
      <c r="HT702" s="113"/>
      <c r="HU702" s="113"/>
      <c r="HV702" s="113"/>
      <c r="HW702" s="113"/>
      <c r="HX702" s="113"/>
      <c r="HY702" s="113"/>
      <c r="HZ702" s="113"/>
      <c r="IA702" s="113"/>
      <c r="IB702" s="113"/>
      <c r="IC702" s="113"/>
      <c r="ID702" s="113"/>
      <c r="IE702" s="113"/>
      <c r="IF702" s="113"/>
      <c r="IG702" s="113"/>
      <c r="IH702" s="113"/>
      <c r="II702" s="113"/>
      <c r="IJ702" s="113"/>
      <c r="IK702" s="113"/>
      <c r="IL702" s="113"/>
      <c r="IM702" s="113"/>
      <c r="IN702" s="113"/>
      <c r="IO702" s="113"/>
      <c r="IP702" s="113"/>
      <c r="IQ702" s="113"/>
      <c r="IR702" s="113"/>
      <c r="IS702" s="113"/>
      <c r="IT702" s="113"/>
      <c r="IU702" s="113"/>
      <c r="IV702" s="113"/>
    </row>
    <row r="703" customFormat="false" ht="35.65" hidden="false" customHeight="true" outlineLevel="0" collapsed="false">
      <c r="A703" s="232"/>
      <c r="B703" s="86"/>
      <c r="C703" s="86"/>
      <c r="D703" s="86"/>
      <c r="E703" s="86"/>
      <c r="F703" s="89"/>
      <c r="G703" s="63" t="s">
        <v>198</v>
      </c>
      <c r="H703" s="77" t="s">
        <v>2332</v>
      </c>
      <c r="I703" s="57"/>
      <c r="J703" s="58"/>
      <c r="K703" s="56" t="n">
        <v>47.63</v>
      </c>
      <c r="L703" s="98" t="s">
        <v>39</v>
      </c>
      <c r="M703" s="58" t="n">
        <v>40.28</v>
      </c>
      <c r="N703" s="77" t="s">
        <v>2333</v>
      </c>
      <c r="O703" s="57"/>
      <c r="P703" s="58"/>
      <c r="Q703" s="56" t="n">
        <v>174.6</v>
      </c>
      <c r="R703" s="98" t="s">
        <v>39</v>
      </c>
      <c r="S703" s="58" t="n">
        <v>24.3</v>
      </c>
      <c r="T703" s="56"/>
      <c r="U703" s="70"/>
      <c r="V703" s="58"/>
      <c r="W703" s="56"/>
      <c r="X703" s="70"/>
      <c r="Y703" s="58"/>
      <c r="Z703" s="73"/>
      <c r="AA703" s="73"/>
      <c r="AB703" s="73"/>
      <c r="AC703" s="71"/>
      <c r="AD703" s="70"/>
      <c r="AE703" s="58"/>
      <c r="BM703" s="113"/>
      <c r="BN703" s="113"/>
      <c r="BO703" s="113"/>
      <c r="BP703" s="113"/>
      <c r="BQ703" s="113"/>
      <c r="BR703" s="113"/>
      <c r="BS703" s="113"/>
      <c r="BT703" s="113"/>
      <c r="BU703" s="113"/>
      <c r="BV703" s="113"/>
      <c r="BW703" s="113"/>
      <c r="BX703" s="113"/>
      <c r="BY703" s="113"/>
      <c r="BZ703" s="113"/>
      <c r="CA703" s="113"/>
      <c r="CB703" s="113"/>
      <c r="CC703" s="113"/>
      <c r="CD703" s="113"/>
      <c r="CE703" s="113"/>
      <c r="CF703" s="113"/>
      <c r="CG703" s="113"/>
      <c r="CH703" s="113"/>
      <c r="CI703" s="113"/>
      <c r="CJ703" s="113"/>
      <c r="CK703" s="113"/>
      <c r="CL703" s="113"/>
      <c r="CM703" s="113"/>
      <c r="CN703" s="113"/>
      <c r="CO703" s="113"/>
      <c r="CP703" s="113"/>
      <c r="CQ703" s="113"/>
      <c r="CR703" s="113"/>
      <c r="CS703" s="113"/>
      <c r="CT703" s="113"/>
      <c r="CU703" s="113"/>
      <c r="CV703" s="113"/>
      <c r="CW703" s="113"/>
      <c r="CX703" s="113"/>
      <c r="CY703" s="113"/>
      <c r="CZ703" s="113"/>
      <c r="DA703" s="113"/>
      <c r="DB703" s="113"/>
      <c r="DC703" s="113"/>
      <c r="DD703" s="113"/>
      <c r="DE703" s="113"/>
      <c r="DF703" s="113"/>
      <c r="DG703" s="113"/>
      <c r="DH703" s="113"/>
      <c r="DI703" s="113"/>
      <c r="DJ703" s="113"/>
      <c r="DK703" s="113"/>
      <c r="DL703" s="113"/>
      <c r="DM703" s="113"/>
      <c r="DN703" s="113"/>
      <c r="DO703" s="113"/>
      <c r="DP703" s="113"/>
      <c r="DQ703" s="113"/>
      <c r="DR703" s="113"/>
      <c r="DS703" s="113"/>
      <c r="DT703" s="113"/>
      <c r="DU703" s="113"/>
      <c r="DV703" s="113"/>
      <c r="DW703" s="113"/>
      <c r="DX703" s="113"/>
      <c r="DY703" s="113"/>
      <c r="DZ703" s="113"/>
      <c r="EA703" s="113"/>
      <c r="EB703" s="113"/>
      <c r="EC703" s="113"/>
      <c r="ED703" s="113"/>
      <c r="EE703" s="113"/>
      <c r="EF703" s="113"/>
      <c r="EG703" s="113"/>
      <c r="EH703" s="113"/>
      <c r="EI703" s="113"/>
      <c r="EJ703" s="113"/>
      <c r="EK703" s="113"/>
      <c r="EL703" s="113"/>
      <c r="EM703" s="113"/>
      <c r="EN703" s="113"/>
      <c r="EO703" s="113"/>
      <c r="EP703" s="113"/>
      <c r="EQ703" s="113"/>
      <c r="ER703" s="113"/>
      <c r="ES703" s="113"/>
      <c r="ET703" s="113"/>
      <c r="EU703" s="113"/>
      <c r="EV703" s="113"/>
      <c r="EW703" s="113"/>
      <c r="EX703" s="113"/>
      <c r="EY703" s="113"/>
      <c r="EZ703" s="113"/>
      <c r="FA703" s="113"/>
      <c r="FB703" s="113"/>
      <c r="FC703" s="113"/>
      <c r="FD703" s="113"/>
      <c r="FE703" s="113"/>
      <c r="FF703" s="113"/>
      <c r="FG703" s="113"/>
      <c r="FH703" s="113"/>
      <c r="FI703" s="113"/>
      <c r="FJ703" s="113"/>
      <c r="FK703" s="113"/>
      <c r="FL703" s="113"/>
      <c r="FM703" s="113"/>
      <c r="FN703" s="113"/>
      <c r="FO703" s="113"/>
      <c r="FP703" s="113"/>
      <c r="FQ703" s="113"/>
      <c r="FR703" s="113"/>
      <c r="FS703" s="113"/>
      <c r="FT703" s="113"/>
      <c r="FU703" s="113"/>
      <c r="FV703" s="113"/>
      <c r="FW703" s="113"/>
      <c r="FX703" s="113"/>
      <c r="FY703" s="113"/>
      <c r="FZ703" s="113"/>
      <c r="GA703" s="113"/>
      <c r="GB703" s="113"/>
      <c r="GC703" s="113"/>
      <c r="GD703" s="113"/>
      <c r="GE703" s="113"/>
      <c r="GF703" s="113"/>
      <c r="GG703" s="113"/>
      <c r="GH703" s="113"/>
      <c r="GI703" s="113"/>
      <c r="GJ703" s="113"/>
      <c r="GK703" s="113"/>
      <c r="GL703" s="113"/>
      <c r="GM703" s="113"/>
      <c r="GN703" s="113"/>
      <c r="GO703" s="113"/>
      <c r="GP703" s="113"/>
      <c r="GQ703" s="113"/>
      <c r="GR703" s="113"/>
      <c r="GS703" s="113"/>
      <c r="GT703" s="113"/>
      <c r="GU703" s="113"/>
      <c r="GV703" s="113"/>
      <c r="GW703" s="113"/>
      <c r="GX703" s="113"/>
      <c r="GY703" s="113"/>
      <c r="GZ703" s="113"/>
      <c r="HA703" s="113"/>
      <c r="HB703" s="113"/>
      <c r="HC703" s="113"/>
      <c r="HD703" s="113"/>
      <c r="HE703" s="113"/>
      <c r="HF703" s="113"/>
      <c r="HG703" s="113"/>
      <c r="HH703" s="113"/>
      <c r="HI703" s="113"/>
      <c r="HJ703" s="113"/>
      <c r="HK703" s="113"/>
      <c r="HL703" s="113"/>
      <c r="HM703" s="113"/>
      <c r="HN703" s="113"/>
      <c r="HO703" s="113"/>
      <c r="HP703" s="113"/>
      <c r="HQ703" s="113"/>
      <c r="HR703" s="113"/>
      <c r="HS703" s="113"/>
      <c r="HT703" s="113"/>
      <c r="HU703" s="113"/>
      <c r="HV703" s="113"/>
      <c r="HW703" s="113"/>
      <c r="HX703" s="113"/>
      <c r="HY703" s="113"/>
      <c r="HZ703" s="113"/>
      <c r="IA703" s="113"/>
      <c r="IB703" s="113"/>
      <c r="IC703" s="113"/>
      <c r="ID703" s="113"/>
      <c r="IE703" s="113"/>
      <c r="IF703" s="113"/>
      <c r="IG703" s="113"/>
      <c r="IH703" s="113"/>
      <c r="II703" s="113"/>
      <c r="IJ703" s="113"/>
      <c r="IK703" s="113"/>
      <c r="IL703" s="113"/>
      <c r="IM703" s="113"/>
      <c r="IN703" s="113"/>
      <c r="IO703" s="113"/>
      <c r="IP703" s="113"/>
      <c r="IQ703" s="113"/>
      <c r="IR703" s="113"/>
      <c r="IS703" s="113"/>
      <c r="IT703" s="113"/>
      <c r="IU703" s="113"/>
      <c r="IV703" s="113"/>
    </row>
    <row r="704" customFormat="false" ht="35.65" hidden="false" customHeight="true" outlineLevel="0" collapsed="false">
      <c r="A704" s="235"/>
      <c r="B704" s="235"/>
      <c r="C704" s="51"/>
      <c r="D704" s="51"/>
      <c r="E704" s="51"/>
      <c r="F704" s="53"/>
      <c r="G704" s="63" t="s">
        <v>166</v>
      </c>
      <c r="H704" s="205" t="str">
        <f aca="false">"&lt;"&amp;ROUND(RIGHT(H703,LEN(H703)-1)*81/1000,2)&amp;" ppb"</f>
        <v>&lt;79.78 ppb</v>
      </c>
      <c r="I704" s="70"/>
      <c r="J704" s="206"/>
      <c r="K704" s="71"/>
      <c r="L704" s="57"/>
      <c r="M704" s="72"/>
      <c r="N704" s="56"/>
      <c r="O704" s="70"/>
      <c r="P704" s="58"/>
      <c r="Q704" s="205" t="str">
        <f aca="false">ROUND(Q703*246/1000,2)&amp;" ppb"</f>
        <v>42.95 ppb</v>
      </c>
      <c r="R704" s="91" t="s">
        <v>39</v>
      </c>
      <c r="S704" s="206" t="str">
        <f aca="false">ROUND(S703*246/1000,2)&amp;" ppb"</f>
        <v>5.98 ppb</v>
      </c>
      <c r="T704" s="71"/>
      <c r="U704" s="72"/>
      <c r="V704" s="72"/>
      <c r="W704" s="56"/>
      <c r="X704" s="70"/>
      <c r="Y704" s="72"/>
      <c r="Z704" s="73"/>
      <c r="AA704" s="72"/>
      <c r="AB704" s="72"/>
      <c r="AC704" s="71"/>
      <c r="AD704" s="70"/>
      <c r="AE704" s="72"/>
      <c r="BM704" s="113"/>
      <c r="BN704" s="113"/>
      <c r="BO704" s="113"/>
      <c r="BP704" s="113"/>
      <c r="BQ704" s="113"/>
      <c r="BR704" s="113"/>
      <c r="BS704" s="113"/>
      <c r="BT704" s="113"/>
      <c r="BU704" s="113"/>
      <c r="BV704" s="113"/>
      <c r="BW704" s="113"/>
      <c r="BX704" s="113"/>
      <c r="BY704" s="113"/>
      <c r="BZ704" s="113"/>
      <c r="CA704" s="113"/>
      <c r="CB704" s="113"/>
      <c r="CC704" s="113"/>
      <c r="CD704" s="113"/>
      <c r="CE704" s="113"/>
      <c r="CF704" s="113"/>
      <c r="CG704" s="113"/>
      <c r="CH704" s="113"/>
      <c r="CI704" s="113"/>
      <c r="CJ704" s="113"/>
      <c r="CK704" s="113"/>
      <c r="CL704" s="113"/>
      <c r="CM704" s="113"/>
      <c r="CN704" s="113"/>
      <c r="CO704" s="113"/>
      <c r="CP704" s="113"/>
      <c r="CQ704" s="113"/>
      <c r="CR704" s="113"/>
      <c r="CS704" s="113"/>
      <c r="CT704" s="113"/>
      <c r="CU704" s="113"/>
      <c r="CV704" s="113"/>
      <c r="CW704" s="113"/>
      <c r="CX704" s="113"/>
      <c r="CY704" s="113"/>
      <c r="CZ704" s="113"/>
      <c r="DA704" s="113"/>
      <c r="DB704" s="113"/>
      <c r="DC704" s="113"/>
      <c r="DD704" s="113"/>
      <c r="DE704" s="113"/>
      <c r="DF704" s="113"/>
      <c r="DG704" s="113"/>
      <c r="DH704" s="113"/>
      <c r="DI704" s="113"/>
      <c r="DJ704" s="113"/>
      <c r="DK704" s="113"/>
      <c r="DL704" s="113"/>
      <c r="DM704" s="113"/>
      <c r="DN704" s="113"/>
      <c r="DO704" s="113"/>
      <c r="DP704" s="113"/>
      <c r="DQ704" s="113"/>
      <c r="DR704" s="113"/>
      <c r="DS704" s="113"/>
      <c r="DT704" s="113"/>
      <c r="DU704" s="113"/>
      <c r="DV704" s="113"/>
      <c r="DW704" s="113"/>
      <c r="DX704" s="113"/>
      <c r="DY704" s="113"/>
      <c r="DZ704" s="113"/>
      <c r="EA704" s="113"/>
      <c r="EB704" s="113"/>
      <c r="EC704" s="113"/>
      <c r="ED704" s="113"/>
      <c r="EE704" s="113"/>
      <c r="EF704" s="113"/>
      <c r="EG704" s="113"/>
      <c r="EH704" s="113"/>
      <c r="EI704" s="113"/>
      <c r="EJ704" s="113"/>
      <c r="EK704" s="113"/>
      <c r="EL704" s="113"/>
      <c r="EM704" s="113"/>
      <c r="EN704" s="113"/>
      <c r="EO704" s="113"/>
      <c r="EP704" s="113"/>
      <c r="EQ704" s="113"/>
      <c r="ER704" s="113"/>
      <c r="ES704" s="113"/>
      <c r="ET704" s="113"/>
      <c r="EU704" s="113"/>
      <c r="EV704" s="113"/>
      <c r="EW704" s="113"/>
      <c r="EX704" s="113"/>
      <c r="EY704" s="113"/>
      <c r="EZ704" s="113"/>
      <c r="FA704" s="113"/>
      <c r="FB704" s="113"/>
      <c r="FC704" s="113"/>
      <c r="FD704" s="113"/>
      <c r="FE704" s="113"/>
      <c r="FF704" s="113"/>
      <c r="FG704" s="113"/>
      <c r="FH704" s="113"/>
      <c r="FI704" s="113"/>
      <c r="FJ704" s="113"/>
      <c r="FK704" s="113"/>
      <c r="FL704" s="113"/>
      <c r="FM704" s="113"/>
      <c r="FN704" s="113"/>
      <c r="FO704" s="113"/>
      <c r="FP704" s="113"/>
      <c r="FQ704" s="113"/>
      <c r="FR704" s="113"/>
      <c r="FS704" s="113"/>
      <c r="FT704" s="113"/>
      <c r="FU704" s="113"/>
      <c r="FV704" s="113"/>
      <c r="FW704" s="113"/>
      <c r="FX704" s="113"/>
      <c r="FY704" s="113"/>
      <c r="FZ704" s="113"/>
      <c r="GA704" s="113"/>
      <c r="GB704" s="113"/>
      <c r="GC704" s="113"/>
      <c r="GD704" s="113"/>
      <c r="GE704" s="113"/>
      <c r="GF704" s="113"/>
      <c r="GG704" s="113"/>
      <c r="GH704" s="113"/>
      <c r="GI704" s="113"/>
      <c r="GJ704" s="113"/>
      <c r="GK704" s="113"/>
      <c r="GL704" s="113"/>
      <c r="GM704" s="113"/>
      <c r="GN704" s="113"/>
      <c r="GO704" s="113"/>
      <c r="GP704" s="113"/>
      <c r="GQ704" s="113"/>
      <c r="GR704" s="113"/>
      <c r="GS704" s="113"/>
      <c r="GT704" s="113"/>
      <c r="GU704" s="113"/>
      <c r="GV704" s="113"/>
      <c r="GW704" s="113"/>
      <c r="GX704" s="113"/>
      <c r="GY704" s="113"/>
      <c r="GZ704" s="113"/>
      <c r="HA704" s="113"/>
      <c r="HB704" s="113"/>
      <c r="HC704" s="113"/>
      <c r="HD704" s="113"/>
      <c r="HE704" s="113"/>
      <c r="HF704" s="113"/>
      <c r="HG704" s="113"/>
      <c r="HH704" s="113"/>
      <c r="HI704" s="113"/>
      <c r="HJ704" s="113"/>
      <c r="HK704" s="113"/>
      <c r="HL704" s="113"/>
      <c r="HM704" s="113"/>
      <c r="HN704" s="113"/>
      <c r="HO704" s="113"/>
      <c r="HP704" s="113"/>
      <c r="HQ704" s="113"/>
      <c r="HR704" s="113"/>
      <c r="HS704" s="113"/>
      <c r="HT704" s="113"/>
      <c r="HU704" s="113"/>
      <c r="HV704" s="113"/>
      <c r="HW704" s="113"/>
      <c r="HX704" s="113"/>
      <c r="HY704" s="113"/>
      <c r="HZ704" s="113"/>
      <c r="IA704" s="113"/>
      <c r="IB704" s="113"/>
      <c r="IC704" s="113"/>
      <c r="ID704" s="113"/>
      <c r="IE704" s="113"/>
      <c r="IF704" s="113"/>
      <c r="IG704" s="113"/>
      <c r="IH704" s="113"/>
      <c r="II704" s="113"/>
      <c r="IJ704" s="113"/>
      <c r="IK704" s="113"/>
      <c r="IL704" s="113"/>
      <c r="IM704" s="113"/>
      <c r="IN704" s="113"/>
      <c r="IO704" s="113"/>
      <c r="IP704" s="113"/>
      <c r="IQ704" s="113"/>
      <c r="IR704" s="113"/>
      <c r="IS704" s="113"/>
      <c r="IT704" s="113"/>
      <c r="IU704" s="113"/>
      <c r="IV704" s="113"/>
    </row>
    <row r="705" customFormat="false" ht="56.35" hidden="false" customHeight="true" outlineLevel="0" collapsed="false">
      <c r="A705" s="223" t="s">
        <v>2334</v>
      </c>
      <c r="B705" s="358" t="s">
        <v>2335</v>
      </c>
      <c r="C705" s="199" t="s">
        <v>2336</v>
      </c>
      <c r="D705" s="25" t="n">
        <v>6.759</v>
      </c>
      <c r="E705" s="26" t="s">
        <v>2337</v>
      </c>
      <c r="F705" s="27" t="n">
        <v>44981</v>
      </c>
      <c r="G705" s="28" t="s">
        <v>111</v>
      </c>
      <c r="H705" s="108"/>
      <c r="I705" s="109" t="s">
        <v>27</v>
      </c>
      <c r="J705" s="110"/>
      <c r="K705" s="108"/>
      <c r="L705" s="109" t="s">
        <v>28</v>
      </c>
      <c r="M705" s="110"/>
      <c r="N705" s="108"/>
      <c r="O705" s="109" t="s">
        <v>29</v>
      </c>
      <c r="P705" s="110"/>
      <c r="Q705" s="108"/>
      <c r="R705" s="109" t="s">
        <v>30</v>
      </c>
      <c r="S705" s="110"/>
      <c r="T705" s="111"/>
      <c r="U705" s="109" t="s">
        <v>112</v>
      </c>
      <c r="V705" s="110"/>
      <c r="W705" s="108"/>
      <c r="X705" s="109" t="s">
        <v>32</v>
      </c>
      <c r="Y705" s="110"/>
      <c r="Z705" s="108"/>
      <c r="AA705" s="109" t="s">
        <v>98</v>
      </c>
      <c r="AB705" s="110"/>
      <c r="AC705" s="112" t="s">
        <v>34</v>
      </c>
      <c r="AD705" s="112"/>
      <c r="AE705" s="112"/>
      <c r="BM705" s="113"/>
      <c r="BN705" s="113"/>
      <c r="BO705" s="113"/>
      <c r="BP705" s="113"/>
      <c r="BQ705" s="113"/>
      <c r="BR705" s="113"/>
      <c r="BS705" s="113"/>
      <c r="BT705" s="113"/>
      <c r="BU705" s="113"/>
      <c r="BV705" s="113"/>
      <c r="BW705" s="113"/>
      <c r="BX705" s="113"/>
      <c r="BY705" s="113"/>
      <c r="BZ705" s="113"/>
      <c r="CA705" s="113"/>
      <c r="CB705" s="113"/>
      <c r="CC705" s="113"/>
      <c r="CD705" s="113"/>
      <c r="CE705" s="113"/>
      <c r="CF705" s="113"/>
      <c r="CG705" s="113"/>
      <c r="CH705" s="113"/>
      <c r="CI705" s="113"/>
      <c r="CJ705" s="113"/>
      <c r="CK705" s="113"/>
      <c r="CL705" s="113"/>
      <c r="CM705" s="113"/>
      <c r="CN705" s="113"/>
      <c r="CO705" s="113"/>
      <c r="CP705" s="113"/>
      <c r="CQ705" s="113"/>
      <c r="CR705" s="113"/>
      <c r="CS705" s="113"/>
      <c r="CT705" s="113"/>
      <c r="CU705" s="113"/>
      <c r="CV705" s="113"/>
      <c r="CW705" s="113"/>
      <c r="CX705" s="113"/>
      <c r="CY705" s="113"/>
      <c r="CZ705" s="113"/>
      <c r="DA705" s="113"/>
      <c r="DB705" s="113"/>
      <c r="DC705" s="113"/>
      <c r="DD705" s="113"/>
      <c r="DE705" s="113"/>
      <c r="DF705" s="113"/>
      <c r="DG705" s="113"/>
      <c r="DH705" s="113"/>
      <c r="DI705" s="113"/>
      <c r="DJ705" s="113"/>
      <c r="DK705" s="113"/>
      <c r="DL705" s="113"/>
      <c r="DM705" s="113"/>
      <c r="DN705" s="113"/>
      <c r="DO705" s="113"/>
      <c r="DP705" s="113"/>
      <c r="DQ705" s="113"/>
      <c r="DR705" s="113"/>
      <c r="DS705" s="113"/>
      <c r="DT705" s="113"/>
      <c r="DU705" s="113"/>
      <c r="DV705" s="113"/>
      <c r="DW705" s="113"/>
      <c r="DX705" s="113"/>
      <c r="DY705" s="113"/>
      <c r="DZ705" s="113"/>
      <c r="EA705" s="113"/>
      <c r="EB705" s="113"/>
      <c r="EC705" s="113"/>
      <c r="ED705" s="113"/>
      <c r="EE705" s="113"/>
      <c r="EF705" s="113"/>
      <c r="EG705" s="113"/>
      <c r="EH705" s="113"/>
      <c r="EI705" s="113"/>
      <c r="EJ705" s="113"/>
      <c r="EK705" s="113"/>
      <c r="EL705" s="113"/>
      <c r="EM705" s="113"/>
      <c r="EN705" s="113"/>
      <c r="EO705" s="113"/>
      <c r="EP705" s="113"/>
      <c r="EQ705" s="113"/>
      <c r="ER705" s="113"/>
      <c r="ES705" s="113"/>
      <c r="ET705" s="113"/>
      <c r="EU705" s="113"/>
      <c r="EV705" s="113"/>
      <c r="EW705" s="113"/>
      <c r="EX705" s="113"/>
      <c r="EY705" s="113"/>
      <c r="EZ705" s="113"/>
      <c r="FA705" s="113"/>
      <c r="FB705" s="113"/>
      <c r="FC705" s="113"/>
      <c r="FD705" s="113"/>
      <c r="FE705" s="113"/>
      <c r="FF705" s="113"/>
      <c r="FG705" s="113"/>
      <c r="FH705" s="113"/>
      <c r="FI705" s="113"/>
      <c r="FJ705" s="113"/>
      <c r="FK705" s="113"/>
      <c r="FL705" s="113"/>
      <c r="FM705" s="113"/>
      <c r="FN705" s="113"/>
      <c r="FO705" s="113"/>
      <c r="FP705" s="113"/>
      <c r="FQ705" s="113"/>
      <c r="FR705" s="113"/>
      <c r="FS705" s="113"/>
      <c r="FT705" s="113"/>
      <c r="FU705" s="113"/>
      <c r="FV705" s="113"/>
      <c r="FW705" s="113"/>
      <c r="FX705" s="113"/>
      <c r="FY705" s="113"/>
      <c r="FZ705" s="113"/>
      <c r="GA705" s="113"/>
      <c r="GB705" s="113"/>
      <c r="GC705" s="113"/>
      <c r="GD705" s="113"/>
      <c r="GE705" s="113"/>
      <c r="GF705" s="113"/>
      <c r="GG705" s="113"/>
      <c r="GH705" s="113"/>
      <c r="GI705" s="113"/>
      <c r="GJ705" s="113"/>
      <c r="GK705" s="113"/>
      <c r="GL705" s="113"/>
      <c r="GM705" s="113"/>
      <c r="GN705" s="113"/>
      <c r="GO705" s="113"/>
      <c r="GP705" s="113"/>
      <c r="GQ705" s="113"/>
      <c r="GR705" s="113"/>
      <c r="GS705" s="113"/>
      <c r="GT705" s="113"/>
      <c r="GU705" s="113"/>
      <c r="GV705" s="113"/>
      <c r="GW705" s="113"/>
      <c r="GX705" s="113"/>
      <c r="GY705" s="113"/>
      <c r="GZ705" s="113"/>
      <c r="HA705" s="113"/>
      <c r="HB705" s="113"/>
      <c r="HC705" s="113"/>
      <c r="HD705" s="113"/>
      <c r="HE705" s="113"/>
      <c r="HF705" s="113"/>
      <c r="HG705" s="113"/>
      <c r="HH705" s="113"/>
      <c r="HI705" s="113"/>
      <c r="HJ705" s="113"/>
      <c r="HK705" s="113"/>
      <c r="HL705" s="113"/>
      <c r="HM705" s="113"/>
      <c r="HN705" s="113"/>
      <c r="HO705" s="113"/>
      <c r="HP705" s="113"/>
      <c r="HQ705" s="113"/>
      <c r="HR705" s="113"/>
      <c r="HS705" s="113"/>
      <c r="HT705" s="113"/>
      <c r="HU705" s="113"/>
      <c r="HV705" s="113"/>
      <c r="HW705" s="113"/>
      <c r="HX705" s="113"/>
      <c r="HY705" s="113"/>
      <c r="HZ705" s="113"/>
      <c r="IA705" s="113"/>
      <c r="IB705" s="113"/>
      <c r="IC705" s="113"/>
      <c r="ID705" s="113"/>
      <c r="IE705" s="113"/>
      <c r="IF705" s="113"/>
      <c r="IG705" s="113"/>
      <c r="IH705" s="113"/>
      <c r="II705" s="113"/>
      <c r="IJ705" s="113"/>
      <c r="IK705" s="113"/>
      <c r="IL705" s="113"/>
      <c r="IM705" s="113"/>
      <c r="IN705" s="113"/>
      <c r="IO705" s="113"/>
      <c r="IP705" s="113"/>
      <c r="IQ705" s="113"/>
      <c r="IR705" s="113"/>
      <c r="IS705" s="113"/>
      <c r="IT705" s="113"/>
      <c r="IU705" s="113"/>
      <c r="IV705" s="113"/>
    </row>
    <row r="706" customFormat="false" ht="37.3" hidden="false" customHeight="true" outlineLevel="0" collapsed="false">
      <c r="A706" s="93" t="s">
        <v>2338</v>
      </c>
      <c r="B706" s="93"/>
      <c r="C706" s="93"/>
      <c r="D706" s="93"/>
      <c r="E706" s="93"/>
      <c r="F706" s="96" t="n">
        <v>44988</v>
      </c>
      <c r="G706" s="28" t="s">
        <v>198</v>
      </c>
      <c r="H706" s="35" t="s">
        <v>2339</v>
      </c>
      <c r="I706" s="33"/>
      <c r="J706" s="36"/>
      <c r="K706" s="35" t="s">
        <v>2340</v>
      </c>
      <c r="L706" s="33"/>
      <c r="M706" s="36"/>
      <c r="N706" s="35" t="s">
        <v>2341</v>
      </c>
      <c r="O706" s="33"/>
      <c r="P706" s="36"/>
      <c r="Q706" s="35" t="n">
        <v>16.2</v>
      </c>
      <c r="R706" s="33" t="s">
        <v>39</v>
      </c>
      <c r="S706" s="36" t="n">
        <v>13.42</v>
      </c>
      <c r="T706" s="35" t="s">
        <v>2342</v>
      </c>
      <c r="U706" s="33"/>
      <c r="V706" s="36"/>
      <c r="W706" s="35" t="s">
        <v>2343</v>
      </c>
      <c r="X706" s="30"/>
      <c r="Y706" s="36"/>
      <c r="Z706" s="35" t="s">
        <v>2344</v>
      </c>
      <c r="AA706" s="33"/>
      <c r="AB706" s="36"/>
      <c r="AC706" s="163"/>
      <c r="AD706" s="163"/>
      <c r="AE706" s="163"/>
      <c r="BM706" s="113"/>
      <c r="BN706" s="113"/>
      <c r="BO706" s="113"/>
      <c r="BP706" s="113"/>
      <c r="BQ706" s="113"/>
      <c r="BR706" s="113"/>
      <c r="BS706" s="113"/>
      <c r="BT706" s="113"/>
      <c r="BU706" s="113"/>
      <c r="BV706" s="113"/>
      <c r="BW706" s="113"/>
      <c r="BX706" s="113"/>
      <c r="BY706" s="113"/>
      <c r="BZ706" s="113"/>
      <c r="CA706" s="113"/>
      <c r="CB706" s="113"/>
      <c r="CC706" s="113"/>
      <c r="CD706" s="113"/>
      <c r="CE706" s="113"/>
      <c r="CF706" s="113"/>
      <c r="CG706" s="113"/>
      <c r="CH706" s="113"/>
      <c r="CI706" s="113"/>
      <c r="CJ706" s="113"/>
      <c r="CK706" s="113"/>
      <c r="CL706" s="113"/>
      <c r="CM706" s="113"/>
      <c r="CN706" s="113"/>
      <c r="CO706" s="113"/>
      <c r="CP706" s="113"/>
      <c r="CQ706" s="113"/>
      <c r="CR706" s="113"/>
      <c r="CS706" s="113"/>
      <c r="CT706" s="113"/>
      <c r="CU706" s="113"/>
      <c r="CV706" s="113"/>
      <c r="CW706" s="113"/>
      <c r="CX706" s="113"/>
      <c r="CY706" s="113"/>
      <c r="CZ706" s="113"/>
      <c r="DA706" s="113"/>
      <c r="DB706" s="113"/>
      <c r="DC706" s="113"/>
      <c r="DD706" s="113"/>
      <c r="DE706" s="113"/>
      <c r="DF706" s="113"/>
      <c r="DG706" s="113"/>
      <c r="DH706" s="113"/>
      <c r="DI706" s="113"/>
      <c r="DJ706" s="113"/>
      <c r="DK706" s="113"/>
      <c r="DL706" s="113"/>
      <c r="DM706" s="113"/>
      <c r="DN706" s="113"/>
      <c r="DO706" s="113"/>
      <c r="DP706" s="113"/>
      <c r="DQ706" s="113"/>
      <c r="DR706" s="113"/>
      <c r="DS706" s="113"/>
      <c r="DT706" s="113"/>
      <c r="DU706" s="113"/>
      <c r="DV706" s="113"/>
      <c r="DW706" s="113"/>
      <c r="DX706" s="113"/>
      <c r="DY706" s="113"/>
      <c r="DZ706" s="113"/>
      <c r="EA706" s="113"/>
      <c r="EB706" s="113"/>
      <c r="EC706" s="113"/>
      <c r="ED706" s="113"/>
      <c r="EE706" s="113"/>
      <c r="EF706" s="113"/>
      <c r="EG706" s="113"/>
      <c r="EH706" s="113"/>
      <c r="EI706" s="113"/>
      <c r="EJ706" s="113"/>
      <c r="EK706" s="113"/>
      <c r="EL706" s="113"/>
      <c r="EM706" s="113"/>
      <c r="EN706" s="113"/>
      <c r="EO706" s="113"/>
      <c r="EP706" s="113"/>
      <c r="EQ706" s="113"/>
      <c r="ER706" s="113"/>
      <c r="ES706" s="113"/>
      <c r="ET706" s="113"/>
      <c r="EU706" s="113"/>
      <c r="EV706" s="113"/>
      <c r="EW706" s="113"/>
      <c r="EX706" s="113"/>
      <c r="EY706" s="113"/>
      <c r="EZ706" s="113"/>
      <c r="FA706" s="113"/>
      <c r="FB706" s="113"/>
      <c r="FC706" s="113"/>
      <c r="FD706" s="113"/>
      <c r="FE706" s="113"/>
      <c r="FF706" s="113"/>
      <c r="FG706" s="113"/>
      <c r="FH706" s="113"/>
      <c r="FI706" s="113"/>
      <c r="FJ706" s="113"/>
      <c r="FK706" s="113"/>
      <c r="FL706" s="113"/>
      <c r="FM706" s="113"/>
      <c r="FN706" s="113"/>
      <c r="FO706" s="113"/>
      <c r="FP706" s="113"/>
      <c r="FQ706" s="113"/>
      <c r="FR706" s="113"/>
      <c r="FS706" s="113"/>
      <c r="FT706" s="113"/>
      <c r="FU706" s="113"/>
      <c r="FV706" s="113"/>
      <c r="FW706" s="113"/>
      <c r="FX706" s="113"/>
      <c r="FY706" s="113"/>
      <c r="FZ706" s="113"/>
      <c r="GA706" s="113"/>
      <c r="GB706" s="113"/>
      <c r="GC706" s="113"/>
      <c r="GD706" s="113"/>
      <c r="GE706" s="113"/>
      <c r="GF706" s="113"/>
      <c r="GG706" s="113"/>
      <c r="GH706" s="113"/>
      <c r="GI706" s="113"/>
      <c r="GJ706" s="113"/>
      <c r="GK706" s="113"/>
      <c r="GL706" s="113"/>
      <c r="GM706" s="113"/>
      <c r="GN706" s="113"/>
      <c r="GO706" s="113"/>
      <c r="GP706" s="113"/>
      <c r="GQ706" s="113"/>
      <c r="GR706" s="113"/>
      <c r="GS706" s="113"/>
      <c r="GT706" s="113"/>
      <c r="GU706" s="113"/>
      <c r="GV706" s="113"/>
      <c r="GW706" s="113"/>
      <c r="GX706" s="113"/>
      <c r="GY706" s="113"/>
      <c r="GZ706" s="113"/>
      <c r="HA706" s="113"/>
      <c r="HB706" s="113"/>
      <c r="HC706" s="113"/>
      <c r="HD706" s="113"/>
      <c r="HE706" s="113"/>
      <c r="HF706" s="113"/>
      <c r="HG706" s="113"/>
      <c r="HH706" s="113"/>
      <c r="HI706" s="113"/>
      <c r="HJ706" s="113"/>
      <c r="HK706" s="113"/>
      <c r="HL706" s="113"/>
      <c r="HM706" s="113"/>
      <c r="HN706" s="113"/>
      <c r="HO706" s="113"/>
      <c r="HP706" s="113"/>
      <c r="HQ706" s="113"/>
      <c r="HR706" s="113"/>
      <c r="HS706" s="113"/>
      <c r="HT706" s="113"/>
      <c r="HU706" s="113"/>
      <c r="HV706" s="113"/>
      <c r="HW706" s="113"/>
      <c r="HX706" s="113"/>
      <c r="HY706" s="113"/>
      <c r="HZ706" s="113"/>
      <c r="IA706" s="113"/>
      <c r="IB706" s="113"/>
      <c r="IC706" s="113"/>
      <c r="ID706" s="113"/>
      <c r="IE706" s="113"/>
      <c r="IF706" s="113"/>
      <c r="IG706" s="113"/>
      <c r="IH706" s="113"/>
      <c r="II706" s="113"/>
      <c r="IJ706" s="113"/>
      <c r="IK706" s="113"/>
      <c r="IL706" s="113"/>
      <c r="IM706" s="113"/>
      <c r="IN706" s="113"/>
      <c r="IO706" s="113"/>
      <c r="IP706" s="113"/>
      <c r="IQ706" s="113"/>
      <c r="IR706" s="113"/>
      <c r="IS706" s="113"/>
      <c r="IT706" s="113"/>
      <c r="IU706" s="113"/>
      <c r="IV706" s="113"/>
    </row>
    <row r="707" customFormat="false" ht="37.3" hidden="false" customHeight="true" outlineLevel="0" collapsed="false">
      <c r="A707" s="93"/>
      <c r="B707" s="224"/>
      <c r="C707" s="93"/>
      <c r="D707" s="93"/>
      <c r="E707" s="93"/>
      <c r="F707" s="96"/>
      <c r="G707" s="28" t="s">
        <v>166</v>
      </c>
      <c r="H707" s="201" t="str">
        <f aca="false">"&lt;"&amp;ROUND(RIGHT(H706,LEN(H706)-1)*81/1000,2)&amp;" ppb"</f>
        <v>&lt;1.1 ppb</v>
      </c>
      <c r="I707" s="33"/>
      <c r="J707" s="202"/>
      <c r="K707" s="201" t="str">
        <f aca="false">"&lt;"&amp;ROUND(RIGHT(K706,LEN(K706)-1)*81/1000,2)&amp;" ppb"</f>
        <v>&lt;10.77 ppb</v>
      </c>
      <c r="L707" s="33"/>
      <c r="M707" s="202"/>
      <c r="N707" s="201" t="str">
        <f aca="false">"&lt;"&amp;ROUND(RIGHT(N706,LEN(N706)-1)*1760/1000,2)&amp;" ppb"</f>
        <v>&lt;11.72 ppb</v>
      </c>
      <c r="O707" s="33"/>
      <c r="P707" s="202"/>
      <c r="Q707" s="201" t="str">
        <f aca="false">ROUND(Q706*246/1000,2)&amp;" ppb"</f>
        <v>3.99 ppb</v>
      </c>
      <c r="R707" s="33" t="s">
        <v>39</v>
      </c>
      <c r="S707" s="202" t="str">
        <f aca="false">ROUND(S706*246/1000,2)&amp;" ppb"</f>
        <v>3.3 ppb</v>
      </c>
      <c r="T707" s="201" t="str">
        <f aca="false">"&lt;"&amp;ROUND(RIGHT(T706,LEN(T706)-1)*32300/1000000,2)&amp;" ppm"</f>
        <v>&lt;24.38 ppm</v>
      </c>
      <c r="U707" s="33"/>
      <c r="V707" s="202"/>
      <c r="W707" s="29"/>
      <c r="X707" s="33"/>
      <c r="Y707" s="31"/>
      <c r="Z707" s="29"/>
      <c r="AA707" s="33"/>
      <c r="AB707" s="31"/>
      <c r="AC707" s="37"/>
      <c r="AD707" s="33"/>
      <c r="AE707" s="38"/>
      <c r="BM707" s="113"/>
      <c r="BN707" s="113"/>
      <c r="BO707" s="113"/>
      <c r="BP707" s="113"/>
      <c r="BQ707" s="113"/>
      <c r="BR707" s="113"/>
      <c r="BS707" s="113"/>
      <c r="BT707" s="113"/>
      <c r="BU707" s="113"/>
      <c r="BV707" s="113"/>
      <c r="BW707" s="113"/>
      <c r="BX707" s="113"/>
      <c r="BY707" s="113"/>
      <c r="BZ707" s="113"/>
      <c r="CA707" s="113"/>
      <c r="CB707" s="113"/>
      <c r="CC707" s="113"/>
      <c r="CD707" s="113"/>
      <c r="CE707" s="113"/>
      <c r="CF707" s="113"/>
      <c r="CG707" s="113"/>
      <c r="CH707" s="113"/>
      <c r="CI707" s="113"/>
      <c r="CJ707" s="113"/>
      <c r="CK707" s="113"/>
      <c r="CL707" s="113"/>
      <c r="CM707" s="113"/>
      <c r="CN707" s="113"/>
      <c r="CO707" s="113"/>
      <c r="CP707" s="113"/>
      <c r="CQ707" s="113"/>
      <c r="CR707" s="113"/>
      <c r="CS707" s="113"/>
      <c r="CT707" s="113"/>
      <c r="CU707" s="113"/>
      <c r="CV707" s="113"/>
      <c r="CW707" s="113"/>
      <c r="CX707" s="113"/>
      <c r="CY707" s="113"/>
      <c r="CZ707" s="113"/>
      <c r="DA707" s="113"/>
      <c r="DB707" s="113"/>
      <c r="DC707" s="113"/>
      <c r="DD707" s="113"/>
      <c r="DE707" s="113"/>
      <c r="DF707" s="113"/>
      <c r="DG707" s="113"/>
      <c r="DH707" s="113"/>
      <c r="DI707" s="113"/>
      <c r="DJ707" s="113"/>
      <c r="DK707" s="113"/>
      <c r="DL707" s="113"/>
      <c r="DM707" s="113"/>
      <c r="DN707" s="113"/>
      <c r="DO707" s="113"/>
      <c r="DP707" s="113"/>
      <c r="DQ707" s="113"/>
      <c r="DR707" s="113"/>
      <c r="DS707" s="113"/>
      <c r="DT707" s="113"/>
      <c r="DU707" s="113"/>
      <c r="DV707" s="113"/>
      <c r="DW707" s="113"/>
      <c r="DX707" s="113"/>
      <c r="DY707" s="113"/>
      <c r="DZ707" s="113"/>
      <c r="EA707" s="113"/>
      <c r="EB707" s="113"/>
      <c r="EC707" s="113"/>
      <c r="ED707" s="113"/>
      <c r="EE707" s="113"/>
      <c r="EF707" s="113"/>
      <c r="EG707" s="113"/>
      <c r="EH707" s="113"/>
      <c r="EI707" s="113"/>
      <c r="EJ707" s="113"/>
      <c r="EK707" s="113"/>
      <c r="EL707" s="113"/>
      <c r="EM707" s="113"/>
      <c r="EN707" s="113"/>
      <c r="EO707" s="113"/>
      <c r="EP707" s="113"/>
      <c r="EQ707" s="113"/>
      <c r="ER707" s="113"/>
      <c r="ES707" s="113"/>
      <c r="ET707" s="113"/>
      <c r="EU707" s="113"/>
      <c r="EV707" s="113"/>
      <c r="EW707" s="113"/>
      <c r="EX707" s="113"/>
      <c r="EY707" s="113"/>
      <c r="EZ707" s="113"/>
      <c r="FA707" s="113"/>
      <c r="FB707" s="113"/>
      <c r="FC707" s="113"/>
      <c r="FD707" s="113"/>
      <c r="FE707" s="113"/>
      <c r="FF707" s="113"/>
      <c r="FG707" s="113"/>
      <c r="FH707" s="113"/>
      <c r="FI707" s="113"/>
      <c r="FJ707" s="113"/>
      <c r="FK707" s="113"/>
      <c r="FL707" s="113"/>
      <c r="FM707" s="113"/>
      <c r="FN707" s="113"/>
      <c r="FO707" s="113"/>
      <c r="FP707" s="113"/>
      <c r="FQ707" s="113"/>
      <c r="FR707" s="113"/>
      <c r="FS707" s="113"/>
      <c r="FT707" s="113"/>
      <c r="FU707" s="113"/>
      <c r="FV707" s="113"/>
      <c r="FW707" s="113"/>
      <c r="FX707" s="113"/>
      <c r="FY707" s="113"/>
      <c r="FZ707" s="113"/>
      <c r="GA707" s="113"/>
      <c r="GB707" s="113"/>
      <c r="GC707" s="113"/>
      <c r="GD707" s="113"/>
      <c r="GE707" s="113"/>
      <c r="GF707" s="113"/>
      <c r="GG707" s="113"/>
      <c r="GH707" s="113"/>
      <c r="GI707" s="113"/>
      <c r="GJ707" s="113"/>
      <c r="GK707" s="113"/>
      <c r="GL707" s="113"/>
      <c r="GM707" s="113"/>
      <c r="GN707" s="113"/>
      <c r="GO707" s="113"/>
      <c r="GP707" s="113"/>
      <c r="GQ707" s="113"/>
      <c r="GR707" s="113"/>
      <c r="GS707" s="113"/>
      <c r="GT707" s="113"/>
      <c r="GU707" s="113"/>
      <c r="GV707" s="113"/>
      <c r="GW707" s="113"/>
      <c r="GX707" s="113"/>
      <c r="GY707" s="113"/>
      <c r="GZ707" s="113"/>
      <c r="HA707" s="113"/>
      <c r="HB707" s="113"/>
      <c r="HC707" s="113"/>
      <c r="HD707" s="113"/>
      <c r="HE707" s="113"/>
      <c r="HF707" s="113"/>
      <c r="HG707" s="113"/>
      <c r="HH707" s="113"/>
      <c r="HI707" s="113"/>
      <c r="HJ707" s="113"/>
      <c r="HK707" s="113"/>
      <c r="HL707" s="113"/>
      <c r="HM707" s="113"/>
      <c r="HN707" s="113"/>
      <c r="HO707" s="113"/>
      <c r="HP707" s="113"/>
      <c r="HQ707" s="113"/>
      <c r="HR707" s="113"/>
      <c r="HS707" s="113"/>
      <c r="HT707" s="113"/>
      <c r="HU707" s="113"/>
      <c r="HV707" s="113"/>
      <c r="HW707" s="113"/>
      <c r="HX707" s="113"/>
      <c r="HY707" s="113"/>
      <c r="HZ707" s="113"/>
      <c r="IA707" s="113"/>
      <c r="IB707" s="113"/>
      <c r="IC707" s="113"/>
      <c r="ID707" s="113"/>
      <c r="IE707" s="113"/>
      <c r="IF707" s="113"/>
      <c r="IG707" s="113"/>
      <c r="IH707" s="113"/>
      <c r="II707" s="113"/>
      <c r="IJ707" s="113"/>
      <c r="IK707" s="113"/>
      <c r="IL707" s="113"/>
      <c r="IM707" s="113"/>
      <c r="IN707" s="113"/>
      <c r="IO707" s="113"/>
      <c r="IP707" s="113"/>
      <c r="IQ707" s="113"/>
      <c r="IR707" s="113"/>
      <c r="IS707" s="113"/>
      <c r="IT707" s="113"/>
      <c r="IU707" s="113"/>
      <c r="IV707" s="113"/>
    </row>
    <row r="708" customFormat="false" ht="30" hidden="false" customHeight="true" outlineLevel="0" collapsed="false">
      <c r="A708" s="93"/>
      <c r="B708" s="224"/>
      <c r="C708" s="93"/>
      <c r="D708" s="93"/>
      <c r="E708" s="93"/>
      <c r="F708" s="96"/>
      <c r="G708" s="28" t="s">
        <v>111</v>
      </c>
      <c r="H708" s="134" t="s">
        <v>115</v>
      </c>
      <c r="I708" s="134"/>
      <c r="J708" s="134"/>
      <c r="K708" s="108"/>
      <c r="L708" s="109" t="s">
        <v>80</v>
      </c>
      <c r="M708" s="110"/>
      <c r="N708" s="135"/>
      <c r="O708" s="109" t="s">
        <v>81</v>
      </c>
      <c r="P708" s="136"/>
      <c r="Q708" s="135"/>
      <c r="R708" s="109" t="s">
        <v>117</v>
      </c>
      <c r="S708" s="136"/>
      <c r="T708" s="111"/>
      <c r="U708" s="109" t="s">
        <v>1846</v>
      </c>
      <c r="V708" s="137"/>
      <c r="W708" s="111"/>
      <c r="X708" s="109" t="s">
        <v>1847</v>
      </c>
      <c r="Y708" s="137"/>
      <c r="Z708" s="111"/>
      <c r="AA708" s="109" t="s">
        <v>2345</v>
      </c>
      <c r="AB708" s="137"/>
      <c r="AC708" s="108"/>
      <c r="AD708" s="109"/>
      <c r="AE708" s="110"/>
      <c r="BM708" s="113"/>
      <c r="BN708" s="113"/>
      <c r="BO708" s="113"/>
      <c r="BP708" s="113"/>
      <c r="BQ708" s="113"/>
      <c r="BR708" s="113"/>
      <c r="BS708" s="113"/>
      <c r="BT708" s="113"/>
      <c r="BU708" s="113"/>
      <c r="BV708" s="113"/>
      <c r="BW708" s="113"/>
      <c r="BX708" s="113"/>
      <c r="BY708" s="113"/>
      <c r="BZ708" s="113"/>
      <c r="CA708" s="113"/>
      <c r="CB708" s="113"/>
      <c r="CC708" s="113"/>
      <c r="CD708" s="113"/>
      <c r="CE708" s="113"/>
      <c r="CF708" s="113"/>
      <c r="CG708" s="113"/>
      <c r="CH708" s="113"/>
      <c r="CI708" s="113"/>
      <c r="CJ708" s="113"/>
      <c r="CK708" s="113"/>
      <c r="CL708" s="113"/>
      <c r="CM708" s="113"/>
      <c r="CN708" s="113"/>
      <c r="CO708" s="113"/>
      <c r="CP708" s="113"/>
      <c r="CQ708" s="113"/>
      <c r="CR708" s="113"/>
      <c r="CS708" s="113"/>
      <c r="CT708" s="113"/>
      <c r="CU708" s="113"/>
      <c r="CV708" s="113"/>
      <c r="CW708" s="113"/>
      <c r="CX708" s="113"/>
      <c r="CY708" s="113"/>
      <c r="CZ708" s="113"/>
      <c r="DA708" s="113"/>
      <c r="DB708" s="113"/>
      <c r="DC708" s="113"/>
      <c r="DD708" s="113"/>
      <c r="DE708" s="113"/>
      <c r="DF708" s="113"/>
      <c r="DG708" s="113"/>
      <c r="DH708" s="113"/>
      <c r="DI708" s="113"/>
      <c r="DJ708" s="113"/>
      <c r="DK708" s="113"/>
      <c r="DL708" s="113"/>
      <c r="DM708" s="113"/>
      <c r="DN708" s="113"/>
      <c r="DO708" s="113"/>
      <c r="DP708" s="113"/>
      <c r="DQ708" s="113"/>
      <c r="DR708" s="113"/>
      <c r="DS708" s="113"/>
      <c r="DT708" s="113"/>
      <c r="DU708" s="113"/>
      <c r="DV708" s="113"/>
      <c r="DW708" s="113"/>
      <c r="DX708" s="113"/>
      <c r="DY708" s="113"/>
      <c r="DZ708" s="113"/>
      <c r="EA708" s="113"/>
      <c r="EB708" s="113"/>
      <c r="EC708" s="113"/>
      <c r="ED708" s="113"/>
      <c r="EE708" s="113"/>
      <c r="EF708" s="113"/>
      <c r="EG708" s="113"/>
      <c r="EH708" s="113"/>
      <c r="EI708" s="113"/>
      <c r="EJ708" s="113"/>
      <c r="EK708" s="113"/>
      <c r="EL708" s="113"/>
      <c r="EM708" s="113"/>
      <c r="EN708" s="113"/>
      <c r="EO708" s="113"/>
      <c r="EP708" s="113"/>
      <c r="EQ708" s="113"/>
      <c r="ER708" s="113"/>
      <c r="ES708" s="113"/>
      <c r="ET708" s="113"/>
      <c r="EU708" s="113"/>
      <c r="EV708" s="113"/>
      <c r="EW708" s="113"/>
      <c r="EX708" s="113"/>
      <c r="EY708" s="113"/>
      <c r="EZ708" s="113"/>
      <c r="FA708" s="113"/>
      <c r="FB708" s="113"/>
      <c r="FC708" s="113"/>
      <c r="FD708" s="113"/>
      <c r="FE708" s="113"/>
      <c r="FF708" s="113"/>
      <c r="FG708" s="113"/>
      <c r="FH708" s="113"/>
      <c r="FI708" s="113"/>
      <c r="FJ708" s="113"/>
      <c r="FK708" s="113"/>
      <c r="FL708" s="113"/>
      <c r="FM708" s="113"/>
      <c r="FN708" s="113"/>
      <c r="FO708" s="113"/>
      <c r="FP708" s="113"/>
      <c r="FQ708" s="113"/>
      <c r="FR708" s="113"/>
      <c r="FS708" s="113"/>
      <c r="FT708" s="113"/>
      <c r="FU708" s="113"/>
      <c r="FV708" s="113"/>
      <c r="FW708" s="113"/>
      <c r="FX708" s="113"/>
      <c r="FY708" s="113"/>
      <c r="FZ708" s="113"/>
      <c r="GA708" s="113"/>
      <c r="GB708" s="113"/>
      <c r="GC708" s="113"/>
      <c r="GD708" s="113"/>
      <c r="GE708" s="113"/>
      <c r="GF708" s="113"/>
      <c r="GG708" s="113"/>
      <c r="GH708" s="113"/>
      <c r="GI708" s="113"/>
      <c r="GJ708" s="113"/>
      <c r="GK708" s="113"/>
      <c r="GL708" s="113"/>
      <c r="GM708" s="113"/>
      <c r="GN708" s="113"/>
      <c r="GO708" s="113"/>
      <c r="GP708" s="113"/>
      <c r="GQ708" s="113"/>
      <c r="GR708" s="113"/>
      <c r="GS708" s="113"/>
      <c r="GT708" s="113"/>
      <c r="GU708" s="113"/>
      <c r="GV708" s="113"/>
      <c r="GW708" s="113"/>
      <c r="GX708" s="113"/>
      <c r="GY708" s="113"/>
      <c r="GZ708" s="113"/>
      <c r="HA708" s="113"/>
      <c r="HB708" s="113"/>
      <c r="HC708" s="113"/>
      <c r="HD708" s="113"/>
      <c r="HE708" s="113"/>
      <c r="HF708" s="113"/>
      <c r="HG708" s="113"/>
      <c r="HH708" s="113"/>
      <c r="HI708" s="113"/>
      <c r="HJ708" s="113"/>
      <c r="HK708" s="113"/>
      <c r="HL708" s="113"/>
      <c r="HM708" s="113"/>
      <c r="HN708" s="113"/>
      <c r="HO708" s="113"/>
      <c r="HP708" s="113"/>
      <c r="HQ708" s="113"/>
      <c r="HR708" s="113"/>
      <c r="HS708" s="113"/>
      <c r="HT708" s="113"/>
      <c r="HU708" s="113"/>
      <c r="HV708" s="113"/>
      <c r="HW708" s="113"/>
      <c r="HX708" s="113"/>
      <c r="HY708" s="113"/>
      <c r="HZ708" s="113"/>
      <c r="IA708" s="113"/>
      <c r="IB708" s="113"/>
      <c r="IC708" s="113"/>
      <c r="ID708" s="113"/>
      <c r="IE708" s="113"/>
      <c r="IF708" s="113"/>
      <c r="IG708" s="113"/>
      <c r="IH708" s="113"/>
      <c r="II708" s="113"/>
      <c r="IJ708" s="113"/>
      <c r="IK708" s="113"/>
      <c r="IL708" s="113"/>
      <c r="IM708" s="113"/>
      <c r="IN708" s="113"/>
      <c r="IO708" s="113"/>
      <c r="IP708" s="113"/>
      <c r="IQ708" s="113"/>
      <c r="IR708" s="113"/>
      <c r="IS708" s="113"/>
      <c r="IT708" s="113"/>
      <c r="IU708" s="113"/>
      <c r="IV708" s="113"/>
    </row>
    <row r="709" customFormat="false" ht="32.3" hidden="false" customHeight="true" outlineLevel="0" collapsed="false">
      <c r="A709" s="226"/>
      <c r="B709" s="93"/>
      <c r="C709" s="93"/>
      <c r="D709" s="93"/>
      <c r="E709" s="93"/>
      <c r="F709" s="96"/>
      <c r="G709" s="28" t="s">
        <v>198</v>
      </c>
      <c r="H709" s="35" t="s">
        <v>2346</v>
      </c>
      <c r="I709" s="30"/>
      <c r="J709" s="36"/>
      <c r="K709" s="35" t="s">
        <v>2347</v>
      </c>
      <c r="L709" s="30"/>
      <c r="M709" s="36"/>
      <c r="N709" s="35" t="s">
        <v>2348</v>
      </c>
      <c r="O709" s="30"/>
      <c r="P709" s="36"/>
      <c r="Q709" s="35" t="n">
        <v>41.26</v>
      </c>
      <c r="R709" s="30" t="s">
        <v>39</v>
      </c>
      <c r="S709" s="36" t="n">
        <v>18.96</v>
      </c>
      <c r="T709" s="35" t="n">
        <v>9.158</v>
      </c>
      <c r="U709" s="33" t="s">
        <v>39</v>
      </c>
      <c r="V709" s="36" t="n">
        <v>4.551</v>
      </c>
      <c r="W709" s="35" t="s">
        <v>2349</v>
      </c>
      <c r="X709" s="33"/>
      <c r="Y709" s="36"/>
      <c r="Z709" s="359" t="s">
        <v>2350</v>
      </c>
      <c r="AA709" s="359"/>
      <c r="AB709" s="359"/>
      <c r="AC709" s="29"/>
      <c r="AD709" s="33"/>
      <c r="AE709" s="36"/>
      <c r="BM709" s="113"/>
      <c r="BN709" s="113"/>
      <c r="BO709" s="113"/>
      <c r="BP709" s="113"/>
      <c r="BQ709" s="113"/>
      <c r="BR709" s="113"/>
      <c r="BS709" s="113"/>
      <c r="BT709" s="113"/>
      <c r="BU709" s="113"/>
      <c r="BV709" s="113"/>
      <c r="BW709" s="113"/>
      <c r="BX709" s="113"/>
      <c r="BY709" s="113"/>
      <c r="BZ709" s="113"/>
      <c r="CA709" s="113"/>
      <c r="CB709" s="113"/>
      <c r="CC709" s="113"/>
      <c r="CD709" s="113"/>
      <c r="CE709" s="113"/>
      <c r="CF709" s="113"/>
      <c r="CG709" s="113"/>
      <c r="CH709" s="113"/>
      <c r="CI709" s="113"/>
      <c r="CJ709" s="113"/>
      <c r="CK709" s="113"/>
      <c r="CL709" s="113"/>
      <c r="CM709" s="113"/>
      <c r="CN709" s="113"/>
      <c r="CO709" s="113"/>
      <c r="CP709" s="113"/>
      <c r="CQ709" s="113"/>
      <c r="CR709" s="113"/>
      <c r="CS709" s="113"/>
      <c r="CT709" s="113"/>
      <c r="CU709" s="113"/>
      <c r="CV709" s="113"/>
      <c r="CW709" s="113"/>
      <c r="CX709" s="113"/>
      <c r="CY709" s="113"/>
      <c r="CZ709" s="113"/>
      <c r="DA709" s="113"/>
      <c r="DB709" s="113"/>
      <c r="DC709" s="113"/>
      <c r="DD709" s="113"/>
      <c r="DE709" s="113"/>
      <c r="DF709" s="113"/>
      <c r="DG709" s="113"/>
      <c r="DH709" s="113"/>
      <c r="DI709" s="113"/>
      <c r="DJ709" s="113"/>
      <c r="DK709" s="113"/>
      <c r="DL709" s="113"/>
      <c r="DM709" s="113"/>
      <c r="DN709" s="113"/>
      <c r="DO709" s="113"/>
      <c r="DP709" s="113"/>
      <c r="DQ709" s="113"/>
      <c r="DR709" s="113"/>
      <c r="DS709" s="113"/>
      <c r="DT709" s="113"/>
      <c r="DU709" s="113"/>
      <c r="DV709" s="113"/>
      <c r="DW709" s="113"/>
      <c r="DX709" s="113"/>
      <c r="DY709" s="113"/>
      <c r="DZ709" s="113"/>
      <c r="EA709" s="113"/>
      <c r="EB709" s="113"/>
      <c r="EC709" s="113"/>
      <c r="ED709" s="113"/>
      <c r="EE709" s="113"/>
      <c r="EF709" s="113"/>
      <c r="EG709" s="113"/>
      <c r="EH709" s="113"/>
      <c r="EI709" s="113"/>
      <c r="EJ709" s="113"/>
      <c r="EK709" s="113"/>
      <c r="EL709" s="113"/>
      <c r="EM709" s="113"/>
      <c r="EN709" s="113"/>
      <c r="EO709" s="113"/>
      <c r="EP709" s="113"/>
      <c r="EQ709" s="113"/>
      <c r="ER709" s="113"/>
      <c r="ES709" s="113"/>
      <c r="ET709" s="113"/>
      <c r="EU709" s="113"/>
      <c r="EV709" s="113"/>
      <c r="EW709" s="113"/>
      <c r="EX709" s="113"/>
      <c r="EY709" s="113"/>
      <c r="EZ709" s="113"/>
      <c r="FA709" s="113"/>
      <c r="FB709" s="113"/>
      <c r="FC709" s="113"/>
      <c r="FD709" s="113"/>
      <c r="FE709" s="113"/>
      <c r="FF709" s="113"/>
      <c r="FG709" s="113"/>
      <c r="FH709" s="113"/>
      <c r="FI709" s="113"/>
      <c r="FJ709" s="113"/>
      <c r="FK709" s="113"/>
      <c r="FL709" s="113"/>
      <c r="FM709" s="113"/>
      <c r="FN709" s="113"/>
      <c r="FO709" s="113"/>
      <c r="FP709" s="113"/>
      <c r="FQ709" s="113"/>
      <c r="FR709" s="113"/>
      <c r="FS709" s="113"/>
      <c r="FT709" s="113"/>
      <c r="FU709" s="113"/>
      <c r="FV709" s="113"/>
      <c r="FW709" s="113"/>
      <c r="FX709" s="113"/>
      <c r="FY709" s="113"/>
      <c r="FZ709" s="113"/>
      <c r="GA709" s="113"/>
      <c r="GB709" s="113"/>
      <c r="GC709" s="113"/>
      <c r="GD709" s="113"/>
      <c r="GE709" s="113"/>
      <c r="GF709" s="113"/>
      <c r="GG709" s="113"/>
      <c r="GH709" s="113"/>
      <c r="GI709" s="113"/>
      <c r="GJ709" s="113"/>
      <c r="GK709" s="113"/>
      <c r="GL709" s="113"/>
      <c r="GM709" s="113"/>
      <c r="GN709" s="113"/>
      <c r="GO709" s="113"/>
      <c r="GP709" s="113"/>
      <c r="GQ709" s="113"/>
      <c r="GR709" s="113"/>
      <c r="GS709" s="113"/>
      <c r="GT709" s="113"/>
      <c r="GU709" s="113"/>
      <c r="GV709" s="113"/>
      <c r="GW709" s="113"/>
      <c r="GX709" s="113"/>
      <c r="GY709" s="113"/>
      <c r="GZ709" s="113"/>
      <c r="HA709" s="113"/>
      <c r="HB709" s="113"/>
      <c r="HC709" s="113"/>
      <c r="HD709" s="113"/>
      <c r="HE709" s="113"/>
      <c r="HF709" s="113"/>
      <c r="HG709" s="113"/>
      <c r="HH709" s="113"/>
      <c r="HI709" s="113"/>
      <c r="HJ709" s="113"/>
      <c r="HK709" s="113"/>
      <c r="HL709" s="113"/>
      <c r="HM709" s="113"/>
      <c r="HN709" s="113"/>
      <c r="HO709" s="113"/>
      <c r="HP709" s="113"/>
      <c r="HQ709" s="113"/>
      <c r="HR709" s="113"/>
      <c r="HS709" s="113"/>
      <c r="HT709" s="113"/>
      <c r="HU709" s="113"/>
      <c r="HV709" s="113"/>
      <c r="HW709" s="113"/>
      <c r="HX709" s="113"/>
      <c r="HY709" s="113"/>
      <c r="HZ709" s="113"/>
      <c r="IA709" s="113"/>
      <c r="IB709" s="113"/>
      <c r="IC709" s="113"/>
      <c r="ID709" s="113"/>
      <c r="IE709" s="113"/>
      <c r="IF709" s="113"/>
      <c r="IG709" s="113"/>
      <c r="IH709" s="113"/>
      <c r="II709" s="113"/>
      <c r="IJ709" s="113"/>
      <c r="IK709" s="113"/>
      <c r="IL709" s="113"/>
      <c r="IM709" s="113"/>
      <c r="IN709" s="113"/>
      <c r="IO709" s="113"/>
      <c r="IP709" s="113"/>
      <c r="IQ709" s="113"/>
      <c r="IR709" s="113"/>
      <c r="IS709" s="113"/>
      <c r="IT709" s="113"/>
      <c r="IU709" s="113"/>
      <c r="IV709" s="113"/>
    </row>
    <row r="710" customFormat="false" ht="30.65" hidden="false" customHeight="true" outlineLevel="0" collapsed="false">
      <c r="A710" s="228"/>
      <c r="B710" s="228"/>
      <c r="C710" s="39"/>
      <c r="D710" s="39"/>
      <c r="E710" s="39"/>
      <c r="F710" s="40"/>
      <c r="G710" s="28" t="s">
        <v>166</v>
      </c>
      <c r="H710" s="201" t="str">
        <f aca="false">"&lt;"&amp;ROUND(RIGHT(H709,LEN(H709)-1)*81/1000,2)&amp;" ppb"</f>
        <v>&lt;78.34 ppb</v>
      </c>
      <c r="I710" s="33"/>
      <c r="J710" s="202"/>
      <c r="K710" s="29"/>
      <c r="L710" s="30"/>
      <c r="M710" s="31"/>
      <c r="N710" s="35"/>
      <c r="O710" s="33"/>
      <c r="P710" s="36"/>
      <c r="Q710" s="201" t="str">
        <f aca="false">ROUND(Q709*246/1000,2)&amp;" ppb"</f>
        <v>10.15 ppb</v>
      </c>
      <c r="R710" s="33" t="s">
        <v>39</v>
      </c>
      <c r="S710" s="202" t="str">
        <f aca="false">ROUND(S709*246/1000,2)&amp;" ppb"</f>
        <v>4.66 ppb</v>
      </c>
      <c r="T710" s="29"/>
      <c r="U710" s="31"/>
      <c r="V710" s="31"/>
      <c r="W710" s="35"/>
      <c r="X710" s="33"/>
      <c r="Y710" s="31"/>
      <c r="Z710" s="37"/>
      <c r="AA710" s="31"/>
      <c r="AB710" s="31"/>
      <c r="AC710" s="29"/>
      <c r="AD710" s="33"/>
      <c r="AE710" s="31"/>
      <c r="BM710" s="113"/>
      <c r="BN710" s="113"/>
      <c r="BO710" s="113"/>
      <c r="BP710" s="113"/>
      <c r="BQ710" s="113"/>
      <c r="BR710" s="113"/>
      <c r="BS710" s="113"/>
      <c r="BT710" s="113"/>
      <c r="BU710" s="113"/>
      <c r="BV710" s="113"/>
      <c r="BW710" s="113"/>
      <c r="BX710" s="113"/>
      <c r="BY710" s="113"/>
      <c r="BZ710" s="113"/>
      <c r="CA710" s="113"/>
      <c r="CB710" s="113"/>
      <c r="CC710" s="113"/>
      <c r="CD710" s="113"/>
      <c r="CE710" s="113"/>
      <c r="CF710" s="113"/>
      <c r="CG710" s="113"/>
      <c r="CH710" s="113"/>
      <c r="CI710" s="113"/>
      <c r="CJ710" s="113"/>
      <c r="CK710" s="113"/>
      <c r="CL710" s="113"/>
      <c r="CM710" s="113"/>
      <c r="CN710" s="113"/>
      <c r="CO710" s="113"/>
      <c r="CP710" s="113"/>
      <c r="CQ710" s="113"/>
      <c r="CR710" s="113"/>
      <c r="CS710" s="113"/>
      <c r="CT710" s="113"/>
      <c r="CU710" s="113"/>
      <c r="CV710" s="113"/>
      <c r="CW710" s="113"/>
      <c r="CX710" s="113"/>
      <c r="CY710" s="113"/>
      <c r="CZ710" s="113"/>
      <c r="DA710" s="113"/>
      <c r="DB710" s="113"/>
      <c r="DC710" s="113"/>
      <c r="DD710" s="113"/>
      <c r="DE710" s="113"/>
      <c r="DF710" s="113"/>
      <c r="DG710" s="113"/>
      <c r="DH710" s="113"/>
      <c r="DI710" s="113"/>
      <c r="DJ710" s="113"/>
      <c r="DK710" s="113"/>
      <c r="DL710" s="113"/>
      <c r="DM710" s="113"/>
      <c r="DN710" s="113"/>
      <c r="DO710" s="113"/>
      <c r="DP710" s="113"/>
      <c r="DQ710" s="113"/>
      <c r="DR710" s="113"/>
      <c r="DS710" s="113"/>
      <c r="DT710" s="113"/>
      <c r="DU710" s="113"/>
      <c r="DV710" s="113"/>
      <c r="DW710" s="113"/>
      <c r="DX710" s="113"/>
      <c r="DY710" s="113"/>
      <c r="DZ710" s="113"/>
      <c r="EA710" s="113"/>
      <c r="EB710" s="113"/>
      <c r="EC710" s="113"/>
      <c r="ED710" s="113"/>
      <c r="EE710" s="113"/>
      <c r="EF710" s="113"/>
      <c r="EG710" s="113"/>
      <c r="EH710" s="113"/>
      <c r="EI710" s="113"/>
      <c r="EJ710" s="113"/>
      <c r="EK710" s="113"/>
      <c r="EL710" s="113"/>
      <c r="EM710" s="113"/>
      <c r="EN710" s="113"/>
      <c r="EO710" s="113"/>
      <c r="EP710" s="113"/>
      <c r="EQ710" s="113"/>
      <c r="ER710" s="113"/>
      <c r="ES710" s="113"/>
      <c r="ET710" s="113"/>
      <c r="EU710" s="113"/>
      <c r="EV710" s="113"/>
      <c r="EW710" s="113"/>
      <c r="EX710" s="113"/>
      <c r="EY710" s="113"/>
      <c r="EZ710" s="113"/>
      <c r="FA710" s="113"/>
      <c r="FB710" s="113"/>
      <c r="FC710" s="113"/>
      <c r="FD710" s="113"/>
      <c r="FE710" s="113"/>
      <c r="FF710" s="113"/>
      <c r="FG710" s="113"/>
      <c r="FH710" s="113"/>
      <c r="FI710" s="113"/>
      <c r="FJ710" s="113"/>
      <c r="FK710" s="113"/>
      <c r="FL710" s="113"/>
      <c r="FM710" s="113"/>
      <c r="FN710" s="113"/>
      <c r="FO710" s="113"/>
      <c r="FP710" s="113"/>
      <c r="FQ710" s="113"/>
      <c r="FR710" s="113"/>
      <c r="FS710" s="113"/>
      <c r="FT710" s="113"/>
      <c r="FU710" s="113"/>
      <c r="FV710" s="113"/>
      <c r="FW710" s="113"/>
      <c r="FX710" s="113"/>
      <c r="FY710" s="113"/>
      <c r="FZ710" s="113"/>
      <c r="GA710" s="113"/>
      <c r="GB710" s="113"/>
      <c r="GC710" s="113"/>
      <c r="GD710" s="113"/>
      <c r="GE710" s="113"/>
      <c r="GF710" s="113"/>
      <c r="GG710" s="113"/>
      <c r="GH710" s="113"/>
      <c r="GI710" s="113"/>
      <c r="GJ710" s="113"/>
      <c r="GK710" s="113"/>
      <c r="GL710" s="113"/>
      <c r="GM710" s="113"/>
      <c r="GN710" s="113"/>
      <c r="GO710" s="113"/>
      <c r="GP710" s="113"/>
      <c r="GQ710" s="113"/>
      <c r="GR710" s="113"/>
      <c r="GS710" s="113"/>
      <c r="GT710" s="113"/>
      <c r="GU710" s="113"/>
      <c r="GV710" s="113"/>
      <c r="GW710" s="113"/>
      <c r="GX710" s="113"/>
      <c r="GY710" s="113"/>
      <c r="GZ710" s="113"/>
      <c r="HA710" s="113"/>
      <c r="HB710" s="113"/>
      <c r="HC710" s="113"/>
      <c r="HD710" s="113"/>
      <c r="HE710" s="113"/>
      <c r="HF710" s="113"/>
      <c r="HG710" s="113"/>
      <c r="HH710" s="113"/>
      <c r="HI710" s="113"/>
      <c r="HJ710" s="113"/>
      <c r="HK710" s="113"/>
      <c r="HL710" s="113"/>
      <c r="HM710" s="113"/>
      <c r="HN710" s="113"/>
      <c r="HO710" s="113"/>
      <c r="HP710" s="113"/>
      <c r="HQ710" s="113"/>
      <c r="HR710" s="113"/>
      <c r="HS710" s="113"/>
      <c r="HT710" s="113"/>
      <c r="HU710" s="113"/>
      <c r="HV710" s="113"/>
      <c r="HW710" s="113"/>
      <c r="HX710" s="113"/>
      <c r="HY710" s="113"/>
      <c r="HZ710" s="113"/>
      <c r="IA710" s="113"/>
      <c r="IB710" s="113"/>
      <c r="IC710" s="113"/>
      <c r="ID710" s="113"/>
      <c r="IE710" s="113"/>
      <c r="IF710" s="113"/>
      <c r="IG710" s="113"/>
      <c r="IH710" s="113"/>
      <c r="II710" s="113"/>
      <c r="IJ710" s="113"/>
      <c r="IK710" s="113"/>
      <c r="IL710" s="113"/>
      <c r="IM710" s="113"/>
      <c r="IN710" s="113"/>
      <c r="IO710" s="113"/>
      <c r="IP710" s="113"/>
      <c r="IQ710" s="113"/>
      <c r="IR710" s="113"/>
      <c r="IS710" s="113"/>
      <c r="IT710" s="113"/>
      <c r="IU710" s="113"/>
      <c r="IV710" s="113"/>
    </row>
    <row r="711" customFormat="false" ht="35.65" hidden="false" customHeight="true" outlineLevel="0" collapsed="false">
      <c r="A711" s="229" t="s">
        <v>2351</v>
      </c>
      <c r="B711" s="298" t="s">
        <v>2352</v>
      </c>
      <c r="C711" s="185" t="s">
        <v>2353</v>
      </c>
      <c r="D711" s="76" t="n">
        <v>13.031</v>
      </c>
      <c r="E711" s="42" t="s">
        <v>2354</v>
      </c>
      <c r="F711" s="62" t="n">
        <v>44988</v>
      </c>
      <c r="G711" s="63" t="s">
        <v>111</v>
      </c>
      <c r="H711" s="108"/>
      <c r="I711" s="109" t="s">
        <v>27</v>
      </c>
      <c r="J711" s="110"/>
      <c r="K711" s="108"/>
      <c r="L711" s="109" t="s">
        <v>28</v>
      </c>
      <c r="M711" s="110"/>
      <c r="N711" s="108"/>
      <c r="O711" s="109" t="s">
        <v>29</v>
      </c>
      <c r="P711" s="110"/>
      <c r="Q711" s="108"/>
      <c r="R711" s="109" t="s">
        <v>30</v>
      </c>
      <c r="S711" s="110"/>
      <c r="T711" s="111"/>
      <c r="U711" s="109" t="s">
        <v>112</v>
      </c>
      <c r="V711" s="110"/>
      <c r="W711" s="108"/>
      <c r="X711" s="109" t="s">
        <v>32</v>
      </c>
      <c r="Y711" s="110"/>
      <c r="Z711" s="108"/>
      <c r="AA711" s="109" t="s">
        <v>98</v>
      </c>
      <c r="AB711" s="110"/>
      <c r="AC711" s="112" t="s">
        <v>34</v>
      </c>
      <c r="AD711" s="112"/>
      <c r="AE711" s="112"/>
      <c r="BM711" s="113"/>
      <c r="BN711" s="113"/>
      <c r="BO711" s="113"/>
      <c r="BP711" s="113"/>
      <c r="BQ711" s="113"/>
      <c r="BR711" s="113"/>
      <c r="BS711" s="113"/>
      <c r="BT711" s="113"/>
      <c r="BU711" s="113"/>
      <c r="BV711" s="113"/>
      <c r="BW711" s="113"/>
      <c r="BX711" s="113"/>
      <c r="BY711" s="113"/>
      <c r="BZ711" s="113"/>
      <c r="CA711" s="113"/>
      <c r="CB711" s="113"/>
      <c r="CC711" s="113"/>
      <c r="CD711" s="113"/>
      <c r="CE711" s="113"/>
      <c r="CF711" s="113"/>
      <c r="CG711" s="113"/>
      <c r="CH711" s="113"/>
      <c r="CI711" s="113"/>
      <c r="CJ711" s="113"/>
      <c r="CK711" s="113"/>
      <c r="CL711" s="113"/>
      <c r="CM711" s="113"/>
      <c r="CN711" s="113"/>
      <c r="CO711" s="113"/>
      <c r="CP711" s="113"/>
      <c r="CQ711" s="113"/>
      <c r="CR711" s="113"/>
      <c r="CS711" s="113"/>
      <c r="CT711" s="113"/>
      <c r="CU711" s="113"/>
      <c r="CV711" s="113"/>
      <c r="CW711" s="113"/>
      <c r="CX711" s="113"/>
      <c r="CY711" s="113"/>
      <c r="CZ711" s="113"/>
      <c r="DA711" s="113"/>
      <c r="DB711" s="113"/>
      <c r="DC711" s="113"/>
      <c r="DD711" s="113"/>
      <c r="DE711" s="113"/>
      <c r="DF711" s="113"/>
      <c r="DG711" s="113"/>
      <c r="DH711" s="113"/>
      <c r="DI711" s="113"/>
      <c r="DJ711" s="113"/>
      <c r="DK711" s="113"/>
      <c r="DL711" s="113"/>
      <c r="DM711" s="113"/>
      <c r="DN711" s="113"/>
      <c r="DO711" s="113"/>
      <c r="DP711" s="113"/>
      <c r="DQ711" s="113"/>
      <c r="DR711" s="113"/>
      <c r="DS711" s="113"/>
      <c r="DT711" s="113"/>
      <c r="DU711" s="113"/>
      <c r="DV711" s="113"/>
      <c r="DW711" s="113"/>
      <c r="DX711" s="113"/>
      <c r="DY711" s="113"/>
      <c r="DZ711" s="113"/>
      <c r="EA711" s="113"/>
      <c r="EB711" s="113"/>
      <c r="EC711" s="113"/>
      <c r="ED711" s="113"/>
      <c r="EE711" s="113"/>
      <c r="EF711" s="113"/>
      <c r="EG711" s="113"/>
      <c r="EH711" s="113"/>
      <c r="EI711" s="113"/>
      <c r="EJ711" s="113"/>
      <c r="EK711" s="113"/>
      <c r="EL711" s="113"/>
      <c r="EM711" s="113"/>
      <c r="EN711" s="113"/>
      <c r="EO711" s="113"/>
      <c r="EP711" s="113"/>
      <c r="EQ711" s="113"/>
      <c r="ER711" s="113"/>
      <c r="ES711" s="113"/>
      <c r="ET711" s="113"/>
      <c r="EU711" s="113"/>
      <c r="EV711" s="113"/>
      <c r="EW711" s="113"/>
      <c r="EX711" s="113"/>
      <c r="EY711" s="113"/>
      <c r="EZ711" s="113"/>
      <c r="FA711" s="113"/>
      <c r="FB711" s="113"/>
      <c r="FC711" s="113"/>
      <c r="FD711" s="113"/>
      <c r="FE711" s="113"/>
      <c r="FF711" s="113"/>
      <c r="FG711" s="113"/>
      <c r="FH711" s="113"/>
      <c r="FI711" s="113"/>
      <c r="FJ711" s="113"/>
      <c r="FK711" s="113"/>
      <c r="FL711" s="113"/>
      <c r="FM711" s="113"/>
      <c r="FN711" s="113"/>
      <c r="FO711" s="113"/>
      <c r="FP711" s="113"/>
      <c r="FQ711" s="113"/>
      <c r="FR711" s="113"/>
      <c r="FS711" s="113"/>
      <c r="FT711" s="113"/>
      <c r="FU711" s="113"/>
      <c r="FV711" s="113"/>
      <c r="FW711" s="113"/>
      <c r="FX711" s="113"/>
      <c r="FY711" s="113"/>
      <c r="FZ711" s="113"/>
      <c r="GA711" s="113"/>
      <c r="GB711" s="113"/>
      <c r="GC711" s="113"/>
      <c r="GD711" s="113"/>
      <c r="GE711" s="113"/>
      <c r="GF711" s="113"/>
      <c r="GG711" s="113"/>
      <c r="GH711" s="113"/>
      <c r="GI711" s="113"/>
      <c r="GJ711" s="113"/>
      <c r="GK711" s="113"/>
      <c r="GL711" s="113"/>
      <c r="GM711" s="113"/>
      <c r="GN711" s="113"/>
      <c r="GO711" s="113"/>
      <c r="GP711" s="113"/>
      <c r="GQ711" s="113"/>
      <c r="GR711" s="113"/>
      <c r="GS711" s="113"/>
      <c r="GT711" s="113"/>
      <c r="GU711" s="113"/>
      <c r="GV711" s="113"/>
      <c r="GW711" s="113"/>
      <c r="GX711" s="113"/>
      <c r="GY711" s="113"/>
      <c r="GZ711" s="113"/>
      <c r="HA711" s="113"/>
      <c r="HB711" s="113"/>
      <c r="HC711" s="113"/>
      <c r="HD711" s="113"/>
      <c r="HE711" s="113"/>
      <c r="HF711" s="113"/>
      <c r="HG711" s="113"/>
      <c r="HH711" s="113"/>
      <c r="HI711" s="113"/>
      <c r="HJ711" s="113"/>
      <c r="HK711" s="113"/>
      <c r="HL711" s="113"/>
      <c r="HM711" s="113"/>
      <c r="HN711" s="113"/>
      <c r="HO711" s="113"/>
      <c r="HP711" s="113"/>
      <c r="HQ711" s="113"/>
      <c r="HR711" s="113"/>
      <c r="HS711" s="113"/>
      <c r="HT711" s="113"/>
      <c r="HU711" s="113"/>
      <c r="HV711" s="113"/>
      <c r="HW711" s="113"/>
      <c r="HX711" s="113"/>
      <c r="HY711" s="113"/>
      <c r="HZ711" s="113"/>
      <c r="IA711" s="113"/>
      <c r="IB711" s="113"/>
      <c r="IC711" s="113"/>
      <c r="ID711" s="113"/>
      <c r="IE711" s="113"/>
      <c r="IF711" s="113"/>
      <c r="IG711" s="113"/>
      <c r="IH711" s="113"/>
      <c r="II711" s="113"/>
      <c r="IJ711" s="113"/>
      <c r="IK711" s="113"/>
      <c r="IL711" s="113"/>
      <c r="IM711" s="113"/>
      <c r="IN711" s="113"/>
      <c r="IO711" s="113"/>
      <c r="IP711" s="113"/>
      <c r="IQ711" s="113"/>
      <c r="IR711" s="113"/>
      <c r="IS711" s="113"/>
      <c r="IT711" s="113"/>
      <c r="IU711" s="113"/>
      <c r="IV711" s="113"/>
    </row>
    <row r="712" customFormat="false" ht="35.65" hidden="false" customHeight="true" outlineLevel="0" collapsed="false">
      <c r="A712" s="86" t="s">
        <v>2355</v>
      </c>
      <c r="B712" s="86"/>
      <c r="C712" s="86"/>
      <c r="D712" s="86"/>
      <c r="E712" s="86"/>
      <c r="F712" s="89" t="n">
        <v>45002</v>
      </c>
      <c r="G712" s="63" t="s">
        <v>198</v>
      </c>
      <c r="H712" s="77" t="s">
        <v>2356</v>
      </c>
      <c r="I712" s="70"/>
      <c r="J712" s="58"/>
      <c r="K712" s="77" t="s">
        <v>2357</v>
      </c>
      <c r="L712" s="70"/>
      <c r="M712" s="58"/>
      <c r="N712" s="77" t="s">
        <v>2358</v>
      </c>
      <c r="O712" s="70"/>
      <c r="P712" s="58"/>
      <c r="Q712" s="77" t="s">
        <v>2359</v>
      </c>
      <c r="R712" s="70"/>
      <c r="S712" s="58"/>
      <c r="T712" s="56" t="n">
        <v>1780.1</v>
      </c>
      <c r="U712" s="91" t="s">
        <v>39</v>
      </c>
      <c r="V712" s="58" t="n">
        <v>962</v>
      </c>
      <c r="W712" s="77" t="s">
        <v>2360</v>
      </c>
      <c r="X712" s="57"/>
      <c r="Y712" s="58"/>
      <c r="Z712" s="77" t="s">
        <v>2361</v>
      </c>
      <c r="AA712" s="70"/>
      <c r="AB712" s="58"/>
      <c r="AC712" s="69"/>
      <c r="AD712" s="69"/>
      <c r="AE712" s="69"/>
      <c r="BM712" s="113"/>
      <c r="BN712" s="113"/>
      <c r="BO712" s="113"/>
      <c r="BP712" s="113"/>
      <c r="BQ712" s="113"/>
      <c r="BR712" s="113"/>
      <c r="BS712" s="113"/>
      <c r="BT712" s="113"/>
      <c r="BU712" s="113"/>
      <c r="BV712" s="113"/>
      <c r="BW712" s="113"/>
      <c r="BX712" s="113"/>
      <c r="BY712" s="113"/>
      <c r="BZ712" s="113"/>
      <c r="CA712" s="113"/>
      <c r="CB712" s="113"/>
      <c r="CC712" s="113"/>
      <c r="CD712" s="113"/>
      <c r="CE712" s="113"/>
      <c r="CF712" s="113"/>
      <c r="CG712" s="113"/>
      <c r="CH712" s="113"/>
      <c r="CI712" s="113"/>
      <c r="CJ712" s="113"/>
      <c r="CK712" s="113"/>
      <c r="CL712" s="113"/>
      <c r="CM712" s="113"/>
      <c r="CN712" s="113"/>
      <c r="CO712" s="113"/>
      <c r="CP712" s="113"/>
      <c r="CQ712" s="113"/>
      <c r="CR712" s="113"/>
      <c r="CS712" s="113"/>
      <c r="CT712" s="113"/>
      <c r="CU712" s="113"/>
      <c r="CV712" s="113"/>
      <c r="CW712" s="113"/>
      <c r="CX712" s="113"/>
      <c r="CY712" s="113"/>
      <c r="CZ712" s="113"/>
      <c r="DA712" s="113"/>
      <c r="DB712" s="113"/>
      <c r="DC712" s="113"/>
      <c r="DD712" s="113"/>
      <c r="DE712" s="113"/>
      <c r="DF712" s="113"/>
      <c r="DG712" s="113"/>
      <c r="DH712" s="113"/>
      <c r="DI712" s="113"/>
      <c r="DJ712" s="113"/>
      <c r="DK712" s="113"/>
      <c r="DL712" s="113"/>
      <c r="DM712" s="113"/>
      <c r="DN712" s="113"/>
      <c r="DO712" s="113"/>
      <c r="DP712" s="113"/>
      <c r="DQ712" s="113"/>
      <c r="DR712" s="113"/>
      <c r="DS712" s="113"/>
      <c r="DT712" s="113"/>
      <c r="DU712" s="113"/>
      <c r="DV712" s="113"/>
      <c r="DW712" s="113"/>
      <c r="DX712" s="113"/>
      <c r="DY712" s="113"/>
      <c r="DZ712" s="113"/>
      <c r="EA712" s="113"/>
      <c r="EB712" s="113"/>
      <c r="EC712" s="113"/>
      <c r="ED712" s="113"/>
      <c r="EE712" s="113"/>
      <c r="EF712" s="113"/>
      <c r="EG712" s="113"/>
      <c r="EH712" s="113"/>
      <c r="EI712" s="113"/>
      <c r="EJ712" s="113"/>
      <c r="EK712" s="113"/>
      <c r="EL712" s="113"/>
      <c r="EM712" s="113"/>
      <c r="EN712" s="113"/>
      <c r="EO712" s="113"/>
      <c r="EP712" s="113"/>
      <c r="EQ712" s="113"/>
      <c r="ER712" s="113"/>
      <c r="ES712" s="113"/>
      <c r="ET712" s="113"/>
      <c r="EU712" s="113"/>
      <c r="EV712" s="113"/>
      <c r="EW712" s="113"/>
      <c r="EX712" s="113"/>
      <c r="EY712" s="113"/>
      <c r="EZ712" s="113"/>
      <c r="FA712" s="113"/>
      <c r="FB712" s="113"/>
      <c r="FC712" s="113"/>
      <c r="FD712" s="113"/>
      <c r="FE712" s="113"/>
      <c r="FF712" s="113"/>
      <c r="FG712" s="113"/>
      <c r="FH712" s="113"/>
      <c r="FI712" s="113"/>
      <c r="FJ712" s="113"/>
      <c r="FK712" s="113"/>
      <c r="FL712" s="113"/>
      <c r="FM712" s="113"/>
      <c r="FN712" s="113"/>
      <c r="FO712" s="113"/>
      <c r="FP712" s="113"/>
      <c r="FQ712" s="113"/>
      <c r="FR712" s="113"/>
      <c r="FS712" s="113"/>
      <c r="FT712" s="113"/>
      <c r="FU712" s="113"/>
      <c r="FV712" s="113"/>
      <c r="FW712" s="113"/>
      <c r="FX712" s="113"/>
      <c r="FY712" s="113"/>
      <c r="FZ712" s="113"/>
      <c r="GA712" s="113"/>
      <c r="GB712" s="113"/>
      <c r="GC712" s="113"/>
      <c r="GD712" s="113"/>
      <c r="GE712" s="113"/>
      <c r="GF712" s="113"/>
      <c r="GG712" s="113"/>
      <c r="GH712" s="113"/>
      <c r="GI712" s="113"/>
      <c r="GJ712" s="113"/>
      <c r="GK712" s="113"/>
      <c r="GL712" s="113"/>
      <c r="GM712" s="113"/>
      <c r="GN712" s="113"/>
      <c r="GO712" s="113"/>
      <c r="GP712" s="113"/>
      <c r="GQ712" s="113"/>
      <c r="GR712" s="113"/>
      <c r="GS712" s="113"/>
      <c r="GT712" s="113"/>
      <c r="GU712" s="113"/>
      <c r="GV712" s="113"/>
      <c r="GW712" s="113"/>
      <c r="GX712" s="113"/>
      <c r="GY712" s="113"/>
      <c r="GZ712" s="113"/>
      <c r="HA712" s="113"/>
      <c r="HB712" s="113"/>
      <c r="HC712" s="113"/>
      <c r="HD712" s="113"/>
      <c r="HE712" s="113"/>
      <c r="HF712" s="113"/>
      <c r="HG712" s="113"/>
      <c r="HH712" s="113"/>
      <c r="HI712" s="113"/>
      <c r="HJ712" s="113"/>
      <c r="HK712" s="113"/>
      <c r="HL712" s="113"/>
      <c r="HM712" s="113"/>
      <c r="HN712" s="113"/>
      <c r="HO712" s="113"/>
      <c r="HP712" s="113"/>
      <c r="HQ712" s="113"/>
      <c r="HR712" s="113"/>
      <c r="HS712" s="113"/>
      <c r="HT712" s="113"/>
      <c r="HU712" s="113"/>
      <c r="HV712" s="113"/>
      <c r="HW712" s="113"/>
      <c r="HX712" s="113"/>
      <c r="HY712" s="113"/>
      <c r="HZ712" s="113"/>
      <c r="IA712" s="113"/>
      <c r="IB712" s="113"/>
      <c r="IC712" s="113"/>
      <c r="ID712" s="113"/>
      <c r="IE712" s="113"/>
      <c r="IF712" s="113"/>
      <c r="IG712" s="113"/>
      <c r="IH712" s="113"/>
      <c r="II712" s="113"/>
      <c r="IJ712" s="113"/>
      <c r="IK712" s="113"/>
      <c r="IL712" s="113"/>
      <c r="IM712" s="113"/>
      <c r="IN712" s="113"/>
      <c r="IO712" s="113"/>
      <c r="IP712" s="113"/>
      <c r="IQ712" s="113"/>
      <c r="IR712" s="113"/>
      <c r="IS712" s="113"/>
      <c r="IT712" s="113"/>
      <c r="IU712" s="113"/>
      <c r="IV712" s="113"/>
    </row>
    <row r="713" customFormat="false" ht="41.45" hidden="false" customHeight="true" outlineLevel="0" collapsed="false">
      <c r="A713" s="86"/>
      <c r="B713" s="230"/>
      <c r="C713" s="86"/>
      <c r="D713" s="86"/>
      <c r="E713" s="86"/>
      <c r="F713" s="89"/>
      <c r="G713" s="63" t="s">
        <v>166</v>
      </c>
      <c r="H713" s="205" t="str">
        <f aca="false">"&lt;"&amp;ROUND(RIGHT(H712,LEN(H712)-1)*81/1000,2)&amp;" ppb"</f>
        <v>&lt;1.4 ppb</v>
      </c>
      <c r="I713" s="70"/>
      <c r="J713" s="206"/>
      <c r="K713" s="205" t="str">
        <f aca="false">"&lt;"&amp;ROUND(RIGHT(K712,LEN(K712)-1)*81/1000,2)&amp;" ppb"</f>
        <v>&lt;10.68 ppb</v>
      </c>
      <c r="L713" s="70"/>
      <c r="M713" s="206"/>
      <c r="N713" s="205" t="str">
        <f aca="false">"&lt;"&amp;ROUND(RIGHT(N712,LEN(N712)-1)*1760/1000,2)&amp;" ppb"</f>
        <v>&lt;13.78 ppb</v>
      </c>
      <c r="O713" s="70"/>
      <c r="P713" s="206"/>
      <c r="Q713" s="205" t="str">
        <f aca="false">"&lt;"&amp;ROUND(RIGHT(Q712,LEN(Q712)-1)*246/1000,2)&amp;" ppb"</f>
        <v>&lt;4.65 ppb</v>
      </c>
      <c r="R713" s="70"/>
      <c r="S713" s="206"/>
      <c r="T713" s="205" t="str">
        <f aca="false">ROUND(T712*32300/1000000,2)&amp;" ppm"</f>
        <v>57.5 ppm</v>
      </c>
      <c r="U713" s="91" t="s">
        <v>39</v>
      </c>
      <c r="V713" s="206" t="str">
        <f aca="false">ROUND(V712*32300/1000000,2)&amp;" ppm"</f>
        <v>31.07 ppm</v>
      </c>
      <c r="W713" s="71"/>
      <c r="X713" s="70"/>
      <c r="Y713" s="72"/>
      <c r="Z713" s="71"/>
      <c r="AA713" s="70"/>
      <c r="AB713" s="72"/>
      <c r="AC713" s="73"/>
      <c r="AD713" s="70"/>
      <c r="AE713" s="74"/>
      <c r="BM713" s="113"/>
      <c r="BN713" s="113"/>
      <c r="BO713" s="113"/>
      <c r="BP713" s="113"/>
      <c r="BQ713" s="113"/>
      <c r="BR713" s="113"/>
      <c r="BS713" s="113"/>
      <c r="BT713" s="113"/>
      <c r="BU713" s="113"/>
      <c r="BV713" s="113"/>
      <c r="BW713" s="113"/>
      <c r="BX713" s="113"/>
      <c r="BY713" s="113"/>
      <c r="BZ713" s="113"/>
      <c r="CA713" s="113"/>
      <c r="CB713" s="113"/>
      <c r="CC713" s="113"/>
      <c r="CD713" s="113"/>
      <c r="CE713" s="113"/>
      <c r="CF713" s="113"/>
      <c r="CG713" s="113"/>
      <c r="CH713" s="113"/>
      <c r="CI713" s="113"/>
      <c r="CJ713" s="113"/>
      <c r="CK713" s="113"/>
      <c r="CL713" s="113"/>
      <c r="CM713" s="113"/>
      <c r="CN713" s="113"/>
      <c r="CO713" s="113"/>
      <c r="CP713" s="113"/>
      <c r="CQ713" s="113"/>
      <c r="CR713" s="113"/>
      <c r="CS713" s="113"/>
      <c r="CT713" s="113"/>
      <c r="CU713" s="113"/>
      <c r="CV713" s="113"/>
      <c r="CW713" s="113"/>
      <c r="CX713" s="113"/>
      <c r="CY713" s="113"/>
      <c r="CZ713" s="113"/>
      <c r="DA713" s="113"/>
      <c r="DB713" s="113"/>
      <c r="DC713" s="113"/>
      <c r="DD713" s="113"/>
      <c r="DE713" s="113"/>
      <c r="DF713" s="113"/>
      <c r="DG713" s="113"/>
      <c r="DH713" s="113"/>
      <c r="DI713" s="113"/>
      <c r="DJ713" s="113"/>
      <c r="DK713" s="113"/>
      <c r="DL713" s="113"/>
      <c r="DM713" s="113"/>
      <c r="DN713" s="113"/>
      <c r="DO713" s="113"/>
      <c r="DP713" s="113"/>
      <c r="DQ713" s="113"/>
      <c r="DR713" s="113"/>
      <c r="DS713" s="113"/>
      <c r="DT713" s="113"/>
      <c r="DU713" s="113"/>
      <c r="DV713" s="113"/>
      <c r="DW713" s="113"/>
      <c r="DX713" s="113"/>
      <c r="DY713" s="113"/>
      <c r="DZ713" s="113"/>
      <c r="EA713" s="113"/>
      <c r="EB713" s="113"/>
      <c r="EC713" s="113"/>
      <c r="ED713" s="113"/>
      <c r="EE713" s="113"/>
      <c r="EF713" s="113"/>
      <c r="EG713" s="113"/>
      <c r="EH713" s="113"/>
      <c r="EI713" s="113"/>
      <c r="EJ713" s="113"/>
      <c r="EK713" s="113"/>
      <c r="EL713" s="113"/>
      <c r="EM713" s="113"/>
      <c r="EN713" s="113"/>
      <c r="EO713" s="113"/>
      <c r="EP713" s="113"/>
      <c r="EQ713" s="113"/>
      <c r="ER713" s="113"/>
      <c r="ES713" s="113"/>
      <c r="ET713" s="113"/>
      <c r="EU713" s="113"/>
      <c r="EV713" s="113"/>
      <c r="EW713" s="113"/>
      <c r="EX713" s="113"/>
      <c r="EY713" s="113"/>
      <c r="EZ713" s="113"/>
      <c r="FA713" s="113"/>
      <c r="FB713" s="113"/>
      <c r="FC713" s="113"/>
      <c r="FD713" s="113"/>
      <c r="FE713" s="113"/>
      <c r="FF713" s="113"/>
      <c r="FG713" s="113"/>
      <c r="FH713" s="113"/>
      <c r="FI713" s="113"/>
      <c r="FJ713" s="113"/>
      <c r="FK713" s="113"/>
      <c r="FL713" s="113"/>
      <c r="FM713" s="113"/>
      <c r="FN713" s="113"/>
      <c r="FO713" s="113"/>
      <c r="FP713" s="113"/>
      <c r="FQ713" s="113"/>
      <c r="FR713" s="113"/>
      <c r="FS713" s="113"/>
      <c r="FT713" s="113"/>
      <c r="FU713" s="113"/>
      <c r="FV713" s="113"/>
      <c r="FW713" s="113"/>
      <c r="FX713" s="113"/>
      <c r="FY713" s="113"/>
      <c r="FZ713" s="113"/>
      <c r="GA713" s="113"/>
      <c r="GB713" s="113"/>
      <c r="GC713" s="113"/>
      <c r="GD713" s="113"/>
      <c r="GE713" s="113"/>
      <c r="GF713" s="113"/>
      <c r="GG713" s="113"/>
      <c r="GH713" s="113"/>
      <c r="GI713" s="113"/>
      <c r="GJ713" s="113"/>
      <c r="GK713" s="113"/>
      <c r="GL713" s="113"/>
      <c r="GM713" s="113"/>
      <c r="GN713" s="113"/>
      <c r="GO713" s="113"/>
      <c r="GP713" s="113"/>
      <c r="GQ713" s="113"/>
      <c r="GR713" s="113"/>
      <c r="GS713" s="113"/>
      <c r="GT713" s="113"/>
      <c r="GU713" s="113"/>
      <c r="GV713" s="113"/>
      <c r="GW713" s="113"/>
      <c r="GX713" s="113"/>
      <c r="GY713" s="113"/>
      <c r="GZ713" s="113"/>
      <c r="HA713" s="113"/>
      <c r="HB713" s="113"/>
      <c r="HC713" s="113"/>
      <c r="HD713" s="113"/>
      <c r="HE713" s="113"/>
      <c r="HF713" s="113"/>
      <c r="HG713" s="113"/>
      <c r="HH713" s="113"/>
      <c r="HI713" s="113"/>
      <c r="HJ713" s="113"/>
      <c r="HK713" s="113"/>
      <c r="HL713" s="113"/>
      <c r="HM713" s="113"/>
      <c r="HN713" s="113"/>
      <c r="HO713" s="113"/>
      <c r="HP713" s="113"/>
      <c r="HQ713" s="113"/>
      <c r="HR713" s="113"/>
      <c r="HS713" s="113"/>
      <c r="HT713" s="113"/>
      <c r="HU713" s="113"/>
      <c r="HV713" s="113"/>
      <c r="HW713" s="113"/>
      <c r="HX713" s="113"/>
      <c r="HY713" s="113"/>
      <c r="HZ713" s="113"/>
      <c r="IA713" s="113"/>
      <c r="IB713" s="113"/>
      <c r="IC713" s="113"/>
      <c r="ID713" s="113"/>
      <c r="IE713" s="113"/>
      <c r="IF713" s="113"/>
      <c r="IG713" s="113"/>
      <c r="IH713" s="113"/>
      <c r="II713" s="113"/>
      <c r="IJ713" s="113"/>
      <c r="IK713" s="113"/>
      <c r="IL713" s="113"/>
      <c r="IM713" s="113"/>
      <c r="IN713" s="113"/>
      <c r="IO713" s="113"/>
      <c r="IP713" s="113"/>
      <c r="IQ713" s="113"/>
      <c r="IR713" s="113"/>
      <c r="IS713" s="113"/>
      <c r="IT713" s="113"/>
      <c r="IU713" s="113"/>
      <c r="IV713" s="113"/>
    </row>
    <row r="714" customFormat="false" ht="35.65" hidden="false" customHeight="true" outlineLevel="0" collapsed="false">
      <c r="A714" s="86"/>
      <c r="B714" s="230"/>
      <c r="C714" s="86"/>
      <c r="D714" s="86"/>
      <c r="E714" s="86"/>
      <c r="F714" s="89"/>
      <c r="G714" s="63" t="s">
        <v>111</v>
      </c>
      <c r="H714" s="134" t="s">
        <v>115</v>
      </c>
      <c r="I714" s="134"/>
      <c r="J714" s="134"/>
      <c r="K714" s="108"/>
      <c r="L714" s="109" t="s">
        <v>80</v>
      </c>
      <c r="M714" s="110"/>
      <c r="N714" s="135"/>
      <c r="O714" s="109" t="s">
        <v>81</v>
      </c>
      <c r="P714" s="136"/>
      <c r="Q714" s="135"/>
      <c r="R714" s="109" t="s">
        <v>117</v>
      </c>
      <c r="S714" s="136"/>
      <c r="T714" s="111"/>
      <c r="U714" s="109" t="s">
        <v>1846</v>
      </c>
      <c r="V714" s="137"/>
      <c r="W714" s="111"/>
      <c r="X714" s="109" t="s">
        <v>1847</v>
      </c>
      <c r="Y714" s="137"/>
      <c r="Z714" s="111"/>
      <c r="AA714" s="109" t="s">
        <v>2345</v>
      </c>
      <c r="AB714" s="137"/>
      <c r="AC714" s="108"/>
      <c r="AD714" s="109"/>
      <c r="AE714" s="110"/>
      <c r="BM714" s="113"/>
      <c r="BN714" s="113"/>
      <c r="BO714" s="113"/>
      <c r="BP714" s="113"/>
      <c r="BQ714" s="113"/>
      <c r="BR714" s="113"/>
      <c r="BS714" s="113"/>
      <c r="BT714" s="113"/>
      <c r="BU714" s="113"/>
      <c r="BV714" s="113"/>
      <c r="BW714" s="113"/>
      <c r="BX714" s="113"/>
      <c r="BY714" s="113"/>
      <c r="BZ714" s="113"/>
      <c r="CA714" s="113"/>
      <c r="CB714" s="113"/>
      <c r="CC714" s="113"/>
      <c r="CD714" s="113"/>
      <c r="CE714" s="113"/>
      <c r="CF714" s="113"/>
      <c r="CG714" s="113"/>
      <c r="CH714" s="113"/>
      <c r="CI714" s="113"/>
      <c r="CJ714" s="113"/>
      <c r="CK714" s="113"/>
      <c r="CL714" s="113"/>
      <c r="CM714" s="113"/>
      <c r="CN714" s="113"/>
      <c r="CO714" s="113"/>
      <c r="CP714" s="113"/>
      <c r="CQ714" s="113"/>
      <c r="CR714" s="113"/>
      <c r="CS714" s="113"/>
      <c r="CT714" s="113"/>
      <c r="CU714" s="113"/>
      <c r="CV714" s="113"/>
      <c r="CW714" s="113"/>
      <c r="CX714" s="113"/>
      <c r="CY714" s="113"/>
      <c r="CZ714" s="113"/>
      <c r="DA714" s="113"/>
      <c r="DB714" s="113"/>
      <c r="DC714" s="113"/>
      <c r="DD714" s="113"/>
      <c r="DE714" s="113"/>
      <c r="DF714" s="113"/>
      <c r="DG714" s="113"/>
      <c r="DH714" s="113"/>
      <c r="DI714" s="113"/>
      <c r="DJ714" s="113"/>
      <c r="DK714" s="113"/>
      <c r="DL714" s="113"/>
      <c r="DM714" s="113"/>
      <c r="DN714" s="113"/>
      <c r="DO714" s="113"/>
      <c r="DP714" s="113"/>
      <c r="DQ714" s="113"/>
      <c r="DR714" s="113"/>
      <c r="DS714" s="113"/>
      <c r="DT714" s="113"/>
      <c r="DU714" s="113"/>
      <c r="DV714" s="113"/>
      <c r="DW714" s="113"/>
      <c r="DX714" s="113"/>
      <c r="DY714" s="113"/>
      <c r="DZ714" s="113"/>
      <c r="EA714" s="113"/>
      <c r="EB714" s="113"/>
      <c r="EC714" s="113"/>
      <c r="ED714" s="113"/>
      <c r="EE714" s="113"/>
      <c r="EF714" s="113"/>
      <c r="EG714" s="113"/>
      <c r="EH714" s="113"/>
      <c r="EI714" s="113"/>
      <c r="EJ714" s="113"/>
      <c r="EK714" s="113"/>
      <c r="EL714" s="113"/>
      <c r="EM714" s="113"/>
      <c r="EN714" s="113"/>
      <c r="EO714" s="113"/>
      <c r="EP714" s="113"/>
      <c r="EQ714" s="113"/>
      <c r="ER714" s="113"/>
      <c r="ES714" s="113"/>
      <c r="ET714" s="113"/>
      <c r="EU714" s="113"/>
      <c r="EV714" s="113"/>
      <c r="EW714" s="113"/>
      <c r="EX714" s="113"/>
      <c r="EY714" s="113"/>
      <c r="EZ714" s="113"/>
      <c r="FA714" s="113"/>
      <c r="FB714" s="113"/>
      <c r="FC714" s="113"/>
      <c r="FD714" s="113"/>
      <c r="FE714" s="113"/>
      <c r="FF714" s="113"/>
      <c r="FG714" s="113"/>
      <c r="FH714" s="113"/>
      <c r="FI714" s="113"/>
      <c r="FJ714" s="113"/>
      <c r="FK714" s="113"/>
      <c r="FL714" s="113"/>
      <c r="FM714" s="113"/>
      <c r="FN714" s="113"/>
      <c r="FO714" s="113"/>
      <c r="FP714" s="113"/>
      <c r="FQ714" s="113"/>
      <c r="FR714" s="113"/>
      <c r="FS714" s="113"/>
      <c r="FT714" s="113"/>
      <c r="FU714" s="113"/>
      <c r="FV714" s="113"/>
      <c r="FW714" s="113"/>
      <c r="FX714" s="113"/>
      <c r="FY714" s="113"/>
      <c r="FZ714" s="113"/>
      <c r="GA714" s="113"/>
      <c r="GB714" s="113"/>
      <c r="GC714" s="113"/>
      <c r="GD714" s="113"/>
      <c r="GE714" s="113"/>
      <c r="GF714" s="113"/>
      <c r="GG714" s="113"/>
      <c r="GH714" s="113"/>
      <c r="GI714" s="113"/>
      <c r="GJ714" s="113"/>
      <c r="GK714" s="113"/>
      <c r="GL714" s="113"/>
      <c r="GM714" s="113"/>
      <c r="GN714" s="113"/>
      <c r="GO714" s="113"/>
      <c r="GP714" s="113"/>
      <c r="GQ714" s="113"/>
      <c r="GR714" s="113"/>
      <c r="GS714" s="113"/>
      <c r="GT714" s="113"/>
      <c r="GU714" s="113"/>
      <c r="GV714" s="113"/>
      <c r="GW714" s="113"/>
      <c r="GX714" s="113"/>
      <c r="GY714" s="113"/>
      <c r="GZ714" s="113"/>
      <c r="HA714" s="113"/>
      <c r="HB714" s="113"/>
      <c r="HC714" s="113"/>
      <c r="HD714" s="113"/>
      <c r="HE714" s="113"/>
      <c r="HF714" s="113"/>
      <c r="HG714" s="113"/>
      <c r="HH714" s="113"/>
      <c r="HI714" s="113"/>
      <c r="HJ714" s="113"/>
      <c r="HK714" s="113"/>
      <c r="HL714" s="113"/>
      <c r="HM714" s="113"/>
      <c r="HN714" s="113"/>
      <c r="HO714" s="113"/>
      <c r="HP714" s="113"/>
      <c r="HQ714" s="113"/>
      <c r="HR714" s="113"/>
      <c r="HS714" s="113"/>
      <c r="HT714" s="113"/>
      <c r="HU714" s="113"/>
      <c r="HV714" s="113"/>
      <c r="HW714" s="113"/>
      <c r="HX714" s="113"/>
      <c r="HY714" s="113"/>
      <c r="HZ714" s="113"/>
      <c r="IA714" s="113"/>
      <c r="IB714" s="113"/>
      <c r="IC714" s="113"/>
      <c r="ID714" s="113"/>
      <c r="IE714" s="113"/>
      <c r="IF714" s="113"/>
      <c r="IG714" s="113"/>
      <c r="IH714" s="113"/>
      <c r="II714" s="113"/>
      <c r="IJ714" s="113"/>
      <c r="IK714" s="113"/>
      <c r="IL714" s="113"/>
      <c r="IM714" s="113"/>
      <c r="IN714" s="113"/>
      <c r="IO714" s="113"/>
      <c r="IP714" s="113"/>
      <c r="IQ714" s="113"/>
      <c r="IR714" s="113"/>
      <c r="IS714" s="113"/>
      <c r="IT714" s="113"/>
      <c r="IU714" s="113"/>
      <c r="IV714" s="113"/>
    </row>
    <row r="715" customFormat="false" ht="35.65" hidden="false" customHeight="true" outlineLevel="0" collapsed="false">
      <c r="A715" s="232"/>
      <c r="B715" s="86"/>
      <c r="C715" s="86"/>
      <c r="D715" s="86"/>
      <c r="E715" s="86"/>
      <c r="F715" s="89"/>
      <c r="G715" s="63" t="s">
        <v>198</v>
      </c>
      <c r="H715" s="77" t="s">
        <v>2362</v>
      </c>
      <c r="I715" s="57"/>
      <c r="J715" s="58"/>
      <c r="K715" s="77" t="s">
        <v>2363</v>
      </c>
      <c r="L715" s="57"/>
      <c r="M715" s="58"/>
      <c r="N715" s="77" t="s">
        <v>2364</v>
      </c>
      <c r="O715" s="57"/>
      <c r="P715" s="58"/>
      <c r="Q715" s="56" t="n">
        <v>53.61</v>
      </c>
      <c r="R715" s="98" t="s">
        <v>39</v>
      </c>
      <c r="S715" s="58" t="n">
        <v>43.65</v>
      </c>
      <c r="T715" s="77" t="s">
        <v>2365</v>
      </c>
      <c r="U715" s="70"/>
      <c r="V715" s="58"/>
      <c r="W715" s="77" t="s">
        <v>2366</v>
      </c>
      <c r="X715" s="70"/>
      <c r="Y715" s="58"/>
      <c r="Z715" s="343" t="s">
        <v>2367</v>
      </c>
      <c r="AA715" s="343"/>
      <c r="AB715" s="343"/>
      <c r="AC715" s="71"/>
      <c r="AD715" s="70"/>
      <c r="AE715" s="58"/>
      <c r="BM715" s="113"/>
      <c r="BN715" s="113"/>
      <c r="BO715" s="113"/>
      <c r="BP715" s="113"/>
      <c r="BQ715" s="113"/>
      <c r="BR715" s="113"/>
      <c r="BS715" s="113"/>
      <c r="BT715" s="113"/>
      <c r="BU715" s="113"/>
      <c r="BV715" s="113"/>
      <c r="BW715" s="113"/>
      <c r="BX715" s="113"/>
      <c r="BY715" s="113"/>
      <c r="BZ715" s="113"/>
      <c r="CA715" s="113"/>
      <c r="CB715" s="113"/>
      <c r="CC715" s="113"/>
      <c r="CD715" s="113"/>
      <c r="CE715" s="113"/>
      <c r="CF715" s="113"/>
      <c r="CG715" s="113"/>
      <c r="CH715" s="113"/>
      <c r="CI715" s="113"/>
      <c r="CJ715" s="113"/>
      <c r="CK715" s="113"/>
      <c r="CL715" s="113"/>
      <c r="CM715" s="113"/>
      <c r="CN715" s="113"/>
      <c r="CO715" s="113"/>
      <c r="CP715" s="113"/>
      <c r="CQ715" s="113"/>
      <c r="CR715" s="113"/>
      <c r="CS715" s="113"/>
      <c r="CT715" s="113"/>
      <c r="CU715" s="113"/>
      <c r="CV715" s="113"/>
      <c r="CW715" s="113"/>
      <c r="CX715" s="113"/>
      <c r="CY715" s="113"/>
      <c r="CZ715" s="113"/>
      <c r="DA715" s="113"/>
      <c r="DB715" s="113"/>
      <c r="DC715" s="113"/>
      <c r="DD715" s="113"/>
      <c r="DE715" s="113"/>
      <c r="DF715" s="113"/>
      <c r="DG715" s="113"/>
      <c r="DH715" s="113"/>
      <c r="DI715" s="113"/>
      <c r="DJ715" s="113"/>
      <c r="DK715" s="113"/>
      <c r="DL715" s="113"/>
      <c r="DM715" s="113"/>
      <c r="DN715" s="113"/>
      <c r="DO715" s="113"/>
      <c r="DP715" s="113"/>
      <c r="DQ715" s="113"/>
      <c r="DR715" s="113"/>
      <c r="DS715" s="113"/>
      <c r="DT715" s="113"/>
      <c r="DU715" s="113"/>
      <c r="DV715" s="113"/>
      <c r="DW715" s="113"/>
      <c r="DX715" s="113"/>
      <c r="DY715" s="113"/>
      <c r="DZ715" s="113"/>
      <c r="EA715" s="113"/>
      <c r="EB715" s="113"/>
      <c r="EC715" s="113"/>
      <c r="ED715" s="113"/>
      <c r="EE715" s="113"/>
      <c r="EF715" s="113"/>
      <c r="EG715" s="113"/>
      <c r="EH715" s="113"/>
      <c r="EI715" s="113"/>
      <c r="EJ715" s="113"/>
      <c r="EK715" s="113"/>
      <c r="EL715" s="113"/>
      <c r="EM715" s="113"/>
      <c r="EN715" s="113"/>
      <c r="EO715" s="113"/>
      <c r="EP715" s="113"/>
      <c r="EQ715" s="113"/>
      <c r="ER715" s="113"/>
      <c r="ES715" s="113"/>
      <c r="ET715" s="113"/>
      <c r="EU715" s="113"/>
      <c r="EV715" s="113"/>
      <c r="EW715" s="113"/>
      <c r="EX715" s="113"/>
      <c r="EY715" s="113"/>
      <c r="EZ715" s="113"/>
      <c r="FA715" s="113"/>
      <c r="FB715" s="113"/>
      <c r="FC715" s="113"/>
      <c r="FD715" s="113"/>
      <c r="FE715" s="113"/>
      <c r="FF715" s="113"/>
      <c r="FG715" s="113"/>
      <c r="FH715" s="113"/>
      <c r="FI715" s="113"/>
      <c r="FJ715" s="113"/>
      <c r="FK715" s="113"/>
      <c r="FL715" s="113"/>
      <c r="FM715" s="113"/>
      <c r="FN715" s="113"/>
      <c r="FO715" s="113"/>
      <c r="FP715" s="113"/>
      <c r="FQ715" s="113"/>
      <c r="FR715" s="113"/>
      <c r="FS715" s="113"/>
      <c r="FT715" s="113"/>
      <c r="FU715" s="113"/>
      <c r="FV715" s="113"/>
      <c r="FW715" s="113"/>
      <c r="FX715" s="113"/>
      <c r="FY715" s="113"/>
      <c r="FZ715" s="113"/>
      <c r="GA715" s="113"/>
      <c r="GB715" s="113"/>
      <c r="GC715" s="113"/>
      <c r="GD715" s="113"/>
      <c r="GE715" s="113"/>
      <c r="GF715" s="113"/>
      <c r="GG715" s="113"/>
      <c r="GH715" s="113"/>
      <c r="GI715" s="113"/>
      <c r="GJ715" s="113"/>
      <c r="GK715" s="113"/>
      <c r="GL715" s="113"/>
      <c r="GM715" s="113"/>
      <c r="GN715" s="113"/>
      <c r="GO715" s="113"/>
      <c r="GP715" s="113"/>
      <c r="GQ715" s="113"/>
      <c r="GR715" s="113"/>
      <c r="GS715" s="113"/>
      <c r="GT715" s="113"/>
      <c r="GU715" s="113"/>
      <c r="GV715" s="113"/>
      <c r="GW715" s="113"/>
      <c r="GX715" s="113"/>
      <c r="GY715" s="113"/>
      <c r="GZ715" s="113"/>
      <c r="HA715" s="113"/>
      <c r="HB715" s="113"/>
      <c r="HC715" s="113"/>
      <c r="HD715" s="113"/>
      <c r="HE715" s="113"/>
      <c r="HF715" s="113"/>
      <c r="HG715" s="113"/>
      <c r="HH715" s="113"/>
      <c r="HI715" s="113"/>
      <c r="HJ715" s="113"/>
      <c r="HK715" s="113"/>
      <c r="HL715" s="113"/>
      <c r="HM715" s="113"/>
      <c r="HN715" s="113"/>
      <c r="HO715" s="113"/>
      <c r="HP715" s="113"/>
      <c r="HQ715" s="113"/>
      <c r="HR715" s="113"/>
      <c r="HS715" s="113"/>
      <c r="HT715" s="113"/>
      <c r="HU715" s="113"/>
      <c r="HV715" s="113"/>
      <c r="HW715" s="113"/>
      <c r="HX715" s="113"/>
      <c r="HY715" s="113"/>
      <c r="HZ715" s="113"/>
      <c r="IA715" s="113"/>
      <c r="IB715" s="113"/>
      <c r="IC715" s="113"/>
      <c r="ID715" s="113"/>
      <c r="IE715" s="113"/>
      <c r="IF715" s="113"/>
      <c r="IG715" s="113"/>
      <c r="IH715" s="113"/>
      <c r="II715" s="113"/>
      <c r="IJ715" s="113"/>
      <c r="IK715" s="113"/>
      <c r="IL715" s="113"/>
      <c r="IM715" s="113"/>
      <c r="IN715" s="113"/>
      <c r="IO715" s="113"/>
      <c r="IP715" s="113"/>
      <c r="IQ715" s="113"/>
      <c r="IR715" s="113"/>
      <c r="IS715" s="113"/>
      <c r="IT715" s="113"/>
      <c r="IU715" s="113"/>
      <c r="IV715" s="113"/>
    </row>
    <row r="716" customFormat="false" ht="35.65" hidden="false" customHeight="true" outlineLevel="0" collapsed="false">
      <c r="A716" s="235"/>
      <c r="B716" s="235"/>
      <c r="C716" s="51"/>
      <c r="D716" s="51"/>
      <c r="E716" s="51"/>
      <c r="F716" s="53"/>
      <c r="G716" s="63" t="s">
        <v>166</v>
      </c>
      <c r="H716" s="205" t="str">
        <f aca="false">"&lt;"&amp;ROUND(RIGHT(H715,LEN(H715)-1)*81/1000,2)&amp;" ppb"</f>
        <v>&lt;142.72 ppb</v>
      </c>
      <c r="I716" s="70"/>
      <c r="J716" s="206"/>
      <c r="K716" s="71"/>
      <c r="L716" s="57"/>
      <c r="M716" s="72"/>
      <c r="N716" s="56"/>
      <c r="O716" s="70"/>
      <c r="P716" s="58"/>
      <c r="Q716" s="205" t="str">
        <f aca="false">ROUND(Q715*246/1000,2)&amp;" ppb"</f>
        <v>13.19 ppb</v>
      </c>
      <c r="R716" s="91" t="s">
        <v>39</v>
      </c>
      <c r="S716" s="206" t="str">
        <f aca="false">ROUND(S715*246/1000,2)&amp;" ppb"</f>
        <v>10.74 ppb</v>
      </c>
      <c r="T716" s="71"/>
      <c r="U716" s="72"/>
      <c r="V716" s="72"/>
      <c r="W716" s="56"/>
      <c r="X716" s="70"/>
      <c r="Y716" s="72"/>
      <c r="Z716" s="73"/>
      <c r="AA716" s="72"/>
      <c r="AB716" s="72"/>
      <c r="AC716" s="71"/>
      <c r="AD716" s="70"/>
      <c r="AE716" s="72"/>
      <c r="BM716" s="113"/>
      <c r="BN716" s="113"/>
      <c r="BO716" s="113"/>
      <c r="BP716" s="113"/>
      <c r="BQ716" s="113"/>
      <c r="BR716" s="113"/>
      <c r="BS716" s="113"/>
      <c r="BT716" s="113"/>
      <c r="BU716" s="113"/>
      <c r="BV716" s="113"/>
      <c r="BW716" s="113"/>
      <c r="BX716" s="113"/>
      <c r="BY716" s="113"/>
      <c r="BZ716" s="113"/>
      <c r="CA716" s="113"/>
      <c r="CB716" s="113"/>
      <c r="CC716" s="113"/>
      <c r="CD716" s="113"/>
      <c r="CE716" s="113"/>
      <c r="CF716" s="113"/>
      <c r="CG716" s="113"/>
      <c r="CH716" s="113"/>
      <c r="CI716" s="113"/>
      <c r="CJ716" s="113"/>
      <c r="CK716" s="113"/>
      <c r="CL716" s="113"/>
      <c r="CM716" s="113"/>
      <c r="CN716" s="113"/>
      <c r="CO716" s="113"/>
      <c r="CP716" s="113"/>
      <c r="CQ716" s="113"/>
      <c r="CR716" s="113"/>
      <c r="CS716" s="113"/>
      <c r="CT716" s="113"/>
      <c r="CU716" s="113"/>
      <c r="CV716" s="113"/>
      <c r="CW716" s="113"/>
      <c r="CX716" s="113"/>
      <c r="CY716" s="113"/>
      <c r="CZ716" s="113"/>
      <c r="DA716" s="113"/>
      <c r="DB716" s="113"/>
      <c r="DC716" s="113"/>
      <c r="DD716" s="113"/>
      <c r="DE716" s="113"/>
      <c r="DF716" s="113"/>
      <c r="DG716" s="113"/>
      <c r="DH716" s="113"/>
      <c r="DI716" s="113"/>
      <c r="DJ716" s="113"/>
      <c r="DK716" s="113"/>
      <c r="DL716" s="113"/>
      <c r="DM716" s="113"/>
      <c r="DN716" s="113"/>
      <c r="DO716" s="113"/>
      <c r="DP716" s="113"/>
      <c r="DQ716" s="113"/>
      <c r="DR716" s="113"/>
      <c r="DS716" s="113"/>
      <c r="DT716" s="113"/>
      <c r="DU716" s="113"/>
      <c r="DV716" s="113"/>
      <c r="DW716" s="113"/>
      <c r="DX716" s="113"/>
      <c r="DY716" s="113"/>
      <c r="DZ716" s="113"/>
      <c r="EA716" s="113"/>
      <c r="EB716" s="113"/>
      <c r="EC716" s="113"/>
      <c r="ED716" s="113"/>
      <c r="EE716" s="113"/>
      <c r="EF716" s="113"/>
      <c r="EG716" s="113"/>
      <c r="EH716" s="113"/>
      <c r="EI716" s="113"/>
      <c r="EJ716" s="113"/>
      <c r="EK716" s="113"/>
      <c r="EL716" s="113"/>
      <c r="EM716" s="113"/>
      <c r="EN716" s="113"/>
      <c r="EO716" s="113"/>
      <c r="EP716" s="113"/>
      <c r="EQ716" s="113"/>
      <c r="ER716" s="113"/>
      <c r="ES716" s="113"/>
      <c r="ET716" s="113"/>
      <c r="EU716" s="113"/>
      <c r="EV716" s="113"/>
      <c r="EW716" s="113"/>
      <c r="EX716" s="113"/>
      <c r="EY716" s="113"/>
      <c r="EZ716" s="113"/>
      <c r="FA716" s="113"/>
      <c r="FB716" s="113"/>
      <c r="FC716" s="113"/>
      <c r="FD716" s="113"/>
      <c r="FE716" s="113"/>
      <c r="FF716" s="113"/>
      <c r="FG716" s="113"/>
      <c r="FH716" s="113"/>
      <c r="FI716" s="113"/>
      <c r="FJ716" s="113"/>
      <c r="FK716" s="113"/>
      <c r="FL716" s="113"/>
      <c r="FM716" s="113"/>
      <c r="FN716" s="113"/>
      <c r="FO716" s="113"/>
      <c r="FP716" s="113"/>
      <c r="FQ716" s="113"/>
      <c r="FR716" s="113"/>
      <c r="FS716" s="113"/>
      <c r="FT716" s="113"/>
      <c r="FU716" s="113"/>
      <c r="FV716" s="113"/>
      <c r="FW716" s="113"/>
      <c r="FX716" s="113"/>
      <c r="FY716" s="113"/>
      <c r="FZ716" s="113"/>
      <c r="GA716" s="113"/>
      <c r="GB716" s="113"/>
      <c r="GC716" s="113"/>
      <c r="GD716" s="113"/>
      <c r="GE716" s="113"/>
      <c r="GF716" s="113"/>
      <c r="GG716" s="113"/>
      <c r="GH716" s="113"/>
      <c r="GI716" s="113"/>
      <c r="GJ716" s="113"/>
      <c r="GK716" s="113"/>
      <c r="GL716" s="113"/>
      <c r="GM716" s="113"/>
      <c r="GN716" s="113"/>
      <c r="GO716" s="113"/>
      <c r="GP716" s="113"/>
      <c r="GQ716" s="113"/>
      <c r="GR716" s="113"/>
      <c r="GS716" s="113"/>
      <c r="GT716" s="113"/>
      <c r="GU716" s="113"/>
      <c r="GV716" s="113"/>
      <c r="GW716" s="113"/>
      <c r="GX716" s="113"/>
      <c r="GY716" s="113"/>
      <c r="GZ716" s="113"/>
      <c r="HA716" s="113"/>
      <c r="HB716" s="113"/>
      <c r="HC716" s="113"/>
      <c r="HD716" s="113"/>
      <c r="HE716" s="113"/>
      <c r="HF716" s="113"/>
      <c r="HG716" s="113"/>
      <c r="HH716" s="113"/>
      <c r="HI716" s="113"/>
      <c r="HJ716" s="113"/>
      <c r="HK716" s="113"/>
      <c r="HL716" s="113"/>
      <c r="HM716" s="113"/>
      <c r="HN716" s="113"/>
      <c r="HO716" s="113"/>
      <c r="HP716" s="113"/>
      <c r="HQ716" s="113"/>
      <c r="HR716" s="113"/>
      <c r="HS716" s="113"/>
      <c r="HT716" s="113"/>
      <c r="HU716" s="113"/>
      <c r="HV716" s="113"/>
      <c r="HW716" s="113"/>
      <c r="HX716" s="113"/>
      <c r="HY716" s="113"/>
      <c r="HZ716" s="113"/>
      <c r="IA716" s="113"/>
      <c r="IB716" s="113"/>
      <c r="IC716" s="113"/>
      <c r="ID716" s="113"/>
      <c r="IE716" s="113"/>
      <c r="IF716" s="113"/>
      <c r="IG716" s="113"/>
      <c r="IH716" s="113"/>
      <c r="II716" s="113"/>
      <c r="IJ716" s="113"/>
      <c r="IK716" s="113"/>
      <c r="IL716" s="113"/>
      <c r="IM716" s="113"/>
      <c r="IN716" s="113"/>
      <c r="IO716" s="113"/>
      <c r="IP716" s="113"/>
      <c r="IQ716" s="113"/>
      <c r="IR716" s="113"/>
      <c r="IS716" s="113"/>
      <c r="IT716" s="113"/>
      <c r="IU716" s="113"/>
      <c r="IV716" s="113"/>
    </row>
    <row r="717" customFormat="false" ht="56.35" hidden="false" customHeight="true" outlineLevel="0" collapsed="false">
      <c r="A717" s="223" t="s">
        <v>2368</v>
      </c>
      <c r="B717" s="358" t="s">
        <v>2369</v>
      </c>
      <c r="C717" s="199" t="s">
        <v>2370</v>
      </c>
      <c r="D717" s="25" t="n">
        <v>10.704</v>
      </c>
      <c r="E717" s="26" t="n">
        <v>230317</v>
      </c>
      <c r="F717" s="27" t="n">
        <v>45002</v>
      </c>
      <c r="G717" s="28" t="s">
        <v>111</v>
      </c>
      <c r="H717" s="108"/>
      <c r="I717" s="109" t="s">
        <v>27</v>
      </c>
      <c r="J717" s="110"/>
      <c r="K717" s="108"/>
      <c r="L717" s="109" t="s">
        <v>28</v>
      </c>
      <c r="M717" s="110"/>
      <c r="N717" s="108"/>
      <c r="O717" s="109" t="s">
        <v>29</v>
      </c>
      <c r="P717" s="110"/>
      <c r="Q717" s="108"/>
      <c r="R717" s="109" t="s">
        <v>30</v>
      </c>
      <c r="S717" s="110"/>
      <c r="T717" s="111"/>
      <c r="U717" s="109" t="s">
        <v>112</v>
      </c>
      <c r="V717" s="110"/>
      <c r="W717" s="108"/>
      <c r="X717" s="109" t="s">
        <v>32</v>
      </c>
      <c r="Y717" s="110"/>
      <c r="Z717" s="108"/>
      <c r="AA717" s="109" t="s">
        <v>98</v>
      </c>
      <c r="AB717" s="110"/>
      <c r="AC717" s="112" t="s">
        <v>34</v>
      </c>
      <c r="AD717" s="112"/>
      <c r="AE717" s="112"/>
      <c r="BM717" s="113"/>
      <c r="BN717" s="113"/>
      <c r="BO717" s="113"/>
      <c r="BP717" s="113"/>
      <c r="BQ717" s="113"/>
      <c r="BR717" s="113"/>
      <c r="BS717" s="113"/>
      <c r="BT717" s="113"/>
      <c r="BU717" s="113"/>
      <c r="BV717" s="113"/>
      <c r="BW717" s="113"/>
      <c r="BX717" s="113"/>
      <c r="BY717" s="113"/>
      <c r="BZ717" s="113"/>
      <c r="CA717" s="113"/>
      <c r="CB717" s="113"/>
      <c r="CC717" s="113"/>
      <c r="CD717" s="113"/>
      <c r="CE717" s="113"/>
      <c r="CF717" s="113"/>
      <c r="CG717" s="113"/>
      <c r="CH717" s="113"/>
      <c r="CI717" s="113"/>
      <c r="CJ717" s="113"/>
      <c r="CK717" s="113"/>
      <c r="CL717" s="113"/>
      <c r="CM717" s="113"/>
      <c r="CN717" s="113"/>
      <c r="CO717" s="113"/>
      <c r="CP717" s="113"/>
      <c r="CQ717" s="113"/>
      <c r="CR717" s="113"/>
      <c r="CS717" s="113"/>
      <c r="CT717" s="113"/>
      <c r="CU717" s="113"/>
      <c r="CV717" s="113"/>
      <c r="CW717" s="113"/>
      <c r="CX717" s="113"/>
      <c r="CY717" s="113"/>
      <c r="CZ717" s="113"/>
      <c r="DA717" s="113"/>
      <c r="DB717" s="113"/>
      <c r="DC717" s="113"/>
      <c r="DD717" s="113"/>
      <c r="DE717" s="113"/>
      <c r="DF717" s="113"/>
      <c r="DG717" s="113"/>
      <c r="DH717" s="113"/>
      <c r="DI717" s="113"/>
      <c r="DJ717" s="113"/>
      <c r="DK717" s="113"/>
      <c r="DL717" s="113"/>
      <c r="DM717" s="113"/>
      <c r="DN717" s="113"/>
      <c r="DO717" s="113"/>
      <c r="DP717" s="113"/>
      <c r="DQ717" s="113"/>
      <c r="DR717" s="113"/>
      <c r="DS717" s="113"/>
      <c r="DT717" s="113"/>
      <c r="DU717" s="113"/>
      <c r="DV717" s="113"/>
      <c r="DW717" s="113"/>
      <c r="DX717" s="113"/>
      <c r="DY717" s="113"/>
      <c r="DZ717" s="113"/>
      <c r="EA717" s="113"/>
      <c r="EB717" s="113"/>
      <c r="EC717" s="113"/>
      <c r="ED717" s="113"/>
      <c r="EE717" s="113"/>
      <c r="EF717" s="113"/>
      <c r="EG717" s="113"/>
      <c r="EH717" s="113"/>
      <c r="EI717" s="113"/>
      <c r="EJ717" s="113"/>
      <c r="EK717" s="113"/>
      <c r="EL717" s="113"/>
      <c r="EM717" s="113"/>
      <c r="EN717" s="113"/>
      <c r="EO717" s="113"/>
      <c r="EP717" s="113"/>
      <c r="EQ717" s="113"/>
      <c r="ER717" s="113"/>
      <c r="ES717" s="113"/>
      <c r="ET717" s="113"/>
      <c r="EU717" s="113"/>
      <c r="EV717" s="113"/>
      <c r="EW717" s="113"/>
      <c r="EX717" s="113"/>
      <c r="EY717" s="113"/>
      <c r="EZ717" s="113"/>
      <c r="FA717" s="113"/>
      <c r="FB717" s="113"/>
      <c r="FC717" s="113"/>
      <c r="FD717" s="113"/>
      <c r="FE717" s="113"/>
      <c r="FF717" s="113"/>
      <c r="FG717" s="113"/>
      <c r="FH717" s="113"/>
      <c r="FI717" s="113"/>
      <c r="FJ717" s="113"/>
      <c r="FK717" s="113"/>
      <c r="FL717" s="113"/>
      <c r="FM717" s="113"/>
      <c r="FN717" s="113"/>
      <c r="FO717" s="113"/>
      <c r="FP717" s="113"/>
      <c r="FQ717" s="113"/>
      <c r="FR717" s="113"/>
      <c r="FS717" s="113"/>
      <c r="FT717" s="113"/>
      <c r="FU717" s="113"/>
      <c r="FV717" s="113"/>
      <c r="FW717" s="113"/>
      <c r="FX717" s="113"/>
      <c r="FY717" s="113"/>
      <c r="FZ717" s="113"/>
      <c r="GA717" s="113"/>
      <c r="GB717" s="113"/>
      <c r="GC717" s="113"/>
      <c r="GD717" s="113"/>
      <c r="GE717" s="113"/>
      <c r="GF717" s="113"/>
      <c r="GG717" s="113"/>
      <c r="GH717" s="113"/>
      <c r="GI717" s="113"/>
      <c r="GJ717" s="113"/>
      <c r="GK717" s="113"/>
      <c r="GL717" s="113"/>
      <c r="GM717" s="113"/>
      <c r="GN717" s="113"/>
      <c r="GO717" s="113"/>
      <c r="GP717" s="113"/>
      <c r="GQ717" s="113"/>
      <c r="GR717" s="113"/>
      <c r="GS717" s="113"/>
      <c r="GT717" s="113"/>
      <c r="GU717" s="113"/>
      <c r="GV717" s="113"/>
      <c r="GW717" s="113"/>
      <c r="GX717" s="113"/>
      <c r="GY717" s="113"/>
      <c r="GZ717" s="113"/>
      <c r="HA717" s="113"/>
      <c r="HB717" s="113"/>
      <c r="HC717" s="113"/>
      <c r="HD717" s="113"/>
      <c r="HE717" s="113"/>
      <c r="HF717" s="113"/>
      <c r="HG717" s="113"/>
      <c r="HH717" s="113"/>
      <c r="HI717" s="113"/>
      <c r="HJ717" s="113"/>
      <c r="HK717" s="113"/>
      <c r="HL717" s="113"/>
      <c r="HM717" s="113"/>
      <c r="HN717" s="113"/>
      <c r="HO717" s="113"/>
      <c r="HP717" s="113"/>
      <c r="HQ717" s="113"/>
      <c r="HR717" s="113"/>
      <c r="HS717" s="113"/>
      <c r="HT717" s="113"/>
      <c r="HU717" s="113"/>
      <c r="HV717" s="113"/>
      <c r="HW717" s="113"/>
      <c r="HX717" s="113"/>
      <c r="HY717" s="113"/>
      <c r="HZ717" s="113"/>
      <c r="IA717" s="113"/>
      <c r="IB717" s="113"/>
      <c r="IC717" s="113"/>
      <c r="ID717" s="113"/>
      <c r="IE717" s="113"/>
      <c r="IF717" s="113"/>
      <c r="IG717" s="113"/>
      <c r="IH717" s="113"/>
      <c r="II717" s="113"/>
      <c r="IJ717" s="113"/>
      <c r="IK717" s="113"/>
      <c r="IL717" s="113"/>
      <c r="IM717" s="113"/>
      <c r="IN717" s="113"/>
      <c r="IO717" s="113"/>
      <c r="IP717" s="113"/>
      <c r="IQ717" s="113"/>
      <c r="IR717" s="113"/>
      <c r="IS717" s="113"/>
      <c r="IT717" s="113"/>
      <c r="IU717" s="113"/>
      <c r="IV717" s="113"/>
    </row>
    <row r="718" customFormat="false" ht="29.05" hidden="false" customHeight="true" outlineLevel="0" collapsed="false">
      <c r="A718" s="93" t="s">
        <v>2371</v>
      </c>
      <c r="B718" s="93"/>
      <c r="C718" s="93"/>
      <c r="D718" s="93"/>
      <c r="E718" s="93"/>
      <c r="F718" s="96" t="n">
        <v>45013</v>
      </c>
      <c r="G718" s="28" t="s">
        <v>198</v>
      </c>
      <c r="H718" s="35" t="n">
        <v>21.97</v>
      </c>
      <c r="I718" s="33" t="s">
        <v>39</v>
      </c>
      <c r="J718" s="36" t="n">
        <v>20.06</v>
      </c>
      <c r="K718" s="35" t="s">
        <v>2372</v>
      </c>
      <c r="L718" s="33"/>
      <c r="M718" s="36"/>
      <c r="N718" s="35" t="n">
        <v>4.998</v>
      </c>
      <c r="O718" s="33" t="s">
        <v>39</v>
      </c>
      <c r="P718" s="36" t="n">
        <v>4.338</v>
      </c>
      <c r="Q718" s="35" t="s">
        <v>2373</v>
      </c>
      <c r="R718" s="33"/>
      <c r="S718" s="36"/>
      <c r="T718" s="35" t="s">
        <v>2374</v>
      </c>
      <c r="U718" s="33"/>
      <c r="V718" s="36"/>
      <c r="W718" s="35" t="s">
        <v>2375</v>
      </c>
      <c r="X718" s="30"/>
      <c r="Y718" s="36"/>
      <c r="Z718" s="35" t="s">
        <v>2376</v>
      </c>
      <c r="AA718" s="33"/>
      <c r="AB718" s="36"/>
      <c r="AC718" s="163"/>
      <c r="AD718" s="163"/>
      <c r="AE718" s="163"/>
      <c r="BM718" s="113"/>
      <c r="BN718" s="113"/>
      <c r="BO718" s="113"/>
      <c r="BP718" s="113"/>
      <c r="BQ718" s="113"/>
      <c r="BR718" s="113"/>
      <c r="BS718" s="113"/>
      <c r="BT718" s="113"/>
      <c r="BU718" s="113"/>
      <c r="BV718" s="113"/>
      <c r="BW718" s="113"/>
      <c r="BX718" s="113"/>
      <c r="BY718" s="113"/>
      <c r="BZ718" s="113"/>
      <c r="CA718" s="113"/>
      <c r="CB718" s="113"/>
      <c r="CC718" s="113"/>
      <c r="CD718" s="113"/>
      <c r="CE718" s="113"/>
      <c r="CF718" s="113"/>
      <c r="CG718" s="113"/>
      <c r="CH718" s="113"/>
      <c r="CI718" s="113"/>
      <c r="CJ718" s="113"/>
      <c r="CK718" s="113"/>
      <c r="CL718" s="113"/>
      <c r="CM718" s="113"/>
      <c r="CN718" s="113"/>
      <c r="CO718" s="113"/>
      <c r="CP718" s="113"/>
      <c r="CQ718" s="113"/>
      <c r="CR718" s="113"/>
      <c r="CS718" s="113"/>
      <c r="CT718" s="113"/>
      <c r="CU718" s="113"/>
      <c r="CV718" s="113"/>
      <c r="CW718" s="113"/>
      <c r="CX718" s="113"/>
      <c r="CY718" s="113"/>
      <c r="CZ718" s="113"/>
      <c r="DA718" s="113"/>
      <c r="DB718" s="113"/>
      <c r="DC718" s="113"/>
      <c r="DD718" s="113"/>
      <c r="DE718" s="113"/>
      <c r="DF718" s="113"/>
      <c r="DG718" s="113"/>
      <c r="DH718" s="113"/>
      <c r="DI718" s="113"/>
      <c r="DJ718" s="113"/>
      <c r="DK718" s="113"/>
      <c r="DL718" s="113"/>
      <c r="DM718" s="113"/>
      <c r="DN718" s="113"/>
      <c r="DO718" s="113"/>
      <c r="DP718" s="113"/>
      <c r="DQ718" s="113"/>
      <c r="DR718" s="113"/>
      <c r="DS718" s="113"/>
      <c r="DT718" s="113"/>
      <c r="DU718" s="113"/>
      <c r="DV718" s="113"/>
      <c r="DW718" s="113"/>
      <c r="DX718" s="113"/>
      <c r="DY718" s="113"/>
      <c r="DZ718" s="113"/>
      <c r="EA718" s="113"/>
      <c r="EB718" s="113"/>
      <c r="EC718" s="113"/>
      <c r="ED718" s="113"/>
      <c r="EE718" s="113"/>
      <c r="EF718" s="113"/>
      <c r="EG718" s="113"/>
      <c r="EH718" s="113"/>
      <c r="EI718" s="113"/>
      <c r="EJ718" s="113"/>
      <c r="EK718" s="113"/>
      <c r="EL718" s="113"/>
      <c r="EM718" s="113"/>
      <c r="EN718" s="113"/>
      <c r="EO718" s="113"/>
      <c r="EP718" s="113"/>
      <c r="EQ718" s="113"/>
      <c r="ER718" s="113"/>
      <c r="ES718" s="113"/>
      <c r="ET718" s="113"/>
      <c r="EU718" s="113"/>
      <c r="EV718" s="113"/>
      <c r="EW718" s="113"/>
      <c r="EX718" s="113"/>
      <c r="EY718" s="113"/>
      <c r="EZ718" s="113"/>
      <c r="FA718" s="113"/>
      <c r="FB718" s="113"/>
      <c r="FC718" s="113"/>
      <c r="FD718" s="113"/>
      <c r="FE718" s="113"/>
      <c r="FF718" s="113"/>
      <c r="FG718" s="113"/>
      <c r="FH718" s="113"/>
      <c r="FI718" s="113"/>
      <c r="FJ718" s="113"/>
      <c r="FK718" s="113"/>
      <c r="FL718" s="113"/>
      <c r="FM718" s="113"/>
      <c r="FN718" s="113"/>
      <c r="FO718" s="113"/>
      <c r="FP718" s="113"/>
      <c r="FQ718" s="113"/>
      <c r="FR718" s="113"/>
      <c r="FS718" s="113"/>
      <c r="FT718" s="113"/>
      <c r="FU718" s="113"/>
      <c r="FV718" s="113"/>
      <c r="FW718" s="113"/>
      <c r="FX718" s="113"/>
      <c r="FY718" s="113"/>
      <c r="FZ718" s="113"/>
      <c r="GA718" s="113"/>
      <c r="GB718" s="113"/>
      <c r="GC718" s="113"/>
      <c r="GD718" s="113"/>
      <c r="GE718" s="113"/>
      <c r="GF718" s="113"/>
      <c r="GG718" s="113"/>
      <c r="GH718" s="113"/>
      <c r="GI718" s="113"/>
      <c r="GJ718" s="113"/>
      <c r="GK718" s="113"/>
      <c r="GL718" s="113"/>
      <c r="GM718" s="113"/>
      <c r="GN718" s="113"/>
      <c r="GO718" s="113"/>
      <c r="GP718" s="113"/>
      <c r="GQ718" s="113"/>
      <c r="GR718" s="113"/>
      <c r="GS718" s="113"/>
      <c r="GT718" s="113"/>
      <c r="GU718" s="113"/>
      <c r="GV718" s="113"/>
      <c r="GW718" s="113"/>
      <c r="GX718" s="113"/>
      <c r="GY718" s="113"/>
      <c r="GZ718" s="113"/>
      <c r="HA718" s="113"/>
      <c r="HB718" s="113"/>
      <c r="HC718" s="113"/>
      <c r="HD718" s="113"/>
      <c r="HE718" s="113"/>
      <c r="HF718" s="113"/>
      <c r="HG718" s="113"/>
      <c r="HH718" s="113"/>
      <c r="HI718" s="113"/>
      <c r="HJ718" s="113"/>
      <c r="HK718" s="113"/>
      <c r="HL718" s="113"/>
      <c r="HM718" s="113"/>
      <c r="HN718" s="113"/>
      <c r="HO718" s="113"/>
      <c r="HP718" s="113"/>
      <c r="HQ718" s="113"/>
      <c r="HR718" s="113"/>
      <c r="HS718" s="113"/>
      <c r="HT718" s="113"/>
      <c r="HU718" s="113"/>
      <c r="HV718" s="113"/>
      <c r="HW718" s="113"/>
      <c r="HX718" s="113"/>
      <c r="HY718" s="113"/>
      <c r="HZ718" s="113"/>
      <c r="IA718" s="113"/>
      <c r="IB718" s="113"/>
      <c r="IC718" s="113"/>
      <c r="ID718" s="113"/>
      <c r="IE718" s="113"/>
      <c r="IF718" s="113"/>
      <c r="IG718" s="113"/>
      <c r="IH718" s="113"/>
      <c r="II718" s="113"/>
      <c r="IJ718" s="113"/>
      <c r="IK718" s="113"/>
      <c r="IL718" s="113"/>
      <c r="IM718" s="113"/>
      <c r="IN718" s="113"/>
      <c r="IO718" s="113"/>
      <c r="IP718" s="113"/>
      <c r="IQ718" s="113"/>
      <c r="IR718" s="113"/>
      <c r="IS718" s="113"/>
      <c r="IT718" s="113"/>
      <c r="IU718" s="113"/>
      <c r="IV718" s="113"/>
    </row>
    <row r="719" customFormat="false" ht="39.8" hidden="false" customHeight="true" outlineLevel="0" collapsed="false">
      <c r="A719" s="93"/>
      <c r="B719" s="224"/>
      <c r="C719" s="93"/>
      <c r="D719" s="93"/>
      <c r="E719" s="93"/>
      <c r="F719" s="96"/>
      <c r="G719" s="28" t="s">
        <v>166</v>
      </c>
      <c r="H719" s="201" t="str">
        <f aca="false">ROUND(H718*81/1000,2)&amp;" ppb"</f>
        <v>1.78 ppb</v>
      </c>
      <c r="I719" s="33" t="s">
        <v>39</v>
      </c>
      <c r="J719" s="202" t="str">
        <f aca="false">ROUND(J718*81/1000,2)&amp;" ppb"</f>
        <v>1.62 ppb</v>
      </c>
      <c r="K719" s="201" t="str">
        <f aca="false">"&lt;"&amp;ROUND(RIGHT(K718,LEN(K718)-1)*81/1000,2)&amp;" ppb"</f>
        <v>&lt;12.51 ppb</v>
      </c>
      <c r="L719" s="33"/>
      <c r="M719" s="202"/>
      <c r="N719" s="201" t="str">
        <f aca="false">ROUND(N718*1760/1000,2)&amp;" ppb"</f>
        <v>8.8 ppb</v>
      </c>
      <c r="O719" s="33" t="s">
        <v>39</v>
      </c>
      <c r="P719" s="202" t="str">
        <f aca="false">ROUND(P718*1760/1000,2)&amp;" ppb"</f>
        <v>7.63 ppb</v>
      </c>
      <c r="Q719" s="201" t="str">
        <f aca="false">"&lt;"&amp;ROUND(RIGHT(Q718,LEN(Q718)-1)*246/1000,2)&amp;" ppb"</f>
        <v>&lt;5.68 ppb</v>
      </c>
      <c r="R719" s="33"/>
      <c r="S719" s="202"/>
      <c r="T719" s="201" t="str">
        <f aca="false">"&lt;"&amp;ROUND(RIGHT(T718,LEN(T718)-1)*32300/1000000,2)&amp;" ppm"</f>
        <v>&lt;49.68 ppm</v>
      </c>
      <c r="U719" s="33"/>
      <c r="V719" s="202"/>
      <c r="W719" s="29"/>
      <c r="X719" s="33"/>
      <c r="Y719" s="31"/>
      <c r="Z719" s="29"/>
      <c r="AA719" s="33"/>
      <c r="AB719" s="31"/>
      <c r="AC719" s="37"/>
      <c r="AD719" s="33"/>
      <c r="AE719" s="38"/>
      <c r="BM719" s="113"/>
      <c r="BN719" s="113"/>
      <c r="BO719" s="113"/>
      <c r="BP719" s="113"/>
      <c r="BQ719" s="113"/>
      <c r="BR719" s="113"/>
      <c r="BS719" s="113"/>
      <c r="BT719" s="113"/>
      <c r="BU719" s="113"/>
      <c r="BV719" s="113"/>
      <c r="BW719" s="113"/>
      <c r="BX719" s="113"/>
      <c r="BY719" s="113"/>
      <c r="BZ719" s="113"/>
      <c r="CA719" s="113"/>
      <c r="CB719" s="113"/>
      <c r="CC719" s="113"/>
      <c r="CD719" s="113"/>
      <c r="CE719" s="113"/>
      <c r="CF719" s="113"/>
      <c r="CG719" s="113"/>
      <c r="CH719" s="113"/>
      <c r="CI719" s="113"/>
      <c r="CJ719" s="113"/>
      <c r="CK719" s="113"/>
      <c r="CL719" s="113"/>
      <c r="CM719" s="113"/>
      <c r="CN719" s="113"/>
      <c r="CO719" s="113"/>
      <c r="CP719" s="113"/>
      <c r="CQ719" s="113"/>
      <c r="CR719" s="113"/>
      <c r="CS719" s="113"/>
      <c r="CT719" s="113"/>
      <c r="CU719" s="113"/>
      <c r="CV719" s="113"/>
      <c r="CW719" s="113"/>
      <c r="CX719" s="113"/>
      <c r="CY719" s="113"/>
      <c r="CZ719" s="113"/>
      <c r="DA719" s="113"/>
      <c r="DB719" s="113"/>
      <c r="DC719" s="113"/>
      <c r="DD719" s="113"/>
      <c r="DE719" s="113"/>
      <c r="DF719" s="113"/>
      <c r="DG719" s="113"/>
      <c r="DH719" s="113"/>
      <c r="DI719" s="113"/>
      <c r="DJ719" s="113"/>
      <c r="DK719" s="113"/>
      <c r="DL719" s="113"/>
      <c r="DM719" s="113"/>
      <c r="DN719" s="113"/>
      <c r="DO719" s="113"/>
      <c r="DP719" s="113"/>
      <c r="DQ719" s="113"/>
      <c r="DR719" s="113"/>
      <c r="DS719" s="113"/>
      <c r="DT719" s="113"/>
      <c r="DU719" s="113"/>
      <c r="DV719" s="113"/>
      <c r="DW719" s="113"/>
      <c r="DX719" s="113"/>
      <c r="DY719" s="113"/>
      <c r="DZ719" s="113"/>
      <c r="EA719" s="113"/>
      <c r="EB719" s="113"/>
      <c r="EC719" s="113"/>
      <c r="ED719" s="113"/>
      <c r="EE719" s="113"/>
      <c r="EF719" s="113"/>
      <c r="EG719" s="113"/>
      <c r="EH719" s="113"/>
      <c r="EI719" s="113"/>
      <c r="EJ719" s="113"/>
      <c r="EK719" s="113"/>
      <c r="EL719" s="113"/>
      <c r="EM719" s="113"/>
      <c r="EN719" s="113"/>
      <c r="EO719" s="113"/>
      <c r="EP719" s="113"/>
      <c r="EQ719" s="113"/>
      <c r="ER719" s="113"/>
      <c r="ES719" s="113"/>
      <c r="ET719" s="113"/>
      <c r="EU719" s="113"/>
      <c r="EV719" s="113"/>
      <c r="EW719" s="113"/>
      <c r="EX719" s="113"/>
      <c r="EY719" s="113"/>
      <c r="EZ719" s="113"/>
      <c r="FA719" s="113"/>
      <c r="FB719" s="113"/>
      <c r="FC719" s="113"/>
      <c r="FD719" s="113"/>
      <c r="FE719" s="113"/>
      <c r="FF719" s="113"/>
      <c r="FG719" s="113"/>
      <c r="FH719" s="113"/>
      <c r="FI719" s="113"/>
      <c r="FJ719" s="113"/>
      <c r="FK719" s="113"/>
      <c r="FL719" s="113"/>
      <c r="FM719" s="113"/>
      <c r="FN719" s="113"/>
      <c r="FO719" s="113"/>
      <c r="FP719" s="113"/>
      <c r="FQ719" s="113"/>
      <c r="FR719" s="113"/>
      <c r="FS719" s="113"/>
      <c r="FT719" s="113"/>
      <c r="FU719" s="113"/>
      <c r="FV719" s="113"/>
      <c r="FW719" s="113"/>
      <c r="FX719" s="113"/>
      <c r="FY719" s="113"/>
      <c r="FZ719" s="113"/>
      <c r="GA719" s="113"/>
      <c r="GB719" s="113"/>
      <c r="GC719" s="113"/>
      <c r="GD719" s="113"/>
      <c r="GE719" s="113"/>
      <c r="GF719" s="113"/>
      <c r="GG719" s="113"/>
      <c r="GH719" s="113"/>
      <c r="GI719" s="113"/>
      <c r="GJ719" s="113"/>
      <c r="GK719" s="113"/>
      <c r="GL719" s="113"/>
      <c r="GM719" s="113"/>
      <c r="GN719" s="113"/>
      <c r="GO719" s="113"/>
      <c r="GP719" s="113"/>
      <c r="GQ719" s="113"/>
      <c r="GR719" s="113"/>
      <c r="GS719" s="113"/>
      <c r="GT719" s="113"/>
      <c r="GU719" s="113"/>
      <c r="GV719" s="113"/>
      <c r="GW719" s="113"/>
      <c r="GX719" s="113"/>
      <c r="GY719" s="113"/>
      <c r="GZ719" s="113"/>
      <c r="HA719" s="113"/>
      <c r="HB719" s="113"/>
      <c r="HC719" s="113"/>
      <c r="HD719" s="113"/>
      <c r="HE719" s="113"/>
      <c r="HF719" s="113"/>
      <c r="HG719" s="113"/>
      <c r="HH719" s="113"/>
      <c r="HI719" s="113"/>
      <c r="HJ719" s="113"/>
      <c r="HK719" s="113"/>
      <c r="HL719" s="113"/>
      <c r="HM719" s="113"/>
      <c r="HN719" s="113"/>
      <c r="HO719" s="113"/>
      <c r="HP719" s="113"/>
      <c r="HQ719" s="113"/>
      <c r="HR719" s="113"/>
      <c r="HS719" s="113"/>
      <c r="HT719" s="113"/>
      <c r="HU719" s="113"/>
      <c r="HV719" s="113"/>
      <c r="HW719" s="113"/>
      <c r="HX719" s="113"/>
      <c r="HY719" s="113"/>
      <c r="HZ719" s="113"/>
      <c r="IA719" s="113"/>
      <c r="IB719" s="113"/>
      <c r="IC719" s="113"/>
      <c r="ID719" s="113"/>
      <c r="IE719" s="113"/>
      <c r="IF719" s="113"/>
      <c r="IG719" s="113"/>
      <c r="IH719" s="113"/>
      <c r="II719" s="113"/>
      <c r="IJ719" s="113"/>
      <c r="IK719" s="113"/>
      <c r="IL719" s="113"/>
      <c r="IM719" s="113"/>
      <c r="IN719" s="113"/>
      <c r="IO719" s="113"/>
      <c r="IP719" s="113"/>
      <c r="IQ719" s="113"/>
      <c r="IR719" s="113"/>
      <c r="IS719" s="113"/>
      <c r="IT719" s="113"/>
      <c r="IU719" s="113"/>
      <c r="IV719" s="113"/>
    </row>
    <row r="720" customFormat="false" ht="30" hidden="false" customHeight="true" outlineLevel="0" collapsed="false">
      <c r="A720" s="93"/>
      <c r="B720" s="224"/>
      <c r="C720" s="93"/>
      <c r="D720" s="93"/>
      <c r="E720" s="93"/>
      <c r="F720" s="96"/>
      <c r="G720" s="28" t="s">
        <v>111</v>
      </c>
      <c r="H720" s="134" t="s">
        <v>115</v>
      </c>
      <c r="I720" s="134"/>
      <c r="J720" s="134"/>
      <c r="K720" s="108"/>
      <c r="L720" s="109" t="s">
        <v>80</v>
      </c>
      <c r="M720" s="110"/>
      <c r="N720" s="135"/>
      <c r="O720" s="109" t="s">
        <v>81</v>
      </c>
      <c r="P720" s="136"/>
      <c r="Q720" s="135"/>
      <c r="R720" s="109" t="s">
        <v>117</v>
      </c>
      <c r="S720" s="136"/>
      <c r="T720" s="111"/>
      <c r="U720" s="109"/>
      <c r="V720" s="137"/>
      <c r="W720" s="111"/>
      <c r="X720" s="109"/>
      <c r="Y720" s="137"/>
      <c r="Z720" s="111"/>
      <c r="AA720" s="109"/>
      <c r="AB720" s="137"/>
      <c r="AC720" s="108"/>
      <c r="AD720" s="109"/>
      <c r="AE720" s="110"/>
      <c r="BM720" s="113"/>
      <c r="BN720" s="113"/>
      <c r="BO720" s="113"/>
      <c r="BP720" s="113"/>
      <c r="BQ720" s="113"/>
      <c r="BR720" s="113"/>
      <c r="BS720" s="113"/>
      <c r="BT720" s="113"/>
      <c r="BU720" s="113"/>
      <c r="BV720" s="113"/>
      <c r="BW720" s="113"/>
      <c r="BX720" s="113"/>
      <c r="BY720" s="113"/>
      <c r="BZ720" s="113"/>
      <c r="CA720" s="113"/>
      <c r="CB720" s="113"/>
      <c r="CC720" s="113"/>
      <c r="CD720" s="113"/>
      <c r="CE720" s="113"/>
      <c r="CF720" s="113"/>
      <c r="CG720" s="113"/>
      <c r="CH720" s="113"/>
      <c r="CI720" s="113"/>
      <c r="CJ720" s="113"/>
      <c r="CK720" s="113"/>
      <c r="CL720" s="113"/>
      <c r="CM720" s="113"/>
      <c r="CN720" s="113"/>
      <c r="CO720" s="113"/>
      <c r="CP720" s="113"/>
      <c r="CQ720" s="113"/>
      <c r="CR720" s="113"/>
      <c r="CS720" s="113"/>
      <c r="CT720" s="113"/>
      <c r="CU720" s="113"/>
      <c r="CV720" s="113"/>
      <c r="CW720" s="113"/>
      <c r="CX720" s="113"/>
      <c r="CY720" s="113"/>
      <c r="CZ720" s="113"/>
      <c r="DA720" s="113"/>
      <c r="DB720" s="113"/>
      <c r="DC720" s="113"/>
      <c r="DD720" s="113"/>
      <c r="DE720" s="113"/>
      <c r="DF720" s="113"/>
      <c r="DG720" s="113"/>
      <c r="DH720" s="113"/>
      <c r="DI720" s="113"/>
      <c r="DJ720" s="113"/>
      <c r="DK720" s="113"/>
      <c r="DL720" s="113"/>
      <c r="DM720" s="113"/>
      <c r="DN720" s="113"/>
      <c r="DO720" s="113"/>
      <c r="DP720" s="113"/>
      <c r="DQ720" s="113"/>
      <c r="DR720" s="113"/>
      <c r="DS720" s="113"/>
      <c r="DT720" s="113"/>
      <c r="DU720" s="113"/>
      <c r="DV720" s="113"/>
      <c r="DW720" s="113"/>
      <c r="DX720" s="113"/>
      <c r="DY720" s="113"/>
      <c r="DZ720" s="113"/>
      <c r="EA720" s="113"/>
      <c r="EB720" s="113"/>
      <c r="EC720" s="113"/>
      <c r="ED720" s="113"/>
      <c r="EE720" s="113"/>
      <c r="EF720" s="113"/>
      <c r="EG720" s="113"/>
      <c r="EH720" s="113"/>
      <c r="EI720" s="113"/>
      <c r="EJ720" s="113"/>
      <c r="EK720" s="113"/>
      <c r="EL720" s="113"/>
      <c r="EM720" s="113"/>
      <c r="EN720" s="113"/>
      <c r="EO720" s="113"/>
      <c r="EP720" s="113"/>
      <c r="EQ720" s="113"/>
      <c r="ER720" s="113"/>
      <c r="ES720" s="113"/>
      <c r="ET720" s="113"/>
      <c r="EU720" s="113"/>
      <c r="EV720" s="113"/>
      <c r="EW720" s="113"/>
      <c r="EX720" s="113"/>
      <c r="EY720" s="113"/>
      <c r="EZ720" s="113"/>
      <c r="FA720" s="113"/>
      <c r="FB720" s="113"/>
      <c r="FC720" s="113"/>
      <c r="FD720" s="113"/>
      <c r="FE720" s="113"/>
      <c r="FF720" s="113"/>
      <c r="FG720" s="113"/>
      <c r="FH720" s="113"/>
      <c r="FI720" s="113"/>
      <c r="FJ720" s="113"/>
      <c r="FK720" s="113"/>
      <c r="FL720" s="113"/>
      <c r="FM720" s="113"/>
      <c r="FN720" s="113"/>
      <c r="FO720" s="113"/>
      <c r="FP720" s="113"/>
      <c r="FQ720" s="113"/>
      <c r="FR720" s="113"/>
      <c r="FS720" s="113"/>
      <c r="FT720" s="113"/>
      <c r="FU720" s="113"/>
      <c r="FV720" s="113"/>
      <c r="FW720" s="113"/>
      <c r="FX720" s="113"/>
      <c r="FY720" s="113"/>
      <c r="FZ720" s="113"/>
      <c r="GA720" s="113"/>
      <c r="GB720" s="113"/>
      <c r="GC720" s="113"/>
      <c r="GD720" s="113"/>
      <c r="GE720" s="113"/>
      <c r="GF720" s="113"/>
      <c r="GG720" s="113"/>
      <c r="GH720" s="113"/>
      <c r="GI720" s="113"/>
      <c r="GJ720" s="113"/>
      <c r="GK720" s="113"/>
      <c r="GL720" s="113"/>
      <c r="GM720" s="113"/>
      <c r="GN720" s="113"/>
      <c r="GO720" s="113"/>
      <c r="GP720" s="113"/>
      <c r="GQ720" s="113"/>
      <c r="GR720" s="113"/>
      <c r="GS720" s="113"/>
      <c r="GT720" s="113"/>
      <c r="GU720" s="113"/>
      <c r="GV720" s="113"/>
      <c r="GW720" s="113"/>
      <c r="GX720" s="113"/>
      <c r="GY720" s="113"/>
      <c r="GZ720" s="113"/>
      <c r="HA720" s="113"/>
      <c r="HB720" s="113"/>
      <c r="HC720" s="113"/>
      <c r="HD720" s="113"/>
      <c r="HE720" s="113"/>
      <c r="HF720" s="113"/>
      <c r="HG720" s="113"/>
      <c r="HH720" s="113"/>
      <c r="HI720" s="113"/>
      <c r="HJ720" s="113"/>
      <c r="HK720" s="113"/>
      <c r="HL720" s="113"/>
      <c r="HM720" s="113"/>
      <c r="HN720" s="113"/>
      <c r="HO720" s="113"/>
      <c r="HP720" s="113"/>
      <c r="HQ720" s="113"/>
      <c r="HR720" s="113"/>
      <c r="HS720" s="113"/>
      <c r="HT720" s="113"/>
      <c r="HU720" s="113"/>
      <c r="HV720" s="113"/>
      <c r="HW720" s="113"/>
      <c r="HX720" s="113"/>
      <c r="HY720" s="113"/>
      <c r="HZ720" s="113"/>
      <c r="IA720" s="113"/>
      <c r="IB720" s="113"/>
      <c r="IC720" s="113"/>
      <c r="ID720" s="113"/>
      <c r="IE720" s="113"/>
      <c r="IF720" s="113"/>
      <c r="IG720" s="113"/>
      <c r="IH720" s="113"/>
      <c r="II720" s="113"/>
      <c r="IJ720" s="113"/>
      <c r="IK720" s="113"/>
      <c r="IL720" s="113"/>
      <c r="IM720" s="113"/>
      <c r="IN720" s="113"/>
      <c r="IO720" s="113"/>
      <c r="IP720" s="113"/>
      <c r="IQ720" s="113"/>
      <c r="IR720" s="113"/>
      <c r="IS720" s="113"/>
      <c r="IT720" s="113"/>
      <c r="IU720" s="113"/>
      <c r="IV720" s="113"/>
    </row>
    <row r="721" customFormat="false" ht="27.6" hidden="false" customHeight="true" outlineLevel="0" collapsed="false">
      <c r="A721" s="226"/>
      <c r="B721" s="93"/>
      <c r="C721" s="93"/>
      <c r="D721" s="93"/>
      <c r="E721" s="93"/>
      <c r="F721" s="96"/>
      <c r="G721" s="28" t="s">
        <v>198</v>
      </c>
      <c r="H721" s="35" t="s">
        <v>2377</v>
      </c>
      <c r="I721" s="30"/>
      <c r="J721" s="36"/>
      <c r="K721" s="35" t="s">
        <v>2378</v>
      </c>
      <c r="L721" s="30"/>
      <c r="M721" s="36"/>
      <c r="N721" s="35" t="s">
        <v>2379</v>
      </c>
      <c r="O721" s="30"/>
      <c r="P721" s="36"/>
      <c r="Q721" s="35" t="s">
        <v>2380</v>
      </c>
      <c r="R721" s="30"/>
      <c r="S721" s="36"/>
      <c r="T721" s="35"/>
      <c r="U721" s="33"/>
      <c r="V721" s="36"/>
      <c r="W721" s="35"/>
      <c r="X721" s="33"/>
      <c r="Y721" s="36"/>
      <c r="Z721" s="37"/>
      <c r="AA721" s="37"/>
      <c r="AB721" s="37"/>
      <c r="AC721" s="29"/>
      <c r="AD721" s="33"/>
      <c r="AE721" s="36"/>
      <c r="BM721" s="113"/>
      <c r="BN721" s="113"/>
      <c r="BO721" s="113"/>
      <c r="BP721" s="113"/>
      <c r="BQ721" s="113"/>
      <c r="BR721" s="113"/>
      <c r="BS721" s="113"/>
      <c r="BT721" s="113"/>
      <c r="BU721" s="113"/>
      <c r="BV721" s="113"/>
      <c r="BW721" s="113"/>
      <c r="BX721" s="113"/>
      <c r="BY721" s="113"/>
      <c r="BZ721" s="113"/>
      <c r="CA721" s="113"/>
      <c r="CB721" s="113"/>
      <c r="CC721" s="113"/>
      <c r="CD721" s="113"/>
      <c r="CE721" s="113"/>
      <c r="CF721" s="113"/>
      <c r="CG721" s="113"/>
      <c r="CH721" s="113"/>
      <c r="CI721" s="113"/>
      <c r="CJ721" s="113"/>
      <c r="CK721" s="113"/>
      <c r="CL721" s="113"/>
      <c r="CM721" s="113"/>
      <c r="CN721" s="113"/>
      <c r="CO721" s="113"/>
      <c r="CP721" s="113"/>
      <c r="CQ721" s="113"/>
      <c r="CR721" s="113"/>
      <c r="CS721" s="113"/>
      <c r="CT721" s="113"/>
      <c r="CU721" s="113"/>
      <c r="CV721" s="113"/>
      <c r="CW721" s="113"/>
      <c r="CX721" s="113"/>
      <c r="CY721" s="113"/>
      <c r="CZ721" s="113"/>
      <c r="DA721" s="113"/>
      <c r="DB721" s="113"/>
      <c r="DC721" s="113"/>
      <c r="DD721" s="113"/>
      <c r="DE721" s="113"/>
      <c r="DF721" s="113"/>
      <c r="DG721" s="113"/>
      <c r="DH721" s="113"/>
      <c r="DI721" s="113"/>
      <c r="DJ721" s="113"/>
      <c r="DK721" s="113"/>
      <c r="DL721" s="113"/>
      <c r="DM721" s="113"/>
      <c r="DN721" s="113"/>
      <c r="DO721" s="113"/>
      <c r="DP721" s="113"/>
      <c r="DQ721" s="113"/>
      <c r="DR721" s="113"/>
      <c r="DS721" s="113"/>
      <c r="DT721" s="113"/>
      <c r="DU721" s="113"/>
      <c r="DV721" s="113"/>
      <c r="DW721" s="113"/>
      <c r="DX721" s="113"/>
      <c r="DY721" s="113"/>
      <c r="DZ721" s="113"/>
      <c r="EA721" s="113"/>
      <c r="EB721" s="113"/>
      <c r="EC721" s="113"/>
      <c r="ED721" s="113"/>
      <c r="EE721" s="113"/>
      <c r="EF721" s="113"/>
      <c r="EG721" s="113"/>
      <c r="EH721" s="113"/>
      <c r="EI721" s="113"/>
      <c r="EJ721" s="113"/>
      <c r="EK721" s="113"/>
      <c r="EL721" s="113"/>
      <c r="EM721" s="113"/>
      <c r="EN721" s="113"/>
      <c r="EO721" s="113"/>
      <c r="EP721" s="113"/>
      <c r="EQ721" s="113"/>
      <c r="ER721" s="113"/>
      <c r="ES721" s="113"/>
      <c r="ET721" s="113"/>
      <c r="EU721" s="113"/>
      <c r="EV721" s="113"/>
      <c r="EW721" s="113"/>
      <c r="EX721" s="113"/>
      <c r="EY721" s="113"/>
      <c r="EZ721" s="113"/>
      <c r="FA721" s="113"/>
      <c r="FB721" s="113"/>
      <c r="FC721" s="113"/>
      <c r="FD721" s="113"/>
      <c r="FE721" s="113"/>
      <c r="FF721" s="113"/>
      <c r="FG721" s="113"/>
      <c r="FH721" s="113"/>
      <c r="FI721" s="113"/>
      <c r="FJ721" s="113"/>
      <c r="FK721" s="113"/>
      <c r="FL721" s="113"/>
      <c r="FM721" s="113"/>
      <c r="FN721" s="113"/>
      <c r="FO721" s="113"/>
      <c r="FP721" s="113"/>
      <c r="FQ721" s="113"/>
      <c r="FR721" s="113"/>
      <c r="FS721" s="113"/>
      <c r="FT721" s="113"/>
      <c r="FU721" s="113"/>
      <c r="FV721" s="113"/>
      <c r="FW721" s="113"/>
      <c r="FX721" s="113"/>
      <c r="FY721" s="113"/>
      <c r="FZ721" s="113"/>
      <c r="GA721" s="113"/>
      <c r="GB721" s="113"/>
      <c r="GC721" s="113"/>
      <c r="GD721" s="113"/>
      <c r="GE721" s="113"/>
      <c r="GF721" s="113"/>
      <c r="GG721" s="113"/>
      <c r="GH721" s="113"/>
      <c r="GI721" s="113"/>
      <c r="GJ721" s="113"/>
      <c r="GK721" s="113"/>
      <c r="GL721" s="113"/>
      <c r="GM721" s="113"/>
      <c r="GN721" s="113"/>
      <c r="GO721" s="113"/>
      <c r="GP721" s="113"/>
      <c r="GQ721" s="113"/>
      <c r="GR721" s="113"/>
      <c r="GS721" s="113"/>
      <c r="GT721" s="113"/>
      <c r="GU721" s="113"/>
      <c r="GV721" s="113"/>
      <c r="GW721" s="113"/>
      <c r="GX721" s="113"/>
      <c r="GY721" s="113"/>
      <c r="GZ721" s="113"/>
      <c r="HA721" s="113"/>
      <c r="HB721" s="113"/>
      <c r="HC721" s="113"/>
      <c r="HD721" s="113"/>
      <c r="HE721" s="113"/>
      <c r="HF721" s="113"/>
      <c r="HG721" s="113"/>
      <c r="HH721" s="113"/>
      <c r="HI721" s="113"/>
      <c r="HJ721" s="113"/>
      <c r="HK721" s="113"/>
      <c r="HL721" s="113"/>
      <c r="HM721" s="113"/>
      <c r="HN721" s="113"/>
      <c r="HO721" s="113"/>
      <c r="HP721" s="113"/>
      <c r="HQ721" s="113"/>
      <c r="HR721" s="113"/>
      <c r="HS721" s="113"/>
      <c r="HT721" s="113"/>
      <c r="HU721" s="113"/>
      <c r="HV721" s="113"/>
      <c r="HW721" s="113"/>
      <c r="HX721" s="113"/>
      <c r="HY721" s="113"/>
      <c r="HZ721" s="113"/>
      <c r="IA721" s="113"/>
      <c r="IB721" s="113"/>
      <c r="IC721" s="113"/>
      <c r="ID721" s="113"/>
      <c r="IE721" s="113"/>
      <c r="IF721" s="113"/>
      <c r="IG721" s="113"/>
      <c r="IH721" s="113"/>
      <c r="II721" s="113"/>
      <c r="IJ721" s="113"/>
      <c r="IK721" s="113"/>
      <c r="IL721" s="113"/>
      <c r="IM721" s="113"/>
      <c r="IN721" s="113"/>
      <c r="IO721" s="113"/>
      <c r="IP721" s="113"/>
      <c r="IQ721" s="113"/>
      <c r="IR721" s="113"/>
      <c r="IS721" s="113"/>
      <c r="IT721" s="113"/>
      <c r="IU721" s="113"/>
      <c r="IV721" s="113"/>
    </row>
    <row r="722" customFormat="false" ht="29.2" hidden="false" customHeight="true" outlineLevel="0" collapsed="false">
      <c r="A722" s="228"/>
      <c r="B722" s="228"/>
      <c r="C722" s="39"/>
      <c r="D722" s="39"/>
      <c r="E722" s="39"/>
      <c r="F722" s="40"/>
      <c r="G722" s="28" t="s">
        <v>166</v>
      </c>
      <c r="H722" s="201" t="str">
        <f aca="false">"&lt;"&amp;ROUND(RIGHT(H721,LEN(H721)-1)*81/1000,2)&amp;" ppb"</f>
        <v>&lt;226.96 ppb</v>
      </c>
      <c r="I722" s="33"/>
      <c r="J722" s="202"/>
      <c r="K722" s="29"/>
      <c r="L722" s="30"/>
      <c r="M722" s="31"/>
      <c r="N722" s="35"/>
      <c r="O722" s="33"/>
      <c r="P722" s="36"/>
      <c r="Q722" s="201" t="str">
        <f aca="false">"&lt;"&amp;ROUND(RIGHT(Q721,LEN(Q721)-1)*246/1000,2)&amp;" ppb"</f>
        <v>&lt;11.68 ppb</v>
      </c>
      <c r="R722" s="33"/>
      <c r="S722" s="202"/>
      <c r="T722" s="29"/>
      <c r="U722" s="31"/>
      <c r="V722" s="31"/>
      <c r="W722" s="35"/>
      <c r="X722" s="33"/>
      <c r="Y722" s="31"/>
      <c r="Z722" s="37"/>
      <c r="AA722" s="31"/>
      <c r="AB722" s="31"/>
      <c r="AC722" s="29"/>
      <c r="AD722" s="33"/>
      <c r="AE722" s="31"/>
      <c r="BM722" s="113"/>
      <c r="BN722" s="113"/>
      <c r="BO722" s="113"/>
      <c r="BP722" s="113"/>
      <c r="BQ722" s="113"/>
      <c r="BR722" s="113"/>
      <c r="BS722" s="113"/>
      <c r="BT722" s="113"/>
      <c r="BU722" s="113"/>
      <c r="BV722" s="113"/>
      <c r="BW722" s="113"/>
      <c r="BX722" s="113"/>
      <c r="BY722" s="113"/>
      <c r="BZ722" s="113"/>
      <c r="CA722" s="113"/>
      <c r="CB722" s="113"/>
      <c r="CC722" s="113"/>
      <c r="CD722" s="113"/>
      <c r="CE722" s="113"/>
      <c r="CF722" s="113"/>
      <c r="CG722" s="113"/>
      <c r="CH722" s="113"/>
      <c r="CI722" s="113"/>
      <c r="CJ722" s="113"/>
      <c r="CK722" s="113"/>
      <c r="CL722" s="113"/>
      <c r="CM722" s="113"/>
      <c r="CN722" s="113"/>
      <c r="CO722" s="113"/>
      <c r="CP722" s="113"/>
      <c r="CQ722" s="113"/>
      <c r="CR722" s="113"/>
      <c r="CS722" s="113"/>
      <c r="CT722" s="113"/>
      <c r="CU722" s="113"/>
      <c r="CV722" s="113"/>
      <c r="CW722" s="113"/>
      <c r="CX722" s="113"/>
      <c r="CY722" s="113"/>
      <c r="CZ722" s="113"/>
      <c r="DA722" s="113"/>
      <c r="DB722" s="113"/>
      <c r="DC722" s="113"/>
      <c r="DD722" s="113"/>
      <c r="DE722" s="113"/>
      <c r="DF722" s="113"/>
      <c r="DG722" s="113"/>
      <c r="DH722" s="113"/>
      <c r="DI722" s="113"/>
      <c r="DJ722" s="113"/>
      <c r="DK722" s="113"/>
      <c r="DL722" s="113"/>
      <c r="DM722" s="113"/>
      <c r="DN722" s="113"/>
      <c r="DO722" s="113"/>
      <c r="DP722" s="113"/>
      <c r="DQ722" s="113"/>
      <c r="DR722" s="113"/>
      <c r="DS722" s="113"/>
      <c r="DT722" s="113"/>
      <c r="DU722" s="113"/>
      <c r="DV722" s="113"/>
      <c r="DW722" s="113"/>
      <c r="DX722" s="113"/>
      <c r="DY722" s="113"/>
      <c r="DZ722" s="113"/>
      <c r="EA722" s="113"/>
      <c r="EB722" s="113"/>
      <c r="EC722" s="113"/>
      <c r="ED722" s="113"/>
      <c r="EE722" s="113"/>
      <c r="EF722" s="113"/>
      <c r="EG722" s="113"/>
      <c r="EH722" s="113"/>
      <c r="EI722" s="113"/>
      <c r="EJ722" s="113"/>
      <c r="EK722" s="113"/>
      <c r="EL722" s="113"/>
      <c r="EM722" s="113"/>
      <c r="EN722" s="113"/>
      <c r="EO722" s="113"/>
      <c r="EP722" s="113"/>
      <c r="EQ722" s="113"/>
      <c r="ER722" s="113"/>
      <c r="ES722" s="113"/>
      <c r="ET722" s="113"/>
      <c r="EU722" s="113"/>
      <c r="EV722" s="113"/>
      <c r="EW722" s="113"/>
      <c r="EX722" s="113"/>
      <c r="EY722" s="113"/>
      <c r="EZ722" s="113"/>
      <c r="FA722" s="113"/>
      <c r="FB722" s="113"/>
      <c r="FC722" s="113"/>
      <c r="FD722" s="113"/>
      <c r="FE722" s="113"/>
      <c r="FF722" s="113"/>
      <c r="FG722" s="113"/>
      <c r="FH722" s="113"/>
      <c r="FI722" s="113"/>
      <c r="FJ722" s="113"/>
      <c r="FK722" s="113"/>
      <c r="FL722" s="113"/>
      <c r="FM722" s="113"/>
      <c r="FN722" s="113"/>
      <c r="FO722" s="113"/>
      <c r="FP722" s="113"/>
      <c r="FQ722" s="113"/>
      <c r="FR722" s="113"/>
      <c r="FS722" s="113"/>
      <c r="FT722" s="113"/>
      <c r="FU722" s="113"/>
      <c r="FV722" s="113"/>
      <c r="FW722" s="113"/>
      <c r="FX722" s="113"/>
      <c r="FY722" s="113"/>
      <c r="FZ722" s="113"/>
      <c r="GA722" s="113"/>
      <c r="GB722" s="113"/>
      <c r="GC722" s="113"/>
      <c r="GD722" s="113"/>
      <c r="GE722" s="113"/>
      <c r="GF722" s="113"/>
      <c r="GG722" s="113"/>
      <c r="GH722" s="113"/>
      <c r="GI722" s="113"/>
      <c r="GJ722" s="113"/>
      <c r="GK722" s="113"/>
      <c r="GL722" s="113"/>
      <c r="GM722" s="113"/>
      <c r="GN722" s="113"/>
      <c r="GO722" s="113"/>
      <c r="GP722" s="113"/>
      <c r="GQ722" s="113"/>
      <c r="GR722" s="113"/>
      <c r="GS722" s="113"/>
      <c r="GT722" s="113"/>
      <c r="GU722" s="113"/>
      <c r="GV722" s="113"/>
      <c r="GW722" s="113"/>
      <c r="GX722" s="113"/>
      <c r="GY722" s="113"/>
      <c r="GZ722" s="113"/>
      <c r="HA722" s="113"/>
      <c r="HB722" s="113"/>
      <c r="HC722" s="113"/>
      <c r="HD722" s="113"/>
      <c r="HE722" s="113"/>
      <c r="HF722" s="113"/>
      <c r="HG722" s="113"/>
      <c r="HH722" s="113"/>
      <c r="HI722" s="113"/>
      <c r="HJ722" s="113"/>
      <c r="HK722" s="113"/>
      <c r="HL722" s="113"/>
      <c r="HM722" s="113"/>
      <c r="HN722" s="113"/>
      <c r="HO722" s="113"/>
      <c r="HP722" s="113"/>
      <c r="HQ722" s="113"/>
      <c r="HR722" s="113"/>
      <c r="HS722" s="113"/>
      <c r="HT722" s="113"/>
      <c r="HU722" s="113"/>
      <c r="HV722" s="113"/>
      <c r="HW722" s="113"/>
      <c r="HX722" s="113"/>
      <c r="HY722" s="113"/>
      <c r="HZ722" s="113"/>
      <c r="IA722" s="113"/>
      <c r="IB722" s="113"/>
      <c r="IC722" s="113"/>
      <c r="ID722" s="113"/>
      <c r="IE722" s="113"/>
      <c r="IF722" s="113"/>
      <c r="IG722" s="113"/>
      <c r="IH722" s="113"/>
      <c r="II722" s="113"/>
      <c r="IJ722" s="113"/>
      <c r="IK722" s="113"/>
      <c r="IL722" s="113"/>
      <c r="IM722" s="113"/>
      <c r="IN722" s="113"/>
      <c r="IO722" s="113"/>
      <c r="IP722" s="113"/>
      <c r="IQ722" s="113"/>
      <c r="IR722" s="113"/>
      <c r="IS722" s="113"/>
      <c r="IT722" s="113"/>
      <c r="IU722" s="113"/>
      <c r="IV722" s="113"/>
    </row>
    <row r="723" customFormat="false" ht="35.65" hidden="false" customHeight="true" outlineLevel="0" collapsed="false">
      <c r="A723" s="229" t="s">
        <v>2381</v>
      </c>
      <c r="B723" s="298" t="s">
        <v>2382</v>
      </c>
      <c r="C723" s="185" t="s">
        <v>2383</v>
      </c>
      <c r="D723" s="76" t="n">
        <v>6.866</v>
      </c>
      <c r="E723" s="42" t="n">
        <v>230328</v>
      </c>
      <c r="F723" s="62" t="n">
        <v>45013</v>
      </c>
      <c r="G723" s="63" t="s">
        <v>111</v>
      </c>
      <c r="H723" s="108"/>
      <c r="I723" s="109" t="s">
        <v>27</v>
      </c>
      <c r="J723" s="110"/>
      <c r="K723" s="108"/>
      <c r="L723" s="109" t="s">
        <v>28</v>
      </c>
      <c r="M723" s="110"/>
      <c r="N723" s="108"/>
      <c r="O723" s="109" t="s">
        <v>29</v>
      </c>
      <c r="P723" s="110"/>
      <c r="Q723" s="108"/>
      <c r="R723" s="109" t="s">
        <v>30</v>
      </c>
      <c r="S723" s="110"/>
      <c r="T723" s="111"/>
      <c r="U723" s="109" t="s">
        <v>112</v>
      </c>
      <c r="V723" s="110"/>
      <c r="W723" s="108"/>
      <c r="X723" s="109" t="s">
        <v>32</v>
      </c>
      <c r="Y723" s="110"/>
      <c r="Z723" s="108"/>
      <c r="AA723" s="109" t="s">
        <v>98</v>
      </c>
      <c r="AB723" s="110"/>
      <c r="AC723" s="112" t="s">
        <v>34</v>
      </c>
      <c r="AD723" s="112"/>
      <c r="AE723" s="112"/>
      <c r="BM723" s="113"/>
      <c r="BN723" s="113"/>
      <c r="BO723" s="113"/>
      <c r="BP723" s="113"/>
      <c r="BQ723" s="113"/>
      <c r="BR723" s="113"/>
      <c r="BS723" s="113"/>
      <c r="BT723" s="113"/>
      <c r="BU723" s="113"/>
      <c r="BV723" s="113"/>
      <c r="BW723" s="113"/>
      <c r="BX723" s="113"/>
      <c r="BY723" s="113"/>
      <c r="BZ723" s="113"/>
      <c r="CA723" s="113"/>
      <c r="CB723" s="113"/>
      <c r="CC723" s="113"/>
      <c r="CD723" s="113"/>
      <c r="CE723" s="113"/>
      <c r="CF723" s="113"/>
      <c r="CG723" s="113"/>
      <c r="CH723" s="113"/>
      <c r="CI723" s="113"/>
      <c r="CJ723" s="113"/>
      <c r="CK723" s="113"/>
      <c r="CL723" s="113"/>
      <c r="CM723" s="113"/>
      <c r="CN723" s="113"/>
      <c r="CO723" s="113"/>
      <c r="CP723" s="113"/>
      <c r="CQ723" s="113"/>
      <c r="CR723" s="113"/>
      <c r="CS723" s="113"/>
      <c r="CT723" s="113"/>
      <c r="CU723" s="113"/>
      <c r="CV723" s="113"/>
      <c r="CW723" s="113"/>
      <c r="CX723" s="113"/>
      <c r="CY723" s="113"/>
      <c r="CZ723" s="113"/>
      <c r="DA723" s="113"/>
      <c r="DB723" s="113"/>
      <c r="DC723" s="113"/>
      <c r="DD723" s="113"/>
      <c r="DE723" s="113"/>
      <c r="DF723" s="113"/>
      <c r="DG723" s="113"/>
      <c r="DH723" s="113"/>
      <c r="DI723" s="113"/>
      <c r="DJ723" s="113"/>
      <c r="DK723" s="113"/>
      <c r="DL723" s="113"/>
      <c r="DM723" s="113"/>
      <c r="DN723" s="113"/>
      <c r="DO723" s="113"/>
      <c r="DP723" s="113"/>
      <c r="DQ723" s="113"/>
      <c r="DR723" s="113"/>
      <c r="DS723" s="113"/>
      <c r="DT723" s="113"/>
      <c r="DU723" s="113"/>
      <c r="DV723" s="113"/>
      <c r="DW723" s="113"/>
      <c r="DX723" s="113"/>
      <c r="DY723" s="113"/>
      <c r="DZ723" s="113"/>
      <c r="EA723" s="113"/>
      <c r="EB723" s="113"/>
      <c r="EC723" s="113"/>
      <c r="ED723" s="113"/>
      <c r="EE723" s="113"/>
      <c r="EF723" s="113"/>
      <c r="EG723" s="113"/>
      <c r="EH723" s="113"/>
      <c r="EI723" s="113"/>
      <c r="EJ723" s="113"/>
      <c r="EK723" s="113"/>
      <c r="EL723" s="113"/>
      <c r="EM723" s="113"/>
      <c r="EN723" s="113"/>
      <c r="EO723" s="113"/>
      <c r="EP723" s="113"/>
      <c r="EQ723" s="113"/>
      <c r="ER723" s="113"/>
      <c r="ES723" s="113"/>
      <c r="ET723" s="113"/>
      <c r="EU723" s="113"/>
      <c r="EV723" s="113"/>
      <c r="EW723" s="113"/>
      <c r="EX723" s="113"/>
      <c r="EY723" s="113"/>
      <c r="EZ723" s="113"/>
      <c r="FA723" s="113"/>
      <c r="FB723" s="113"/>
      <c r="FC723" s="113"/>
      <c r="FD723" s="113"/>
      <c r="FE723" s="113"/>
      <c r="FF723" s="113"/>
      <c r="FG723" s="113"/>
      <c r="FH723" s="113"/>
      <c r="FI723" s="113"/>
      <c r="FJ723" s="113"/>
      <c r="FK723" s="113"/>
      <c r="FL723" s="113"/>
      <c r="FM723" s="113"/>
      <c r="FN723" s="113"/>
      <c r="FO723" s="113"/>
      <c r="FP723" s="113"/>
      <c r="FQ723" s="113"/>
      <c r="FR723" s="113"/>
      <c r="FS723" s="113"/>
      <c r="FT723" s="113"/>
      <c r="FU723" s="113"/>
      <c r="FV723" s="113"/>
      <c r="FW723" s="113"/>
      <c r="FX723" s="113"/>
      <c r="FY723" s="113"/>
      <c r="FZ723" s="113"/>
      <c r="GA723" s="113"/>
      <c r="GB723" s="113"/>
      <c r="GC723" s="113"/>
      <c r="GD723" s="113"/>
      <c r="GE723" s="113"/>
      <c r="GF723" s="113"/>
      <c r="GG723" s="113"/>
      <c r="GH723" s="113"/>
      <c r="GI723" s="113"/>
      <c r="GJ723" s="113"/>
      <c r="GK723" s="113"/>
      <c r="GL723" s="113"/>
      <c r="GM723" s="113"/>
      <c r="GN723" s="113"/>
      <c r="GO723" s="113"/>
      <c r="GP723" s="113"/>
      <c r="GQ723" s="113"/>
      <c r="GR723" s="113"/>
      <c r="GS723" s="113"/>
      <c r="GT723" s="113"/>
      <c r="GU723" s="113"/>
      <c r="GV723" s="113"/>
      <c r="GW723" s="113"/>
      <c r="GX723" s="113"/>
      <c r="GY723" s="113"/>
      <c r="GZ723" s="113"/>
      <c r="HA723" s="113"/>
      <c r="HB723" s="113"/>
      <c r="HC723" s="113"/>
      <c r="HD723" s="113"/>
      <c r="HE723" s="113"/>
      <c r="HF723" s="113"/>
      <c r="HG723" s="113"/>
      <c r="HH723" s="113"/>
      <c r="HI723" s="113"/>
      <c r="HJ723" s="113"/>
      <c r="HK723" s="113"/>
      <c r="HL723" s="113"/>
      <c r="HM723" s="113"/>
      <c r="HN723" s="113"/>
      <c r="HO723" s="113"/>
      <c r="HP723" s="113"/>
      <c r="HQ723" s="113"/>
      <c r="HR723" s="113"/>
      <c r="HS723" s="113"/>
      <c r="HT723" s="113"/>
      <c r="HU723" s="113"/>
      <c r="HV723" s="113"/>
      <c r="HW723" s="113"/>
      <c r="HX723" s="113"/>
      <c r="HY723" s="113"/>
      <c r="HZ723" s="113"/>
      <c r="IA723" s="113"/>
      <c r="IB723" s="113"/>
      <c r="IC723" s="113"/>
      <c r="ID723" s="113"/>
      <c r="IE723" s="113"/>
      <c r="IF723" s="113"/>
      <c r="IG723" s="113"/>
      <c r="IH723" s="113"/>
      <c r="II723" s="113"/>
      <c r="IJ723" s="113"/>
      <c r="IK723" s="113"/>
      <c r="IL723" s="113"/>
      <c r="IM723" s="113"/>
      <c r="IN723" s="113"/>
      <c r="IO723" s="113"/>
      <c r="IP723" s="113"/>
      <c r="IQ723" s="113"/>
      <c r="IR723" s="113"/>
      <c r="IS723" s="113"/>
      <c r="IT723" s="113"/>
      <c r="IU723" s="113"/>
      <c r="IV723" s="113"/>
    </row>
    <row r="724" customFormat="false" ht="35.65" hidden="false" customHeight="true" outlineLevel="0" collapsed="false">
      <c r="A724" s="86" t="s">
        <v>2384</v>
      </c>
      <c r="B724" s="86"/>
      <c r="C724" s="86"/>
      <c r="D724" s="86"/>
      <c r="E724" s="86"/>
      <c r="F724" s="89" t="n">
        <v>45020</v>
      </c>
      <c r="G724" s="63" t="s">
        <v>198</v>
      </c>
      <c r="H724" s="56" t="n">
        <v>5386</v>
      </c>
      <c r="I724" s="91" t="s">
        <v>39</v>
      </c>
      <c r="J724" s="58" t="n">
        <v>191.3</v>
      </c>
      <c r="K724" s="56" t="n">
        <v>9544</v>
      </c>
      <c r="L724" s="91" t="s">
        <v>39</v>
      </c>
      <c r="M724" s="58" t="n">
        <v>688.6</v>
      </c>
      <c r="N724" s="56" t="n">
        <v>304.2</v>
      </c>
      <c r="O724" s="91" t="s">
        <v>39</v>
      </c>
      <c r="P724" s="58" t="n">
        <v>16.54</v>
      </c>
      <c r="Q724" s="56" t="n">
        <v>6481</v>
      </c>
      <c r="R724" s="91" t="s">
        <v>39</v>
      </c>
      <c r="S724" s="58" t="n">
        <v>250.1</v>
      </c>
      <c r="T724" s="56" t="n">
        <v>7503</v>
      </c>
      <c r="U724" s="91" t="s">
        <v>39</v>
      </c>
      <c r="V724" s="58" t="n">
        <v>1695</v>
      </c>
      <c r="W724" s="77" t="s">
        <v>2385</v>
      </c>
      <c r="X724" s="57"/>
      <c r="Y724" s="58"/>
      <c r="Z724" s="77" t="s">
        <v>2386</v>
      </c>
      <c r="AA724" s="70"/>
      <c r="AB724" s="58"/>
      <c r="AC724" s="69"/>
      <c r="AD724" s="69"/>
      <c r="AE724" s="69"/>
      <c r="BM724" s="113"/>
      <c r="BN724" s="113"/>
      <c r="BO724" s="113"/>
      <c r="BP724" s="113"/>
      <c r="BQ724" s="113"/>
      <c r="BR724" s="113"/>
      <c r="BS724" s="113"/>
      <c r="BT724" s="113"/>
      <c r="BU724" s="113"/>
      <c r="BV724" s="113"/>
      <c r="BW724" s="113"/>
      <c r="BX724" s="113"/>
      <c r="BY724" s="113"/>
      <c r="BZ724" s="113"/>
      <c r="CA724" s="113"/>
      <c r="CB724" s="113"/>
      <c r="CC724" s="113"/>
      <c r="CD724" s="113"/>
      <c r="CE724" s="113"/>
      <c r="CF724" s="113"/>
      <c r="CG724" s="113"/>
      <c r="CH724" s="113"/>
      <c r="CI724" s="113"/>
      <c r="CJ724" s="113"/>
      <c r="CK724" s="113"/>
      <c r="CL724" s="113"/>
      <c r="CM724" s="113"/>
      <c r="CN724" s="113"/>
      <c r="CO724" s="113"/>
      <c r="CP724" s="113"/>
      <c r="CQ724" s="113"/>
      <c r="CR724" s="113"/>
      <c r="CS724" s="113"/>
      <c r="CT724" s="113"/>
      <c r="CU724" s="113"/>
      <c r="CV724" s="113"/>
      <c r="CW724" s="113"/>
      <c r="CX724" s="113"/>
      <c r="CY724" s="113"/>
      <c r="CZ724" s="113"/>
      <c r="DA724" s="113"/>
      <c r="DB724" s="113"/>
      <c r="DC724" s="113"/>
      <c r="DD724" s="113"/>
      <c r="DE724" s="113"/>
      <c r="DF724" s="113"/>
      <c r="DG724" s="113"/>
      <c r="DH724" s="113"/>
      <c r="DI724" s="113"/>
      <c r="DJ724" s="113"/>
      <c r="DK724" s="113"/>
      <c r="DL724" s="113"/>
      <c r="DM724" s="113"/>
      <c r="DN724" s="113"/>
      <c r="DO724" s="113"/>
      <c r="DP724" s="113"/>
      <c r="DQ724" s="113"/>
      <c r="DR724" s="113"/>
      <c r="DS724" s="113"/>
      <c r="DT724" s="113"/>
      <c r="DU724" s="113"/>
      <c r="DV724" s="113"/>
      <c r="DW724" s="113"/>
      <c r="DX724" s="113"/>
      <c r="DY724" s="113"/>
      <c r="DZ724" s="113"/>
      <c r="EA724" s="113"/>
      <c r="EB724" s="113"/>
      <c r="EC724" s="113"/>
      <c r="ED724" s="113"/>
      <c r="EE724" s="113"/>
      <c r="EF724" s="113"/>
      <c r="EG724" s="113"/>
      <c r="EH724" s="113"/>
      <c r="EI724" s="113"/>
      <c r="EJ724" s="113"/>
      <c r="EK724" s="113"/>
      <c r="EL724" s="113"/>
      <c r="EM724" s="113"/>
      <c r="EN724" s="113"/>
      <c r="EO724" s="113"/>
      <c r="EP724" s="113"/>
      <c r="EQ724" s="113"/>
      <c r="ER724" s="113"/>
      <c r="ES724" s="113"/>
      <c r="ET724" s="113"/>
      <c r="EU724" s="113"/>
      <c r="EV724" s="113"/>
      <c r="EW724" s="113"/>
      <c r="EX724" s="113"/>
      <c r="EY724" s="113"/>
      <c r="EZ724" s="113"/>
      <c r="FA724" s="113"/>
      <c r="FB724" s="113"/>
      <c r="FC724" s="113"/>
      <c r="FD724" s="113"/>
      <c r="FE724" s="113"/>
      <c r="FF724" s="113"/>
      <c r="FG724" s="113"/>
      <c r="FH724" s="113"/>
      <c r="FI724" s="113"/>
      <c r="FJ724" s="113"/>
      <c r="FK724" s="113"/>
      <c r="FL724" s="113"/>
      <c r="FM724" s="113"/>
      <c r="FN724" s="113"/>
      <c r="FO724" s="113"/>
      <c r="FP724" s="113"/>
      <c r="FQ724" s="113"/>
      <c r="FR724" s="113"/>
      <c r="FS724" s="113"/>
      <c r="FT724" s="113"/>
      <c r="FU724" s="113"/>
      <c r="FV724" s="113"/>
      <c r="FW724" s="113"/>
      <c r="FX724" s="113"/>
      <c r="FY724" s="113"/>
      <c r="FZ724" s="113"/>
      <c r="GA724" s="113"/>
      <c r="GB724" s="113"/>
      <c r="GC724" s="113"/>
      <c r="GD724" s="113"/>
      <c r="GE724" s="113"/>
      <c r="GF724" s="113"/>
      <c r="GG724" s="113"/>
      <c r="GH724" s="113"/>
      <c r="GI724" s="113"/>
      <c r="GJ724" s="113"/>
      <c r="GK724" s="113"/>
      <c r="GL724" s="113"/>
      <c r="GM724" s="113"/>
      <c r="GN724" s="113"/>
      <c r="GO724" s="113"/>
      <c r="GP724" s="113"/>
      <c r="GQ724" s="113"/>
      <c r="GR724" s="113"/>
      <c r="GS724" s="113"/>
      <c r="GT724" s="113"/>
      <c r="GU724" s="113"/>
      <c r="GV724" s="113"/>
      <c r="GW724" s="113"/>
      <c r="GX724" s="113"/>
      <c r="GY724" s="113"/>
      <c r="GZ724" s="113"/>
      <c r="HA724" s="113"/>
      <c r="HB724" s="113"/>
      <c r="HC724" s="113"/>
      <c r="HD724" s="113"/>
      <c r="HE724" s="113"/>
      <c r="HF724" s="113"/>
      <c r="HG724" s="113"/>
      <c r="HH724" s="113"/>
      <c r="HI724" s="113"/>
      <c r="HJ724" s="113"/>
      <c r="HK724" s="113"/>
      <c r="HL724" s="113"/>
      <c r="HM724" s="113"/>
      <c r="HN724" s="113"/>
      <c r="HO724" s="113"/>
      <c r="HP724" s="113"/>
      <c r="HQ724" s="113"/>
      <c r="HR724" s="113"/>
      <c r="HS724" s="113"/>
      <c r="HT724" s="113"/>
      <c r="HU724" s="113"/>
      <c r="HV724" s="113"/>
      <c r="HW724" s="113"/>
      <c r="HX724" s="113"/>
      <c r="HY724" s="113"/>
      <c r="HZ724" s="113"/>
      <c r="IA724" s="113"/>
      <c r="IB724" s="113"/>
      <c r="IC724" s="113"/>
      <c r="ID724" s="113"/>
      <c r="IE724" s="113"/>
      <c r="IF724" s="113"/>
      <c r="IG724" s="113"/>
      <c r="IH724" s="113"/>
      <c r="II724" s="113"/>
      <c r="IJ724" s="113"/>
      <c r="IK724" s="113"/>
      <c r="IL724" s="113"/>
      <c r="IM724" s="113"/>
      <c r="IN724" s="113"/>
      <c r="IO724" s="113"/>
      <c r="IP724" s="113"/>
      <c r="IQ724" s="113"/>
      <c r="IR724" s="113"/>
      <c r="IS724" s="113"/>
      <c r="IT724" s="113"/>
      <c r="IU724" s="113"/>
      <c r="IV724" s="113"/>
    </row>
    <row r="725" customFormat="false" ht="41.45" hidden="false" customHeight="true" outlineLevel="0" collapsed="false">
      <c r="A725" s="86"/>
      <c r="B725" s="86" t="s">
        <v>2387</v>
      </c>
      <c r="C725" s="86"/>
      <c r="D725" s="86"/>
      <c r="E725" s="86"/>
      <c r="F725" s="89"/>
      <c r="G725" s="63" t="s">
        <v>166</v>
      </c>
      <c r="H725" s="205" t="str">
        <f aca="false">ROUND(H724*81/1000,2)&amp;" ppb"</f>
        <v>436.27 ppb</v>
      </c>
      <c r="I725" s="91" t="s">
        <v>39</v>
      </c>
      <c r="J725" s="206" t="str">
        <f aca="false">ROUND(J724*81/1000,2)&amp;" ppb"</f>
        <v>15.5 ppb</v>
      </c>
      <c r="K725" s="205" t="str">
        <f aca="false">ROUND(K724*81/1000,2)&amp;" ppb"</f>
        <v>773.06 ppb</v>
      </c>
      <c r="L725" s="91" t="s">
        <v>39</v>
      </c>
      <c r="M725" s="206" t="str">
        <f aca="false">ROUND(M724*81/1000,2)&amp;" ppb"</f>
        <v>55.78 ppb</v>
      </c>
      <c r="N725" s="205" t="str">
        <f aca="false">ROUND(N724*1760/1000,2)&amp;" ppb"</f>
        <v>535.39 ppb</v>
      </c>
      <c r="O725" s="91" t="s">
        <v>39</v>
      </c>
      <c r="P725" s="206" t="str">
        <f aca="false">ROUND(P724*1760/1000,2)&amp;" ppb"</f>
        <v>29.11 ppb</v>
      </c>
      <c r="Q725" s="205" t="str">
        <f aca="false">ROUND(Q724*246/1000,2)&amp;" ppb"</f>
        <v>1594.33 ppb</v>
      </c>
      <c r="R725" s="91" t="s">
        <v>39</v>
      </c>
      <c r="S725" s="206" t="str">
        <f aca="false">ROUND(S724*246/1000,2)&amp;" ppb"</f>
        <v>61.52 ppb</v>
      </c>
      <c r="T725" s="205" t="str">
        <f aca="false">ROUND(T724*32300/1000000,2)&amp;" ppm"</f>
        <v>242.35 ppm</v>
      </c>
      <c r="U725" s="91" t="s">
        <v>39</v>
      </c>
      <c r="V725" s="206" t="str">
        <f aca="false">ROUND(V724*32300/1000000,2)&amp;" ppm"</f>
        <v>54.75 ppm</v>
      </c>
      <c r="W725" s="71"/>
      <c r="X725" s="70"/>
      <c r="Y725" s="72"/>
      <c r="Z725" s="71"/>
      <c r="AA725" s="70"/>
      <c r="AB725" s="72"/>
      <c r="AC725" s="73"/>
      <c r="AD725" s="70"/>
      <c r="AE725" s="74"/>
      <c r="BM725" s="113"/>
      <c r="BN725" s="113"/>
      <c r="BO725" s="113"/>
      <c r="BP725" s="113"/>
      <c r="BQ725" s="113"/>
      <c r="BR725" s="113"/>
      <c r="BS725" s="113"/>
      <c r="BT725" s="113"/>
      <c r="BU725" s="113"/>
      <c r="BV725" s="113"/>
      <c r="BW725" s="113"/>
      <c r="BX725" s="113"/>
      <c r="BY725" s="113"/>
      <c r="BZ725" s="113"/>
      <c r="CA725" s="113"/>
      <c r="CB725" s="113"/>
      <c r="CC725" s="113"/>
      <c r="CD725" s="113"/>
      <c r="CE725" s="113"/>
      <c r="CF725" s="113"/>
      <c r="CG725" s="113"/>
      <c r="CH725" s="113"/>
      <c r="CI725" s="113"/>
      <c r="CJ725" s="113"/>
      <c r="CK725" s="113"/>
      <c r="CL725" s="113"/>
      <c r="CM725" s="113"/>
      <c r="CN725" s="113"/>
      <c r="CO725" s="113"/>
      <c r="CP725" s="113"/>
      <c r="CQ725" s="113"/>
      <c r="CR725" s="113"/>
      <c r="CS725" s="113"/>
      <c r="CT725" s="113"/>
      <c r="CU725" s="113"/>
      <c r="CV725" s="113"/>
      <c r="CW725" s="113"/>
      <c r="CX725" s="113"/>
      <c r="CY725" s="113"/>
      <c r="CZ725" s="113"/>
      <c r="DA725" s="113"/>
      <c r="DB725" s="113"/>
      <c r="DC725" s="113"/>
      <c r="DD725" s="113"/>
      <c r="DE725" s="113"/>
      <c r="DF725" s="113"/>
      <c r="DG725" s="113"/>
      <c r="DH725" s="113"/>
      <c r="DI725" s="113"/>
      <c r="DJ725" s="113"/>
      <c r="DK725" s="113"/>
      <c r="DL725" s="113"/>
      <c r="DM725" s="113"/>
      <c r="DN725" s="113"/>
      <c r="DO725" s="113"/>
      <c r="DP725" s="113"/>
      <c r="DQ725" s="113"/>
      <c r="DR725" s="113"/>
      <c r="DS725" s="113"/>
      <c r="DT725" s="113"/>
      <c r="DU725" s="113"/>
      <c r="DV725" s="113"/>
      <c r="DW725" s="113"/>
      <c r="DX725" s="113"/>
      <c r="DY725" s="113"/>
      <c r="DZ725" s="113"/>
      <c r="EA725" s="113"/>
      <c r="EB725" s="113"/>
      <c r="EC725" s="113"/>
      <c r="ED725" s="113"/>
      <c r="EE725" s="113"/>
      <c r="EF725" s="113"/>
      <c r="EG725" s="113"/>
      <c r="EH725" s="113"/>
      <c r="EI725" s="113"/>
      <c r="EJ725" s="113"/>
      <c r="EK725" s="113"/>
      <c r="EL725" s="113"/>
      <c r="EM725" s="113"/>
      <c r="EN725" s="113"/>
      <c r="EO725" s="113"/>
      <c r="EP725" s="113"/>
      <c r="EQ725" s="113"/>
      <c r="ER725" s="113"/>
      <c r="ES725" s="113"/>
      <c r="ET725" s="113"/>
      <c r="EU725" s="113"/>
      <c r="EV725" s="113"/>
      <c r="EW725" s="113"/>
      <c r="EX725" s="113"/>
      <c r="EY725" s="113"/>
      <c r="EZ725" s="113"/>
      <c r="FA725" s="113"/>
      <c r="FB725" s="113"/>
      <c r="FC725" s="113"/>
      <c r="FD725" s="113"/>
      <c r="FE725" s="113"/>
      <c r="FF725" s="113"/>
      <c r="FG725" s="113"/>
      <c r="FH725" s="113"/>
      <c r="FI725" s="113"/>
      <c r="FJ725" s="113"/>
      <c r="FK725" s="113"/>
      <c r="FL725" s="113"/>
      <c r="FM725" s="113"/>
      <c r="FN725" s="113"/>
      <c r="FO725" s="113"/>
      <c r="FP725" s="113"/>
      <c r="FQ725" s="113"/>
      <c r="FR725" s="113"/>
      <c r="FS725" s="113"/>
      <c r="FT725" s="113"/>
      <c r="FU725" s="113"/>
      <c r="FV725" s="113"/>
      <c r="FW725" s="113"/>
      <c r="FX725" s="113"/>
      <c r="FY725" s="113"/>
      <c r="FZ725" s="113"/>
      <c r="GA725" s="113"/>
      <c r="GB725" s="113"/>
      <c r="GC725" s="113"/>
      <c r="GD725" s="113"/>
      <c r="GE725" s="113"/>
      <c r="GF725" s="113"/>
      <c r="GG725" s="113"/>
      <c r="GH725" s="113"/>
      <c r="GI725" s="113"/>
      <c r="GJ725" s="113"/>
      <c r="GK725" s="113"/>
      <c r="GL725" s="113"/>
      <c r="GM725" s="113"/>
      <c r="GN725" s="113"/>
      <c r="GO725" s="113"/>
      <c r="GP725" s="113"/>
      <c r="GQ725" s="113"/>
      <c r="GR725" s="113"/>
      <c r="GS725" s="113"/>
      <c r="GT725" s="113"/>
      <c r="GU725" s="113"/>
      <c r="GV725" s="113"/>
      <c r="GW725" s="113"/>
      <c r="GX725" s="113"/>
      <c r="GY725" s="113"/>
      <c r="GZ725" s="113"/>
      <c r="HA725" s="113"/>
      <c r="HB725" s="113"/>
      <c r="HC725" s="113"/>
      <c r="HD725" s="113"/>
      <c r="HE725" s="113"/>
      <c r="HF725" s="113"/>
      <c r="HG725" s="113"/>
      <c r="HH725" s="113"/>
      <c r="HI725" s="113"/>
      <c r="HJ725" s="113"/>
      <c r="HK725" s="113"/>
      <c r="HL725" s="113"/>
      <c r="HM725" s="113"/>
      <c r="HN725" s="113"/>
      <c r="HO725" s="113"/>
      <c r="HP725" s="113"/>
      <c r="HQ725" s="113"/>
      <c r="HR725" s="113"/>
      <c r="HS725" s="113"/>
      <c r="HT725" s="113"/>
      <c r="HU725" s="113"/>
      <c r="HV725" s="113"/>
      <c r="HW725" s="113"/>
      <c r="HX725" s="113"/>
      <c r="HY725" s="113"/>
      <c r="HZ725" s="113"/>
      <c r="IA725" s="113"/>
      <c r="IB725" s="113"/>
      <c r="IC725" s="113"/>
      <c r="ID725" s="113"/>
      <c r="IE725" s="113"/>
      <c r="IF725" s="113"/>
      <c r="IG725" s="113"/>
      <c r="IH725" s="113"/>
      <c r="II725" s="113"/>
      <c r="IJ725" s="113"/>
      <c r="IK725" s="113"/>
      <c r="IL725" s="113"/>
      <c r="IM725" s="113"/>
      <c r="IN725" s="113"/>
      <c r="IO725" s="113"/>
      <c r="IP725" s="113"/>
      <c r="IQ725" s="113"/>
      <c r="IR725" s="113"/>
      <c r="IS725" s="113"/>
      <c r="IT725" s="113"/>
      <c r="IU725" s="113"/>
      <c r="IV725" s="113"/>
    </row>
    <row r="726" customFormat="false" ht="35.65" hidden="false" customHeight="true" outlineLevel="0" collapsed="false">
      <c r="A726" s="86"/>
      <c r="B726" s="86"/>
      <c r="C726" s="86"/>
      <c r="D726" s="86"/>
      <c r="E726" s="86"/>
      <c r="F726" s="89"/>
      <c r="G726" s="63" t="s">
        <v>111</v>
      </c>
      <c r="H726" s="134" t="s">
        <v>115</v>
      </c>
      <c r="I726" s="134"/>
      <c r="J726" s="134"/>
      <c r="K726" s="108"/>
      <c r="L726" s="109" t="s">
        <v>80</v>
      </c>
      <c r="M726" s="110"/>
      <c r="N726" s="135"/>
      <c r="O726" s="109" t="s">
        <v>81</v>
      </c>
      <c r="P726" s="136"/>
      <c r="Q726" s="135"/>
      <c r="R726" s="109" t="s">
        <v>117</v>
      </c>
      <c r="S726" s="136"/>
      <c r="T726" s="111"/>
      <c r="U726" s="109"/>
      <c r="V726" s="137"/>
      <c r="W726" s="111"/>
      <c r="X726" s="109"/>
      <c r="Y726" s="137"/>
      <c r="Z726" s="111"/>
      <c r="AA726" s="109"/>
      <c r="AB726" s="137"/>
      <c r="AC726" s="108"/>
      <c r="AD726" s="109"/>
      <c r="AE726" s="110"/>
      <c r="BM726" s="113"/>
      <c r="BN726" s="113"/>
      <c r="BO726" s="113"/>
      <c r="BP726" s="113"/>
      <c r="BQ726" s="113"/>
      <c r="BR726" s="113"/>
      <c r="BS726" s="113"/>
      <c r="BT726" s="113"/>
      <c r="BU726" s="113"/>
      <c r="BV726" s="113"/>
      <c r="BW726" s="113"/>
      <c r="BX726" s="113"/>
      <c r="BY726" s="113"/>
      <c r="BZ726" s="113"/>
      <c r="CA726" s="113"/>
      <c r="CB726" s="113"/>
      <c r="CC726" s="113"/>
      <c r="CD726" s="113"/>
      <c r="CE726" s="113"/>
      <c r="CF726" s="113"/>
      <c r="CG726" s="113"/>
      <c r="CH726" s="113"/>
      <c r="CI726" s="113"/>
      <c r="CJ726" s="113"/>
      <c r="CK726" s="113"/>
      <c r="CL726" s="113"/>
      <c r="CM726" s="113"/>
      <c r="CN726" s="113"/>
      <c r="CO726" s="113"/>
      <c r="CP726" s="113"/>
      <c r="CQ726" s="113"/>
      <c r="CR726" s="113"/>
      <c r="CS726" s="113"/>
      <c r="CT726" s="113"/>
      <c r="CU726" s="113"/>
      <c r="CV726" s="113"/>
      <c r="CW726" s="113"/>
      <c r="CX726" s="113"/>
      <c r="CY726" s="113"/>
      <c r="CZ726" s="113"/>
      <c r="DA726" s="113"/>
      <c r="DB726" s="113"/>
      <c r="DC726" s="113"/>
      <c r="DD726" s="113"/>
      <c r="DE726" s="113"/>
      <c r="DF726" s="113"/>
      <c r="DG726" s="113"/>
      <c r="DH726" s="113"/>
      <c r="DI726" s="113"/>
      <c r="DJ726" s="113"/>
      <c r="DK726" s="113"/>
      <c r="DL726" s="113"/>
      <c r="DM726" s="113"/>
      <c r="DN726" s="113"/>
      <c r="DO726" s="113"/>
      <c r="DP726" s="113"/>
      <c r="DQ726" s="113"/>
      <c r="DR726" s="113"/>
      <c r="DS726" s="113"/>
      <c r="DT726" s="113"/>
      <c r="DU726" s="113"/>
      <c r="DV726" s="113"/>
      <c r="DW726" s="113"/>
      <c r="DX726" s="113"/>
      <c r="DY726" s="113"/>
      <c r="DZ726" s="113"/>
      <c r="EA726" s="113"/>
      <c r="EB726" s="113"/>
      <c r="EC726" s="113"/>
      <c r="ED726" s="113"/>
      <c r="EE726" s="113"/>
      <c r="EF726" s="113"/>
      <c r="EG726" s="113"/>
      <c r="EH726" s="113"/>
      <c r="EI726" s="113"/>
      <c r="EJ726" s="113"/>
      <c r="EK726" s="113"/>
      <c r="EL726" s="113"/>
      <c r="EM726" s="113"/>
      <c r="EN726" s="113"/>
      <c r="EO726" s="113"/>
      <c r="EP726" s="113"/>
      <c r="EQ726" s="113"/>
      <c r="ER726" s="113"/>
      <c r="ES726" s="113"/>
      <c r="ET726" s="113"/>
      <c r="EU726" s="113"/>
      <c r="EV726" s="113"/>
      <c r="EW726" s="113"/>
      <c r="EX726" s="113"/>
      <c r="EY726" s="113"/>
      <c r="EZ726" s="113"/>
      <c r="FA726" s="113"/>
      <c r="FB726" s="113"/>
      <c r="FC726" s="113"/>
      <c r="FD726" s="113"/>
      <c r="FE726" s="113"/>
      <c r="FF726" s="113"/>
      <c r="FG726" s="113"/>
      <c r="FH726" s="113"/>
      <c r="FI726" s="113"/>
      <c r="FJ726" s="113"/>
      <c r="FK726" s="113"/>
      <c r="FL726" s="113"/>
      <c r="FM726" s="113"/>
      <c r="FN726" s="113"/>
      <c r="FO726" s="113"/>
      <c r="FP726" s="113"/>
      <c r="FQ726" s="113"/>
      <c r="FR726" s="113"/>
      <c r="FS726" s="113"/>
      <c r="FT726" s="113"/>
      <c r="FU726" s="113"/>
      <c r="FV726" s="113"/>
      <c r="FW726" s="113"/>
      <c r="FX726" s="113"/>
      <c r="FY726" s="113"/>
      <c r="FZ726" s="113"/>
      <c r="GA726" s="113"/>
      <c r="GB726" s="113"/>
      <c r="GC726" s="113"/>
      <c r="GD726" s="113"/>
      <c r="GE726" s="113"/>
      <c r="GF726" s="113"/>
      <c r="GG726" s="113"/>
      <c r="GH726" s="113"/>
      <c r="GI726" s="113"/>
      <c r="GJ726" s="113"/>
      <c r="GK726" s="113"/>
      <c r="GL726" s="113"/>
      <c r="GM726" s="113"/>
      <c r="GN726" s="113"/>
      <c r="GO726" s="113"/>
      <c r="GP726" s="113"/>
      <c r="GQ726" s="113"/>
      <c r="GR726" s="113"/>
      <c r="GS726" s="113"/>
      <c r="GT726" s="113"/>
      <c r="GU726" s="113"/>
      <c r="GV726" s="113"/>
      <c r="GW726" s="113"/>
      <c r="GX726" s="113"/>
      <c r="GY726" s="113"/>
      <c r="GZ726" s="113"/>
      <c r="HA726" s="113"/>
      <c r="HB726" s="113"/>
      <c r="HC726" s="113"/>
      <c r="HD726" s="113"/>
      <c r="HE726" s="113"/>
      <c r="HF726" s="113"/>
      <c r="HG726" s="113"/>
      <c r="HH726" s="113"/>
      <c r="HI726" s="113"/>
      <c r="HJ726" s="113"/>
      <c r="HK726" s="113"/>
      <c r="HL726" s="113"/>
      <c r="HM726" s="113"/>
      <c r="HN726" s="113"/>
      <c r="HO726" s="113"/>
      <c r="HP726" s="113"/>
      <c r="HQ726" s="113"/>
      <c r="HR726" s="113"/>
      <c r="HS726" s="113"/>
      <c r="HT726" s="113"/>
      <c r="HU726" s="113"/>
      <c r="HV726" s="113"/>
      <c r="HW726" s="113"/>
      <c r="HX726" s="113"/>
      <c r="HY726" s="113"/>
      <c r="HZ726" s="113"/>
      <c r="IA726" s="113"/>
      <c r="IB726" s="113"/>
      <c r="IC726" s="113"/>
      <c r="ID726" s="113"/>
      <c r="IE726" s="113"/>
      <c r="IF726" s="113"/>
      <c r="IG726" s="113"/>
      <c r="IH726" s="113"/>
      <c r="II726" s="113"/>
      <c r="IJ726" s="113"/>
      <c r="IK726" s="113"/>
      <c r="IL726" s="113"/>
      <c r="IM726" s="113"/>
      <c r="IN726" s="113"/>
      <c r="IO726" s="113"/>
      <c r="IP726" s="113"/>
      <c r="IQ726" s="113"/>
      <c r="IR726" s="113"/>
      <c r="IS726" s="113"/>
      <c r="IT726" s="113"/>
      <c r="IU726" s="113"/>
      <c r="IV726" s="113"/>
    </row>
    <row r="727" customFormat="false" ht="35.65" hidden="false" customHeight="true" outlineLevel="0" collapsed="false">
      <c r="A727" s="232"/>
      <c r="B727" s="86"/>
      <c r="C727" s="86"/>
      <c r="D727" s="86"/>
      <c r="E727" s="86"/>
      <c r="F727" s="89"/>
      <c r="G727" s="63" t="s">
        <v>198</v>
      </c>
      <c r="H727" s="56" t="n">
        <v>3163.1</v>
      </c>
      <c r="I727" s="98" t="s">
        <v>39</v>
      </c>
      <c r="J727" s="58" t="n">
        <v>1665</v>
      </c>
      <c r="K727" s="77" t="s">
        <v>2388</v>
      </c>
      <c r="L727" s="57"/>
      <c r="M727" s="58"/>
      <c r="N727" s="56" t="n">
        <v>199.85</v>
      </c>
      <c r="O727" s="98" t="s">
        <v>39</v>
      </c>
      <c r="P727" s="58" t="n">
        <v>78.96</v>
      </c>
      <c r="Q727" s="56" t="n">
        <v>6254</v>
      </c>
      <c r="R727" s="98" t="s">
        <v>39</v>
      </c>
      <c r="S727" s="58" t="n">
        <v>253.1</v>
      </c>
      <c r="T727" s="56"/>
      <c r="U727" s="70"/>
      <c r="V727" s="58"/>
      <c r="W727" s="56"/>
      <c r="X727" s="70"/>
      <c r="Y727" s="58"/>
      <c r="Z727" s="73"/>
      <c r="AA727" s="73"/>
      <c r="AB727" s="73"/>
      <c r="AC727" s="71"/>
      <c r="AD727" s="70"/>
      <c r="AE727" s="58"/>
      <c r="BM727" s="113"/>
      <c r="BN727" s="113"/>
      <c r="BO727" s="113"/>
      <c r="BP727" s="113"/>
      <c r="BQ727" s="113"/>
      <c r="BR727" s="113"/>
      <c r="BS727" s="113"/>
      <c r="BT727" s="113"/>
      <c r="BU727" s="113"/>
      <c r="BV727" s="113"/>
      <c r="BW727" s="113"/>
      <c r="BX727" s="113"/>
      <c r="BY727" s="113"/>
      <c r="BZ727" s="113"/>
      <c r="CA727" s="113"/>
      <c r="CB727" s="113"/>
      <c r="CC727" s="113"/>
      <c r="CD727" s="113"/>
      <c r="CE727" s="113"/>
      <c r="CF727" s="113"/>
      <c r="CG727" s="113"/>
      <c r="CH727" s="113"/>
      <c r="CI727" s="113"/>
      <c r="CJ727" s="113"/>
      <c r="CK727" s="113"/>
      <c r="CL727" s="113"/>
      <c r="CM727" s="113"/>
      <c r="CN727" s="113"/>
      <c r="CO727" s="113"/>
      <c r="CP727" s="113"/>
      <c r="CQ727" s="113"/>
      <c r="CR727" s="113"/>
      <c r="CS727" s="113"/>
      <c r="CT727" s="113"/>
      <c r="CU727" s="113"/>
      <c r="CV727" s="113"/>
      <c r="CW727" s="113"/>
      <c r="CX727" s="113"/>
      <c r="CY727" s="113"/>
      <c r="CZ727" s="113"/>
      <c r="DA727" s="113"/>
      <c r="DB727" s="113"/>
      <c r="DC727" s="113"/>
      <c r="DD727" s="113"/>
      <c r="DE727" s="113"/>
      <c r="DF727" s="113"/>
      <c r="DG727" s="113"/>
      <c r="DH727" s="113"/>
      <c r="DI727" s="113"/>
      <c r="DJ727" s="113"/>
      <c r="DK727" s="113"/>
      <c r="DL727" s="113"/>
      <c r="DM727" s="113"/>
      <c r="DN727" s="113"/>
      <c r="DO727" s="113"/>
      <c r="DP727" s="113"/>
      <c r="DQ727" s="113"/>
      <c r="DR727" s="113"/>
      <c r="DS727" s="113"/>
      <c r="DT727" s="113"/>
      <c r="DU727" s="113"/>
      <c r="DV727" s="113"/>
      <c r="DW727" s="113"/>
      <c r="DX727" s="113"/>
      <c r="DY727" s="113"/>
      <c r="DZ727" s="113"/>
      <c r="EA727" s="113"/>
      <c r="EB727" s="113"/>
      <c r="EC727" s="113"/>
      <c r="ED727" s="113"/>
      <c r="EE727" s="113"/>
      <c r="EF727" s="113"/>
      <c r="EG727" s="113"/>
      <c r="EH727" s="113"/>
      <c r="EI727" s="113"/>
      <c r="EJ727" s="113"/>
      <c r="EK727" s="113"/>
      <c r="EL727" s="113"/>
      <c r="EM727" s="113"/>
      <c r="EN727" s="113"/>
      <c r="EO727" s="113"/>
      <c r="EP727" s="113"/>
      <c r="EQ727" s="113"/>
      <c r="ER727" s="113"/>
      <c r="ES727" s="113"/>
      <c r="ET727" s="113"/>
      <c r="EU727" s="113"/>
      <c r="EV727" s="113"/>
      <c r="EW727" s="113"/>
      <c r="EX727" s="113"/>
      <c r="EY727" s="113"/>
      <c r="EZ727" s="113"/>
      <c r="FA727" s="113"/>
      <c r="FB727" s="113"/>
      <c r="FC727" s="113"/>
      <c r="FD727" s="113"/>
      <c r="FE727" s="113"/>
      <c r="FF727" s="113"/>
      <c r="FG727" s="113"/>
      <c r="FH727" s="113"/>
      <c r="FI727" s="113"/>
      <c r="FJ727" s="113"/>
      <c r="FK727" s="113"/>
      <c r="FL727" s="113"/>
      <c r="FM727" s="113"/>
      <c r="FN727" s="113"/>
      <c r="FO727" s="113"/>
      <c r="FP727" s="113"/>
      <c r="FQ727" s="113"/>
      <c r="FR727" s="113"/>
      <c r="FS727" s="113"/>
      <c r="FT727" s="113"/>
      <c r="FU727" s="113"/>
      <c r="FV727" s="113"/>
      <c r="FW727" s="113"/>
      <c r="FX727" s="113"/>
      <c r="FY727" s="113"/>
      <c r="FZ727" s="113"/>
      <c r="GA727" s="113"/>
      <c r="GB727" s="113"/>
      <c r="GC727" s="113"/>
      <c r="GD727" s="113"/>
      <c r="GE727" s="113"/>
      <c r="GF727" s="113"/>
      <c r="GG727" s="113"/>
      <c r="GH727" s="113"/>
      <c r="GI727" s="113"/>
      <c r="GJ727" s="113"/>
      <c r="GK727" s="113"/>
      <c r="GL727" s="113"/>
      <c r="GM727" s="113"/>
      <c r="GN727" s="113"/>
      <c r="GO727" s="113"/>
      <c r="GP727" s="113"/>
      <c r="GQ727" s="113"/>
      <c r="GR727" s="113"/>
      <c r="GS727" s="113"/>
      <c r="GT727" s="113"/>
      <c r="GU727" s="113"/>
      <c r="GV727" s="113"/>
      <c r="GW727" s="113"/>
      <c r="GX727" s="113"/>
      <c r="GY727" s="113"/>
      <c r="GZ727" s="113"/>
      <c r="HA727" s="113"/>
      <c r="HB727" s="113"/>
      <c r="HC727" s="113"/>
      <c r="HD727" s="113"/>
      <c r="HE727" s="113"/>
      <c r="HF727" s="113"/>
      <c r="HG727" s="113"/>
      <c r="HH727" s="113"/>
      <c r="HI727" s="113"/>
      <c r="HJ727" s="113"/>
      <c r="HK727" s="113"/>
      <c r="HL727" s="113"/>
      <c r="HM727" s="113"/>
      <c r="HN727" s="113"/>
      <c r="HO727" s="113"/>
      <c r="HP727" s="113"/>
      <c r="HQ727" s="113"/>
      <c r="HR727" s="113"/>
      <c r="HS727" s="113"/>
      <c r="HT727" s="113"/>
      <c r="HU727" s="113"/>
      <c r="HV727" s="113"/>
      <c r="HW727" s="113"/>
      <c r="HX727" s="113"/>
      <c r="HY727" s="113"/>
      <c r="HZ727" s="113"/>
      <c r="IA727" s="113"/>
      <c r="IB727" s="113"/>
      <c r="IC727" s="113"/>
      <c r="ID727" s="113"/>
      <c r="IE727" s="113"/>
      <c r="IF727" s="113"/>
      <c r="IG727" s="113"/>
      <c r="IH727" s="113"/>
      <c r="II727" s="113"/>
      <c r="IJ727" s="113"/>
      <c r="IK727" s="113"/>
      <c r="IL727" s="113"/>
      <c r="IM727" s="113"/>
      <c r="IN727" s="113"/>
      <c r="IO727" s="113"/>
      <c r="IP727" s="113"/>
      <c r="IQ727" s="113"/>
      <c r="IR727" s="113"/>
      <c r="IS727" s="113"/>
      <c r="IT727" s="113"/>
      <c r="IU727" s="113"/>
      <c r="IV727" s="113"/>
    </row>
    <row r="728" customFormat="false" ht="35.65" hidden="false" customHeight="true" outlineLevel="0" collapsed="false">
      <c r="A728" s="235"/>
      <c r="B728" s="235"/>
      <c r="C728" s="51"/>
      <c r="D728" s="51"/>
      <c r="E728" s="51"/>
      <c r="F728" s="53"/>
      <c r="G728" s="63" t="s">
        <v>166</v>
      </c>
      <c r="H728" s="205" t="str">
        <f aca="false">ROUND(H727*81/1000,2)&amp;" ppb"</f>
        <v>256.21 ppb</v>
      </c>
      <c r="I728" s="91" t="s">
        <v>39</v>
      </c>
      <c r="J728" s="206" t="str">
        <f aca="false">ROUND(J727*81/1000,2)&amp;" ppb"</f>
        <v>134.87 ppb</v>
      </c>
      <c r="K728" s="71"/>
      <c r="L728" s="57"/>
      <c r="M728" s="72"/>
      <c r="N728" s="56"/>
      <c r="O728" s="70"/>
      <c r="P728" s="58"/>
      <c r="Q728" s="205" t="str">
        <f aca="false">ROUND(Q727*246/1000,2)&amp;" ppb"</f>
        <v>1538.48 ppb</v>
      </c>
      <c r="R728" s="91" t="s">
        <v>39</v>
      </c>
      <c r="S728" s="206" t="str">
        <f aca="false">ROUND(S727*246/1000,2)&amp;" ppb"</f>
        <v>62.26 ppb</v>
      </c>
      <c r="T728" s="71"/>
      <c r="U728" s="72"/>
      <c r="V728" s="72"/>
      <c r="W728" s="56"/>
      <c r="X728" s="70"/>
      <c r="Y728" s="72"/>
      <c r="Z728" s="73"/>
      <c r="AA728" s="72"/>
      <c r="AB728" s="72"/>
      <c r="AC728" s="71"/>
      <c r="AD728" s="70"/>
      <c r="AE728" s="72"/>
      <c r="BM728" s="113"/>
      <c r="BN728" s="113"/>
      <c r="BO728" s="113"/>
      <c r="BP728" s="113"/>
      <c r="BQ728" s="113"/>
      <c r="BR728" s="113"/>
      <c r="BS728" s="113"/>
      <c r="BT728" s="113"/>
      <c r="BU728" s="113"/>
      <c r="BV728" s="113"/>
      <c r="BW728" s="113"/>
      <c r="BX728" s="113"/>
      <c r="BY728" s="113"/>
      <c r="BZ728" s="113"/>
      <c r="CA728" s="113"/>
      <c r="CB728" s="113"/>
      <c r="CC728" s="113"/>
      <c r="CD728" s="113"/>
      <c r="CE728" s="113"/>
      <c r="CF728" s="113"/>
      <c r="CG728" s="113"/>
      <c r="CH728" s="113"/>
      <c r="CI728" s="113"/>
      <c r="CJ728" s="113"/>
      <c r="CK728" s="113"/>
      <c r="CL728" s="113"/>
      <c r="CM728" s="113"/>
      <c r="CN728" s="113"/>
      <c r="CO728" s="113"/>
      <c r="CP728" s="113"/>
      <c r="CQ728" s="113"/>
      <c r="CR728" s="113"/>
      <c r="CS728" s="113"/>
      <c r="CT728" s="113"/>
      <c r="CU728" s="113"/>
      <c r="CV728" s="113"/>
      <c r="CW728" s="113"/>
      <c r="CX728" s="113"/>
      <c r="CY728" s="113"/>
      <c r="CZ728" s="113"/>
      <c r="DA728" s="113"/>
      <c r="DB728" s="113"/>
      <c r="DC728" s="113"/>
      <c r="DD728" s="113"/>
      <c r="DE728" s="113"/>
      <c r="DF728" s="113"/>
      <c r="DG728" s="113"/>
      <c r="DH728" s="113"/>
      <c r="DI728" s="113"/>
      <c r="DJ728" s="113"/>
      <c r="DK728" s="113"/>
      <c r="DL728" s="113"/>
      <c r="DM728" s="113"/>
      <c r="DN728" s="113"/>
      <c r="DO728" s="113"/>
      <c r="DP728" s="113"/>
      <c r="DQ728" s="113"/>
      <c r="DR728" s="113"/>
      <c r="DS728" s="113"/>
      <c r="DT728" s="113"/>
      <c r="DU728" s="113"/>
      <c r="DV728" s="113"/>
      <c r="DW728" s="113"/>
      <c r="DX728" s="113"/>
      <c r="DY728" s="113"/>
      <c r="DZ728" s="113"/>
      <c r="EA728" s="113"/>
      <c r="EB728" s="113"/>
      <c r="EC728" s="113"/>
      <c r="ED728" s="113"/>
      <c r="EE728" s="113"/>
      <c r="EF728" s="113"/>
      <c r="EG728" s="113"/>
      <c r="EH728" s="113"/>
      <c r="EI728" s="113"/>
      <c r="EJ728" s="113"/>
      <c r="EK728" s="113"/>
      <c r="EL728" s="113"/>
      <c r="EM728" s="113"/>
      <c r="EN728" s="113"/>
      <c r="EO728" s="113"/>
      <c r="EP728" s="113"/>
      <c r="EQ728" s="113"/>
      <c r="ER728" s="113"/>
      <c r="ES728" s="113"/>
      <c r="ET728" s="113"/>
      <c r="EU728" s="113"/>
      <c r="EV728" s="113"/>
      <c r="EW728" s="113"/>
      <c r="EX728" s="113"/>
      <c r="EY728" s="113"/>
      <c r="EZ728" s="113"/>
      <c r="FA728" s="113"/>
      <c r="FB728" s="113"/>
      <c r="FC728" s="113"/>
      <c r="FD728" s="113"/>
      <c r="FE728" s="113"/>
      <c r="FF728" s="113"/>
      <c r="FG728" s="113"/>
      <c r="FH728" s="113"/>
      <c r="FI728" s="113"/>
      <c r="FJ728" s="113"/>
      <c r="FK728" s="113"/>
      <c r="FL728" s="113"/>
      <c r="FM728" s="113"/>
      <c r="FN728" s="113"/>
      <c r="FO728" s="113"/>
      <c r="FP728" s="113"/>
      <c r="FQ728" s="113"/>
      <c r="FR728" s="113"/>
      <c r="FS728" s="113"/>
      <c r="FT728" s="113"/>
      <c r="FU728" s="113"/>
      <c r="FV728" s="113"/>
      <c r="FW728" s="113"/>
      <c r="FX728" s="113"/>
      <c r="FY728" s="113"/>
      <c r="FZ728" s="113"/>
      <c r="GA728" s="113"/>
      <c r="GB728" s="113"/>
      <c r="GC728" s="113"/>
      <c r="GD728" s="113"/>
      <c r="GE728" s="113"/>
      <c r="GF728" s="113"/>
      <c r="GG728" s="113"/>
      <c r="GH728" s="113"/>
      <c r="GI728" s="113"/>
      <c r="GJ728" s="113"/>
      <c r="GK728" s="113"/>
      <c r="GL728" s="113"/>
      <c r="GM728" s="113"/>
      <c r="GN728" s="113"/>
      <c r="GO728" s="113"/>
      <c r="GP728" s="113"/>
      <c r="GQ728" s="113"/>
      <c r="GR728" s="113"/>
      <c r="GS728" s="113"/>
      <c r="GT728" s="113"/>
      <c r="GU728" s="113"/>
      <c r="GV728" s="113"/>
      <c r="GW728" s="113"/>
      <c r="GX728" s="113"/>
      <c r="GY728" s="113"/>
      <c r="GZ728" s="113"/>
      <c r="HA728" s="113"/>
      <c r="HB728" s="113"/>
      <c r="HC728" s="113"/>
      <c r="HD728" s="113"/>
      <c r="HE728" s="113"/>
      <c r="HF728" s="113"/>
      <c r="HG728" s="113"/>
      <c r="HH728" s="113"/>
      <c r="HI728" s="113"/>
      <c r="HJ728" s="113"/>
      <c r="HK728" s="113"/>
      <c r="HL728" s="113"/>
      <c r="HM728" s="113"/>
      <c r="HN728" s="113"/>
      <c r="HO728" s="113"/>
      <c r="HP728" s="113"/>
      <c r="HQ728" s="113"/>
      <c r="HR728" s="113"/>
      <c r="HS728" s="113"/>
      <c r="HT728" s="113"/>
      <c r="HU728" s="113"/>
      <c r="HV728" s="113"/>
      <c r="HW728" s="113"/>
      <c r="HX728" s="113"/>
      <c r="HY728" s="113"/>
      <c r="HZ728" s="113"/>
      <c r="IA728" s="113"/>
      <c r="IB728" s="113"/>
      <c r="IC728" s="113"/>
      <c r="ID728" s="113"/>
      <c r="IE728" s="113"/>
      <c r="IF728" s="113"/>
      <c r="IG728" s="113"/>
      <c r="IH728" s="113"/>
      <c r="II728" s="113"/>
      <c r="IJ728" s="113"/>
      <c r="IK728" s="113"/>
      <c r="IL728" s="113"/>
      <c r="IM728" s="113"/>
      <c r="IN728" s="113"/>
      <c r="IO728" s="113"/>
      <c r="IP728" s="113"/>
      <c r="IQ728" s="113"/>
      <c r="IR728" s="113"/>
      <c r="IS728" s="113"/>
      <c r="IT728" s="113"/>
      <c r="IU728" s="113"/>
      <c r="IV728" s="113"/>
    </row>
    <row r="729" customFormat="false" ht="56.35" hidden="false" customHeight="true" outlineLevel="0" collapsed="false">
      <c r="A729" s="223" t="s">
        <v>2389</v>
      </c>
      <c r="B729" s="358" t="s">
        <v>2382</v>
      </c>
      <c r="C729" s="199" t="s">
        <v>2390</v>
      </c>
      <c r="D729" s="25" t="n">
        <v>6.812</v>
      </c>
      <c r="E729" s="26" t="n">
        <v>231129</v>
      </c>
      <c r="F729" s="27" t="n">
        <v>45259</v>
      </c>
      <c r="G729" s="28" t="s">
        <v>111</v>
      </c>
      <c r="H729" s="108"/>
      <c r="I729" s="109" t="s">
        <v>27</v>
      </c>
      <c r="J729" s="110"/>
      <c r="K729" s="108"/>
      <c r="L729" s="109" t="s">
        <v>28</v>
      </c>
      <c r="M729" s="110"/>
      <c r="N729" s="108"/>
      <c r="O729" s="109" t="s">
        <v>29</v>
      </c>
      <c r="P729" s="110"/>
      <c r="Q729" s="108"/>
      <c r="R729" s="109" t="s">
        <v>30</v>
      </c>
      <c r="S729" s="110"/>
      <c r="T729" s="111"/>
      <c r="U729" s="109" t="s">
        <v>112</v>
      </c>
      <c r="V729" s="110"/>
      <c r="W729" s="108"/>
      <c r="X729" s="109" t="s">
        <v>32</v>
      </c>
      <c r="Y729" s="110"/>
      <c r="Z729" s="108"/>
      <c r="AA729" s="109" t="s">
        <v>98</v>
      </c>
      <c r="AB729" s="110"/>
      <c r="AC729" s="112" t="s">
        <v>34</v>
      </c>
      <c r="AD729" s="112"/>
      <c r="AE729" s="112"/>
      <c r="BM729" s="113"/>
      <c r="BN729" s="113"/>
      <c r="BO729" s="113"/>
      <c r="BP729" s="113"/>
      <c r="BQ729" s="113"/>
      <c r="BR729" s="113"/>
      <c r="BS729" s="113"/>
      <c r="BT729" s="113"/>
      <c r="BU729" s="113"/>
      <c r="BV729" s="113"/>
      <c r="BW729" s="113"/>
      <c r="BX729" s="113"/>
      <c r="BY729" s="113"/>
      <c r="BZ729" s="113"/>
      <c r="CA729" s="113"/>
      <c r="CB729" s="113"/>
      <c r="CC729" s="113"/>
      <c r="CD729" s="113"/>
      <c r="CE729" s="113"/>
      <c r="CF729" s="113"/>
      <c r="CG729" s="113"/>
      <c r="CH729" s="113"/>
      <c r="CI729" s="113"/>
      <c r="CJ729" s="113"/>
      <c r="CK729" s="113"/>
      <c r="CL729" s="113"/>
      <c r="CM729" s="113"/>
      <c r="CN729" s="113"/>
      <c r="CO729" s="113"/>
      <c r="CP729" s="113"/>
      <c r="CQ729" s="113"/>
      <c r="CR729" s="113"/>
      <c r="CS729" s="113"/>
      <c r="CT729" s="113"/>
      <c r="CU729" s="113"/>
      <c r="CV729" s="113"/>
      <c r="CW729" s="113"/>
      <c r="CX729" s="113"/>
      <c r="CY729" s="113"/>
      <c r="CZ729" s="113"/>
      <c r="DA729" s="113"/>
      <c r="DB729" s="113"/>
      <c r="DC729" s="113"/>
      <c r="DD729" s="113"/>
      <c r="DE729" s="113"/>
      <c r="DF729" s="113"/>
      <c r="DG729" s="113"/>
      <c r="DH729" s="113"/>
      <c r="DI729" s="113"/>
      <c r="DJ729" s="113"/>
      <c r="DK729" s="113"/>
      <c r="DL729" s="113"/>
      <c r="DM729" s="113"/>
      <c r="DN729" s="113"/>
      <c r="DO729" s="113"/>
      <c r="DP729" s="113"/>
      <c r="DQ729" s="113"/>
      <c r="DR729" s="113"/>
      <c r="DS729" s="113"/>
      <c r="DT729" s="113"/>
      <c r="DU729" s="113"/>
      <c r="DV729" s="113"/>
      <c r="DW729" s="113"/>
      <c r="DX729" s="113"/>
      <c r="DY729" s="113"/>
      <c r="DZ729" s="113"/>
      <c r="EA729" s="113"/>
      <c r="EB729" s="113"/>
      <c r="EC729" s="113"/>
      <c r="ED729" s="113"/>
      <c r="EE729" s="113"/>
      <c r="EF729" s="113"/>
      <c r="EG729" s="113"/>
      <c r="EH729" s="113"/>
      <c r="EI729" s="113"/>
      <c r="EJ729" s="113"/>
      <c r="EK729" s="113"/>
      <c r="EL729" s="113"/>
      <c r="EM729" s="113"/>
      <c r="EN729" s="113"/>
      <c r="EO729" s="113"/>
      <c r="EP729" s="113"/>
      <c r="EQ729" s="113"/>
      <c r="ER729" s="113"/>
      <c r="ES729" s="113"/>
      <c r="ET729" s="113"/>
      <c r="EU729" s="113"/>
      <c r="EV729" s="113"/>
      <c r="EW729" s="113"/>
      <c r="EX729" s="113"/>
      <c r="EY729" s="113"/>
      <c r="EZ729" s="113"/>
      <c r="FA729" s="113"/>
      <c r="FB729" s="113"/>
      <c r="FC729" s="113"/>
      <c r="FD729" s="113"/>
      <c r="FE729" s="113"/>
      <c r="FF729" s="113"/>
      <c r="FG729" s="113"/>
      <c r="FH729" s="113"/>
      <c r="FI729" s="113"/>
      <c r="FJ729" s="113"/>
      <c r="FK729" s="113"/>
      <c r="FL729" s="113"/>
      <c r="FM729" s="113"/>
      <c r="FN729" s="113"/>
      <c r="FO729" s="113"/>
      <c r="FP729" s="113"/>
      <c r="FQ729" s="113"/>
      <c r="FR729" s="113"/>
      <c r="FS729" s="113"/>
      <c r="FT729" s="113"/>
      <c r="FU729" s="113"/>
      <c r="FV729" s="113"/>
      <c r="FW729" s="113"/>
      <c r="FX729" s="113"/>
      <c r="FY729" s="113"/>
      <c r="FZ729" s="113"/>
      <c r="GA729" s="113"/>
      <c r="GB729" s="113"/>
      <c r="GC729" s="113"/>
      <c r="GD729" s="113"/>
      <c r="GE729" s="113"/>
      <c r="GF729" s="113"/>
      <c r="GG729" s="113"/>
      <c r="GH729" s="113"/>
      <c r="GI729" s="113"/>
      <c r="GJ729" s="113"/>
      <c r="GK729" s="113"/>
      <c r="GL729" s="113"/>
      <c r="GM729" s="113"/>
      <c r="GN729" s="113"/>
      <c r="GO729" s="113"/>
      <c r="GP729" s="113"/>
      <c r="GQ729" s="113"/>
      <c r="GR729" s="113"/>
      <c r="GS729" s="113"/>
      <c r="GT729" s="113"/>
      <c r="GU729" s="113"/>
      <c r="GV729" s="113"/>
      <c r="GW729" s="113"/>
      <c r="GX729" s="113"/>
      <c r="GY729" s="113"/>
      <c r="GZ729" s="113"/>
      <c r="HA729" s="113"/>
      <c r="HB729" s="113"/>
      <c r="HC729" s="113"/>
      <c r="HD729" s="113"/>
      <c r="HE729" s="113"/>
      <c r="HF729" s="113"/>
      <c r="HG729" s="113"/>
      <c r="HH729" s="113"/>
      <c r="HI729" s="113"/>
      <c r="HJ729" s="113"/>
      <c r="HK729" s="113"/>
      <c r="HL729" s="113"/>
      <c r="HM729" s="113"/>
      <c r="HN729" s="113"/>
      <c r="HO729" s="113"/>
      <c r="HP729" s="113"/>
      <c r="HQ729" s="113"/>
      <c r="HR729" s="113"/>
      <c r="HS729" s="113"/>
      <c r="HT729" s="113"/>
      <c r="HU729" s="113"/>
      <c r="HV729" s="113"/>
      <c r="HW729" s="113"/>
      <c r="HX729" s="113"/>
      <c r="HY729" s="113"/>
      <c r="HZ729" s="113"/>
      <c r="IA729" s="113"/>
      <c r="IB729" s="113"/>
      <c r="IC729" s="113"/>
      <c r="ID729" s="113"/>
      <c r="IE729" s="113"/>
      <c r="IF729" s="113"/>
      <c r="IG729" s="113"/>
      <c r="IH729" s="113"/>
      <c r="II729" s="113"/>
      <c r="IJ729" s="113"/>
      <c r="IK729" s="113"/>
      <c r="IL729" s="113"/>
      <c r="IM729" s="113"/>
      <c r="IN729" s="113"/>
      <c r="IO729" s="113"/>
      <c r="IP729" s="113"/>
      <c r="IQ729" s="113"/>
      <c r="IR729" s="113"/>
      <c r="IS729" s="113"/>
      <c r="IT729" s="113"/>
      <c r="IU729" s="113"/>
      <c r="IV729" s="113"/>
    </row>
    <row r="730" customFormat="false" ht="29.05" hidden="false" customHeight="true" outlineLevel="0" collapsed="false">
      <c r="A730" s="93" t="s">
        <v>2391</v>
      </c>
      <c r="B730" s="93"/>
      <c r="C730" s="93"/>
      <c r="D730" s="93"/>
      <c r="E730" s="93"/>
      <c r="F730" s="96" t="n">
        <v>45266</v>
      </c>
      <c r="G730" s="28" t="s">
        <v>198</v>
      </c>
      <c r="H730" s="35" t="s">
        <v>2392</v>
      </c>
      <c r="I730" s="33"/>
      <c r="J730" s="36"/>
      <c r="K730" s="35" t="n">
        <v>1459</v>
      </c>
      <c r="L730" s="33" t="s">
        <v>39</v>
      </c>
      <c r="M730" s="36" t="n">
        <v>216.5</v>
      </c>
      <c r="N730" s="35" t="n">
        <v>28.91</v>
      </c>
      <c r="O730" s="33" t="s">
        <v>39</v>
      </c>
      <c r="P730" s="36" t="n">
        <v>3.364</v>
      </c>
      <c r="Q730" s="35" t="n">
        <v>20.58</v>
      </c>
      <c r="R730" s="33" t="s">
        <v>39</v>
      </c>
      <c r="S730" s="36" t="n">
        <v>9.113</v>
      </c>
      <c r="T730" s="35" t="n">
        <v>505.53</v>
      </c>
      <c r="U730" s="33" t="s">
        <v>39</v>
      </c>
      <c r="V730" s="36" t="n">
        <v>297.6</v>
      </c>
      <c r="W730" s="35" t="s">
        <v>2393</v>
      </c>
      <c r="X730" s="30"/>
      <c r="Y730" s="36"/>
      <c r="Z730" s="35" t="s">
        <v>2394</v>
      </c>
      <c r="AA730" s="33"/>
      <c r="AB730" s="36"/>
      <c r="AC730" s="163"/>
      <c r="AD730" s="163"/>
      <c r="AE730" s="163"/>
      <c r="BM730" s="113"/>
      <c r="BN730" s="113"/>
      <c r="BO730" s="113"/>
      <c r="BP730" s="113"/>
      <c r="BQ730" s="113"/>
      <c r="BR730" s="113"/>
      <c r="BS730" s="113"/>
      <c r="BT730" s="113"/>
      <c r="BU730" s="113"/>
      <c r="BV730" s="113"/>
      <c r="BW730" s="113"/>
      <c r="BX730" s="113"/>
      <c r="BY730" s="113"/>
      <c r="BZ730" s="113"/>
      <c r="CA730" s="113"/>
      <c r="CB730" s="113"/>
      <c r="CC730" s="113"/>
      <c r="CD730" s="113"/>
      <c r="CE730" s="113"/>
      <c r="CF730" s="113"/>
      <c r="CG730" s="113"/>
      <c r="CH730" s="113"/>
      <c r="CI730" s="113"/>
      <c r="CJ730" s="113"/>
      <c r="CK730" s="113"/>
      <c r="CL730" s="113"/>
      <c r="CM730" s="113"/>
      <c r="CN730" s="113"/>
      <c r="CO730" s="113"/>
      <c r="CP730" s="113"/>
      <c r="CQ730" s="113"/>
      <c r="CR730" s="113"/>
      <c r="CS730" s="113"/>
      <c r="CT730" s="113"/>
      <c r="CU730" s="113"/>
      <c r="CV730" s="113"/>
      <c r="CW730" s="113"/>
      <c r="CX730" s="113"/>
      <c r="CY730" s="113"/>
      <c r="CZ730" s="113"/>
      <c r="DA730" s="113"/>
      <c r="DB730" s="113"/>
      <c r="DC730" s="113"/>
      <c r="DD730" s="113"/>
      <c r="DE730" s="113"/>
      <c r="DF730" s="113"/>
      <c r="DG730" s="113"/>
      <c r="DH730" s="113"/>
      <c r="DI730" s="113"/>
      <c r="DJ730" s="113"/>
      <c r="DK730" s="113"/>
      <c r="DL730" s="113"/>
      <c r="DM730" s="113"/>
      <c r="DN730" s="113"/>
      <c r="DO730" s="113"/>
      <c r="DP730" s="113"/>
      <c r="DQ730" s="113"/>
      <c r="DR730" s="113"/>
      <c r="DS730" s="113"/>
      <c r="DT730" s="113"/>
      <c r="DU730" s="113"/>
      <c r="DV730" s="113"/>
      <c r="DW730" s="113"/>
      <c r="DX730" s="113"/>
      <c r="DY730" s="113"/>
      <c r="DZ730" s="113"/>
      <c r="EA730" s="113"/>
      <c r="EB730" s="113"/>
      <c r="EC730" s="113"/>
      <c r="ED730" s="113"/>
      <c r="EE730" s="113"/>
      <c r="EF730" s="113"/>
      <c r="EG730" s="113"/>
      <c r="EH730" s="113"/>
      <c r="EI730" s="113"/>
      <c r="EJ730" s="113"/>
      <c r="EK730" s="113"/>
      <c r="EL730" s="113"/>
      <c r="EM730" s="113"/>
      <c r="EN730" s="113"/>
      <c r="EO730" s="113"/>
      <c r="EP730" s="113"/>
      <c r="EQ730" s="113"/>
      <c r="ER730" s="113"/>
      <c r="ES730" s="113"/>
      <c r="ET730" s="113"/>
      <c r="EU730" s="113"/>
      <c r="EV730" s="113"/>
      <c r="EW730" s="113"/>
      <c r="EX730" s="113"/>
      <c r="EY730" s="113"/>
      <c r="EZ730" s="113"/>
      <c r="FA730" s="113"/>
      <c r="FB730" s="113"/>
      <c r="FC730" s="113"/>
      <c r="FD730" s="113"/>
      <c r="FE730" s="113"/>
      <c r="FF730" s="113"/>
      <c r="FG730" s="113"/>
      <c r="FH730" s="113"/>
      <c r="FI730" s="113"/>
      <c r="FJ730" s="113"/>
      <c r="FK730" s="113"/>
      <c r="FL730" s="113"/>
      <c r="FM730" s="113"/>
      <c r="FN730" s="113"/>
      <c r="FO730" s="113"/>
      <c r="FP730" s="113"/>
      <c r="FQ730" s="113"/>
      <c r="FR730" s="113"/>
      <c r="FS730" s="113"/>
      <c r="FT730" s="113"/>
      <c r="FU730" s="113"/>
      <c r="FV730" s="113"/>
      <c r="FW730" s="113"/>
      <c r="FX730" s="113"/>
      <c r="FY730" s="113"/>
      <c r="FZ730" s="113"/>
      <c r="GA730" s="113"/>
      <c r="GB730" s="113"/>
      <c r="GC730" s="113"/>
      <c r="GD730" s="113"/>
      <c r="GE730" s="113"/>
      <c r="GF730" s="113"/>
      <c r="GG730" s="113"/>
      <c r="GH730" s="113"/>
      <c r="GI730" s="113"/>
      <c r="GJ730" s="113"/>
      <c r="GK730" s="113"/>
      <c r="GL730" s="113"/>
      <c r="GM730" s="113"/>
      <c r="GN730" s="113"/>
      <c r="GO730" s="113"/>
      <c r="GP730" s="113"/>
      <c r="GQ730" s="113"/>
      <c r="GR730" s="113"/>
      <c r="GS730" s="113"/>
      <c r="GT730" s="113"/>
      <c r="GU730" s="113"/>
      <c r="GV730" s="113"/>
      <c r="GW730" s="113"/>
      <c r="GX730" s="113"/>
      <c r="GY730" s="113"/>
      <c r="GZ730" s="113"/>
      <c r="HA730" s="113"/>
      <c r="HB730" s="113"/>
      <c r="HC730" s="113"/>
      <c r="HD730" s="113"/>
      <c r="HE730" s="113"/>
      <c r="HF730" s="113"/>
      <c r="HG730" s="113"/>
      <c r="HH730" s="113"/>
      <c r="HI730" s="113"/>
      <c r="HJ730" s="113"/>
      <c r="HK730" s="113"/>
      <c r="HL730" s="113"/>
      <c r="HM730" s="113"/>
      <c r="HN730" s="113"/>
      <c r="HO730" s="113"/>
      <c r="HP730" s="113"/>
      <c r="HQ730" s="113"/>
      <c r="HR730" s="113"/>
      <c r="HS730" s="113"/>
      <c r="HT730" s="113"/>
      <c r="HU730" s="113"/>
      <c r="HV730" s="113"/>
      <c r="HW730" s="113"/>
      <c r="HX730" s="113"/>
      <c r="HY730" s="113"/>
      <c r="HZ730" s="113"/>
      <c r="IA730" s="113"/>
      <c r="IB730" s="113"/>
      <c r="IC730" s="113"/>
      <c r="ID730" s="113"/>
      <c r="IE730" s="113"/>
      <c r="IF730" s="113"/>
      <c r="IG730" s="113"/>
      <c r="IH730" s="113"/>
      <c r="II730" s="113"/>
      <c r="IJ730" s="113"/>
      <c r="IK730" s="113"/>
      <c r="IL730" s="113"/>
      <c r="IM730" s="113"/>
      <c r="IN730" s="113"/>
      <c r="IO730" s="113"/>
      <c r="IP730" s="113"/>
      <c r="IQ730" s="113"/>
      <c r="IR730" s="113"/>
      <c r="IS730" s="113"/>
      <c r="IT730" s="113"/>
      <c r="IU730" s="113"/>
      <c r="IV730" s="113"/>
    </row>
    <row r="731" customFormat="false" ht="39.8" hidden="false" customHeight="true" outlineLevel="0" collapsed="false">
      <c r="A731" s="93"/>
      <c r="B731" s="93" t="s">
        <v>2395</v>
      </c>
      <c r="C731" s="93"/>
      <c r="D731" s="93"/>
      <c r="E731" s="93"/>
      <c r="F731" s="96"/>
      <c r="G731" s="28" t="s">
        <v>166</v>
      </c>
      <c r="H731" s="201" t="str">
        <f aca="false">"&lt;"&amp;ROUND(RIGHT(H730,LEN(H730)-1)*81/1000,2)&amp;" ppb"</f>
        <v>&lt;0.7 ppb</v>
      </c>
      <c r="I731" s="33"/>
      <c r="J731" s="202"/>
      <c r="K731" s="201" t="str">
        <f aca="false">ROUND(K730*81/1000,2)&amp;" ppb"</f>
        <v>118.18 ppb</v>
      </c>
      <c r="L731" s="33" t="s">
        <v>39</v>
      </c>
      <c r="M731" s="202" t="str">
        <f aca="false">ROUND(M730*81/1000,2)&amp;" ppb"</f>
        <v>17.54 ppb</v>
      </c>
      <c r="N731" s="201" t="str">
        <f aca="false">ROUND(N730*1760/1000,2)&amp;" ppb"</f>
        <v>50.88 ppb</v>
      </c>
      <c r="O731" s="33" t="s">
        <v>39</v>
      </c>
      <c r="P731" s="202" t="str">
        <f aca="false">ROUND(P730*1760/1000,2)&amp;" ppb"</f>
        <v>5.92 ppb</v>
      </c>
      <c r="Q731" s="201" t="str">
        <f aca="false">ROUND(Q730*246/1000,2)&amp;" ppb"</f>
        <v>5.06 ppb</v>
      </c>
      <c r="R731" s="33" t="s">
        <v>39</v>
      </c>
      <c r="S731" s="202" t="str">
        <f aca="false">ROUND(S730*246/1000,2)&amp;" ppb"</f>
        <v>2.24 ppb</v>
      </c>
      <c r="T731" s="201" t="str">
        <f aca="false">ROUND(T730*32300/1000000,2)&amp;" ppm"</f>
        <v>16.33 ppm</v>
      </c>
      <c r="U731" s="33" t="s">
        <v>39</v>
      </c>
      <c r="V731" s="202" t="str">
        <f aca="false">ROUND(V730*32300/1000000,2)&amp;" ppm"</f>
        <v>9.61 ppm</v>
      </c>
      <c r="W731" s="29"/>
      <c r="X731" s="33"/>
      <c r="Y731" s="31"/>
      <c r="Z731" s="29"/>
      <c r="AA731" s="33"/>
      <c r="AB731" s="31"/>
      <c r="AC731" s="37"/>
      <c r="AD731" s="33"/>
      <c r="AE731" s="38"/>
      <c r="BM731" s="113"/>
      <c r="BN731" s="113"/>
      <c r="BO731" s="113"/>
      <c r="BP731" s="113"/>
      <c r="BQ731" s="113"/>
      <c r="BR731" s="113"/>
      <c r="BS731" s="113"/>
      <c r="BT731" s="113"/>
      <c r="BU731" s="113"/>
      <c r="BV731" s="113"/>
      <c r="BW731" s="113"/>
      <c r="BX731" s="113"/>
      <c r="BY731" s="113"/>
      <c r="BZ731" s="113"/>
      <c r="CA731" s="113"/>
      <c r="CB731" s="113"/>
      <c r="CC731" s="113"/>
      <c r="CD731" s="113"/>
      <c r="CE731" s="113"/>
      <c r="CF731" s="113"/>
      <c r="CG731" s="113"/>
      <c r="CH731" s="113"/>
      <c r="CI731" s="113"/>
      <c r="CJ731" s="113"/>
      <c r="CK731" s="113"/>
      <c r="CL731" s="113"/>
      <c r="CM731" s="113"/>
      <c r="CN731" s="113"/>
      <c r="CO731" s="113"/>
      <c r="CP731" s="113"/>
      <c r="CQ731" s="113"/>
      <c r="CR731" s="113"/>
      <c r="CS731" s="113"/>
      <c r="CT731" s="113"/>
      <c r="CU731" s="113"/>
      <c r="CV731" s="113"/>
      <c r="CW731" s="113"/>
      <c r="CX731" s="113"/>
      <c r="CY731" s="113"/>
      <c r="CZ731" s="113"/>
      <c r="DA731" s="113"/>
      <c r="DB731" s="113"/>
      <c r="DC731" s="113"/>
      <c r="DD731" s="113"/>
      <c r="DE731" s="113"/>
      <c r="DF731" s="113"/>
      <c r="DG731" s="113"/>
      <c r="DH731" s="113"/>
      <c r="DI731" s="113"/>
      <c r="DJ731" s="113"/>
      <c r="DK731" s="113"/>
      <c r="DL731" s="113"/>
      <c r="DM731" s="113"/>
      <c r="DN731" s="113"/>
      <c r="DO731" s="113"/>
      <c r="DP731" s="113"/>
      <c r="DQ731" s="113"/>
      <c r="DR731" s="113"/>
      <c r="DS731" s="113"/>
      <c r="DT731" s="113"/>
      <c r="DU731" s="113"/>
      <c r="DV731" s="113"/>
      <c r="DW731" s="113"/>
      <c r="DX731" s="113"/>
      <c r="DY731" s="113"/>
      <c r="DZ731" s="113"/>
      <c r="EA731" s="113"/>
      <c r="EB731" s="113"/>
      <c r="EC731" s="113"/>
      <c r="ED731" s="113"/>
      <c r="EE731" s="113"/>
      <c r="EF731" s="113"/>
      <c r="EG731" s="113"/>
      <c r="EH731" s="113"/>
      <c r="EI731" s="113"/>
      <c r="EJ731" s="113"/>
      <c r="EK731" s="113"/>
      <c r="EL731" s="113"/>
      <c r="EM731" s="113"/>
      <c r="EN731" s="113"/>
      <c r="EO731" s="113"/>
      <c r="EP731" s="113"/>
      <c r="EQ731" s="113"/>
      <c r="ER731" s="113"/>
      <c r="ES731" s="113"/>
      <c r="ET731" s="113"/>
      <c r="EU731" s="113"/>
      <c r="EV731" s="113"/>
      <c r="EW731" s="113"/>
      <c r="EX731" s="113"/>
      <c r="EY731" s="113"/>
      <c r="EZ731" s="113"/>
      <c r="FA731" s="113"/>
      <c r="FB731" s="113"/>
      <c r="FC731" s="113"/>
      <c r="FD731" s="113"/>
      <c r="FE731" s="113"/>
      <c r="FF731" s="113"/>
      <c r="FG731" s="113"/>
      <c r="FH731" s="113"/>
      <c r="FI731" s="113"/>
      <c r="FJ731" s="113"/>
      <c r="FK731" s="113"/>
      <c r="FL731" s="113"/>
      <c r="FM731" s="113"/>
      <c r="FN731" s="113"/>
      <c r="FO731" s="113"/>
      <c r="FP731" s="113"/>
      <c r="FQ731" s="113"/>
      <c r="FR731" s="113"/>
      <c r="FS731" s="113"/>
      <c r="FT731" s="113"/>
      <c r="FU731" s="113"/>
      <c r="FV731" s="113"/>
      <c r="FW731" s="113"/>
      <c r="FX731" s="113"/>
      <c r="FY731" s="113"/>
      <c r="FZ731" s="113"/>
      <c r="GA731" s="113"/>
      <c r="GB731" s="113"/>
      <c r="GC731" s="113"/>
      <c r="GD731" s="113"/>
      <c r="GE731" s="113"/>
      <c r="GF731" s="113"/>
      <c r="GG731" s="113"/>
      <c r="GH731" s="113"/>
      <c r="GI731" s="113"/>
      <c r="GJ731" s="113"/>
      <c r="GK731" s="113"/>
      <c r="GL731" s="113"/>
      <c r="GM731" s="113"/>
      <c r="GN731" s="113"/>
      <c r="GO731" s="113"/>
      <c r="GP731" s="113"/>
      <c r="GQ731" s="113"/>
      <c r="GR731" s="113"/>
      <c r="GS731" s="113"/>
      <c r="GT731" s="113"/>
      <c r="GU731" s="113"/>
      <c r="GV731" s="113"/>
      <c r="GW731" s="113"/>
      <c r="GX731" s="113"/>
      <c r="GY731" s="113"/>
      <c r="GZ731" s="113"/>
      <c r="HA731" s="113"/>
      <c r="HB731" s="113"/>
      <c r="HC731" s="113"/>
      <c r="HD731" s="113"/>
      <c r="HE731" s="113"/>
      <c r="HF731" s="113"/>
      <c r="HG731" s="113"/>
      <c r="HH731" s="113"/>
      <c r="HI731" s="113"/>
      <c r="HJ731" s="113"/>
      <c r="HK731" s="113"/>
      <c r="HL731" s="113"/>
      <c r="HM731" s="113"/>
      <c r="HN731" s="113"/>
      <c r="HO731" s="113"/>
      <c r="HP731" s="113"/>
      <c r="HQ731" s="113"/>
      <c r="HR731" s="113"/>
      <c r="HS731" s="113"/>
      <c r="HT731" s="113"/>
      <c r="HU731" s="113"/>
      <c r="HV731" s="113"/>
      <c r="HW731" s="113"/>
      <c r="HX731" s="113"/>
      <c r="HY731" s="113"/>
      <c r="HZ731" s="113"/>
      <c r="IA731" s="113"/>
      <c r="IB731" s="113"/>
      <c r="IC731" s="113"/>
      <c r="ID731" s="113"/>
      <c r="IE731" s="113"/>
      <c r="IF731" s="113"/>
      <c r="IG731" s="113"/>
      <c r="IH731" s="113"/>
      <c r="II731" s="113"/>
      <c r="IJ731" s="113"/>
      <c r="IK731" s="113"/>
      <c r="IL731" s="113"/>
      <c r="IM731" s="113"/>
      <c r="IN731" s="113"/>
      <c r="IO731" s="113"/>
      <c r="IP731" s="113"/>
      <c r="IQ731" s="113"/>
      <c r="IR731" s="113"/>
      <c r="IS731" s="113"/>
      <c r="IT731" s="113"/>
      <c r="IU731" s="113"/>
      <c r="IV731" s="113"/>
    </row>
    <row r="732" customFormat="false" ht="30" hidden="false" customHeight="true" outlineLevel="0" collapsed="false">
      <c r="A732" s="93"/>
      <c r="B732" s="93"/>
      <c r="C732" s="93"/>
      <c r="D732" s="93"/>
      <c r="E732" s="93"/>
      <c r="F732" s="96"/>
      <c r="G732" s="28" t="s">
        <v>111</v>
      </c>
      <c r="H732" s="134" t="s">
        <v>115</v>
      </c>
      <c r="I732" s="134"/>
      <c r="J732" s="134"/>
      <c r="K732" s="108"/>
      <c r="L732" s="109" t="s">
        <v>80</v>
      </c>
      <c r="M732" s="110"/>
      <c r="N732" s="135"/>
      <c r="O732" s="109" t="s">
        <v>81</v>
      </c>
      <c r="P732" s="136"/>
      <c r="Q732" s="135"/>
      <c r="R732" s="109" t="s">
        <v>117</v>
      </c>
      <c r="S732" s="136"/>
      <c r="T732" s="111"/>
      <c r="U732" s="109"/>
      <c r="V732" s="137"/>
      <c r="W732" s="111"/>
      <c r="X732" s="109"/>
      <c r="Y732" s="137"/>
      <c r="Z732" s="111"/>
      <c r="AA732" s="109"/>
      <c r="AB732" s="137"/>
      <c r="AC732" s="108"/>
      <c r="AD732" s="109"/>
      <c r="AE732" s="110"/>
      <c r="BM732" s="113"/>
      <c r="BN732" s="113"/>
      <c r="BO732" s="113"/>
      <c r="BP732" s="113"/>
      <c r="BQ732" s="113"/>
      <c r="BR732" s="113"/>
      <c r="BS732" s="113"/>
      <c r="BT732" s="113"/>
      <c r="BU732" s="113"/>
      <c r="BV732" s="113"/>
      <c r="BW732" s="113"/>
      <c r="BX732" s="113"/>
      <c r="BY732" s="113"/>
      <c r="BZ732" s="113"/>
      <c r="CA732" s="113"/>
      <c r="CB732" s="113"/>
      <c r="CC732" s="113"/>
      <c r="CD732" s="113"/>
      <c r="CE732" s="113"/>
      <c r="CF732" s="113"/>
      <c r="CG732" s="113"/>
      <c r="CH732" s="113"/>
      <c r="CI732" s="113"/>
      <c r="CJ732" s="113"/>
      <c r="CK732" s="113"/>
      <c r="CL732" s="113"/>
      <c r="CM732" s="113"/>
      <c r="CN732" s="113"/>
      <c r="CO732" s="113"/>
      <c r="CP732" s="113"/>
      <c r="CQ732" s="113"/>
      <c r="CR732" s="113"/>
      <c r="CS732" s="113"/>
      <c r="CT732" s="113"/>
      <c r="CU732" s="113"/>
      <c r="CV732" s="113"/>
      <c r="CW732" s="113"/>
      <c r="CX732" s="113"/>
      <c r="CY732" s="113"/>
      <c r="CZ732" s="113"/>
      <c r="DA732" s="113"/>
      <c r="DB732" s="113"/>
      <c r="DC732" s="113"/>
      <c r="DD732" s="113"/>
      <c r="DE732" s="113"/>
      <c r="DF732" s="113"/>
      <c r="DG732" s="113"/>
      <c r="DH732" s="113"/>
      <c r="DI732" s="113"/>
      <c r="DJ732" s="113"/>
      <c r="DK732" s="113"/>
      <c r="DL732" s="113"/>
      <c r="DM732" s="113"/>
      <c r="DN732" s="113"/>
      <c r="DO732" s="113"/>
      <c r="DP732" s="113"/>
      <c r="DQ732" s="113"/>
      <c r="DR732" s="113"/>
      <c r="DS732" s="113"/>
      <c r="DT732" s="113"/>
      <c r="DU732" s="113"/>
      <c r="DV732" s="113"/>
      <c r="DW732" s="113"/>
      <c r="DX732" s="113"/>
      <c r="DY732" s="113"/>
      <c r="DZ732" s="113"/>
      <c r="EA732" s="113"/>
      <c r="EB732" s="113"/>
      <c r="EC732" s="113"/>
      <c r="ED732" s="113"/>
      <c r="EE732" s="113"/>
      <c r="EF732" s="113"/>
      <c r="EG732" s="113"/>
      <c r="EH732" s="113"/>
      <c r="EI732" s="113"/>
      <c r="EJ732" s="113"/>
      <c r="EK732" s="113"/>
      <c r="EL732" s="113"/>
      <c r="EM732" s="113"/>
      <c r="EN732" s="113"/>
      <c r="EO732" s="113"/>
      <c r="EP732" s="113"/>
      <c r="EQ732" s="113"/>
      <c r="ER732" s="113"/>
      <c r="ES732" s="113"/>
      <c r="ET732" s="113"/>
      <c r="EU732" s="113"/>
      <c r="EV732" s="113"/>
      <c r="EW732" s="113"/>
      <c r="EX732" s="113"/>
      <c r="EY732" s="113"/>
      <c r="EZ732" s="113"/>
      <c r="FA732" s="113"/>
      <c r="FB732" s="113"/>
      <c r="FC732" s="113"/>
      <c r="FD732" s="113"/>
      <c r="FE732" s="113"/>
      <c r="FF732" s="113"/>
      <c r="FG732" s="113"/>
      <c r="FH732" s="113"/>
      <c r="FI732" s="113"/>
      <c r="FJ732" s="113"/>
      <c r="FK732" s="113"/>
      <c r="FL732" s="113"/>
      <c r="FM732" s="113"/>
      <c r="FN732" s="113"/>
      <c r="FO732" s="113"/>
      <c r="FP732" s="113"/>
      <c r="FQ732" s="113"/>
      <c r="FR732" s="113"/>
      <c r="FS732" s="113"/>
      <c r="FT732" s="113"/>
      <c r="FU732" s="113"/>
      <c r="FV732" s="113"/>
      <c r="FW732" s="113"/>
      <c r="FX732" s="113"/>
      <c r="FY732" s="113"/>
      <c r="FZ732" s="113"/>
      <c r="GA732" s="113"/>
      <c r="GB732" s="113"/>
      <c r="GC732" s="113"/>
      <c r="GD732" s="113"/>
      <c r="GE732" s="113"/>
      <c r="GF732" s="113"/>
      <c r="GG732" s="113"/>
      <c r="GH732" s="113"/>
      <c r="GI732" s="113"/>
      <c r="GJ732" s="113"/>
      <c r="GK732" s="113"/>
      <c r="GL732" s="113"/>
      <c r="GM732" s="113"/>
      <c r="GN732" s="113"/>
      <c r="GO732" s="113"/>
      <c r="GP732" s="113"/>
      <c r="GQ732" s="113"/>
      <c r="GR732" s="113"/>
      <c r="GS732" s="113"/>
      <c r="GT732" s="113"/>
      <c r="GU732" s="113"/>
      <c r="GV732" s="113"/>
      <c r="GW732" s="113"/>
      <c r="GX732" s="113"/>
      <c r="GY732" s="113"/>
      <c r="GZ732" s="113"/>
      <c r="HA732" s="113"/>
      <c r="HB732" s="113"/>
      <c r="HC732" s="113"/>
      <c r="HD732" s="113"/>
      <c r="HE732" s="113"/>
      <c r="HF732" s="113"/>
      <c r="HG732" s="113"/>
      <c r="HH732" s="113"/>
      <c r="HI732" s="113"/>
      <c r="HJ732" s="113"/>
      <c r="HK732" s="113"/>
      <c r="HL732" s="113"/>
      <c r="HM732" s="113"/>
      <c r="HN732" s="113"/>
      <c r="HO732" s="113"/>
      <c r="HP732" s="113"/>
      <c r="HQ732" s="113"/>
      <c r="HR732" s="113"/>
      <c r="HS732" s="113"/>
      <c r="HT732" s="113"/>
      <c r="HU732" s="113"/>
      <c r="HV732" s="113"/>
      <c r="HW732" s="113"/>
      <c r="HX732" s="113"/>
      <c r="HY732" s="113"/>
      <c r="HZ732" s="113"/>
      <c r="IA732" s="113"/>
      <c r="IB732" s="113"/>
      <c r="IC732" s="113"/>
      <c r="ID732" s="113"/>
      <c r="IE732" s="113"/>
      <c r="IF732" s="113"/>
      <c r="IG732" s="113"/>
      <c r="IH732" s="113"/>
      <c r="II732" s="113"/>
      <c r="IJ732" s="113"/>
      <c r="IK732" s="113"/>
      <c r="IL732" s="113"/>
      <c r="IM732" s="113"/>
      <c r="IN732" s="113"/>
      <c r="IO732" s="113"/>
      <c r="IP732" s="113"/>
      <c r="IQ732" s="113"/>
      <c r="IR732" s="113"/>
      <c r="IS732" s="113"/>
      <c r="IT732" s="113"/>
      <c r="IU732" s="113"/>
      <c r="IV732" s="113"/>
    </row>
    <row r="733" customFormat="false" ht="27.6" hidden="false" customHeight="true" outlineLevel="0" collapsed="false">
      <c r="A733" s="226"/>
      <c r="B733" s="93"/>
      <c r="C733" s="93"/>
      <c r="D733" s="93"/>
      <c r="E733" s="93"/>
      <c r="F733" s="96"/>
      <c r="G733" s="28" t="s">
        <v>198</v>
      </c>
      <c r="H733" s="35" t="n">
        <v>77515</v>
      </c>
      <c r="I733" s="30" t="s">
        <v>39</v>
      </c>
      <c r="J733" s="36" t="n">
        <v>5479</v>
      </c>
      <c r="K733" s="35" t="s">
        <v>2396</v>
      </c>
      <c r="L733" s="30"/>
      <c r="M733" s="36"/>
      <c r="N733" s="35" t="n">
        <v>8.8599</v>
      </c>
      <c r="O733" s="30" t="s">
        <v>39</v>
      </c>
      <c r="P733" s="36" t="n">
        <v>9.627</v>
      </c>
      <c r="Q733" s="35" t="n">
        <v>23.51</v>
      </c>
      <c r="R733" s="30" t="s">
        <v>39</v>
      </c>
      <c r="S733" s="36" t="n">
        <v>13.18</v>
      </c>
      <c r="T733" s="35"/>
      <c r="U733" s="33"/>
      <c r="V733" s="36"/>
      <c r="W733" s="35"/>
      <c r="X733" s="33"/>
      <c r="Y733" s="36"/>
      <c r="Z733" s="37"/>
      <c r="AA733" s="37"/>
      <c r="AB733" s="37"/>
      <c r="AC733" s="29"/>
      <c r="AD733" s="33"/>
      <c r="AE733" s="36"/>
      <c r="BM733" s="113"/>
      <c r="BN733" s="113"/>
      <c r="BO733" s="113"/>
      <c r="BP733" s="113"/>
      <c r="BQ733" s="113"/>
      <c r="BR733" s="113"/>
      <c r="BS733" s="113"/>
      <c r="BT733" s="113"/>
      <c r="BU733" s="113"/>
      <c r="BV733" s="113"/>
      <c r="BW733" s="113"/>
      <c r="BX733" s="113"/>
      <c r="BY733" s="113"/>
      <c r="BZ733" s="113"/>
      <c r="CA733" s="113"/>
      <c r="CB733" s="113"/>
      <c r="CC733" s="113"/>
      <c r="CD733" s="113"/>
      <c r="CE733" s="113"/>
      <c r="CF733" s="113"/>
      <c r="CG733" s="113"/>
      <c r="CH733" s="113"/>
      <c r="CI733" s="113"/>
      <c r="CJ733" s="113"/>
      <c r="CK733" s="113"/>
      <c r="CL733" s="113"/>
      <c r="CM733" s="113"/>
      <c r="CN733" s="113"/>
      <c r="CO733" s="113"/>
      <c r="CP733" s="113"/>
      <c r="CQ733" s="113"/>
      <c r="CR733" s="113"/>
      <c r="CS733" s="113"/>
      <c r="CT733" s="113"/>
      <c r="CU733" s="113"/>
      <c r="CV733" s="113"/>
      <c r="CW733" s="113"/>
      <c r="CX733" s="113"/>
      <c r="CY733" s="113"/>
      <c r="CZ733" s="113"/>
      <c r="DA733" s="113"/>
      <c r="DB733" s="113"/>
      <c r="DC733" s="113"/>
      <c r="DD733" s="113"/>
      <c r="DE733" s="113"/>
      <c r="DF733" s="113"/>
      <c r="DG733" s="113"/>
      <c r="DH733" s="113"/>
      <c r="DI733" s="113"/>
      <c r="DJ733" s="113"/>
      <c r="DK733" s="113"/>
      <c r="DL733" s="113"/>
      <c r="DM733" s="113"/>
      <c r="DN733" s="113"/>
      <c r="DO733" s="113"/>
      <c r="DP733" s="113"/>
      <c r="DQ733" s="113"/>
      <c r="DR733" s="113"/>
      <c r="DS733" s="113"/>
      <c r="DT733" s="113"/>
      <c r="DU733" s="113"/>
      <c r="DV733" s="113"/>
      <c r="DW733" s="113"/>
      <c r="DX733" s="113"/>
      <c r="DY733" s="113"/>
      <c r="DZ733" s="113"/>
      <c r="EA733" s="113"/>
      <c r="EB733" s="113"/>
      <c r="EC733" s="113"/>
      <c r="ED733" s="113"/>
      <c r="EE733" s="113"/>
      <c r="EF733" s="113"/>
      <c r="EG733" s="113"/>
      <c r="EH733" s="113"/>
      <c r="EI733" s="113"/>
      <c r="EJ733" s="113"/>
      <c r="EK733" s="113"/>
      <c r="EL733" s="113"/>
      <c r="EM733" s="113"/>
      <c r="EN733" s="113"/>
      <c r="EO733" s="113"/>
      <c r="EP733" s="113"/>
      <c r="EQ733" s="113"/>
      <c r="ER733" s="113"/>
      <c r="ES733" s="113"/>
      <c r="ET733" s="113"/>
      <c r="EU733" s="113"/>
      <c r="EV733" s="113"/>
      <c r="EW733" s="113"/>
      <c r="EX733" s="113"/>
      <c r="EY733" s="113"/>
      <c r="EZ733" s="113"/>
      <c r="FA733" s="113"/>
      <c r="FB733" s="113"/>
      <c r="FC733" s="113"/>
      <c r="FD733" s="113"/>
      <c r="FE733" s="113"/>
      <c r="FF733" s="113"/>
      <c r="FG733" s="113"/>
      <c r="FH733" s="113"/>
      <c r="FI733" s="113"/>
      <c r="FJ733" s="113"/>
      <c r="FK733" s="113"/>
      <c r="FL733" s="113"/>
      <c r="FM733" s="113"/>
      <c r="FN733" s="113"/>
      <c r="FO733" s="113"/>
      <c r="FP733" s="113"/>
      <c r="FQ733" s="113"/>
      <c r="FR733" s="113"/>
      <c r="FS733" s="113"/>
      <c r="FT733" s="113"/>
      <c r="FU733" s="113"/>
      <c r="FV733" s="113"/>
      <c r="FW733" s="113"/>
      <c r="FX733" s="113"/>
      <c r="FY733" s="113"/>
      <c r="FZ733" s="113"/>
      <c r="GA733" s="113"/>
      <c r="GB733" s="113"/>
      <c r="GC733" s="113"/>
      <c r="GD733" s="113"/>
      <c r="GE733" s="113"/>
      <c r="GF733" s="113"/>
      <c r="GG733" s="113"/>
      <c r="GH733" s="113"/>
      <c r="GI733" s="113"/>
      <c r="GJ733" s="113"/>
      <c r="GK733" s="113"/>
      <c r="GL733" s="113"/>
      <c r="GM733" s="113"/>
      <c r="GN733" s="113"/>
      <c r="GO733" s="113"/>
      <c r="GP733" s="113"/>
      <c r="GQ733" s="113"/>
      <c r="GR733" s="113"/>
      <c r="GS733" s="113"/>
      <c r="GT733" s="113"/>
      <c r="GU733" s="113"/>
      <c r="GV733" s="113"/>
      <c r="GW733" s="113"/>
      <c r="GX733" s="113"/>
      <c r="GY733" s="113"/>
      <c r="GZ733" s="113"/>
      <c r="HA733" s="113"/>
      <c r="HB733" s="113"/>
      <c r="HC733" s="113"/>
      <c r="HD733" s="113"/>
      <c r="HE733" s="113"/>
      <c r="HF733" s="113"/>
      <c r="HG733" s="113"/>
      <c r="HH733" s="113"/>
      <c r="HI733" s="113"/>
      <c r="HJ733" s="113"/>
      <c r="HK733" s="113"/>
      <c r="HL733" s="113"/>
      <c r="HM733" s="113"/>
      <c r="HN733" s="113"/>
      <c r="HO733" s="113"/>
      <c r="HP733" s="113"/>
      <c r="HQ733" s="113"/>
      <c r="HR733" s="113"/>
      <c r="HS733" s="113"/>
      <c r="HT733" s="113"/>
      <c r="HU733" s="113"/>
      <c r="HV733" s="113"/>
      <c r="HW733" s="113"/>
      <c r="HX733" s="113"/>
      <c r="HY733" s="113"/>
      <c r="HZ733" s="113"/>
      <c r="IA733" s="113"/>
      <c r="IB733" s="113"/>
      <c r="IC733" s="113"/>
      <c r="ID733" s="113"/>
      <c r="IE733" s="113"/>
      <c r="IF733" s="113"/>
      <c r="IG733" s="113"/>
      <c r="IH733" s="113"/>
      <c r="II733" s="113"/>
      <c r="IJ733" s="113"/>
      <c r="IK733" s="113"/>
      <c r="IL733" s="113"/>
      <c r="IM733" s="113"/>
      <c r="IN733" s="113"/>
      <c r="IO733" s="113"/>
      <c r="IP733" s="113"/>
      <c r="IQ733" s="113"/>
      <c r="IR733" s="113"/>
      <c r="IS733" s="113"/>
      <c r="IT733" s="113"/>
      <c r="IU733" s="113"/>
      <c r="IV733" s="113"/>
    </row>
    <row r="734" customFormat="false" ht="29.2" hidden="false" customHeight="true" outlineLevel="0" collapsed="false">
      <c r="A734" s="228"/>
      <c r="B734" s="228"/>
      <c r="C734" s="39"/>
      <c r="D734" s="39"/>
      <c r="E734" s="39"/>
      <c r="F734" s="40"/>
      <c r="G734" s="28" t="s">
        <v>166</v>
      </c>
      <c r="H734" s="201" t="str">
        <f aca="false">ROUND(H733*81/1000000,2)&amp;" ppm"</f>
        <v>6.28 ppm</v>
      </c>
      <c r="I734" s="33" t="s">
        <v>39</v>
      </c>
      <c r="J734" s="202" t="str">
        <f aca="false">ROUND(J733*81/1000000,2)&amp;" ppm"</f>
        <v>0.44 ppm</v>
      </c>
      <c r="K734" s="29"/>
      <c r="L734" s="30"/>
      <c r="M734" s="31"/>
      <c r="N734" s="35"/>
      <c r="O734" s="33"/>
      <c r="P734" s="36"/>
      <c r="Q734" s="201" t="str">
        <f aca="false">ROUND(Q733*246/1000,2)&amp;" ppb"</f>
        <v>5.78 ppb</v>
      </c>
      <c r="R734" s="33" t="s">
        <v>39</v>
      </c>
      <c r="S734" s="202" t="str">
        <f aca="false">ROUND(S733*246/1000,2)&amp;" ppb"</f>
        <v>3.24 ppb</v>
      </c>
      <c r="T734" s="29"/>
      <c r="U734" s="31"/>
      <c r="V734" s="31"/>
      <c r="W734" s="35"/>
      <c r="X734" s="33"/>
      <c r="Y734" s="31"/>
      <c r="Z734" s="37"/>
      <c r="AA734" s="31"/>
      <c r="AB734" s="31"/>
      <c r="AC734" s="29"/>
      <c r="AD734" s="33"/>
      <c r="AE734" s="31"/>
      <c r="BM734" s="113"/>
      <c r="BN734" s="113"/>
      <c r="BO734" s="113"/>
      <c r="BP734" s="113"/>
      <c r="BQ734" s="113"/>
      <c r="BR734" s="113"/>
      <c r="BS734" s="113"/>
      <c r="BT734" s="113"/>
      <c r="BU734" s="113"/>
      <c r="BV734" s="113"/>
      <c r="BW734" s="113"/>
      <c r="BX734" s="113"/>
      <c r="BY734" s="113"/>
      <c r="BZ734" s="113"/>
      <c r="CA734" s="113"/>
      <c r="CB734" s="113"/>
      <c r="CC734" s="113"/>
      <c r="CD734" s="113"/>
      <c r="CE734" s="113"/>
      <c r="CF734" s="113"/>
      <c r="CG734" s="113"/>
      <c r="CH734" s="113"/>
      <c r="CI734" s="113"/>
      <c r="CJ734" s="113"/>
      <c r="CK734" s="113"/>
      <c r="CL734" s="113"/>
      <c r="CM734" s="113"/>
      <c r="CN734" s="113"/>
      <c r="CO734" s="113"/>
      <c r="CP734" s="113"/>
      <c r="CQ734" s="113"/>
      <c r="CR734" s="113"/>
      <c r="CS734" s="113"/>
      <c r="CT734" s="113"/>
      <c r="CU734" s="113"/>
      <c r="CV734" s="113"/>
      <c r="CW734" s="113"/>
      <c r="CX734" s="113"/>
      <c r="CY734" s="113"/>
      <c r="CZ734" s="113"/>
      <c r="DA734" s="113"/>
      <c r="DB734" s="113"/>
      <c r="DC734" s="113"/>
      <c r="DD734" s="113"/>
      <c r="DE734" s="113"/>
      <c r="DF734" s="113"/>
      <c r="DG734" s="113"/>
      <c r="DH734" s="113"/>
      <c r="DI734" s="113"/>
      <c r="DJ734" s="113"/>
      <c r="DK734" s="113"/>
      <c r="DL734" s="113"/>
      <c r="DM734" s="113"/>
      <c r="DN734" s="113"/>
      <c r="DO734" s="113"/>
      <c r="DP734" s="113"/>
      <c r="DQ734" s="113"/>
      <c r="DR734" s="113"/>
      <c r="DS734" s="113"/>
      <c r="DT734" s="113"/>
      <c r="DU734" s="113"/>
      <c r="DV734" s="113"/>
      <c r="DW734" s="113"/>
      <c r="DX734" s="113"/>
      <c r="DY734" s="113"/>
      <c r="DZ734" s="113"/>
      <c r="EA734" s="113"/>
      <c r="EB734" s="113"/>
      <c r="EC734" s="113"/>
      <c r="ED734" s="113"/>
      <c r="EE734" s="113"/>
      <c r="EF734" s="113"/>
      <c r="EG734" s="113"/>
      <c r="EH734" s="113"/>
      <c r="EI734" s="113"/>
      <c r="EJ734" s="113"/>
      <c r="EK734" s="113"/>
      <c r="EL734" s="113"/>
      <c r="EM734" s="113"/>
      <c r="EN734" s="113"/>
      <c r="EO734" s="113"/>
      <c r="EP734" s="113"/>
      <c r="EQ734" s="113"/>
      <c r="ER734" s="113"/>
      <c r="ES734" s="113"/>
      <c r="ET734" s="113"/>
      <c r="EU734" s="113"/>
      <c r="EV734" s="113"/>
      <c r="EW734" s="113"/>
      <c r="EX734" s="113"/>
      <c r="EY734" s="113"/>
      <c r="EZ734" s="113"/>
      <c r="FA734" s="113"/>
      <c r="FB734" s="113"/>
      <c r="FC734" s="113"/>
      <c r="FD734" s="113"/>
      <c r="FE734" s="113"/>
      <c r="FF734" s="113"/>
      <c r="FG734" s="113"/>
      <c r="FH734" s="113"/>
      <c r="FI734" s="113"/>
      <c r="FJ734" s="113"/>
      <c r="FK734" s="113"/>
      <c r="FL734" s="113"/>
      <c r="FM734" s="113"/>
      <c r="FN734" s="113"/>
      <c r="FO734" s="113"/>
      <c r="FP734" s="113"/>
      <c r="FQ734" s="113"/>
      <c r="FR734" s="113"/>
      <c r="FS734" s="113"/>
      <c r="FT734" s="113"/>
      <c r="FU734" s="113"/>
      <c r="FV734" s="113"/>
      <c r="FW734" s="113"/>
      <c r="FX734" s="113"/>
      <c r="FY734" s="113"/>
      <c r="FZ734" s="113"/>
      <c r="GA734" s="113"/>
      <c r="GB734" s="113"/>
      <c r="GC734" s="113"/>
      <c r="GD734" s="113"/>
      <c r="GE734" s="113"/>
      <c r="GF734" s="113"/>
      <c r="GG734" s="113"/>
      <c r="GH734" s="113"/>
      <c r="GI734" s="113"/>
      <c r="GJ734" s="113"/>
      <c r="GK734" s="113"/>
      <c r="GL734" s="113"/>
      <c r="GM734" s="113"/>
      <c r="GN734" s="113"/>
      <c r="GO734" s="113"/>
      <c r="GP734" s="113"/>
      <c r="GQ734" s="113"/>
      <c r="GR734" s="113"/>
      <c r="GS734" s="113"/>
      <c r="GT734" s="113"/>
      <c r="GU734" s="113"/>
      <c r="GV734" s="113"/>
      <c r="GW734" s="113"/>
      <c r="GX734" s="113"/>
      <c r="GY734" s="113"/>
      <c r="GZ734" s="113"/>
      <c r="HA734" s="113"/>
      <c r="HB734" s="113"/>
      <c r="HC734" s="113"/>
      <c r="HD734" s="113"/>
      <c r="HE734" s="113"/>
      <c r="HF734" s="113"/>
      <c r="HG734" s="113"/>
      <c r="HH734" s="113"/>
      <c r="HI734" s="113"/>
      <c r="HJ734" s="113"/>
      <c r="HK734" s="113"/>
      <c r="HL734" s="113"/>
      <c r="HM734" s="113"/>
      <c r="HN734" s="113"/>
      <c r="HO734" s="113"/>
      <c r="HP734" s="113"/>
      <c r="HQ734" s="113"/>
      <c r="HR734" s="113"/>
      <c r="HS734" s="113"/>
      <c r="HT734" s="113"/>
      <c r="HU734" s="113"/>
      <c r="HV734" s="113"/>
      <c r="HW734" s="113"/>
      <c r="HX734" s="113"/>
      <c r="HY734" s="113"/>
      <c r="HZ734" s="113"/>
      <c r="IA734" s="113"/>
      <c r="IB734" s="113"/>
      <c r="IC734" s="113"/>
      <c r="ID734" s="113"/>
      <c r="IE734" s="113"/>
      <c r="IF734" s="113"/>
      <c r="IG734" s="113"/>
      <c r="IH734" s="113"/>
      <c r="II734" s="113"/>
      <c r="IJ734" s="113"/>
      <c r="IK734" s="113"/>
      <c r="IL734" s="113"/>
      <c r="IM734" s="113"/>
      <c r="IN734" s="113"/>
      <c r="IO734" s="113"/>
      <c r="IP734" s="113"/>
      <c r="IQ734" s="113"/>
      <c r="IR734" s="113"/>
      <c r="IS734" s="113"/>
      <c r="IT734" s="113"/>
      <c r="IU734" s="113"/>
      <c r="IV734" s="113"/>
    </row>
    <row r="735" customFormat="false" ht="35.65" hidden="false" customHeight="true" outlineLevel="0" collapsed="false">
      <c r="A735" s="229" t="s">
        <v>2397</v>
      </c>
      <c r="B735" s="298" t="s">
        <v>2382</v>
      </c>
      <c r="C735" s="185" t="s">
        <v>2398</v>
      </c>
      <c r="D735" s="76" t="n">
        <v>5.843</v>
      </c>
      <c r="E735" s="42" t="s">
        <v>2399</v>
      </c>
      <c r="F735" s="62" t="n">
        <v>45266</v>
      </c>
      <c r="G735" s="63" t="s">
        <v>111</v>
      </c>
      <c r="H735" s="108"/>
      <c r="I735" s="109" t="s">
        <v>27</v>
      </c>
      <c r="J735" s="110"/>
      <c r="K735" s="108"/>
      <c r="L735" s="109" t="s">
        <v>28</v>
      </c>
      <c r="M735" s="110"/>
      <c r="N735" s="108"/>
      <c r="O735" s="109" t="s">
        <v>29</v>
      </c>
      <c r="P735" s="110"/>
      <c r="Q735" s="108"/>
      <c r="R735" s="109" t="s">
        <v>30</v>
      </c>
      <c r="S735" s="110"/>
      <c r="T735" s="111"/>
      <c r="U735" s="109" t="s">
        <v>112</v>
      </c>
      <c r="V735" s="110"/>
      <c r="W735" s="108"/>
      <c r="X735" s="109" t="s">
        <v>32</v>
      </c>
      <c r="Y735" s="110"/>
      <c r="Z735" s="108"/>
      <c r="AA735" s="109" t="s">
        <v>98</v>
      </c>
      <c r="AB735" s="110"/>
      <c r="AC735" s="112" t="s">
        <v>34</v>
      </c>
      <c r="AD735" s="112"/>
      <c r="AE735" s="112"/>
      <c r="BM735" s="113"/>
      <c r="BN735" s="113"/>
      <c r="BO735" s="113"/>
      <c r="BP735" s="113"/>
      <c r="BQ735" s="113"/>
      <c r="BR735" s="113"/>
      <c r="BS735" s="113"/>
      <c r="BT735" s="113"/>
      <c r="BU735" s="113"/>
      <c r="BV735" s="113"/>
      <c r="BW735" s="113"/>
      <c r="BX735" s="113"/>
      <c r="BY735" s="113"/>
      <c r="BZ735" s="113"/>
      <c r="CA735" s="113"/>
      <c r="CB735" s="113"/>
      <c r="CC735" s="113"/>
      <c r="CD735" s="113"/>
      <c r="CE735" s="113"/>
      <c r="CF735" s="113"/>
      <c r="CG735" s="113"/>
      <c r="CH735" s="113"/>
      <c r="CI735" s="113"/>
      <c r="CJ735" s="113"/>
      <c r="CK735" s="113"/>
      <c r="CL735" s="113"/>
      <c r="CM735" s="113"/>
      <c r="CN735" s="113"/>
      <c r="CO735" s="113"/>
      <c r="CP735" s="113"/>
      <c r="CQ735" s="113"/>
      <c r="CR735" s="113"/>
      <c r="CS735" s="113"/>
      <c r="CT735" s="113"/>
      <c r="CU735" s="113"/>
      <c r="CV735" s="113"/>
      <c r="CW735" s="113"/>
      <c r="CX735" s="113"/>
      <c r="CY735" s="113"/>
      <c r="CZ735" s="113"/>
      <c r="DA735" s="113"/>
      <c r="DB735" s="113"/>
      <c r="DC735" s="113"/>
      <c r="DD735" s="113"/>
      <c r="DE735" s="113"/>
      <c r="DF735" s="113"/>
      <c r="DG735" s="113"/>
      <c r="DH735" s="113"/>
      <c r="DI735" s="113"/>
      <c r="DJ735" s="113"/>
      <c r="DK735" s="113"/>
      <c r="DL735" s="113"/>
      <c r="DM735" s="113"/>
      <c r="DN735" s="113"/>
      <c r="DO735" s="113"/>
      <c r="DP735" s="113"/>
      <c r="DQ735" s="113"/>
      <c r="DR735" s="113"/>
      <c r="DS735" s="113"/>
      <c r="DT735" s="113"/>
      <c r="DU735" s="113"/>
      <c r="DV735" s="113"/>
      <c r="DW735" s="113"/>
      <c r="DX735" s="113"/>
      <c r="DY735" s="113"/>
      <c r="DZ735" s="113"/>
      <c r="EA735" s="113"/>
      <c r="EB735" s="113"/>
      <c r="EC735" s="113"/>
      <c r="ED735" s="113"/>
      <c r="EE735" s="113"/>
      <c r="EF735" s="113"/>
      <c r="EG735" s="113"/>
      <c r="EH735" s="113"/>
      <c r="EI735" s="113"/>
      <c r="EJ735" s="113"/>
      <c r="EK735" s="113"/>
      <c r="EL735" s="113"/>
      <c r="EM735" s="113"/>
      <c r="EN735" s="113"/>
      <c r="EO735" s="113"/>
      <c r="EP735" s="113"/>
      <c r="EQ735" s="113"/>
      <c r="ER735" s="113"/>
      <c r="ES735" s="113"/>
      <c r="ET735" s="113"/>
      <c r="EU735" s="113"/>
      <c r="EV735" s="113"/>
      <c r="EW735" s="113"/>
      <c r="EX735" s="113"/>
      <c r="EY735" s="113"/>
      <c r="EZ735" s="113"/>
      <c r="FA735" s="113"/>
      <c r="FB735" s="113"/>
      <c r="FC735" s="113"/>
      <c r="FD735" s="113"/>
      <c r="FE735" s="113"/>
      <c r="FF735" s="113"/>
      <c r="FG735" s="113"/>
      <c r="FH735" s="113"/>
      <c r="FI735" s="113"/>
      <c r="FJ735" s="113"/>
      <c r="FK735" s="113"/>
      <c r="FL735" s="113"/>
      <c r="FM735" s="113"/>
      <c r="FN735" s="113"/>
      <c r="FO735" s="113"/>
      <c r="FP735" s="113"/>
      <c r="FQ735" s="113"/>
      <c r="FR735" s="113"/>
      <c r="FS735" s="113"/>
      <c r="FT735" s="113"/>
      <c r="FU735" s="113"/>
      <c r="FV735" s="113"/>
      <c r="FW735" s="113"/>
      <c r="FX735" s="113"/>
      <c r="FY735" s="113"/>
      <c r="FZ735" s="113"/>
      <c r="GA735" s="113"/>
      <c r="GB735" s="113"/>
      <c r="GC735" s="113"/>
      <c r="GD735" s="113"/>
      <c r="GE735" s="113"/>
      <c r="GF735" s="113"/>
      <c r="GG735" s="113"/>
      <c r="GH735" s="113"/>
      <c r="GI735" s="113"/>
      <c r="GJ735" s="113"/>
      <c r="GK735" s="113"/>
      <c r="GL735" s="113"/>
      <c r="GM735" s="113"/>
      <c r="GN735" s="113"/>
      <c r="GO735" s="113"/>
      <c r="GP735" s="113"/>
      <c r="GQ735" s="113"/>
      <c r="GR735" s="113"/>
      <c r="GS735" s="113"/>
      <c r="GT735" s="113"/>
      <c r="GU735" s="113"/>
      <c r="GV735" s="113"/>
      <c r="GW735" s="113"/>
      <c r="GX735" s="113"/>
      <c r="GY735" s="113"/>
      <c r="GZ735" s="113"/>
      <c r="HA735" s="113"/>
      <c r="HB735" s="113"/>
      <c r="HC735" s="113"/>
      <c r="HD735" s="113"/>
      <c r="HE735" s="113"/>
      <c r="HF735" s="113"/>
      <c r="HG735" s="113"/>
      <c r="HH735" s="113"/>
      <c r="HI735" s="113"/>
      <c r="HJ735" s="113"/>
      <c r="HK735" s="113"/>
      <c r="HL735" s="113"/>
      <c r="HM735" s="113"/>
      <c r="HN735" s="113"/>
      <c r="HO735" s="113"/>
      <c r="HP735" s="113"/>
      <c r="HQ735" s="113"/>
      <c r="HR735" s="113"/>
      <c r="HS735" s="113"/>
      <c r="HT735" s="113"/>
      <c r="HU735" s="113"/>
      <c r="HV735" s="113"/>
      <c r="HW735" s="113"/>
      <c r="HX735" s="113"/>
      <c r="HY735" s="113"/>
      <c r="HZ735" s="113"/>
      <c r="IA735" s="113"/>
      <c r="IB735" s="113"/>
      <c r="IC735" s="113"/>
      <c r="ID735" s="113"/>
      <c r="IE735" s="113"/>
      <c r="IF735" s="113"/>
      <c r="IG735" s="113"/>
      <c r="IH735" s="113"/>
      <c r="II735" s="113"/>
      <c r="IJ735" s="113"/>
      <c r="IK735" s="113"/>
      <c r="IL735" s="113"/>
      <c r="IM735" s="113"/>
      <c r="IN735" s="113"/>
      <c r="IO735" s="113"/>
      <c r="IP735" s="113"/>
      <c r="IQ735" s="113"/>
      <c r="IR735" s="113"/>
      <c r="IS735" s="113"/>
      <c r="IT735" s="113"/>
      <c r="IU735" s="113"/>
      <c r="IV735" s="113"/>
    </row>
    <row r="736" customFormat="false" ht="35.65" hidden="false" customHeight="true" outlineLevel="0" collapsed="false">
      <c r="A736" s="86" t="s">
        <v>2400</v>
      </c>
      <c r="B736" s="360" t="s">
        <v>2401</v>
      </c>
      <c r="C736" s="86"/>
      <c r="D736" s="86"/>
      <c r="E736" s="86"/>
      <c r="F736" s="89" t="n">
        <v>45272</v>
      </c>
      <c r="G736" s="63" t="s">
        <v>198</v>
      </c>
      <c r="H736" s="77" t="s">
        <v>2402</v>
      </c>
      <c r="I736" s="70"/>
      <c r="J736" s="58"/>
      <c r="K736" s="77" t="s">
        <v>2403</v>
      </c>
      <c r="L736" s="70"/>
      <c r="M736" s="58"/>
      <c r="N736" s="77" t="s">
        <v>2404</v>
      </c>
      <c r="O736" s="70"/>
      <c r="P736" s="58"/>
      <c r="Q736" s="77" t="s">
        <v>2405</v>
      </c>
      <c r="R736" s="70"/>
      <c r="S736" s="58"/>
      <c r="T736" s="56" t="n">
        <v>391.51</v>
      </c>
      <c r="U736" s="91" t="s">
        <v>39</v>
      </c>
      <c r="V736" s="58" t="n">
        <v>525.7</v>
      </c>
      <c r="W736" s="77" t="s">
        <v>2406</v>
      </c>
      <c r="X736" s="57"/>
      <c r="Y736" s="58"/>
      <c r="Z736" s="56" t="n">
        <v>27.71</v>
      </c>
      <c r="AA736" s="91" t="s">
        <v>39</v>
      </c>
      <c r="AB736" s="58" t="n">
        <v>28.12</v>
      </c>
      <c r="AC736" s="69"/>
      <c r="AD736" s="69"/>
      <c r="AE736" s="69"/>
      <c r="BM736" s="113"/>
      <c r="BN736" s="113"/>
      <c r="BO736" s="113"/>
      <c r="BP736" s="113"/>
      <c r="BQ736" s="113"/>
      <c r="BR736" s="113"/>
      <c r="BS736" s="113"/>
      <c r="BT736" s="113"/>
      <c r="BU736" s="113"/>
      <c r="BV736" s="113"/>
      <c r="BW736" s="113"/>
      <c r="BX736" s="113"/>
      <c r="BY736" s="113"/>
      <c r="BZ736" s="113"/>
      <c r="CA736" s="113"/>
      <c r="CB736" s="113"/>
      <c r="CC736" s="113"/>
      <c r="CD736" s="113"/>
      <c r="CE736" s="113"/>
      <c r="CF736" s="113"/>
      <c r="CG736" s="113"/>
      <c r="CH736" s="113"/>
      <c r="CI736" s="113"/>
      <c r="CJ736" s="113"/>
      <c r="CK736" s="113"/>
      <c r="CL736" s="113"/>
      <c r="CM736" s="113"/>
      <c r="CN736" s="113"/>
      <c r="CO736" s="113"/>
      <c r="CP736" s="113"/>
      <c r="CQ736" s="113"/>
      <c r="CR736" s="113"/>
      <c r="CS736" s="113"/>
      <c r="CT736" s="113"/>
      <c r="CU736" s="113"/>
      <c r="CV736" s="113"/>
      <c r="CW736" s="113"/>
      <c r="CX736" s="113"/>
      <c r="CY736" s="113"/>
      <c r="CZ736" s="113"/>
      <c r="DA736" s="113"/>
      <c r="DB736" s="113"/>
      <c r="DC736" s="113"/>
      <c r="DD736" s="113"/>
      <c r="DE736" s="113"/>
      <c r="DF736" s="113"/>
      <c r="DG736" s="113"/>
      <c r="DH736" s="113"/>
      <c r="DI736" s="113"/>
      <c r="DJ736" s="113"/>
      <c r="DK736" s="113"/>
      <c r="DL736" s="113"/>
      <c r="DM736" s="113"/>
      <c r="DN736" s="113"/>
      <c r="DO736" s="113"/>
      <c r="DP736" s="113"/>
      <c r="DQ736" s="113"/>
      <c r="DR736" s="113"/>
      <c r="DS736" s="113"/>
      <c r="DT736" s="113"/>
      <c r="DU736" s="113"/>
      <c r="DV736" s="113"/>
      <c r="DW736" s="113"/>
      <c r="DX736" s="113"/>
      <c r="DY736" s="113"/>
      <c r="DZ736" s="113"/>
      <c r="EA736" s="113"/>
      <c r="EB736" s="113"/>
      <c r="EC736" s="113"/>
      <c r="ED736" s="113"/>
      <c r="EE736" s="113"/>
      <c r="EF736" s="113"/>
      <c r="EG736" s="113"/>
      <c r="EH736" s="113"/>
      <c r="EI736" s="113"/>
      <c r="EJ736" s="113"/>
      <c r="EK736" s="113"/>
      <c r="EL736" s="113"/>
      <c r="EM736" s="113"/>
      <c r="EN736" s="113"/>
      <c r="EO736" s="113"/>
      <c r="EP736" s="113"/>
      <c r="EQ736" s="113"/>
      <c r="ER736" s="113"/>
      <c r="ES736" s="113"/>
      <c r="ET736" s="113"/>
      <c r="EU736" s="113"/>
      <c r="EV736" s="113"/>
      <c r="EW736" s="113"/>
      <c r="EX736" s="113"/>
      <c r="EY736" s="113"/>
      <c r="EZ736" s="113"/>
      <c r="FA736" s="113"/>
      <c r="FB736" s="113"/>
      <c r="FC736" s="113"/>
      <c r="FD736" s="113"/>
      <c r="FE736" s="113"/>
      <c r="FF736" s="113"/>
      <c r="FG736" s="113"/>
      <c r="FH736" s="113"/>
      <c r="FI736" s="113"/>
      <c r="FJ736" s="113"/>
      <c r="FK736" s="113"/>
      <c r="FL736" s="113"/>
      <c r="FM736" s="113"/>
      <c r="FN736" s="113"/>
      <c r="FO736" s="113"/>
      <c r="FP736" s="113"/>
      <c r="FQ736" s="113"/>
      <c r="FR736" s="113"/>
      <c r="FS736" s="113"/>
      <c r="FT736" s="113"/>
      <c r="FU736" s="113"/>
      <c r="FV736" s="113"/>
      <c r="FW736" s="113"/>
      <c r="FX736" s="113"/>
      <c r="FY736" s="113"/>
      <c r="FZ736" s="113"/>
      <c r="GA736" s="113"/>
      <c r="GB736" s="113"/>
      <c r="GC736" s="113"/>
      <c r="GD736" s="113"/>
      <c r="GE736" s="113"/>
      <c r="GF736" s="113"/>
      <c r="GG736" s="113"/>
      <c r="GH736" s="113"/>
      <c r="GI736" s="113"/>
      <c r="GJ736" s="113"/>
      <c r="GK736" s="113"/>
      <c r="GL736" s="113"/>
      <c r="GM736" s="113"/>
      <c r="GN736" s="113"/>
      <c r="GO736" s="113"/>
      <c r="GP736" s="113"/>
      <c r="GQ736" s="113"/>
      <c r="GR736" s="113"/>
      <c r="GS736" s="113"/>
      <c r="GT736" s="113"/>
      <c r="GU736" s="113"/>
      <c r="GV736" s="113"/>
      <c r="GW736" s="113"/>
      <c r="GX736" s="113"/>
      <c r="GY736" s="113"/>
      <c r="GZ736" s="113"/>
      <c r="HA736" s="113"/>
      <c r="HB736" s="113"/>
      <c r="HC736" s="113"/>
      <c r="HD736" s="113"/>
      <c r="HE736" s="113"/>
      <c r="HF736" s="113"/>
      <c r="HG736" s="113"/>
      <c r="HH736" s="113"/>
      <c r="HI736" s="113"/>
      <c r="HJ736" s="113"/>
      <c r="HK736" s="113"/>
      <c r="HL736" s="113"/>
      <c r="HM736" s="113"/>
      <c r="HN736" s="113"/>
      <c r="HO736" s="113"/>
      <c r="HP736" s="113"/>
      <c r="HQ736" s="113"/>
      <c r="HR736" s="113"/>
      <c r="HS736" s="113"/>
      <c r="HT736" s="113"/>
      <c r="HU736" s="113"/>
      <c r="HV736" s="113"/>
      <c r="HW736" s="113"/>
      <c r="HX736" s="113"/>
      <c r="HY736" s="113"/>
      <c r="HZ736" s="113"/>
      <c r="IA736" s="113"/>
      <c r="IB736" s="113"/>
      <c r="IC736" s="113"/>
      <c r="ID736" s="113"/>
      <c r="IE736" s="113"/>
      <c r="IF736" s="113"/>
      <c r="IG736" s="113"/>
      <c r="IH736" s="113"/>
      <c r="II736" s="113"/>
      <c r="IJ736" s="113"/>
      <c r="IK736" s="113"/>
      <c r="IL736" s="113"/>
      <c r="IM736" s="113"/>
      <c r="IN736" s="113"/>
      <c r="IO736" s="113"/>
      <c r="IP736" s="113"/>
      <c r="IQ736" s="113"/>
      <c r="IR736" s="113"/>
      <c r="IS736" s="113"/>
      <c r="IT736" s="113"/>
      <c r="IU736" s="113"/>
      <c r="IV736" s="113"/>
    </row>
    <row r="737" customFormat="false" ht="41.45" hidden="false" customHeight="true" outlineLevel="0" collapsed="false">
      <c r="A737" s="86"/>
      <c r="B737" s="86" t="s">
        <v>2407</v>
      </c>
      <c r="C737" s="86"/>
      <c r="D737" s="86"/>
      <c r="E737" s="86"/>
      <c r="F737" s="89"/>
      <c r="G737" s="63" t="s">
        <v>166</v>
      </c>
      <c r="H737" s="205" t="str">
        <f aca="false">"&lt;"&amp;ROUND(RIGHT(H736,LEN(H736)-1)*81/1000,2)&amp;" ppb"</f>
        <v>&lt;1.21 ppb</v>
      </c>
      <c r="I737" s="70"/>
      <c r="J737" s="206"/>
      <c r="K737" s="205" t="str">
        <f aca="false">"&lt;"&amp;ROUND(RIGHT(K736,LEN(K736)-1)*81/1000,2)&amp;" ppb"</f>
        <v>&lt;5.04 ppb</v>
      </c>
      <c r="L737" s="70"/>
      <c r="M737" s="206"/>
      <c r="N737" s="205" t="str">
        <f aca="false">"&lt;"&amp;ROUND(RIGHT(N736,LEN(N736)-1)*1760/1000,2)&amp;" ppb"</f>
        <v>&lt;11.69 ppb</v>
      </c>
      <c r="O737" s="70"/>
      <c r="P737" s="206"/>
      <c r="Q737" s="205" t="str">
        <f aca="false">"&lt;"&amp;ROUND(RIGHT(Q736,LEN(Q736)-1)*246/1000,2)&amp;" ppb"</f>
        <v>&lt;2.91 ppb</v>
      </c>
      <c r="R737" s="70"/>
      <c r="S737" s="206"/>
      <c r="T737" s="205" t="str">
        <f aca="false">ROUND(T736*32300/1000000,2)&amp;" ppm"</f>
        <v>12.65 ppm</v>
      </c>
      <c r="U737" s="91" t="s">
        <v>39</v>
      </c>
      <c r="V737" s="206" t="str">
        <f aca="false">ROUND(V736*32300/1000000,2)&amp;" ppm"</f>
        <v>16.98 ppm</v>
      </c>
      <c r="W737" s="71"/>
      <c r="X737" s="70"/>
      <c r="Y737" s="72"/>
      <c r="Z737" s="71"/>
      <c r="AA737" s="70"/>
      <c r="AB737" s="72"/>
      <c r="AC737" s="73"/>
      <c r="AD737" s="70"/>
      <c r="AE737" s="74"/>
      <c r="BM737" s="113"/>
      <c r="BN737" s="113"/>
      <c r="BO737" s="113"/>
      <c r="BP737" s="113"/>
      <c r="BQ737" s="113"/>
      <c r="BR737" s="113"/>
      <c r="BS737" s="113"/>
      <c r="BT737" s="113"/>
      <c r="BU737" s="113"/>
      <c r="BV737" s="113"/>
      <c r="BW737" s="113"/>
      <c r="BX737" s="113"/>
      <c r="BY737" s="113"/>
      <c r="BZ737" s="113"/>
      <c r="CA737" s="113"/>
      <c r="CB737" s="113"/>
      <c r="CC737" s="113"/>
      <c r="CD737" s="113"/>
      <c r="CE737" s="113"/>
      <c r="CF737" s="113"/>
      <c r="CG737" s="113"/>
      <c r="CH737" s="113"/>
      <c r="CI737" s="113"/>
      <c r="CJ737" s="113"/>
      <c r="CK737" s="113"/>
      <c r="CL737" s="113"/>
      <c r="CM737" s="113"/>
      <c r="CN737" s="113"/>
      <c r="CO737" s="113"/>
      <c r="CP737" s="113"/>
      <c r="CQ737" s="113"/>
      <c r="CR737" s="113"/>
      <c r="CS737" s="113"/>
      <c r="CT737" s="113"/>
      <c r="CU737" s="113"/>
      <c r="CV737" s="113"/>
      <c r="CW737" s="113"/>
      <c r="CX737" s="113"/>
      <c r="CY737" s="113"/>
      <c r="CZ737" s="113"/>
      <c r="DA737" s="113"/>
      <c r="DB737" s="113"/>
      <c r="DC737" s="113"/>
      <c r="DD737" s="113"/>
      <c r="DE737" s="113"/>
      <c r="DF737" s="113"/>
      <c r="DG737" s="113"/>
      <c r="DH737" s="113"/>
      <c r="DI737" s="113"/>
      <c r="DJ737" s="113"/>
      <c r="DK737" s="113"/>
      <c r="DL737" s="113"/>
      <c r="DM737" s="113"/>
      <c r="DN737" s="113"/>
      <c r="DO737" s="113"/>
      <c r="DP737" s="113"/>
      <c r="DQ737" s="113"/>
      <c r="DR737" s="113"/>
      <c r="DS737" s="113"/>
      <c r="DT737" s="113"/>
      <c r="DU737" s="113"/>
      <c r="DV737" s="113"/>
      <c r="DW737" s="113"/>
      <c r="DX737" s="113"/>
      <c r="DY737" s="113"/>
      <c r="DZ737" s="113"/>
      <c r="EA737" s="113"/>
      <c r="EB737" s="113"/>
      <c r="EC737" s="113"/>
      <c r="ED737" s="113"/>
      <c r="EE737" s="113"/>
      <c r="EF737" s="113"/>
      <c r="EG737" s="113"/>
      <c r="EH737" s="113"/>
      <c r="EI737" s="113"/>
      <c r="EJ737" s="113"/>
      <c r="EK737" s="113"/>
      <c r="EL737" s="113"/>
      <c r="EM737" s="113"/>
      <c r="EN737" s="113"/>
      <c r="EO737" s="113"/>
      <c r="EP737" s="113"/>
      <c r="EQ737" s="113"/>
      <c r="ER737" s="113"/>
      <c r="ES737" s="113"/>
      <c r="ET737" s="113"/>
      <c r="EU737" s="113"/>
      <c r="EV737" s="113"/>
      <c r="EW737" s="113"/>
      <c r="EX737" s="113"/>
      <c r="EY737" s="113"/>
      <c r="EZ737" s="113"/>
      <c r="FA737" s="113"/>
      <c r="FB737" s="113"/>
      <c r="FC737" s="113"/>
      <c r="FD737" s="113"/>
      <c r="FE737" s="113"/>
      <c r="FF737" s="113"/>
      <c r="FG737" s="113"/>
      <c r="FH737" s="113"/>
      <c r="FI737" s="113"/>
      <c r="FJ737" s="113"/>
      <c r="FK737" s="113"/>
      <c r="FL737" s="113"/>
      <c r="FM737" s="113"/>
      <c r="FN737" s="113"/>
      <c r="FO737" s="113"/>
      <c r="FP737" s="113"/>
      <c r="FQ737" s="113"/>
      <c r="FR737" s="113"/>
      <c r="FS737" s="113"/>
      <c r="FT737" s="113"/>
      <c r="FU737" s="113"/>
      <c r="FV737" s="113"/>
      <c r="FW737" s="113"/>
      <c r="FX737" s="113"/>
      <c r="FY737" s="113"/>
      <c r="FZ737" s="113"/>
      <c r="GA737" s="113"/>
      <c r="GB737" s="113"/>
      <c r="GC737" s="113"/>
      <c r="GD737" s="113"/>
      <c r="GE737" s="113"/>
      <c r="GF737" s="113"/>
      <c r="GG737" s="113"/>
      <c r="GH737" s="113"/>
      <c r="GI737" s="113"/>
      <c r="GJ737" s="113"/>
      <c r="GK737" s="113"/>
      <c r="GL737" s="113"/>
      <c r="GM737" s="113"/>
      <c r="GN737" s="113"/>
      <c r="GO737" s="113"/>
      <c r="GP737" s="113"/>
      <c r="GQ737" s="113"/>
      <c r="GR737" s="113"/>
      <c r="GS737" s="113"/>
      <c r="GT737" s="113"/>
      <c r="GU737" s="113"/>
      <c r="GV737" s="113"/>
      <c r="GW737" s="113"/>
      <c r="GX737" s="113"/>
      <c r="GY737" s="113"/>
      <c r="GZ737" s="113"/>
      <c r="HA737" s="113"/>
      <c r="HB737" s="113"/>
      <c r="HC737" s="113"/>
      <c r="HD737" s="113"/>
      <c r="HE737" s="113"/>
      <c r="HF737" s="113"/>
      <c r="HG737" s="113"/>
      <c r="HH737" s="113"/>
      <c r="HI737" s="113"/>
      <c r="HJ737" s="113"/>
      <c r="HK737" s="113"/>
      <c r="HL737" s="113"/>
      <c r="HM737" s="113"/>
      <c r="HN737" s="113"/>
      <c r="HO737" s="113"/>
      <c r="HP737" s="113"/>
      <c r="HQ737" s="113"/>
      <c r="HR737" s="113"/>
      <c r="HS737" s="113"/>
      <c r="HT737" s="113"/>
      <c r="HU737" s="113"/>
      <c r="HV737" s="113"/>
      <c r="HW737" s="113"/>
      <c r="HX737" s="113"/>
      <c r="HY737" s="113"/>
      <c r="HZ737" s="113"/>
      <c r="IA737" s="113"/>
      <c r="IB737" s="113"/>
      <c r="IC737" s="113"/>
      <c r="ID737" s="113"/>
      <c r="IE737" s="113"/>
      <c r="IF737" s="113"/>
      <c r="IG737" s="113"/>
      <c r="IH737" s="113"/>
      <c r="II737" s="113"/>
      <c r="IJ737" s="113"/>
      <c r="IK737" s="113"/>
      <c r="IL737" s="113"/>
      <c r="IM737" s="113"/>
      <c r="IN737" s="113"/>
      <c r="IO737" s="113"/>
      <c r="IP737" s="113"/>
      <c r="IQ737" s="113"/>
      <c r="IR737" s="113"/>
      <c r="IS737" s="113"/>
      <c r="IT737" s="113"/>
      <c r="IU737" s="113"/>
      <c r="IV737" s="113"/>
    </row>
    <row r="738" customFormat="false" ht="35.65" hidden="false" customHeight="true" outlineLevel="0" collapsed="false">
      <c r="A738" s="86"/>
      <c r="B738" s="86"/>
      <c r="C738" s="86"/>
      <c r="D738" s="86"/>
      <c r="E738" s="86"/>
      <c r="F738" s="89"/>
      <c r="G738" s="63" t="s">
        <v>111</v>
      </c>
      <c r="H738" s="134" t="s">
        <v>115</v>
      </c>
      <c r="I738" s="134"/>
      <c r="J738" s="134"/>
      <c r="K738" s="108"/>
      <c r="L738" s="109" t="s">
        <v>80</v>
      </c>
      <c r="M738" s="110"/>
      <c r="N738" s="135"/>
      <c r="O738" s="109" t="s">
        <v>81</v>
      </c>
      <c r="P738" s="136"/>
      <c r="Q738" s="135"/>
      <c r="R738" s="109" t="s">
        <v>117</v>
      </c>
      <c r="S738" s="136"/>
      <c r="T738" s="111"/>
      <c r="U738" s="109"/>
      <c r="V738" s="137"/>
      <c r="W738" s="111"/>
      <c r="X738" s="109"/>
      <c r="Y738" s="137"/>
      <c r="Z738" s="111"/>
      <c r="AA738" s="109"/>
      <c r="AB738" s="137"/>
      <c r="AC738" s="108"/>
      <c r="AD738" s="109"/>
      <c r="AE738" s="110"/>
      <c r="BM738" s="113"/>
      <c r="BN738" s="113"/>
      <c r="BO738" s="113"/>
      <c r="BP738" s="113"/>
      <c r="BQ738" s="113"/>
      <c r="BR738" s="113"/>
      <c r="BS738" s="113"/>
      <c r="BT738" s="113"/>
      <c r="BU738" s="113"/>
      <c r="BV738" s="113"/>
      <c r="BW738" s="113"/>
      <c r="BX738" s="113"/>
      <c r="BY738" s="113"/>
      <c r="BZ738" s="113"/>
      <c r="CA738" s="113"/>
      <c r="CB738" s="113"/>
      <c r="CC738" s="113"/>
      <c r="CD738" s="113"/>
      <c r="CE738" s="113"/>
      <c r="CF738" s="113"/>
      <c r="CG738" s="113"/>
      <c r="CH738" s="113"/>
      <c r="CI738" s="113"/>
      <c r="CJ738" s="113"/>
      <c r="CK738" s="113"/>
      <c r="CL738" s="113"/>
      <c r="CM738" s="113"/>
      <c r="CN738" s="113"/>
      <c r="CO738" s="113"/>
      <c r="CP738" s="113"/>
      <c r="CQ738" s="113"/>
      <c r="CR738" s="113"/>
      <c r="CS738" s="113"/>
      <c r="CT738" s="113"/>
      <c r="CU738" s="113"/>
      <c r="CV738" s="113"/>
      <c r="CW738" s="113"/>
      <c r="CX738" s="113"/>
      <c r="CY738" s="113"/>
      <c r="CZ738" s="113"/>
      <c r="DA738" s="113"/>
      <c r="DB738" s="113"/>
      <c r="DC738" s="113"/>
      <c r="DD738" s="113"/>
      <c r="DE738" s="113"/>
      <c r="DF738" s="113"/>
      <c r="DG738" s="113"/>
      <c r="DH738" s="113"/>
      <c r="DI738" s="113"/>
      <c r="DJ738" s="113"/>
      <c r="DK738" s="113"/>
      <c r="DL738" s="113"/>
      <c r="DM738" s="113"/>
      <c r="DN738" s="113"/>
      <c r="DO738" s="113"/>
      <c r="DP738" s="113"/>
      <c r="DQ738" s="113"/>
      <c r="DR738" s="113"/>
      <c r="DS738" s="113"/>
      <c r="DT738" s="113"/>
      <c r="DU738" s="113"/>
      <c r="DV738" s="113"/>
      <c r="DW738" s="113"/>
      <c r="DX738" s="113"/>
      <c r="DY738" s="113"/>
      <c r="DZ738" s="113"/>
      <c r="EA738" s="113"/>
      <c r="EB738" s="113"/>
      <c r="EC738" s="113"/>
      <c r="ED738" s="113"/>
      <c r="EE738" s="113"/>
      <c r="EF738" s="113"/>
      <c r="EG738" s="113"/>
      <c r="EH738" s="113"/>
      <c r="EI738" s="113"/>
      <c r="EJ738" s="113"/>
      <c r="EK738" s="113"/>
      <c r="EL738" s="113"/>
      <c r="EM738" s="113"/>
      <c r="EN738" s="113"/>
      <c r="EO738" s="113"/>
      <c r="EP738" s="113"/>
      <c r="EQ738" s="113"/>
      <c r="ER738" s="113"/>
      <c r="ES738" s="113"/>
      <c r="ET738" s="113"/>
      <c r="EU738" s="113"/>
      <c r="EV738" s="113"/>
      <c r="EW738" s="113"/>
      <c r="EX738" s="113"/>
      <c r="EY738" s="113"/>
      <c r="EZ738" s="113"/>
      <c r="FA738" s="113"/>
      <c r="FB738" s="113"/>
      <c r="FC738" s="113"/>
      <c r="FD738" s="113"/>
      <c r="FE738" s="113"/>
      <c r="FF738" s="113"/>
      <c r="FG738" s="113"/>
      <c r="FH738" s="113"/>
      <c r="FI738" s="113"/>
      <c r="FJ738" s="113"/>
      <c r="FK738" s="113"/>
      <c r="FL738" s="113"/>
      <c r="FM738" s="113"/>
      <c r="FN738" s="113"/>
      <c r="FO738" s="113"/>
      <c r="FP738" s="113"/>
      <c r="FQ738" s="113"/>
      <c r="FR738" s="113"/>
      <c r="FS738" s="113"/>
      <c r="FT738" s="113"/>
      <c r="FU738" s="113"/>
      <c r="FV738" s="113"/>
      <c r="FW738" s="113"/>
      <c r="FX738" s="113"/>
      <c r="FY738" s="113"/>
      <c r="FZ738" s="113"/>
      <c r="GA738" s="113"/>
      <c r="GB738" s="113"/>
      <c r="GC738" s="113"/>
      <c r="GD738" s="113"/>
      <c r="GE738" s="113"/>
      <c r="GF738" s="113"/>
      <c r="GG738" s="113"/>
      <c r="GH738" s="113"/>
      <c r="GI738" s="113"/>
      <c r="GJ738" s="113"/>
      <c r="GK738" s="113"/>
      <c r="GL738" s="113"/>
      <c r="GM738" s="113"/>
      <c r="GN738" s="113"/>
      <c r="GO738" s="113"/>
      <c r="GP738" s="113"/>
      <c r="GQ738" s="113"/>
      <c r="GR738" s="113"/>
      <c r="GS738" s="113"/>
      <c r="GT738" s="113"/>
      <c r="GU738" s="113"/>
      <c r="GV738" s="113"/>
      <c r="GW738" s="113"/>
      <c r="GX738" s="113"/>
      <c r="GY738" s="113"/>
      <c r="GZ738" s="113"/>
      <c r="HA738" s="113"/>
      <c r="HB738" s="113"/>
      <c r="HC738" s="113"/>
      <c r="HD738" s="113"/>
      <c r="HE738" s="113"/>
      <c r="HF738" s="113"/>
      <c r="HG738" s="113"/>
      <c r="HH738" s="113"/>
      <c r="HI738" s="113"/>
      <c r="HJ738" s="113"/>
      <c r="HK738" s="113"/>
      <c r="HL738" s="113"/>
      <c r="HM738" s="113"/>
      <c r="HN738" s="113"/>
      <c r="HO738" s="113"/>
      <c r="HP738" s="113"/>
      <c r="HQ738" s="113"/>
      <c r="HR738" s="113"/>
      <c r="HS738" s="113"/>
      <c r="HT738" s="113"/>
      <c r="HU738" s="113"/>
      <c r="HV738" s="113"/>
      <c r="HW738" s="113"/>
      <c r="HX738" s="113"/>
      <c r="HY738" s="113"/>
      <c r="HZ738" s="113"/>
      <c r="IA738" s="113"/>
      <c r="IB738" s="113"/>
      <c r="IC738" s="113"/>
      <c r="ID738" s="113"/>
      <c r="IE738" s="113"/>
      <c r="IF738" s="113"/>
      <c r="IG738" s="113"/>
      <c r="IH738" s="113"/>
      <c r="II738" s="113"/>
      <c r="IJ738" s="113"/>
      <c r="IK738" s="113"/>
      <c r="IL738" s="113"/>
      <c r="IM738" s="113"/>
      <c r="IN738" s="113"/>
      <c r="IO738" s="113"/>
      <c r="IP738" s="113"/>
      <c r="IQ738" s="113"/>
      <c r="IR738" s="113"/>
      <c r="IS738" s="113"/>
      <c r="IT738" s="113"/>
      <c r="IU738" s="113"/>
      <c r="IV738" s="113"/>
    </row>
    <row r="739" customFormat="false" ht="35.65" hidden="false" customHeight="true" outlineLevel="0" collapsed="false">
      <c r="A739" s="232"/>
      <c r="B739" s="86"/>
      <c r="C739" s="86"/>
      <c r="D739" s="86"/>
      <c r="E739" s="86"/>
      <c r="F739" s="89"/>
      <c r="G739" s="63" t="s">
        <v>198</v>
      </c>
      <c r="H739" s="77" t="s">
        <v>2408</v>
      </c>
      <c r="I739" s="57"/>
      <c r="J739" s="58"/>
      <c r="K739" s="77" t="s">
        <v>2409</v>
      </c>
      <c r="L739" s="57"/>
      <c r="M739" s="58"/>
      <c r="N739" s="77" t="s">
        <v>2410</v>
      </c>
      <c r="O739" s="57"/>
      <c r="P739" s="58"/>
      <c r="Q739" s="77" t="s">
        <v>962</v>
      </c>
      <c r="R739" s="57"/>
      <c r="S739" s="58"/>
      <c r="T739" s="56"/>
      <c r="U739" s="70"/>
      <c r="V739" s="58"/>
      <c r="W739" s="56"/>
      <c r="X739" s="70"/>
      <c r="Y739" s="58"/>
      <c r="Z739" s="73"/>
      <c r="AA739" s="73"/>
      <c r="AB739" s="73"/>
      <c r="AC739" s="71"/>
      <c r="AD739" s="70"/>
      <c r="AE739" s="58"/>
      <c r="BM739" s="113"/>
      <c r="BN739" s="113"/>
      <c r="BO739" s="113"/>
      <c r="BP739" s="113"/>
      <c r="BQ739" s="113"/>
      <c r="BR739" s="113"/>
      <c r="BS739" s="113"/>
      <c r="BT739" s="113"/>
      <c r="BU739" s="113"/>
      <c r="BV739" s="113"/>
      <c r="BW739" s="113"/>
      <c r="BX739" s="113"/>
      <c r="BY739" s="113"/>
      <c r="BZ739" s="113"/>
      <c r="CA739" s="113"/>
      <c r="CB739" s="113"/>
      <c r="CC739" s="113"/>
      <c r="CD739" s="113"/>
      <c r="CE739" s="113"/>
      <c r="CF739" s="113"/>
      <c r="CG739" s="113"/>
      <c r="CH739" s="113"/>
      <c r="CI739" s="113"/>
      <c r="CJ739" s="113"/>
      <c r="CK739" s="113"/>
      <c r="CL739" s="113"/>
      <c r="CM739" s="113"/>
      <c r="CN739" s="113"/>
      <c r="CO739" s="113"/>
      <c r="CP739" s="113"/>
      <c r="CQ739" s="113"/>
      <c r="CR739" s="113"/>
      <c r="CS739" s="113"/>
      <c r="CT739" s="113"/>
      <c r="CU739" s="113"/>
      <c r="CV739" s="113"/>
      <c r="CW739" s="113"/>
      <c r="CX739" s="113"/>
      <c r="CY739" s="113"/>
      <c r="CZ739" s="113"/>
      <c r="DA739" s="113"/>
      <c r="DB739" s="113"/>
      <c r="DC739" s="113"/>
      <c r="DD739" s="113"/>
      <c r="DE739" s="113"/>
      <c r="DF739" s="113"/>
      <c r="DG739" s="113"/>
      <c r="DH739" s="113"/>
      <c r="DI739" s="113"/>
      <c r="DJ739" s="113"/>
      <c r="DK739" s="113"/>
      <c r="DL739" s="113"/>
      <c r="DM739" s="113"/>
      <c r="DN739" s="113"/>
      <c r="DO739" s="113"/>
      <c r="DP739" s="113"/>
      <c r="DQ739" s="113"/>
      <c r="DR739" s="113"/>
      <c r="DS739" s="113"/>
      <c r="DT739" s="113"/>
      <c r="DU739" s="113"/>
      <c r="DV739" s="113"/>
      <c r="DW739" s="113"/>
      <c r="DX739" s="113"/>
      <c r="DY739" s="113"/>
      <c r="DZ739" s="113"/>
      <c r="EA739" s="113"/>
      <c r="EB739" s="113"/>
      <c r="EC739" s="113"/>
      <c r="ED739" s="113"/>
      <c r="EE739" s="113"/>
      <c r="EF739" s="113"/>
      <c r="EG739" s="113"/>
      <c r="EH739" s="113"/>
      <c r="EI739" s="113"/>
      <c r="EJ739" s="113"/>
      <c r="EK739" s="113"/>
      <c r="EL739" s="113"/>
      <c r="EM739" s="113"/>
      <c r="EN739" s="113"/>
      <c r="EO739" s="113"/>
      <c r="EP739" s="113"/>
      <c r="EQ739" s="113"/>
      <c r="ER739" s="113"/>
      <c r="ES739" s="113"/>
      <c r="ET739" s="113"/>
      <c r="EU739" s="113"/>
      <c r="EV739" s="113"/>
      <c r="EW739" s="113"/>
      <c r="EX739" s="113"/>
      <c r="EY739" s="113"/>
      <c r="EZ739" s="113"/>
      <c r="FA739" s="113"/>
      <c r="FB739" s="113"/>
      <c r="FC739" s="113"/>
      <c r="FD739" s="113"/>
      <c r="FE739" s="113"/>
      <c r="FF739" s="113"/>
      <c r="FG739" s="113"/>
      <c r="FH739" s="113"/>
      <c r="FI739" s="113"/>
      <c r="FJ739" s="113"/>
      <c r="FK739" s="113"/>
      <c r="FL739" s="113"/>
      <c r="FM739" s="113"/>
      <c r="FN739" s="113"/>
      <c r="FO739" s="113"/>
      <c r="FP739" s="113"/>
      <c r="FQ739" s="113"/>
      <c r="FR739" s="113"/>
      <c r="FS739" s="113"/>
      <c r="FT739" s="113"/>
      <c r="FU739" s="113"/>
      <c r="FV739" s="113"/>
      <c r="FW739" s="113"/>
      <c r="FX739" s="113"/>
      <c r="FY739" s="113"/>
      <c r="FZ739" s="113"/>
      <c r="GA739" s="113"/>
      <c r="GB739" s="113"/>
      <c r="GC739" s="113"/>
      <c r="GD739" s="113"/>
      <c r="GE739" s="113"/>
      <c r="GF739" s="113"/>
      <c r="GG739" s="113"/>
      <c r="GH739" s="113"/>
      <c r="GI739" s="113"/>
      <c r="GJ739" s="113"/>
      <c r="GK739" s="113"/>
      <c r="GL739" s="113"/>
      <c r="GM739" s="113"/>
      <c r="GN739" s="113"/>
      <c r="GO739" s="113"/>
      <c r="GP739" s="113"/>
      <c r="GQ739" s="113"/>
      <c r="GR739" s="113"/>
      <c r="GS739" s="113"/>
      <c r="GT739" s="113"/>
      <c r="GU739" s="113"/>
      <c r="GV739" s="113"/>
      <c r="GW739" s="113"/>
      <c r="GX739" s="113"/>
      <c r="GY739" s="113"/>
      <c r="GZ739" s="113"/>
      <c r="HA739" s="113"/>
      <c r="HB739" s="113"/>
      <c r="HC739" s="113"/>
      <c r="HD739" s="113"/>
      <c r="HE739" s="113"/>
      <c r="HF739" s="113"/>
      <c r="HG739" s="113"/>
      <c r="HH739" s="113"/>
      <c r="HI739" s="113"/>
      <c r="HJ739" s="113"/>
      <c r="HK739" s="113"/>
      <c r="HL739" s="113"/>
      <c r="HM739" s="113"/>
      <c r="HN739" s="113"/>
      <c r="HO739" s="113"/>
      <c r="HP739" s="113"/>
      <c r="HQ739" s="113"/>
      <c r="HR739" s="113"/>
      <c r="HS739" s="113"/>
      <c r="HT739" s="113"/>
      <c r="HU739" s="113"/>
      <c r="HV739" s="113"/>
      <c r="HW739" s="113"/>
      <c r="HX739" s="113"/>
      <c r="HY739" s="113"/>
      <c r="HZ739" s="113"/>
      <c r="IA739" s="113"/>
      <c r="IB739" s="113"/>
      <c r="IC739" s="113"/>
      <c r="ID739" s="113"/>
      <c r="IE739" s="113"/>
      <c r="IF739" s="113"/>
      <c r="IG739" s="113"/>
      <c r="IH739" s="113"/>
      <c r="II739" s="113"/>
      <c r="IJ739" s="113"/>
      <c r="IK739" s="113"/>
      <c r="IL739" s="113"/>
      <c r="IM739" s="113"/>
      <c r="IN739" s="113"/>
      <c r="IO739" s="113"/>
      <c r="IP739" s="113"/>
      <c r="IQ739" s="113"/>
      <c r="IR739" s="113"/>
      <c r="IS739" s="113"/>
      <c r="IT739" s="113"/>
      <c r="IU739" s="113"/>
      <c r="IV739" s="113"/>
    </row>
    <row r="740" customFormat="false" ht="35.65" hidden="false" customHeight="true" outlineLevel="0" collapsed="false">
      <c r="A740" s="235"/>
      <c r="B740" s="235"/>
      <c r="C740" s="51"/>
      <c r="D740" s="51"/>
      <c r="E740" s="51"/>
      <c r="F740" s="53"/>
      <c r="G740" s="63" t="s">
        <v>166</v>
      </c>
      <c r="H740" s="205" t="str">
        <f aca="false">"&lt;"&amp;ROUND(RIGHT(H739,LEN(H739)-1)*81/1000,2)&amp;" ppb"</f>
        <v>&lt;48.9 ppb</v>
      </c>
      <c r="I740" s="70"/>
      <c r="J740" s="206"/>
      <c r="K740" s="71"/>
      <c r="L740" s="57"/>
      <c r="M740" s="72"/>
      <c r="N740" s="56"/>
      <c r="O740" s="70"/>
      <c r="P740" s="58"/>
      <c r="Q740" s="205" t="str">
        <f aca="false">"&lt;"&amp;ROUND(RIGHT(Q739,LEN(Q739)-1)*246/1000,2)&amp;" ppb"</f>
        <v>&lt;7.43 ppb</v>
      </c>
      <c r="R740" s="70"/>
      <c r="S740" s="206"/>
      <c r="T740" s="71"/>
      <c r="U740" s="72"/>
      <c r="V740" s="72"/>
      <c r="W740" s="56"/>
      <c r="X740" s="70"/>
      <c r="Y740" s="72"/>
      <c r="Z740" s="73"/>
      <c r="AA740" s="72"/>
      <c r="AB740" s="72"/>
      <c r="AC740" s="71"/>
      <c r="AD740" s="70"/>
      <c r="AE740" s="72"/>
      <c r="BM740" s="113"/>
      <c r="BN740" s="113"/>
      <c r="BO740" s="113"/>
      <c r="BP740" s="113"/>
      <c r="BQ740" s="113"/>
      <c r="BR740" s="113"/>
      <c r="BS740" s="113"/>
      <c r="BT740" s="113"/>
      <c r="BU740" s="113"/>
      <c r="BV740" s="113"/>
      <c r="BW740" s="113"/>
      <c r="BX740" s="113"/>
      <c r="BY740" s="113"/>
      <c r="BZ740" s="113"/>
      <c r="CA740" s="113"/>
      <c r="CB740" s="113"/>
      <c r="CC740" s="113"/>
      <c r="CD740" s="113"/>
      <c r="CE740" s="113"/>
      <c r="CF740" s="113"/>
      <c r="CG740" s="113"/>
      <c r="CH740" s="113"/>
      <c r="CI740" s="113"/>
      <c r="CJ740" s="113"/>
      <c r="CK740" s="113"/>
      <c r="CL740" s="113"/>
      <c r="CM740" s="113"/>
      <c r="CN740" s="113"/>
      <c r="CO740" s="113"/>
      <c r="CP740" s="113"/>
      <c r="CQ740" s="113"/>
      <c r="CR740" s="113"/>
      <c r="CS740" s="113"/>
      <c r="CT740" s="113"/>
      <c r="CU740" s="113"/>
      <c r="CV740" s="113"/>
      <c r="CW740" s="113"/>
      <c r="CX740" s="113"/>
      <c r="CY740" s="113"/>
      <c r="CZ740" s="113"/>
      <c r="DA740" s="113"/>
      <c r="DB740" s="113"/>
      <c r="DC740" s="113"/>
      <c r="DD740" s="113"/>
      <c r="DE740" s="113"/>
      <c r="DF740" s="113"/>
      <c r="DG740" s="113"/>
      <c r="DH740" s="113"/>
      <c r="DI740" s="113"/>
      <c r="DJ740" s="113"/>
      <c r="DK740" s="113"/>
      <c r="DL740" s="113"/>
      <c r="DM740" s="113"/>
      <c r="DN740" s="113"/>
      <c r="DO740" s="113"/>
      <c r="DP740" s="113"/>
      <c r="DQ740" s="113"/>
      <c r="DR740" s="113"/>
      <c r="DS740" s="113"/>
      <c r="DT740" s="113"/>
      <c r="DU740" s="113"/>
      <c r="DV740" s="113"/>
      <c r="DW740" s="113"/>
      <c r="DX740" s="113"/>
      <c r="DY740" s="113"/>
      <c r="DZ740" s="113"/>
      <c r="EA740" s="113"/>
      <c r="EB740" s="113"/>
      <c r="EC740" s="113"/>
      <c r="ED740" s="113"/>
      <c r="EE740" s="113"/>
      <c r="EF740" s="113"/>
      <c r="EG740" s="113"/>
      <c r="EH740" s="113"/>
      <c r="EI740" s="113"/>
      <c r="EJ740" s="113"/>
      <c r="EK740" s="113"/>
      <c r="EL740" s="113"/>
      <c r="EM740" s="113"/>
      <c r="EN740" s="113"/>
      <c r="EO740" s="113"/>
      <c r="EP740" s="113"/>
      <c r="EQ740" s="113"/>
      <c r="ER740" s="113"/>
      <c r="ES740" s="113"/>
      <c r="ET740" s="113"/>
      <c r="EU740" s="113"/>
      <c r="EV740" s="113"/>
      <c r="EW740" s="113"/>
      <c r="EX740" s="113"/>
      <c r="EY740" s="113"/>
      <c r="EZ740" s="113"/>
      <c r="FA740" s="113"/>
      <c r="FB740" s="113"/>
      <c r="FC740" s="113"/>
      <c r="FD740" s="113"/>
      <c r="FE740" s="113"/>
      <c r="FF740" s="113"/>
      <c r="FG740" s="113"/>
      <c r="FH740" s="113"/>
      <c r="FI740" s="113"/>
      <c r="FJ740" s="113"/>
      <c r="FK740" s="113"/>
      <c r="FL740" s="113"/>
      <c r="FM740" s="113"/>
      <c r="FN740" s="113"/>
      <c r="FO740" s="113"/>
      <c r="FP740" s="113"/>
      <c r="FQ740" s="113"/>
      <c r="FR740" s="113"/>
      <c r="FS740" s="113"/>
      <c r="FT740" s="113"/>
      <c r="FU740" s="113"/>
      <c r="FV740" s="113"/>
      <c r="FW740" s="113"/>
      <c r="FX740" s="113"/>
      <c r="FY740" s="113"/>
      <c r="FZ740" s="113"/>
      <c r="GA740" s="113"/>
      <c r="GB740" s="113"/>
      <c r="GC740" s="113"/>
      <c r="GD740" s="113"/>
      <c r="GE740" s="113"/>
      <c r="GF740" s="113"/>
      <c r="GG740" s="113"/>
      <c r="GH740" s="113"/>
      <c r="GI740" s="113"/>
      <c r="GJ740" s="113"/>
      <c r="GK740" s="113"/>
      <c r="GL740" s="113"/>
      <c r="GM740" s="113"/>
      <c r="GN740" s="113"/>
      <c r="GO740" s="113"/>
      <c r="GP740" s="113"/>
      <c r="GQ740" s="113"/>
      <c r="GR740" s="113"/>
      <c r="GS740" s="113"/>
      <c r="GT740" s="113"/>
      <c r="GU740" s="113"/>
      <c r="GV740" s="113"/>
      <c r="GW740" s="113"/>
      <c r="GX740" s="113"/>
      <c r="GY740" s="113"/>
      <c r="GZ740" s="113"/>
      <c r="HA740" s="113"/>
      <c r="HB740" s="113"/>
      <c r="HC740" s="113"/>
      <c r="HD740" s="113"/>
      <c r="HE740" s="113"/>
      <c r="HF740" s="113"/>
      <c r="HG740" s="113"/>
      <c r="HH740" s="113"/>
      <c r="HI740" s="113"/>
      <c r="HJ740" s="113"/>
      <c r="HK740" s="113"/>
      <c r="HL740" s="113"/>
      <c r="HM740" s="113"/>
      <c r="HN740" s="113"/>
      <c r="HO740" s="113"/>
      <c r="HP740" s="113"/>
      <c r="HQ740" s="113"/>
      <c r="HR740" s="113"/>
      <c r="HS740" s="113"/>
      <c r="HT740" s="113"/>
      <c r="HU740" s="113"/>
      <c r="HV740" s="113"/>
      <c r="HW740" s="113"/>
      <c r="HX740" s="113"/>
      <c r="HY740" s="113"/>
      <c r="HZ740" s="113"/>
      <c r="IA740" s="113"/>
      <c r="IB740" s="113"/>
      <c r="IC740" s="113"/>
      <c r="ID740" s="113"/>
      <c r="IE740" s="113"/>
      <c r="IF740" s="113"/>
      <c r="IG740" s="113"/>
      <c r="IH740" s="113"/>
      <c r="II740" s="113"/>
      <c r="IJ740" s="113"/>
      <c r="IK740" s="113"/>
      <c r="IL740" s="113"/>
      <c r="IM740" s="113"/>
      <c r="IN740" s="113"/>
      <c r="IO740" s="113"/>
      <c r="IP740" s="113"/>
      <c r="IQ740" s="113"/>
      <c r="IR740" s="113"/>
      <c r="IS740" s="113"/>
      <c r="IT740" s="113"/>
      <c r="IU740" s="113"/>
      <c r="IV740" s="113"/>
    </row>
    <row r="741" customFormat="false" ht="56.35" hidden="false" customHeight="true" outlineLevel="0" collapsed="false">
      <c r="A741" s="223" t="s">
        <v>2411</v>
      </c>
      <c r="B741" s="358" t="s">
        <v>2382</v>
      </c>
      <c r="C741" s="199" t="s">
        <v>2412</v>
      </c>
      <c r="D741" s="25" t="n">
        <v>6.86</v>
      </c>
      <c r="E741" s="26" t="n">
        <v>231212</v>
      </c>
      <c r="F741" s="27" t="n">
        <v>45272</v>
      </c>
      <c r="G741" s="28" t="s">
        <v>111</v>
      </c>
      <c r="H741" s="108"/>
      <c r="I741" s="109" t="s">
        <v>27</v>
      </c>
      <c r="J741" s="110"/>
      <c r="K741" s="108"/>
      <c r="L741" s="109" t="s">
        <v>28</v>
      </c>
      <c r="M741" s="110"/>
      <c r="N741" s="108"/>
      <c r="O741" s="109" t="s">
        <v>29</v>
      </c>
      <c r="P741" s="110"/>
      <c r="Q741" s="108"/>
      <c r="R741" s="109" t="s">
        <v>30</v>
      </c>
      <c r="S741" s="110"/>
      <c r="T741" s="111"/>
      <c r="U741" s="109" t="s">
        <v>112</v>
      </c>
      <c r="V741" s="110"/>
      <c r="W741" s="108"/>
      <c r="X741" s="109" t="s">
        <v>32</v>
      </c>
      <c r="Y741" s="110"/>
      <c r="Z741" s="108"/>
      <c r="AA741" s="109" t="s">
        <v>98</v>
      </c>
      <c r="AB741" s="110"/>
      <c r="AC741" s="112" t="s">
        <v>34</v>
      </c>
      <c r="AD741" s="112"/>
      <c r="AE741" s="112"/>
      <c r="BM741" s="113"/>
      <c r="BN741" s="113"/>
      <c r="BO741" s="113"/>
      <c r="BP741" s="113"/>
      <c r="BQ741" s="113"/>
      <c r="BR741" s="113"/>
      <c r="BS741" s="113"/>
      <c r="BT741" s="113"/>
      <c r="BU741" s="113"/>
      <c r="BV741" s="113"/>
      <c r="BW741" s="113"/>
      <c r="BX741" s="113"/>
      <c r="BY741" s="113"/>
      <c r="BZ741" s="113"/>
      <c r="CA741" s="113"/>
      <c r="CB741" s="113"/>
      <c r="CC741" s="113"/>
      <c r="CD741" s="113"/>
      <c r="CE741" s="113"/>
      <c r="CF741" s="113"/>
      <c r="CG741" s="113"/>
      <c r="CH741" s="113"/>
      <c r="CI741" s="113"/>
      <c r="CJ741" s="113"/>
      <c r="CK741" s="113"/>
      <c r="CL741" s="113"/>
      <c r="CM741" s="113"/>
      <c r="CN741" s="113"/>
      <c r="CO741" s="113"/>
      <c r="CP741" s="113"/>
      <c r="CQ741" s="113"/>
      <c r="CR741" s="113"/>
      <c r="CS741" s="113"/>
      <c r="CT741" s="113"/>
      <c r="CU741" s="113"/>
      <c r="CV741" s="113"/>
      <c r="CW741" s="113"/>
      <c r="CX741" s="113"/>
      <c r="CY741" s="113"/>
      <c r="CZ741" s="113"/>
      <c r="DA741" s="113"/>
      <c r="DB741" s="113"/>
      <c r="DC741" s="113"/>
      <c r="DD741" s="113"/>
      <c r="DE741" s="113"/>
      <c r="DF741" s="113"/>
      <c r="DG741" s="113"/>
      <c r="DH741" s="113"/>
      <c r="DI741" s="113"/>
      <c r="DJ741" s="113"/>
      <c r="DK741" s="113"/>
      <c r="DL741" s="113"/>
      <c r="DM741" s="113"/>
      <c r="DN741" s="113"/>
      <c r="DO741" s="113"/>
      <c r="DP741" s="113"/>
      <c r="DQ741" s="113"/>
      <c r="DR741" s="113"/>
      <c r="DS741" s="113"/>
      <c r="DT741" s="113"/>
      <c r="DU741" s="113"/>
      <c r="DV741" s="113"/>
      <c r="DW741" s="113"/>
      <c r="DX741" s="113"/>
      <c r="DY741" s="113"/>
      <c r="DZ741" s="113"/>
      <c r="EA741" s="113"/>
      <c r="EB741" s="113"/>
      <c r="EC741" s="113"/>
      <c r="ED741" s="113"/>
      <c r="EE741" s="113"/>
      <c r="EF741" s="113"/>
      <c r="EG741" s="113"/>
      <c r="EH741" s="113"/>
      <c r="EI741" s="113"/>
      <c r="EJ741" s="113"/>
      <c r="EK741" s="113"/>
      <c r="EL741" s="113"/>
      <c r="EM741" s="113"/>
      <c r="EN741" s="113"/>
      <c r="EO741" s="113"/>
      <c r="EP741" s="113"/>
      <c r="EQ741" s="113"/>
      <c r="ER741" s="113"/>
      <c r="ES741" s="113"/>
      <c r="ET741" s="113"/>
      <c r="EU741" s="113"/>
      <c r="EV741" s="113"/>
      <c r="EW741" s="113"/>
      <c r="EX741" s="113"/>
      <c r="EY741" s="113"/>
      <c r="EZ741" s="113"/>
      <c r="FA741" s="113"/>
      <c r="FB741" s="113"/>
      <c r="FC741" s="113"/>
      <c r="FD741" s="113"/>
      <c r="FE741" s="113"/>
      <c r="FF741" s="113"/>
      <c r="FG741" s="113"/>
      <c r="FH741" s="113"/>
      <c r="FI741" s="113"/>
      <c r="FJ741" s="113"/>
      <c r="FK741" s="113"/>
      <c r="FL741" s="113"/>
      <c r="FM741" s="113"/>
      <c r="FN741" s="113"/>
      <c r="FO741" s="113"/>
      <c r="FP741" s="113"/>
      <c r="FQ741" s="113"/>
      <c r="FR741" s="113"/>
      <c r="FS741" s="113"/>
      <c r="FT741" s="113"/>
      <c r="FU741" s="113"/>
      <c r="FV741" s="113"/>
      <c r="FW741" s="113"/>
      <c r="FX741" s="113"/>
      <c r="FY741" s="113"/>
      <c r="FZ741" s="113"/>
      <c r="GA741" s="113"/>
      <c r="GB741" s="113"/>
      <c r="GC741" s="113"/>
      <c r="GD741" s="113"/>
      <c r="GE741" s="113"/>
      <c r="GF741" s="113"/>
      <c r="GG741" s="113"/>
      <c r="GH741" s="113"/>
      <c r="GI741" s="113"/>
      <c r="GJ741" s="113"/>
      <c r="GK741" s="113"/>
      <c r="GL741" s="113"/>
      <c r="GM741" s="113"/>
      <c r="GN741" s="113"/>
      <c r="GO741" s="113"/>
      <c r="GP741" s="113"/>
      <c r="GQ741" s="113"/>
      <c r="GR741" s="113"/>
      <c r="GS741" s="113"/>
      <c r="GT741" s="113"/>
      <c r="GU741" s="113"/>
      <c r="GV741" s="113"/>
      <c r="GW741" s="113"/>
      <c r="GX741" s="113"/>
      <c r="GY741" s="113"/>
      <c r="GZ741" s="113"/>
      <c r="HA741" s="113"/>
      <c r="HB741" s="113"/>
      <c r="HC741" s="113"/>
      <c r="HD741" s="113"/>
      <c r="HE741" s="113"/>
      <c r="HF741" s="113"/>
      <c r="HG741" s="113"/>
      <c r="HH741" s="113"/>
      <c r="HI741" s="113"/>
      <c r="HJ741" s="113"/>
      <c r="HK741" s="113"/>
      <c r="HL741" s="113"/>
      <c r="HM741" s="113"/>
      <c r="HN741" s="113"/>
      <c r="HO741" s="113"/>
      <c r="HP741" s="113"/>
      <c r="HQ741" s="113"/>
      <c r="HR741" s="113"/>
      <c r="HS741" s="113"/>
      <c r="HT741" s="113"/>
      <c r="HU741" s="113"/>
      <c r="HV741" s="113"/>
      <c r="HW741" s="113"/>
      <c r="HX741" s="113"/>
      <c r="HY741" s="113"/>
      <c r="HZ741" s="113"/>
      <c r="IA741" s="113"/>
      <c r="IB741" s="113"/>
      <c r="IC741" s="113"/>
      <c r="ID741" s="113"/>
      <c r="IE741" s="113"/>
      <c r="IF741" s="113"/>
      <c r="IG741" s="113"/>
      <c r="IH741" s="113"/>
      <c r="II741" s="113"/>
      <c r="IJ741" s="113"/>
      <c r="IK741" s="113"/>
      <c r="IL741" s="113"/>
      <c r="IM741" s="113"/>
      <c r="IN741" s="113"/>
      <c r="IO741" s="113"/>
      <c r="IP741" s="113"/>
      <c r="IQ741" s="113"/>
      <c r="IR741" s="113"/>
      <c r="IS741" s="113"/>
      <c r="IT741" s="113"/>
      <c r="IU741" s="113"/>
      <c r="IV741" s="113"/>
    </row>
    <row r="742" customFormat="false" ht="29.05" hidden="false" customHeight="true" outlineLevel="0" collapsed="false">
      <c r="A742" s="93" t="s">
        <v>2413</v>
      </c>
      <c r="B742" s="93" t="s">
        <v>2414</v>
      </c>
      <c r="C742" s="93"/>
      <c r="D742" s="93"/>
      <c r="E742" s="93"/>
      <c r="F742" s="96" t="n">
        <v>45279</v>
      </c>
      <c r="G742" s="28" t="s">
        <v>198</v>
      </c>
      <c r="H742" s="35" t="n">
        <v>3337</v>
      </c>
      <c r="I742" s="33" t="s">
        <v>39</v>
      </c>
      <c r="J742" s="36" t="n">
        <v>276.7</v>
      </c>
      <c r="K742" s="35" t="n">
        <v>8104</v>
      </c>
      <c r="L742" s="33" t="s">
        <v>39</v>
      </c>
      <c r="M742" s="36" t="n">
        <v>1197</v>
      </c>
      <c r="N742" s="35" t="n">
        <v>189.5</v>
      </c>
      <c r="O742" s="33" t="s">
        <v>39</v>
      </c>
      <c r="P742" s="36" t="n">
        <v>41.39</v>
      </c>
      <c r="Q742" s="35" t="n">
        <v>6149</v>
      </c>
      <c r="R742" s="33" t="s">
        <v>39</v>
      </c>
      <c r="S742" s="36" t="n">
        <v>407.2</v>
      </c>
      <c r="T742" s="35" t="n">
        <v>14077</v>
      </c>
      <c r="U742" s="33" t="s">
        <v>39</v>
      </c>
      <c r="V742" s="36" t="n">
        <v>7897</v>
      </c>
      <c r="W742" s="35" t="s">
        <v>2415</v>
      </c>
      <c r="X742" s="30"/>
      <c r="Y742" s="36"/>
      <c r="Z742" s="35" t="s">
        <v>2416</v>
      </c>
      <c r="AA742" s="33"/>
      <c r="AB742" s="36"/>
      <c r="AC742" s="163"/>
      <c r="AD742" s="163"/>
      <c r="AE742" s="163"/>
      <c r="BM742" s="113"/>
      <c r="BN742" s="113"/>
      <c r="BO742" s="113"/>
      <c r="BP742" s="113"/>
      <c r="BQ742" s="113"/>
      <c r="BR742" s="113"/>
      <c r="BS742" s="113"/>
      <c r="BT742" s="113"/>
      <c r="BU742" s="113"/>
      <c r="BV742" s="113"/>
      <c r="BW742" s="113"/>
      <c r="BX742" s="113"/>
      <c r="BY742" s="113"/>
      <c r="BZ742" s="113"/>
      <c r="CA742" s="113"/>
      <c r="CB742" s="113"/>
      <c r="CC742" s="113"/>
      <c r="CD742" s="113"/>
      <c r="CE742" s="113"/>
      <c r="CF742" s="113"/>
      <c r="CG742" s="113"/>
      <c r="CH742" s="113"/>
      <c r="CI742" s="113"/>
      <c r="CJ742" s="113"/>
      <c r="CK742" s="113"/>
      <c r="CL742" s="113"/>
      <c r="CM742" s="113"/>
      <c r="CN742" s="113"/>
      <c r="CO742" s="113"/>
      <c r="CP742" s="113"/>
      <c r="CQ742" s="113"/>
      <c r="CR742" s="113"/>
      <c r="CS742" s="113"/>
      <c r="CT742" s="113"/>
      <c r="CU742" s="113"/>
      <c r="CV742" s="113"/>
      <c r="CW742" s="113"/>
      <c r="CX742" s="113"/>
      <c r="CY742" s="113"/>
      <c r="CZ742" s="113"/>
      <c r="DA742" s="113"/>
      <c r="DB742" s="113"/>
      <c r="DC742" s="113"/>
      <c r="DD742" s="113"/>
      <c r="DE742" s="113"/>
      <c r="DF742" s="113"/>
      <c r="DG742" s="113"/>
      <c r="DH742" s="113"/>
      <c r="DI742" s="113"/>
      <c r="DJ742" s="113"/>
      <c r="DK742" s="113"/>
      <c r="DL742" s="113"/>
      <c r="DM742" s="113"/>
      <c r="DN742" s="113"/>
      <c r="DO742" s="113"/>
      <c r="DP742" s="113"/>
      <c r="DQ742" s="113"/>
      <c r="DR742" s="113"/>
      <c r="DS742" s="113"/>
      <c r="DT742" s="113"/>
      <c r="DU742" s="113"/>
      <c r="DV742" s="113"/>
      <c r="DW742" s="113"/>
      <c r="DX742" s="113"/>
      <c r="DY742" s="113"/>
      <c r="DZ742" s="113"/>
      <c r="EA742" s="113"/>
      <c r="EB742" s="113"/>
      <c r="EC742" s="113"/>
      <c r="ED742" s="113"/>
      <c r="EE742" s="113"/>
      <c r="EF742" s="113"/>
      <c r="EG742" s="113"/>
      <c r="EH742" s="113"/>
      <c r="EI742" s="113"/>
      <c r="EJ742" s="113"/>
      <c r="EK742" s="113"/>
      <c r="EL742" s="113"/>
      <c r="EM742" s="113"/>
      <c r="EN742" s="113"/>
      <c r="EO742" s="113"/>
      <c r="EP742" s="113"/>
      <c r="EQ742" s="113"/>
      <c r="ER742" s="113"/>
      <c r="ES742" s="113"/>
      <c r="ET742" s="113"/>
      <c r="EU742" s="113"/>
      <c r="EV742" s="113"/>
      <c r="EW742" s="113"/>
      <c r="EX742" s="113"/>
      <c r="EY742" s="113"/>
      <c r="EZ742" s="113"/>
      <c r="FA742" s="113"/>
      <c r="FB742" s="113"/>
      <c r="FC742" s="113"/>
      <c r="FD742" s="113"/>
      <c r="FE742" s="113"/>
      <c r="FF742" s="113"/>
      <c r="FG742" s="113"/>
      <c r="FH742" s="113"/>
      <c r="FI742" s="113"/>
      <c r="FJ742" s="113"/>
      <c r="FK742" s="113"/>
      <c r="FL742" s="113"/>
      <c r="FM742" s="113"/>
      <c r="FN742" s="113"/>
      <c r="FO742" s="113"/>
      <c r="FP742" s="113"/>
      <c r="FQ742" s="113"/>
      <c r="FR742" s="113"/>
      <c r="FS742" s="113"/>
      <c r="FT742" s="113"/>
      <c r="FU742" s="113"/>
      <c r="FV742" s="113"/>
      <c r="FW742" s="113"/>
      <c r="FX742" s="113"/>
      <c r="FY742" s="113"/>
      <c r="FZ742" s="113"/>
      <c r="GA742" s="113"/>
      <c r="GB742" s="113"/>
      <c r="GC742" s="113"/>
      <c r="GD742" s="113"/>
      <c r="GE742" s="113"/>
      <c r="GF742" s="113"/>
      <c r="GG742" s="113"/>
      <c r="GH742" s="113"/>
      <c r="GI742" s="113"/>
      <c r="GJ742" s="113"/>
      <c r="GK742" s="113"/>
      <c r="GL742" s="113"/>
      <c r="GM742" s="113"/>
      <c r="GN742" s="113"/>
      <c r="GO742" s="113"/>
      <c r="GP742" s="113"/>
      <c r="GQ742" s="113"/>
      <c r="GR742" s="113"/>
      <c r="GS742" s="113"/>
      <c r="GT742" s="113"/>
      <c r="GU742" s="113"/>
      <c r="GV742" s="113"/>
      <c r="GW742" s="113"/>
      <c r="GX742" s="113"/>
      <c r="GY742" s="113"/>
      <c r="GZ742" s="113"/>
      <c r="HA742" s="113"/>
      <c r="HB742" s="113"/>
      <c r="HC742" s="113"/>
      <c r="HD742" s="113"/>
      <c r="HE742" s="113"/>
      <c r="HF742" s="113"/>
      <c r="HG742" s="113"/>
      <c r="HH742" s="113"/>
      <c r="HI742" s="113"/>
      <c r="HJ742" s="113"/>
      <c r="HK742" s="113"/>
      <c r="HL742" s="113"/>
      <c r="HM742" s="113"/>
      <c r="HN742" s="113"/>
      <c r="HO742" s="113"/>
      <c r="HP742" s="113"/>
      <c r="HQ742" s="113"/>
      <c r="HR742" s="113"/>
      <c r="HS742" s="113"/>
      <c r="HT742" s="113"/>
      <c r="HU742" s="113"/>
      <c r="HV742" s="113"/>
      <c r="HW742" s="113"/>
      <c r="HX742" s="113"/>
      <c r="HY742" s="113"/>
      <c r="HZ742" s="113"/>
      <c r="IA742" s="113"/>
      <c r="IB742" s="113"/>
      <c r="IC742" s="113"/>
      <c r="ID742" s="113"/>
      <c r="IE742" s="113"/>
      <c r="IF742" s="113"/>
      <c r="IG742" s="113"/>
      <c r="IH742" s="113"/>
      <c r="II742" s="113"/>
      <c r="IJ742" s="113"/>
      <c r="IK742" s="113"/>
      <c r="IL742" s="113"/>
      <c r="IM742" s="113"/>
      <c r="IN742" s="113"/>
      <c r="IO742" s="113"/>
      <c r="IP742" s="113"/>
      <c r="IQ742" s="113"/>
      <c r="IR742" s="113"/>
      <c r="IS742" s="113"/>
      <c r="IT742" s="113"/>
      <c r="IU742" s="113"/>
      <c r="IV742" s="113"/>
    </row>
    <row r="743" customFormat="false" ht="39.8" hidden="false" customHeight="true" outlineLevel="0" collapsed="false">
      <c r="A743" s="93"/>
      <c r="B743" s="93" t="s">
        <v>2417</v>
      </c>
      <c r="C743" s="93"/>
      <c r="D743" s="93"/>
      <c r="E743" s="93"/>
      <c r="F743" s="96"/>
      <c r="G743" s="28" t="s">
        <v>166</v>
      </c>
      <c r="H743" s="201" t="str">
        <f aca="false">ROUND(H742*81/1000,2)&amp;" ppb"</f>
        <v>270.3 ppb</v>
      </c>
      <c r="I743" s="33" t="s">
        <v>39</v>
      </c>
      <c r="J743" s="202" t="str">
        <f aca="false">ROUND(J742*81/1000,2)&amp;" ppb"</f>
        <v>22.41 ppb</v>
      </c>
      <c r="K743" s="201" t="str">
        <f aca="false">ROUND(K742*81/1000,2)&amp;" ppb"</f>
        <v>656.42 ppb</v>
      </c>
      <c r="L743" s="33" t="s">
        <v>39</v>
      </c>
      <c r="M743" s="202" t="str">
        <f aca="false">ROUND(M742*81/1000,2)&amp;" ppb"</f>
        <v>96.96 ppb</v>
      </c>
      <c r="N743" s="201" t="str">
        <f aca="false">ROUND(N742*1760/1000,2)&amp;" ppb"</f>
        <v>333.52 ppb</v>
      </c>
      <c r="O743" s="33" t="s">
        <v>39</v>
      </c>
      <c r="P743" s="202" t="str">
        <f aca="false">ROUND(P742*1760/1000,2)&amp;" ppb"</f>
        <v>72.85 ppb</v>
      </c>
      <c r="Q743" s="201" t="str">
        <f aca="false">ROUND(Q742*246/1000,2)&amp;" ppb"</f>
        <v>1512.65 ppb</v>
      </c>
      <c r="R743" s="33" t="s">
        <v>39</v>
      </c>
      <c r="S743" s="202" t="str">
        <f aca="false">ROUND(S742*246/1000,2)&amp;" ppb"</f>
        <v>100.17 ppb</v>
      </c>
      <c r="T743" s="201" t="str">
        <f aca="false">ROUND(T742*32300/1000000,2)&amp;" ppm"</f>
        <v>454.69 ppm</v>
      </c>
      <c r="U743" s="33" t="s">
        <v>39</v>
      </c>
      <c r="V743" s="202" t="str">
        <f aca="false">ROUND(V742*32300/1000000,2)&amp;" ppm"</f>
        <v>255.07 ppm</v>
      </c>
      <c r="W743" s="29"/>
      <c r="X743" s="33"/>
      <c r="Y743" s="31"/>
      <c r="Z743" s="29"/>
      <c r="AA743" s="33"/>
      <c r="AB743" s="31"/>
      <c r="AC743" s="37"/>
      <c r="AD743" s="33"/>
      <c r="AE743" s="38"/>
      <c r="BM743" s="113"/>
      <c r="BN743" s="113"/>
      <c r="BO743" s="113"/>
      <c r="BP743" s="113"/>
      <c r="BQ743" s="113"/>
      <c r="BR743" s="113"/>
      <c r="BS743" s="113"/>
      <c r="BT743" s="113"/>
      <c r="BU743" s="113"/>
      <c r="BV743" s="113"/>
      <c r="BW743" s="113"/>
      <c r="BX743" s="113"/>
      <c r="BY743" s="113"/>
      <c r="BZ743" s="113"/>
      <c r="CA743" s="113"/>
      <c r="CB743" s="113"/>
      <c r="CC743" s="113"/>
      <c r="CD743" s="113"/>
      <c r="CE743" s="113"/>
      <c r="CF743" s="113"/>
      <c r="CG743" s="113"/>
      <c r="CH743" s="113"/>
      <c r="CI743" s="113"/>
      <c r="CJ743" s="113"/>
      <c r="CK743" s="113"/>
      <c r="CL743" s="113"/>
      <c r="CM743" s="113"/>
      <c r="CN743" s="113"/>
      <c r="CO743" s="113"/>
      <c r="CP743" s="113"/>
      <c r="CQ743" s="113"/>
      <c r="CR743" s="113"/>
      <c r="CS743" s="113"/>
      <c r="CT743" s="113"/>
      <c r="CU743" s="113"/>
      <c r="CV743" s="113"/>
      <c r="CW743" s="113"/>
      <c r="CX743" s="113"/>
      <c r="CY743" s="113"/>
      <c r="CZ743" s="113"/>
      <c r="DA743" s="113"/>
      <c r="DB743" s="113"/>
      <c r="DC743" s="113"/>
      <c r="DD743" s="113"/>
      <c r="DE743" s="113"/>
      <c r="DF743" s="113"/>
      <c r="DG743" s="113"/>
      <c r="DH743" s="113"/>
      <c r="DI743" s="113"/>
      <c r="DJ743" s="113"/>
      <c r="DK743" s="113"/>
      <c r="DL743" s="113"/>
      <c r="DM743" s="113"/>
      <c r="DN743" s="113"/>
      <c r="DO743" s="113"/>
      <c r="DP743" s="113"/>
      <c r="DQ743" s="113"/>
      <c r="DR743" s="113"/>
      <c r="DS743" s="113"/>
      <c r="DT743" s="113"/>
      <c r="DU743" s="113"/>
      <c r="DV743" s="113"/>
      <c r="DW743" s="113"/>
      <c r="DX743" s="113"/>
      <c r="DY743" s="113"/>
      <c r="DZ743" s="113"/>
      <c r="EA743" s="113"/>
      <c r="EB743" s="113"/>
      <c r="EC743" s="113"/>
      <c r="ED743" s="113"/>
      <c r="EE743" s="113"/>
      <c r="EF743" s="113"/>
      <c r="EG743" s="113"/>
      <c r="EH743" s="113"/>
      <c r="EI743" s="113"/>
      <c r="EJ743" s="113"/>
      <c r="EK743" s="113"/>
      <c r="EL743" s="113"/>
      <c r="EM743" s="113"/>
      <c r="EN743" s="113"/>
      <c r="EO743" s="113"/>
      <c r="EP743" s="113"/>
      <c r="EQ743" s="113"/>
      <c r="ER743" s="113"/>
      <c r="ES743" s="113"/>
      <c r="ET743" s="113"/>
      <c r="EU743" s="113"/>
      <c r="EV743" s="113"/>
      <c r="EW743" s="113"/>
      <c r="EX743" s="113"/>
      <c r="EY743" s="113"/>
      <c r="EZ743" s="113"/>
      <c r="FA743" s="113"/>
      <c r="FB743" s="113"/>
      <c r="FC743" s="113"/>
      <c r="FD743" s="113"/>
      <c r="FE743" s="113"/>
      <c r="FF743" s="113"/>
      <c r="FG743" s="113"/>
      <c r="FH743" s="113"/>
      <c r="FI743" s="113"/>
      <c r="FJ743" s="113"/>
      <c r="FK743" s="113"/>
      <c r="FL743" s="113"/>
      <c r="FM743" s="113"/>
      <c r="FN743" s="113"/>
      <c r="FO743" s="113"/>
      <c r="FP743" s="113"/>
      <c r="FQ743" s="113"/>
      <c r="FR743" s="113"/>
      <c r="FS743" s="113"/>
      <c r="FT743" s="113"/>
      <c r="FU743" s="113"/>
      <c r="FV743" s="113"/>
      <c r="FW743" s="113"/>
      <c r="FX743" s="113"/>
      <c r="FY743" s="113"/>
      <c r="FZ743" s="113"/>
      <c r="GA743" s="113"/>
      <c r="GB743" s="113"/>
      <c r="GC743" s="113"/>
      <c r="GD743" s="113"/>
      <c r="GE743" s="113"/>
      <c r="GF743" s="113"/>
      <c r="GG743" s="113"/>
      <c r="GH743" s="113"/>
      <c r="GI743" s="113"/>
      <c r="GJ743" s="113"/>
      <c r="GK743" s="113"/>
      <c r="GL743" s="113"/>
      <c r="GM743" s="113"/>
      <c r="GN743" s="113"/>
      <c r="GO743" s="113"/>
      <c r="GP743" s="113"/>
      <c r="GQ743" s="113"/>
      <c r="GR743" s="113"/>
      <c r="GS743" s="113"/>
      <c r="GT743" s="113"/>
      <c r="GU743" s="113"/>
      <c r="GV743" s="113"/>
      <c r="GW743" s="113"/>
      <c r="GX743" s="113"/>
      <c r="GY743" s="113"/>
      <c r="GZ743" s="113"/>
      <c r="HA743" s="113"/>
      <c r="HB743" s="113"/>
      <c r="HC743" s="113"/>
      <c r="HD743" s="113"/>
      <c r="HE743" s="113"/>
      <c r="HF743" s="113"/>
      <c r="HG743" s="113"/>
      <c r="HH743" s="113"/>
      <c r="HI743" s="113"/>
      <c r="HJ743" s="113"/>
      <c r="HK743" s="113"/>
      <c r="HL743" s="113"/>
      <c r="HM743" s="113"/>
      <c r="HN743" s="113"/>
      <c r="HO743" s="113"/>
      <c r="HP743" s="113"/>
      <c r="HQ743" s="113"/>
      <c r="HR743" s="113"/>
      <c r="HS743" s="113"/>
      <c r="HT743" s="113"/>
      <c r="HU743" s="113"/>
      <c r="HV743" s="113"/>
      <c r="HW743" s="113"/>
      <c r="HX743" s="113"/>
      <c r="HY743" s="113"/>
      <c r="HZ743" s="113"/>
      <c r="IA743" s="113"/>
      <c r="IB743" s="113"/>
      <c r="IC743" s="113"/>
      <c r="ID743" s="113"/>
      <c r="IE743" s="113"/>
      <c r="IF743" s="113"/>
      <c r="IG743" s="113"/>
      <c r="IH743" s="113"/>
      <c r="II743" s="113"/>
      <c r="IJ743" s="113"/>
      <c r="IK743" s="113"/>
      <c r="IL743" s="113"/>
      <c r="IM743" s="113"/>
      <c r="IN743" s="113"/>
      <c r="IO743" s="113"/>
      <c r="IP743" s="113"/>
      <c r="IQ743" s="113"/>
      <c r="IR743" s="113"/>
      <c r="IS743" s="113"/>
      <c r="IT743" s="113"/>
      <c r="IU743" s="113"/>
      <c r="IV743" s="113"/>
    </row>
    <row r="744" customFormat="false" ht="30" hidden="false" customHeight="true" outlineLevel="0" collapsed="false">
      <c r="A744" s="93"/>
      <c r="B744" s="93" t="s">
        <v>2418</v>
      </c>
      <c r="C744" s="93"/>
      <c r="D744" s="93"/>
      <c r="E744" s="93"/>
      <c r="F744" s="96"/>
      <c r="G744" s="28" t="s">
        <v>111</v>
      </c>
      <c r="H744" s="134" t="s">
        <v>115</v>
      </c>
      <c r="I744" s="134"/>
      <c r="J744" s="134"/>
      <c r="K744" s="108"/>
      <c r="L744" s="109" t="s">
        <v>80</v>
      </c>
      <c r="M744" s="110"/>
      <c r="N744" s="135"/>
      <c r="O744" s="109" t="s">
        <v>81</v>
      </c>
      <c r="P744" s="136"/>
      <c r="Q744" s="135"/>
      <c r="R744" s="109" t="s">
        <v>117</v>
      </c>
      <c r="S744" s="136"/>
      <c r="T744" s="111"/>
      <c r="U744" s="109"/>
      <c r="V744" s="137"/>
      <c r="W744" s="111"/>
      <c r="X744" s="109"/>
      <c r="Y744" s="137"/>
      <c r="Z744" s="111"/>
      <c r="AA744" s="109"/>
      <c r="AB744" s="137"/>
      <c r="AC744" s="108"/>
      <c r="AD744" s="109"/>
      <c r="AE744" s="110"/>
      <c r="BM744" s="113"/>
      <c r="BN744" s="113"/>
      <c r="BO744" s="113"/>
      <c r="BP744" s="113"/>
      <c r="BQ744" s="113"/>
      <c r="BR744" s="113"/>
      <c r="BS744" s="113"/>
      <c r="BT744" s="113"/>
      <c r="BU744" s="113"/>
      <c r="BV744" s="113"/>
      <c r="BW744" s="113"/>
      <c r="BX744" s="113"/>
      <c r="BY744" s="113"/>
      <c r="BZ744" s="113"/>
      <c r="CA744" s="113"/>
      <c r="CB744" s="113"/>
      <c r="CC744" s="113"/>
      <c r="CD744" s="113"/>
      <c r="CE744" s="113"/>
      <c r="CF744" s="113"/>
      <c r="CG744" s="113"/>
      <c r="CH744" s="113"/>
      <c r="CI744" s="113"/>
      <c r="CJ744" s="113"/>
      <c r="CK744" s="113"/>
      <c r="CL744" s="113"/>
      <c r="CM744" s="113"/>
      <c r="CN744" s="113"/>
      <c r="CO744" s="113"/>
      <c r="CP744" s="113"/>
      <c r="CQ744" s="113"/>
      <c r="CR744" s="113"/>
      <c r="CS744" s="113"/>
      <c r="CT744" s="113"/>
      <c r="CU744" s="113"/>
      <c r="CV744" s="113"/>
      <c r="CW744" s="113"/>
      <c r="CX744" s="113"/>
      <c r="CY744" s="113"/>
      <c r="CZ744" s="113"/>
      <c r="DA744" s="113"/>
      <c r="DB744" s="113"/>
      <c r="DC744" s="113"/>
      <c r="DD744" s="113"/>
      <c r="DE744" s="113"/>
      <c r="DF744" s="113"/>
      <c r="DG744" s="113"/>
      <c r="DH744" s="113"/>
      <c r="DI744" s="113"/>
      <c r="DJ744" s="113"/>
      <c r="DK744" s="113"/>
      <c r="DL744" s="113"/>
      <c r="DM744" s="113"/>
      <c r="DN744" s="113"/>
      <c r="DO744" s="113"/>
      <c r="DP744" s="113"/>
      <c r="DQ744" s="113"/>
      <c r="DR744" s="113"/>
      <c r="DS744" s="113"/>
      <c r="DT744" s="113"/>
      <c r="DU744" s="113"/>
      <c r="DV744" s="113"/>
      <c r="DW744" s="113"/>
      <c r="DX744" s="113"/>
      <c r="DY744" s="113"/>
      <c r="DZ744" s="113"/>
      <c r="EA744" s="113"/>
      <c r="EB744" s="113"/>
      <c r="EC744" s="113"/>
      <c r="ED744" s="113"/>
      <c r="EE744" s="113"/>
      <c r="EF744" s="113"/>
      <c r="EG744" s="113"/>
      <c r="EH744" s="113"/>
      <c r="EI744" s="113"/>
      <c r="EJ744" s="113"/>
      <c r="EK744" s="113"/>
      <c r="EL744" s="113"/>
      <c r="EM744" s="113"/>
      <c r="EN744" s="113"/>
      <c r="EO744" s="113"/>
      <c r="EP744" s="113"/>
      <c r="EQ744" s="113"/>
      <c r="ER744" s="113"/>
      <c r="ES744" s="113"/>
      <c r="ET744" s="113"/>
      <c r="EU744" s="113"/>
      <c r="EV744" s="113"/>
      <c r="EW744" s="113"/>
      <c r="EX744" s="113"/>
      <c r="EY744" s="113"/>
      <c r="EZ744" s="113"/>
      <c r="FA744" s="113"/>
      <c r="FB744" s="113"/>
      <c r="FC744" s="113"/>
      <c r="FD744" s="113"/>
      <c r="FE744" s="113"/>
      <c r="FF744" s="113"/>
      <c r="FG744" s="113"/>
      <c r="FH744" s="113"/>
      <c r="FI744" s="113"/>
      <c r="FJ744" s="113"/>
      <c r="FK744" s="113"/>
      <c r="FL744" s="113"/>
      <c r="FM744" s="113"/>
      <c r="FN744" s="113"/>
      <c r="FO744" s="113"/>
      <c r="FP744" s="113"/>
      <c r="FQ744" s="113"/>
      <c r="FR744" s="113"/>
      <c r="FS744" s="113"/>
      <c r="FT744" s="113"/>
      <c r="FU744" s="113"/>
      <c r="FV744" s="113"/>
      <c r="FW744" s="113"/>
      <c r="FX744" s="113"/>
      <c r="FY744" s="113"/>
      <c r="FZ744" s="113"/>
      <c r="GA744" s="113"/>
      <c r="GB744" s="113"/>
      <c r="GC744" s="113"/>
      <c r="GD744" s="113"/>
      <c r="GE744" s="113"/>
      <c r="GF744" s="113"/>
      <c r="GG744" s="113"/>
      <c r="GH744" s="113"/>
      <c r="GI744" s="113"/>
      <c r="GJ744" s="113"/>
      <c r="GK744" s="113"/>
      <c r="GL744" s="113"/>
      <c r="GM744" s="113"/>
      <c r="GN744" s="113"/>
      <c r="GO744" s="113"/>
      <c r="GP744" s="113"/>
      <c r="GQ744" s="113"/>
      <c r="GR744" s="113"/>
      <c r="GS744" s="113"/>
      <c r="GT744" s="113"/>
      <c r="GU744" s="113"/>
      <c r="GV744" s="113"/>
      <c r="GW744" s="113"/>
      <c r="GX744" s="113"/>
      <c r="GY744" s="113"/>
      <c r="GZ744" s="113"/>
      <c r="HA744" s="113"/>
      <c r="HB744" s="113"/>
      <c r="HC744" s="113"/>
      <c r="HD744" s="113"/>
      <c r="HE744" s="113"/>
      <c r="HF744" s="113"/>
      <c r="HG744" s="113"/>
      <c r="HH744" s="113"/>
      <c r="HI744" s="113"/>
      <c r="HJ744" s="113"/>
      <c r="HK744" s="113"/>
      <c r="HL744" s="113"/>
      <c r="HM744" s="113"/>
      <c r="HN744" s="113"/>
      <c r="HO744" s="113"/>
      <c r="HP744" s="113"/>
      <c r="HQ744" s="113"/>
      <c r="HR744" s="113"/>
      <c r="HS744" s="113"/>
      <c r="HT744" s="113"/>
      <c r="HU744" s="113"/>
      <c r="HV744" s="113"/>
      <c r="HW744" s="113"/>
      <c r="HX744" s="113"/>
      <c r="HY744" s="113"/>
      <c r="HZ744" s="113"/>
      <c r="IA744" s="113"/>
      <c r="IB744" s="113"/>
      <c r="IC744" s="113"/>
      <c r="ID744" s="113"/>
      <c r="IE744" s="113"/>
      <c r="IF744" s="113"/>
      <c r="IG744" s="113"/>
      <c r="IH744" s="113"/>
      <c r="II744" s="113"/>
      <c r="IJ744" s="113"/>
      <c r="IK744" s="113"/>
      <c r="IL744" s="113"/>
      <c r="IM744" s="113"/>
      <c r="IN744" s="113"/>
      <c r="IO744" s="113"/>
      <c r="IP744" s="113"/>
      <c r="IQ744" s="113"/>
      <c r="IR744" s="113"/>
      <c r="IS744" s="113"/>
      <c r="IT744" s="113"/>
      <c r="IU744" s="113"/>
      <c r="IV744" s="113"/>
    </row>
    <row r="745" customFormat="false" ht="27.6" hidden="false" customHeight="true" outlineLevel="0" collapsed="false">
      <c r="A745" s="226"/>
      <c r="B745" s="93"/>
      <c r="C745" s="93"/>
      <c r="D745" s="93"/>
      <c r="E745" s="93"/>
      <c r="F745" s="96"/>
      <c r="G745" s="28" t="s">
        <v>198</v>
      </c>
      <c r="H745" s="35" t="s">
        <v>2419</v>
      </c>
      <c r="I745" s="30"/>
      <c r="J745" s="36"/>
      <c r="K745" s="35" t="n">
        <v>984.92</v>
      </c>
      <c r="L745" s="30" t="s">
        <v>39</v>
      </c>
      <c r="M745" s="36" t="n">
        <v>946.92</v>
      </c>
      <c r="N745" s="35" t="s">
        <v>2420</v>
      </c>
      <c r="O745" s="30"/>
      <c r="P745" s="36"/>
      <c r="Q745" s="35" t="n">
        <v>4253</v>
      </c>
      <c r="R745" s="30" t="s">
        <v>39</v>
      </c>
      <c r="S745" s="36" t="n">
        <v>573.2</v>
      </c>
      <c r="T745" s="35"/>
      <c r="U745" s="33"/>
      <c r="V745" s="36"/>
      <c r="W745" s="35"/>
      <c r="X745" s="33"/>
      <c r="Y745" s="36"/>
      <c r="Z745" s="37"/>
      <c r="AA745" s="37"/>
      <c r="AB745" s="37"/>
      <c r="AC745" s="29"/>
      <c r="AD745" s="33"/>
      <c r="AE745" s="36"/>
      <c r="BM745" s="113"/>
      <c r="BN745" s="113"/>
      <c r="BO745" s="113"/>
      <c r="BP745" s="113"/>
      <c r="BQ745" s="113"/>
      <c r="BR745" s="113"/>
      <c r="BS745" s="113"/>
      <c r="BT745" s="113"/>
      <c r="BU745" s="113"/>
      <c r="BV745" s="113"/>
      <c r="BW745" s="113"/>
      <c r="BX745" s="113"/>
      <c r="BY745" s="113"/>
      <c r="BZ745" s="113"/>
      <c r="CA745" s="113"/>
      <c r="CB745" s="113"/>
      <c r="CC745" s="113"/>
      <c r="CD745" s="113"/>
      <c r="CE745" s="113"/>
      <c r="CF745" s="113"/>
      <c r="CG745" s="113"/>
      <c r="CH745" s="113"/>
      <c r="CI745" s="113"/>
      <c r="CJ745" s="113"/>
      <c r="CK745" s="113"/>
      <c r="CL745" s="113"/>
      <c r="CM745" s="113"/>
      <c r="CN745" s="113"/>
      <c r="CO745" s="113"/>
      <c r="CP745" s="113"/>
      <c r="CQ745" s="113"/>
      <c r="CR745" s="113"/>
      <c r="CS745" s="113"/>
      <c r="CT745" s="113"/>
      <c r="CU745" s="113"/>
      <c r="CV745" s="113"/>
      <c r="CW745" s="113"/>
      <c r="CX745" s="113"/>
      <c r="CY745" s="113"/>
      <c r="CZ745" s="113"/>
      <c r="DA745" s="113"/>
      <c r="DB745" s="113"/>
      <c r="DC745" s="113"/>
      <c r="DD745" s="113"/>
      <c r="DE745" s="113"/>
      <c r="DF745" s="113"/>
      <c r="DG745" s="113"/>
      <c r="DH745" s="113"/>
      <c r="DI745" s="113"/>
      <c r="DJ745" s="113"/>
      <c r="DK745" s="113"/>
      <c r="DL745" s="113"/>
      <c r="DM745" s="113"/>
      <c r="DN745" s="113"/>
      <c r="DO745" s="113"/>
      <c r="DP745" s="113"/>
      <c r="DQ745" s="113"/>
      <c r="DR745" s="113"/>
      <c r="DS745" s="113"/>
      <c r="DT745" s="113"/>
      <c r="DU745" s="113"/>
      <c r="DV745" s="113"/>
      <c r="DW745" s="113"/>
      <c r="DX745" s="113"/>
      <c r="DY745" s="113"/>
      <c r="DZ745" s="113"/>
      <c r="EA745" s="113"/>
      <c r="EB745" s="113"/>
      <c r="EC745" s="113"/>
      <c r="ED745" s="113"/>
      <c r="EE745" s="113"/>
      <c r="EF745" s="113"/>
      <c r="EG745" s="113"/>
      <c r="EH745" s="113"/>
      <c r="EI745" s="113"/>
      <c r="EJ745" s="113"/>
      <c r="EK745" s="113"/>
      <c r="EL745" s="113"/>
      <c r="EM745" s="113"/>
      <c r="EN745" s="113"/>
      <c r="EO745" s="113"/>
      <c r="EP745" s="113"/>
      <c r="EQ745" s="113"/>
      <c r="ER745" s="113"/>
      <c r="ES745" s="113"/>
      <c r="ET745" s="113"/>
      <c r="EU745" s="113"/>
      <c r="EV745" s="113"/>
      <c r="EW745" s="113"/>
      <c r="EX745" s="113"/>
      <c r="EY745" s="113"/>
      <c r="EZ745" s="113"/>
      <c r="FA745" s="113"/>
      <c r="FB745" s="113"/>
      <c r="FC745" s="113"/>
      <c r="FD745" s="113"/>
      <c r="FE745" s="113"/>
      <c r="FF745" s="113"/>
      <c r="FG745" s="113"/>
      <c r="FH745" s="113"/>
      <c r="FI745" s="113"/>
      <c r="FJ745" s="113"/>
      <c r="FK745" s="113"/>
      <c r="FL745" s="113"/>
      <c r="FM745" s="113"/>
      <c r="FN745" s="113"/>
      <c r="FO745" s="113"/>
      <c r="FP745" s="113"/>
      <c r="FQ745" s="113"/>
      <c r="FR745" s="113"/>
      <c r="FS745" s="113"/>
      <c r="FT745" s="113"/>
      <c r="FU745" s="113"/>
      <c r="FV745" s="113"/>
      <c r="FW745" s="113"/>
      <c r="FX745" s="113"/>
      <c r="FY745" s="113"/>
      <c r="FZ745" s="113"/>
      <c r="GA745" s="113"/>
      <c r="GB745" s="113"/>
      <c r="GC745" s="113"/>
      <c r="GD745" s="113"/>
      <c r="GE745" s="113"/>
      <c r="GF745" s="113"/>
      <c r="GG745" s="113"/>
      <c r="GH745" s="113"/>
      <c r="GI745" s="113"/>
      <c r="GJ745" s="113"/>
      <c r="GK745" s="113"/>
      <c r="GL745" s="113"/>
      <c r="GM745" s="113"/>
      <c r="GN745" s="113"/>
      <c r="GO745" s="113"/>
      <c r="GP745" s="113"/>
      <c r="GQ745" s="113"/>
      <c r="GR745" s="113"/>
      <c r="GS745" s="113"/>
      <c r="GT745" s="113"/>
      <c r="GU745" s="113"/>
      <c r="GV745" s="113"/>
      <c r="GW745" s="113"/>
      <c r="GX745" s="113"/>
      <c r="GY745" s="113"/>
      <c r="GZ745" s="113"/>
      <c r="HA745" s="113"/>
      <c r="HB745" s="113"/>
      <c r="HC745" s="113"/>
      <c r="HD745" s="113"/>
      <c r="HE745" s="113"/>
      <c r="HF745" s="113"/>
      <c r="HG745" s="113"/>
      <c r="HH745" s="113"/>
      <c r="HI745" s="113"/>
      <c r="HJ745" s="113"/>
      <c r="HK745" s="113"/>
      <c r="HL745" s="113"/>
      <c r="HM745" s="113"/>
      <c r="HN745" s="113"/>
      <c r="HO745" s="113"/>
      <c r="HP745" s="113"/>
      <c r="HQ745" s="113"/>
      <c r="HR745" s="113"/>
      <c r="HS745" s="113"/>
      <c r="HT745" s="113"/>
      <c r="HU745" s="113"/>
      <c r="HV745" s="113"/>
      <c r="HW745" s="113"/>
      <c r="HX745" s="113"/>
      <c r="HY745" s="113"/>
      <c r="HZ745" s="113"/>
      <c r="IA745" s="113"/>
      <c r="IB745" s="113"/>
      <c r="IC745" s="113"/>
      <c r="ID745" s="113"/>
      <c r="IE745" s="113"/>
      <c r="IF745" s="113"/>
      <c r="IG745" s="113"/>
      <c r="IH745" s="113"/>
      <c r="II745" s="113"/>
      <c r="IJ745" s="113"/>
      <c r="IK745" s="113"/>
      <c r="IL745" s="113"/>
      <c r="IM745" s="113"/>
      <c r="IN745" s="113"/>
      <c r="IO745" s="113"/>
      <c r="IP745" s="113"/>
      <c r="IQ745" s="113"/>
      <c r="IR745" s="113"/>
      <c r="IS745" s="113"/>
      <c r="IT745" s="113"/>
      <c r="IU745" s="113"/>
      <c r="IV745" s="113"/>
    </row>
    <row r="746" customFormat="false" ht="29.2" hidden="false" customHeight="true" outlineLevel="0" collapsed="false">
      <c r="A746" s="228"/>
      <c r="B746" s="228"/>
      <c r="C746" s="39"/>
      <c r="D746" s="39"/>
      <c r="E746" s="39"/>
      <c r="F746" s="40"/>
      <c r="G746" s="28" t="s">
        <v>166</v>
      </c>
      <c r="H746" s="201" t="str">
        <f aca="false">"&lt;"&amp;ROUND(RIGHT(H745,LEN(H745)-1)*81/1000,2)&amp;" ppb"</f>
        <v>&lt;378.43 ppb</v>
      </c>
      <c r="I746" s="33"/>
      <c r="J746" s="202"/>
      <c r="K746" s="29"/>
      <c r="L746" s="30"/>
      <c r="M746" s="31"/>
      <c r="N746" s="35"/>
      <c r="O746" s="33"/>
      <c r="P746" s="36"/>
      <c r="Q746" s="201" t="str">
        <f aca="false">ROUND(Q745*246/1000,2)&amp;" ppb"</f>
        <v>1046.24 ppb</v>
      </c>
      <c r="R746" s="33" t="s">
        <v>39</v>
      </c>
      <c r="S746" s="202" t="str">
        <f aca="false">ROUND(S745*246/1000,2)&amp;" ppb"</f>
        <v>141.01 ppb</v>
      </c>
      <c r="T746" s="29"/>
      <c r="U746" s="31"/>
      <c r="V746" s="31"/>
      <c r="W746" s="35"/>
      <c r="X746" s="33"/>
      <c r="Y746" s="31"/>
      <c r="Z746" s="37"/>
      <c r="AA746" s="31"/>
      <c r="AB746" s="31"/>
      <c r="AC746" s="29"/>
      <c r="AD746" s="33"/>
      <c r="AE746" s="31"/>
      <c r="BM746" s="113"/>
      <c r="BN746" s="113"/>
      <c r="BO746" s="113"/>
      <c r="BP746" s="113"/>
      <c r="BQ746" s="113"/>
      <c r="BR746" s="113"/>
      <c r="BS746" s="113"/>
      <c r="BT746" s="113"/>
      <c r="BU746" s="113"/>
      <c r="BV746" s="113"/>
      <c r="BW746" s="113"/>
      <c r="BX746" s="113"/>
      <c r="BY746" s="113"/>
      <c r="BZ746" s="113"/>
      <c r="CA746" s="113"/>
      <c r="CB746" s="113"/>
      <c r="CC746" s="113"/>
      <c r="CD746" s="113"/>
      <c r="CE746" s="113"/>
      <c r="CF746" s="113"/>
      <c r="CG746" s="113"/>
      <c r="CH746" s="113"/>
      <c r="CI746" s="113"/>
      <c r="CJ746" s="113"/>
      <c r="CK746" s="113"/>
      <c r="CL746" s="113"/>
      <c r="CM746" s="113"/>
      <c r="CN746" s="113"/>
      <c r="CO746" s="113"/>
      <c r="CP746" s="113"/>
      <c r="CQ746" s="113"/>
      <c r="CR746" s="113"/>
      <c r="CS746" s="113"/>
      <c r="CT746" s="113"/>
      <c r="CU746" s="113"/>
      <c r="CV746" s="113"/>
      <c r="CW746" s="113"/>
      <c r="CX746" s="113"/>
      <c r="CY746" s="113"/>
      <c r="CZ746" s="113"/>
      <c r="DA746" s="113"/>
      <c r="DB746" s="113"/>
      <c r="DC746" s="113"/>
      <c r="DD746" s="113"/>
      <c r="DE746" s="113"/>
      <c r="DF746" s="113"/>
      <c r="DG746" s="113"/>
      <c r="DH746" s="113"/>
      <c r="DI746" s="113"/>
      <c r="DJ746" s="113"/>
      <c r="DK746" s="113"/>
      <c r="DL746" s="113"/>
      <c r="DM746" s="113"/>
      <c r="DN746" s="113"/>
      <c r="DO746" s="113"/>
      <c r="DP746" s="113"/>
      <c r="DQ746" s="113"/>
      <c r="DR746" s="113"/>
      <c r="DS746" s="113"/>
      <c r="DT746" s="113"/>
      <c r="DU746" s="113"/>
      <c r="DV746" s="113"/>
      <c r="DW746" s="113"/>
      <c r="DX746" s="113"/>
      <c r="DY746" s="113"/>
      <c r="DZ746" s="113"/>
      <c r="EA746" s="113"/>
      <c r="EB746" s="113"/>
      <c r="EC746" s="113"/>
      <c r="ED746" s="113"/>
      <c r="EE746" s="113"/>
      <c r="EF746" s="113"/>
      <c r="EG746" s="113"/>
      <c r="EH746" s="113"/>
      <c r="EI746" s="113"/>
      <c r="EJ746" s="113"/>
      <c r="EK746" s="113"/>
      <c r="EL746" s="113"/>
      <c r="EM746" s="113"/>
      <c r="EN746" s="113"/>
      <c r="EO746" s="113"/>
      <c r="EP746" s="113"/>
      <c r="EQ746" s="113"/>
      <c r="ER746" s="113"/>
      <c r="ES746" s="113"/>
      <c r="ET746" s="113"/>
      <c r="EU746" s="113"/>
      <c r="EV746" s="113"/>
      <c r="EW746" s="113"/>
      <c r="EX746" s="113"/>
      <c r="EY746" s="113"/>
      <c r="EZ746" s="113"/>
      <c r="FA746" s="113"/>
      <c r="FB746" s="113"/>
      <c r="FC746" s="113"/>
      <c r="FD746" s="113"/>
      <c r="FE746" s="113"/>
      <c r="FF746" s="113"/>
      <c r="FG746" s="113"/>
      <c r="FH746" s="113"/>
      <c r="FI746" s="113"/>
      <c r="FJ746" s="113"/>
      <c r="FK746" s="113"/>
      <c r="FL746" s="113"/>
      <c r="FM746" s="113"/>
      <c r="FN746" s="113"/>
      <c r="FO746" s="113"/>
      <c r="FP746" s="113"/>
      <c r="FQ746" s="113"/>
      <c r="FR746" s="113"/>
      <c r="FS746" s="113"/>
      <c r="FT746" s="113"/>
      <c r="FU746" s="113"/>
      <c r="FV746" s="113"/>
      <c r="FW746" s="113"/>
      <c r="FX746" s="113"/>
      <c r="FY746" s="113"/>
      <c r="FZ746" s="113"/>
      <c r="GA746" s="113"/>
      <c r="GB746" s="113"/>
      <c r="GC746" s="113"/>
      <c r="GD746" s="113"/>
      <c r="GE746" s="113"/>
      <c r="GF746" s="113"/>
      <c r="GG746" s="113"/>
      <c r="GH746" s="113"/>
      <c r="GI746" s="113"/>
      <c r="GJ746" s="113"/>
      <c r="GK746" s="113"/>
      <c r="GL746" s="113"/>
      <c r="GM746" s="113"/>
      <c r="GN746" s="113"/>
      <c r="GO746" s="113"/>
      <c r="GP746" s="113"/>
      <c r="GQ746" s="113"/>
      <c r="GR746" s="113"/>
      <c r="GS746" s="113"/>
      <c r="GT746" s="113"/>
      <c r="GU746" s="113"/>
      <c r="GV746" s="113"/>
      <c r="GW746" s="113"/>
      <c r="GX746" s="113"/>
      <c r="GY746" s="113"/>
      <c r="GZ746" s="113"/>
      <c r="HA746" s="113"/>
      <c r="HB746" s="113"/>
      <c r="HC746" s="113"/>
      <c r="HD746" s="113"/>
      <c r="HE746" s="113"/>
      <c r="HF746" s="113"/>
      <c r="HG746" s="113"/>
      <c r="HH746" s="113"/>
      <c r="HI746" s="113"/>
      <c r="HJ746" s="113"/>
      <c r="HK746" s="113"/>
      <c r="HL746" s="113"/>
      <c r="HM746" s="113"/>
      <c r="HN746" s="113"/>
      <c r="HO746" s="113"/>
      <c r="HP746" s="113"/>
      <c r="HQ746" s="113"/>
      <c r="HR746" s="113"/>
      <c r="HS746" s="113"/>
      <c r="HT746" s="113"/>
      <c r="HU746" s="113"/>
      <c r="HV746" s="113"/>
      <c r="HW746" s="113"/>
      <c r="HX746" s="113"/>
      <c r="HY746" s="113"/>
      <c r="HZ746" s="113"/>
      <c r="IA746" s="113"/>
      <c r="IB746" s="113"/>
      <c r="IC746" s="113"/>
      <c r="ID746" s="113"/>
      <c r="IE746" s="113"/>
      <c r="IF746" s="113"/>
      <c r="IG746" s="113"/>
      <c r="IH746" s="113"/>
      <c r="II746" s="113"/>
      <c r="IJ746" s="113"/>
      <c r="IK746" s="113"/>
      <c r="IL746" s="113"/>
      <c r="IM746" s="113"/>
      <c r="IN746" s="113"/>
      <c r="IO746" s="113"/>
      <c r="IP746" s="113"/>
      <c r="IQ746" s="113"/>
      <c r="IR746" s="113"/>
      <c r="IS746" s="113"/>
      <c r="IT746" s="113"/>
      <c r="IU746" s="113"/>
      <c r="IV746" s="113"/>
    </row>
    <row r="747" customFormat="false" ht="35.65" hidden="false" customHeight="true" outlineLevel="0" collapsed="false">
      <c r="A747" s="229" t="s">
        <v>2421</v>
      </c>
      <c r="B747" s="298" t="s">
        <v>2382</v>
      </c>
      <c r="C747" s="185" t="s">
        <v>2422</v>
      </c>
      <c r="D747" s="76" t="n">
        <v>9.007</v>
      </c>
      <c r="E747" s="42" t="n">
        <v>231219</v>
      </c>
      <c r="F747" s="62" t="n">
        <v>45279</v>
      </c>
      <c r="G747" s="63" t="s">
        <v>111</v>
      </c>
      <c r="H747" s="108"/>
      <c r="I747" s="109" t="s">
        <v>27</v>
      </c>
      <c r="J747" s="110"/>
      <c r="K747" s="108"/>
      <c r="L747" s="109" t="s">
        <v>28</v>
      </c>
      <c r="M747" s="110"/>
      <c r="N747" s="108"/>
      <c r="O747" s="109" t="s">
        <v>29</v>
      </c>
      <c r="P747" s="110"/>
      <c r="Q747" s="108"/>
      <c r="R747" s="109" t="s">
        <v>30</v>
      </c>
      <c r="S747" s="110"/>
      <c r="T747" s="111"/>
      <c r="U747" s="109" t="s">
        <v>112</v>
      </c>
      <c r="V747" s="110"/>
      <c r="W747" s="108"/>
      <c r="X747" s="109" t="s">
        <v>32</v>
      </c>
      <c r="Y747" s="110"/>
      <c r="Z747" s="108"/>
      <c r="AA747" s="109" t="s">
        <v>98</v>
      </c>
      <c r="AB747" s="110"/>
      <c r="AC747" s="112" t="s">
        <v>34</v>
      </c>
      <c r="AD747" s="112"/>
      <c r="AE747" s="112"/>
      <c r="BM747" s="113"/>
      <c r="BN747" s="113"/>
      <c r="BO747" s="113"/>
      <c r="BP747" s="113"/>
      <c r="BQ747" s="113"/>
      <c r="BR747" s="113"/>
      <c r="BS747" s="113"/>
      <c r="BT747" s="113"/>
      <c r="BU747" s="113"/>
      <c r="BV747" s="113"/>
      <c r="BW747" s="113"/>
      <c r="BX747" s="113"/>
      <c r="BY747" s="113"/>
      <c r="BZ747" s="113"/>
      <c r="CA747" s="113"/>
      <c r="CB747" s="113"/>
      <c r="CC747" s="113"/>
      <c r="CD747" s="113"/>
      <c r="CE747" s="113"/>
      <c r="CF747" s="113"/>
      <c r="CG747" s="113"/>
      <c r="CH747" s="113"/>
      <c r="CI747" s="113"/>
      <c r="CJ747" s="113"/>
      <c r="CK747" s="113"/>
      <c r="CL747" s="113"/>
      <c r="CM747" s="113"/>
      <c r="CN747" s="113"/>
      <c r="CO747" s="113"/>
      <c r="CP747" s="113"/>
      <c r="CQ747" s="113"/>
      <c r="CR747" s="113"/>
      <c r="CS747" s="113"/>
      <c r="CT747" s="113"/>
      <c r="CU747" s="113"/>
      <c r="CV747" s="113"/>
      <c r="CW747" s="113"/>
      <c r="CX747" s="113"/>
      <c r="CY747" s="113"/>
      <c r="CZ747" s="113"/>
      <c r="DA747" s="113"/>
      <c r="DB747" s="113"/>
      <c r="DC747" s="113"/>
      <c r="DD747" s="113"/>
      <c r="DE747" s="113"/>
      <c r="DF747" s="113"/>
      <c r="DG747" s="113"/>
      <c r="DH747" s="113"/>
      <c r="DI747" s="113"/>
      <c r="DJ747" s="113"/>
      <c r="DK747" s="113"/>
      <c r="DL747" s="113"/>
      <c r="DM747" s="113"/>
      <c r="DN747" s="113"/>
      <c r="DO747" s="113"/>
      <c r="DP747" s="113"/>
      <c r="DQ747" s="113"/>
      <c r="DR747" s="113"/>
      <c r="DS747" s="113"/>
      <c r="DT747" s="113"/>
      <c r="DU747" s="113"/>
      <c r="DV747" s="113"/>
      <c r="DW747" s="113"/>
      <c r="DX747" s="113"/>
      <c r="DY747" s="113"/>
      <c r="DZ747" s="113"/>
      <c r="EA747" s="113"/>
      <c r="EB747" s="113"/>
      <c r="EC747" s="113"/>
      <c r="ED747" s="113"/>
      <c r="EE747" s="113"/>
      <c r="EF747" s="113"/>
      <c r="EG747" s="113"/>
      <c r="EH747" s="113"/>
      <c r="EI747" s="113"/>
      <c r="EJ747" s="113"/>
      <c r="EK747" s="113"/>
      <c r="EL747" s="113"/>
      <c r="EM747" s="113"/>
      <c r="EN747" s="113"/>
      <c r="EO747" s="113"/>
      <c r="EP747" s="113"/>
      <c r="EQ747" s="113"/>
      <c r="ER747" s="113"/>
      <c r="ES747" s="113"/>
      <c r="ET747" s="113"/>
      <c r="EU747" s="113"/>
      <c r="EV747" s="113"/>
      <c r="EW747" s="113"/>
      <c r="EX747" s="113"/>
      <c r="EY747" s="113"/>
      <c r="EZ747" s="113"/>
      <c r="FA747" s="113"/>
      <c r="FB747" s="113"/>
      <c r="FC747" s="113"/>
      <c r="FD747" s="113"/>
      <c r="FE747" s="113"/>
      <c r="FF747" s="113"/>
      <c r="FG747" s="113"/>
      <c r="FH747" s="113"/>
      <c r="FI747" s="113"/>
      <c r="FJ747" s="113"/>
      <c r="FK747" s="113"/>
      <c r="FL747" s="113"/>
      <c r="FM747" s="113"/>
      <c r="FN747" s="113"/>
      <c r="FO747" s="113"/>
      <c r="FP747" s="113"/>
      <c r="FQ747" s="113"/>
      <c r="FR747" s="113"/>
      <c r="FS747" s="113"/>
      <c r="FT747" s="113"/>
      <c r="FU747" s="113"/>
      <c r="FV747" s="113"/>
      <c r="FW747" s="113"/>
      <c r="FX747" s="113"/>
      <c r="FY747" s="113"/>
      <c r="FZ747" s="113"/>
      <c r="GA747" s="113"/>
      <c r="GB747" s="113"/>
      <c r="GC747" s="113"/>
      <c r="GD747" s="113"/>
      <c r="GE747" s="113"/>
      <c r="GF747" s="113"/>
      <c r="GG747" s="113"/>
      <c r="GH747" s="113"/>
      <c r="GI747" s="113"/>
      <c r="GJ747" s="113"/>
      <c r="GK747" s="113"/>
      <c r="GL747" s="113"/>
      <c r="GM747" s="113"/>
      <c r="GN747" s="113"/>
      <c r="GO747" s="113"/>
      <c r="GP747" s="113"/>
      <c r="GQ747" s="113"/>
      <c r="GR747" s="113"/>
      <c r="GS747" s="113"/>
      <c r="GT747" s="113"/>
      <c r="GU747" s="113"/>
      <c r="GV747" s="113"/>
      <c r="GW747" s="113"/>
      <c r="GX747" s="113"/>
      <c r="GY747" s="113"/>
      <c r="GZ747" s="113"/>
      <c r="HA747" s="113"/>
      <c r="HB747" s="113"/>
      <c r="HC747" s="113"/>
      <c r="HD747" s="113"/>
      <c r="HE747" s="113"/>
      <c r="HF747" s="113"/>
      <c r="HG747" s="113"/>
      <c r="HH747" s="113"/>
      <c r="HI747" s="113"/>
      <c r="HJ747" s="113"/>
      <c r="HK747" s="113"/>
      <c r="HL747" s="113"/>
      <c r="HM747" s="113"/>
      <c r="HN747" s="113"/>
      <c r="HO747" s="113"/>
      <c r="HP747" s="113"/>
      <c r="HQ747" s="113"/>
      <c r="HR747" s="113"/>
      <c r="HS747" s="113"/>
      <c r="HT747" s="113"/>
      <c r="HU747" s="113"/>
      <c r="HV747" s="113"/>
      <c r="HW747" s="113"/>
      <c r="HX747" s="113"/>
      <c r="HY747" s="113"/>
      <c r="HZ747" s="113"/>
      <c r="IA747" s="113"/>
      <c r="IB747" s="113"/>
      <c r="IC747" s="113"/>
      <c r="ID747" s="113"/>
      <c r="IE747" s="113"/>
      <c r="IF747" s="113"/>
      <c r="IG747" s="113"/>
      <c r="IH747" s="113"/>
      <c r="II747" s="113"/>
      <c r="IJ747" s="113"/>
      <c r="IK747" s="113"/>
      <c r="IL747" s="113"/>
      <c r="IM747" s="113"/>
      <c r="IN747" s="113"/>
      <c r="IO747" s="113"/>
      <c r="IP747" s="113"/>
      <c r="IQ747" s="113"/>
      <c r="IR747" s="113"/>
      <c r="IS747" s="113"/>
      <c r="IT747" s="113"/>
      <c r="IU747" s="113"/>
      <c r="IV747" s="113"/>
    </row>
    <row r="748" customFormat="false" ht="35.65" hidden="false" customHeight="true" outlineLevel="0" collapsed="false">
      <c r="A748" s="86" t="s">
        <v>2423</v>
      </c>
      <c r="B748" s="361" t="s">
        <v>2424</v>
      </c>
      <c r="C748" s="86"/>
      <c r="D748" s="86"/>
      <c r="E748" s="86"/>
      <c r="F748" s="89" t="n">
        <v>45288</v>
      </c>
      <c r="G748" s="63" t="s">
        <v>198</v>
      </c>
      <c r="H748" s="56" t="n">
        <v>3144</v>
      </c>
      <c r="I748" s="91" t="s">
        <v>39</v>
      </c>
      <c r="J748" s="58" t="n">
        <v>161.8</v>
      </c>
      <c r="K748" s="56" t="n">
        <v>6719</v>
      </c>
      <c r="L748" s="91" t="s">
        <v>39</v>
      </c>
      <c r="M748" s="58" t="n">
        <v>604.5</v>
      </c>
      <c r="N748" s="56" t="n">
        <v>215.9</v>
      </c>
      <c r="O748" s="91" t="s">
        <v>39</v>
      </c>
      <c r="P748" s="58" t="n">
        <v>21.15</v>
      </c>
      <c r="Q748" s="56" t="n">
        <v>5079</v>
      </c>
      <c r="R748" s="91" t="s">
        <v>39</v>
      </c>
      <c r="S748" s="58" t="n">
        <v>256.1</v>
      </c>
      <c r="T748" s="56" t="n">
        <v>2901.8</v>
      </c>
      <c r="U748" s="91" t="s">
        <v>39</v>
      </c>
      <c r="V748" s="58" t="n">
        <v>2820</v>
      </c>
      <c r="W748" s="77" t="s">
        <v>2425</v>
      </c>
      <c r="X748" s="57"/>
      <c r="Y748" s="58"/>
      <c r="Z748" s="77" t="s">
        <v>2426</v>
      </c>
      <c r="AA748" s="70"/>
      <c r="AB748" s="58"/>
      <c r="AC748" s="69"/>
      <c r="AD748" s="69"/>
      <c r="AE748" s="69"/>
      <c r="BM748" s="113"/>
      <c r="BN748" s="113"/>
      <c r="BO748" s="113"/>
      <c r="BP748" s="113"/>
      <c r="BQ748" s="113"/>
      <c r="BR748" s="113"/>
      <c r="BS748" s="113"/>
      <c r="BT748" s="113"/>
      <c r="BU748" s="113"/>
      <c r="BV748" s="113"/>
      <c r="BW748" s="113"/>
      <c r="BX748" s="113"/>
      <c r="BY748" s="113"/>
      <c r="BZ748" s="113"/>
      <c r="CA748" s="113"/>
      <c r="CB748" s="113"/>
      <c r="CC748" s="113"/>
      <c r="CD748" s="113"/>
      <c r="CE748" s="113"/>
      <c r="CF748" s="113"/>
      <c r="CG748" s="113"/>
      <c r="CH748" s="113"/>
      <c r="CI748" s="113"/>
      <c r="CJ748" s="113"/>
      <c r="CK748" s="113"/>
      <c r="CL748" s="113"/>
      <c r="CM748" s="113"/>
      <c r="CN748" s="113"/>
      <c r="CO748" s="113"/>
      <c r="CP748" s="113"/>
      <c r="CQ748" s="113"/>
      <c r="CR748" s="113"/>
      <c r="CS748" s="113"/>
      <c r="CT748" s="113"/>
      <c r="CU748" s="113"/>
      <c r="CV748" s="113"/>
      <c r="CW748" s="113"/>
      <c r="CX748" s="113"/>
      <c r="CY748" s="113"/>
      <c r="CZ748" s="113"/>
      <c r="DA748" s="113"/>
      <c r="DB748" s="113"/>
      <c r="DC748" s="113"/>
      <c r="DD748" s="113"/>
      <c r="DE748" s="113"/>
      <c r="DF748" s="113"/>
      <c r="DG748" s="113"/>
      <c r="DH748" s="113"/>
      <c r="DI748" s="113"/>
      <c r="DJ748" s="113"/>
      <c r="DK748" s="113"/>
      <c r="DL748" s="113"/>
      <c r="DM748" s="113"/>
      <c r="DN748" s="113"/>
      <c r="DO748" s="113"/>
      <c r="DP748" s="113"/>
      <c r="DQ748" s="113"/>
      <c r="DR748" s="113"/>
      <c r="DS748" s="113"/>
      <c r="DT748" s="113"/>
      <c r="DU748" s="113"/>
      <c r="DV748" s="113"/>
      <c r="DW748" s="113"/>
      <c r="DX748" s="113"/>
      <c r="DY748" s="113"/>
      <c r="DZ748" s="113"/>
      <c r="EA748" s="113"/>
      <c r="EB748" s="113"/>
      <c r="EC748" s="113"/>
      <c r="ED748" s="113"/>
      <c r="EE748" s="113"/>
      <c r="EF748" s="113"/>
      <c r="EG748" s="113"/>
      <c r="EH748" s="113"/>
      <c r="EI748" s="113"/>
      <c r="EJ748" s="113"/>
      <c r="EK748" s="113"/>
      <c r="EL748" s="113"/>
      <c r="EM748" s="113"/>
      <c r="EN748" s="113"/>
      <c r="EO748" s="113"/>
      <c r="EP748" s="113"/>
      <c r="EQ748" s="113"/>
      <c r="ER748" s="113"/>
      <c r="ES748" s="113"/>
      <c r="ET748" s="113"/>
      <c r="EU748" s="113"/>
      <c r="EV748" s="113"/>
      <c r="EW748" s="113"/>
      <c r="EX748" s="113"/>
      <c r="EY748" s="113"/>
      <c r="EZ748" s="113"/>
      <c r="FA748" s="113"/>
      <c r="FB748" s="113"/>
      <c r="FC748" s="113"/>
      <c r="FD748" s="113"/>
      <c r="FE748" s="113"/>
      <c r="FF748" s="113"/>
      <c r="FG748" s="113"/>
      <c r="FH748" s="113"/>
      <c r="FI748" s="113"/>
      <c r="FJ748" s="113"/>
      <c r="FK748" s="113"/>
      <c r="FL748" s="113"/>
      <c r="FM748" s="113"/>
      <c r="FN748" s="113"/>
      <c r="FO748" s="113"/>
      <c r="FP748" s="113"/>
      <c r="FQ748" s="113"/>
      <c r="FR748" s="113"/>
      <c r="FS748" s="113"/>
      <c r="FT748" s="113"/>
      <c r="FU748" s="113"/>
      <c r="FV748" s="113"/>
      <c r="FW748" s="113"/>
      <c r="FX748" s="113"/>
      <c r="FY748" s="113"/>
      <c r="FZ748" s="113"/>
      <c r="GA748" s="113"/>
      <c r="GB748" s="113"/>
      <c r="GC748" s="113"/>
      <c r="GD748" s="113"/>
      <c r="GE748" s="113"/>
      <c r="GF748" s="113"/>
      <c r="GG748" s="113"/>
      <c r="GH748" s="113"/>
      <c r="GI748" s="113"/>
      <c r="GJ748" s="113"/>
      <c r="GK748" s="113"/>
      <c r="GL748" s="113"/>
      <c r="GM748" s="113"/>
      <c r="GN748" s="113"/>
      <c r="GO748" s="113"/>
      <c r="GP748" s="113"/>
      <c r="GQ748" s="113"/>
      <c r="GR748" s="113"/>
      <c r="GS748" s="113"/>
      <c r="GT748" s="113"/>
      <c r="GU748" s="113"/>
      <c r="GV748" s="113"/>
      <c r="GW748" s="113"/>
      <c r="GX748" s="113"/>
      <c r="GY748" s="113"/>
      <c r="GZ748" s="113"/>
      <c r="HA748" s="113"/>
      <c r="HB748" s="113"/>
      <c r="HC748" s="113"/>
      <c r="HD748" s="113"/>
      <c r="HE748" s="113"/>
      <c r="HF748" s="113"/>
      <c r="HG748" s="113"/>
      <c r="HH748" s="113"/>
      <c r="HI748" s="113"/>
      <c r="HJ748" s="113"/>
      <c r="HK748" s="113"/>
      <c r="HL748" s="113"/>
      <c r="HM748" s="113"/>
      <c r="HN748" s="113"/>
      <c r="HO748" s="113"/>
      <c r="HP748" s="113"/>
      <c r="HQ748" s="113"/>
      <c r="HR748" s="113"/>
      <c r="HS748" s="113"/>
      <c r="HT748" s="113"/>
      <c r="HU748" s="113"/>
      <c r="HV748" s="113"/>
      <c r="HW748" s="113"/>
      <c r="HX748" s="113"/>
      <c r="HY748" s="113"/>
      <c r="HZ748" s="113"/>
      <c r="IA748" s="113"/>
      <c r="IB748" s="113"/>
      <c r="IC748" s="113"/>
      <c r="ID748" s="113"/>
      <c r="IE748" s="113"/>
      <c r="IF748" s="113"/>
      <c r="IG748" s="113"/>
      <c r="IH748" s="113"/>
      <c r="II748" s="113"/>
      <c r="IJ748" s="113"/>
      <c r="IK748" s="113"/>
      <c r="IL748" s="113"/>
      <c r="IM748" s="113"/>
      <c r="IN748" s="113"/>
      <c r="IO748" s="113"/>
      <c r="IP748" s="113"/>
      <c r="IQ748" s="113"/>
      <c r="IR748" s="113"/>
      <c r="IS748" s="113"/>
      <c r="IT748" s="113"/>
      <c r="IU748" s="113"/>
      <c r="IV748" s="113"/>
    </row>
    <row r="749" customFormat="false" ht="41.45" hidden="false" customHeight="true" outlineLevel="0" collapsed="false">
      <c r="A749" s="86"/>
      <c r="B749" s="86" t="s">
        <v>2427</v>
      </c>
      <c r="C749" s="86"/>
      <c r="D749" s="86"/>
      <c r="E749" s="86"/>
      <c r="F749" s="89"/>
      <c r="G749" s="63" t="s">
        <v>166</v>
      </c>
      <c r="H749" s="205" t="str">
        <f aca="false">ROUND(H748*81/1000,2)&amp;" ppb"</f>
        <v>254.66 ppb</v>
      </c>
      <c r="I749" s="91" t="s">
        <v>39</v>
      </c>
      <c r="J749" s="206" t="str">
        <f aca="false">ROUND(J748*81/1000,2)&amp;" ppb"</f>
        <v>13.11 ppb</v>
      </c>
      <c r="K749" s="205" t="str">
        <f aca="false">ROUND(K748*81/1000,2)&amp;" ppb"</f>
        <v>544.24 ppb</v>
      </c>
      <c r="L749" s="91" t="s">
        <v>39</v>
      </c>
      <c r="M749" s="206" t="str">
        <f aca="false">ROUND(M748*81/1000,2)&amp;" ppb"</f>
        <v>48.96 ppb</v>
      </c>
      <c r="N749" s="205" t="str">
        <f aca="false">ROUND(N748*1760/1000,2)&amp;" ppb"</f>
        <v>379.98 ppb</v>
      </c>
      <c r="O749" s="91" t="s">
        <v>39</v>
      </c>
      <c r="P749" s="206" t="str">
        <f aca="false">ROUND(P748*1760/1000,2)&amp;" ppb"</f>
        <v>37.22 ppb</v>
      </c>
      <c r="Q749" s="205" t="str">
        <f aca="false">ROUND(Q748*246/1000,2)&amp;" ppb"</f>
        <v>1249.43 ppb</v>
      </c>
      <c r="R749" s="91" t="s">
        <v>39</v>
      </c>
      <c r="S749" s="206" t="str">
        <f aca="false">ROUND(S748*246/1000,2)&amp;" ppb"</f>
        <v>63 ppb</v>
      </c>
      <c r="T749" s="205" t="str">
        <f aca="false">ROUND(T748*32300/1000000,2)&amp;" ppm"</f>
        <v>93.73 ppm</v>
      </c>
      <c r="U749" s="91" t="s">
        <v>39</v>
      </c>
      <c r="V749" s="206" t="str">
        <f aca="false">ROUND(V748*32300/1000000,2)&amp;" ppm"</f>
        <v>91.09 ppm</v>
      </c>
      <c r="W749" s="71"/>
      <c r="X749" s="70"/>
      <c r="Y749" s="72"/>
      <c r="Z749" s="71"/>
      <c r="AA749" s="70"/>
      <c r="AB749" s="72"/>
      <c r="AC749" s="73"/>
      <c r="AD749" s="70"/>
      <c r="AE749" s="74"/>
      <c r="BM749" s="113"/>
      <c r="BN749" s="113"/>
      <c r="BO749" s="113"/>
      <c r="BP749" s="113"/>
      <c r="BQ749" s="113"/>
      <c r="BR749" s="113"/>
      <c r="BS749" s="113"/>
      <c r="BT749" s="113"/>
      <c r="BU749" s="113"/>
      <c r="BV749" s="113"/>
      <c r="BW749" s="113"/>
      <c r="BX749" s="113"/>
      <c r="BY749" s="113"/>
      <c r="BZ749" s="113"/>
      <c r="CA749" s="113"/>
      <c r="CB749" s="113"/>
      <c r="CC749" s="113"/>
      <c r="CD749" s="113"/>
      <c r="CE749" s="113"/>
      <c r="CF749" s="113"/>
      <c r="CG749" s="113"/>
      <c r="CH749" s="113"/>
      <c r="CI749" s="113"/>
      <c r="CJ749" s="113"/>
      <c r="CK749" s="113"/>
      <c r="CL749" s="113"/>
      <c r="CM749" s="113"/>
      <c r="CN749" s="113"/>
      <c r="CO749" s="113"/>
      <c r="CP749" s="113"/>
      <c r="CQ749" s="113"/>
      <c r="CR749" s="113"/>
      <c r="CS749" s="113"/>
      <c r="CT749" s="113"/>
      <c r="CU749" s="113"/>
      <c r="CV749" s="113"/>
      <c r="CW749" s="113"/>
      <c r="CX749" s="113"/>
      <c r="CY749" s="113"/>
      <c r="CZ749" s="113"/>
      <c r="DA749" s="113"/>
      <c r="DB749" s="113"/>
      <c r="DC749" s="113"/>
      <c r="DD749" s="113"/>
      <c r="DE749" s="113"/>
      <c r="DF749" s="113"/>
      <c r="DG749" s="113"/>
      <c r="DH749" s="113"/>
      <c r="DI749" s="113"/>
      <c r="DJ749" s="113"/>
      <c r="DK749" s="113"/>
      <c r="DL749" s="113"/>
      <c r="DM749" s="113"/>
      <c r="DN749" s="113"/>
      <c r="DO749" s="113"/>
      <c r="DP749" s="113"/>
      <c r="DQ749" s="113"/>
      <c r="DR749" s="113"/>
      <c r="DS749" s="113"/>
      <c r="DT749" s="113"/>
      <c r="DU749" s="113"/>
      <c r="DV749" s="113"/>
      <c r="DW749" s="113"/>
      <c r="DX749" s="113"/>
      <c r="DY749" s="113"/>
      <c r="DZ749" s="113"/>
      <c r="EA749" s="113"/>
      <c r="EB749" s="113"/>
      <c r="EC749" s="113"/>
      <c r="ED749" s="113"/>
      <c r="EE749" s="113"/>
      <c r="EF749" s="113"/>
      <c r="EG749" s="113"/>
      <c r="EH749" s="113"/>
      <c r="EI749" s="113"/>
      <c r="EJ749" s="113"/>
      <c r="EK749" s="113"/>
      <c r="EL749" s="113"/>
      <c r="EM749" s="113"/>
      <c r="EN749" s="113"/>
      <c r="EO749" s="113"/>
      <c r="EP749" s="113"/>
      <c r="EQ749" s="113"/>
      <c r="ER749" s="113"/>
      <c r="ES749" s="113"/>
      <c r="ET749" s="113"/>
      <c r="EU749" s="113"/>
      <c r="EV749" s="113"/>
      <c r="EW749" s="113"/>
      <c r="EX749" s="113"/>
      <c r="EY749" s="113"/>
      <c r="EZ749" s="113"/>
      <c r="FA749" s="113"/>
      <c r="FB749" s="113"/>
      <c r="FC749" s="113"/>
      <c r="FD749" s="113"/>
      <c r="FE749" s="113"/>
      <c r="FF749" s="113"/>
      <c r="FG749" s="113"/>
      <c r="FH749" s="113"/>
      <c r="FI749" s="113"/>
      <c r="FJ749" s="113"/>
      <c r="FK749" s="113"/>
      <c r="FL749" s="113"/>
      <c r="FM749" s="113"/>
      <c r="FN749" s="113"/>
      <c r="FO749" s="113"/>
      <c r="FP749" s="113"/>
      <c r="FQ749" s="113"/>
      <c r="FR749" s="113"/>
      <c r="FS749" s="113"/>
      <c r="FT749" s="113"/>
      <c r="FU749" s="113"/>
      <c r="FV749" s="113"/>
      <c r="FW749" s="113"/>
      <c r="FX749" s="113"/>
      <c r="FY749" s="113"/>
      <c r="FZ749" s="113"/>
      <c r="GA749" s="113"/>
      <c r="GB749" s="113"/>
      <c r="GC749" s="113"/>
      <c r="GD749" s="113"/>
      <c r="GE749" s="113"/>
      <c r="GF749" s="113"/>
      <c r="GG749" s="113"/>
      <c r="GH749" s="113"/>
      <c r="GI749" s="113"/>
      <c r="GJ749" s="113"/>
      <c r="GK749" s="113"/>
      <c r="GL749" s="113"/>
      <c r="GM749" s="113"/>
      <c r="GN749" s="113"/>
      <c r="GO749" s="113"/>
      <c r="GP749" s="113"/>
      <c r="GQ749" s="113"/>
      <c r="GR749" s="113"/>
      <c r="GS749" s="113"/>
      <c r="GT749" s="113"/>
      <c r="GU749" s="113"/>
      <c r="GV749" s="113"/>
      <c r="GW749" s="113"/>
      <c r="GX749" s="113"/>
      <c r="GY749" s="113"/>
      <c r="GZ749" s="113"/>
      <c r="HA749" s="113"/>
      <c r="HB749" s="113"/>
      <c r="HC749" s="113"/>
      <c r="HD749" s="113"/>
      <c r="HE749" s="113"/>
      <c r="HF749" s="113"/>
      <c r="HG749" s="113"/>
      <c r="HH749" s="113"/>
      <c r="HI749" s="113"/>
      <c r="HJ749" s="113"/>
      <c r="HK749" s="113"/>
      <c r="HL749" s="113"/>
      <c r="HM749" s="113"/>
      <c r="HN749" s="113"/>
      <c r="HO749" s="113"/>
      <c r="HP749" s="113"/>
      <c r="HQ749" s="113"/>
      <c r="HR749" s="113"/>
      <c r="HS749" s="113"/>
      <c r="HT749" s="113"/>
      <c r="HU749" s="113"/>
      <c r="HV749" s="113"/>
      <c r="HW749" s="113"/>
      <c r="HX749" s="113"/>
      <c r="HY749" s="113"/>
      <c r="HZ749" s="113"/>
      <c r="IA749" s="113"/>
      <c r="IB749" s="113"/>
      <c r="IC749" s="113"/>
      <c r="ID749" s="113"/>
      <c r="IE749" s="113"/>
      <c r="IF749" s="113"/>
      <c r="IG749" s="113"/>
      <c r="IH749" s="113"/>
      <c r="II749" s="113"/>
      <c r="IJ749" s="113"/>
      <c r="IK749" s="113"/>
      <c r="IL749" s="113"/>
      <c r="IM749" s="113"/>
      <c r="IN749" s="113"/>
      <c r="IO749" s="113"/>
      <c r="IP749" s="113"/>
      <c r="IQ749" s="113"/>
      <c r="IR749" s="113"/>
      <c r="IS749" s="113"/>
      <c r="IT749" s="113"/>
      <c r="IU749" s="113"/>
      <c r="IV749" s="113"/>
    </row>
    <row r="750" customFormat="false" ht="35.65" hidden="false" customHeight="true" outlineLevel="0" collapsed="false">
      <c r="A750" s="86"/>
      <c r="B750" s="86" t="s">
        <v>2324</v>
      </c>
      <c r="C750" s="86"/>
      <c r="D750" s="86"/>
      <c r="E750" s="86"/>
      <c r="F750" s="89"/>
      <c r="G750" s="63" t="s">
        <v>111</v>
      </c>
      <c r="H750" s="134" t="s">
        <v>115</v>
      </c>
      <c r="I750" s="134"/>
      <c r="J750" s="134"/>
      <c r="K750" s="108"/>
      <c r="L750" s="109" t="s">
        <v>80</v>
      </c>
      <c r="M750" s="110"/>
      <c r="N750" s="135"/>
      <c r="O750" s="109" t="s">
        <v>81</v>
      </c>
      <c r="P750" s="136"/>
      <c r="Q750" s="135"/>
      <c r="R750" s="109" t="s">
        <v>117</v>
      </c>
      <c r="S750" s="136"/>
      <c r="T750" s="111"/>
      <c r="U750" s="109"/>
      <c r="V750" s="137"/>
      <c r="W750" s="111"/>
      <c r="X750" s="109"/>
      <c r="Y750" s="137"/>
      <c r="Z750" s="111"/>
      <c r="AA750" s="109"/>
      <c r="AB750" s="137"/>
      <c r="AC750" s="108"/>
      <c r="AD750" s="109"/>
      <c r="AE750" s="110"/>
      <c r="BM750" s="113"/>
      <c r="BN750" s="113"/>
      <c r="BO750" s="113"/>
      <c r="BP750" s="113"/>
      <c r="BQ750" s="113"/>
      <c r="BR750" s="113"/>
      <c r="BS750" s="113"/>
      <c r="BT750" s="113"/>
      <c r="BU750" s="113"/>
      <c r="BV750" s="113"/>
      <c r="BW750" s="113"/>
      <c r="BX750" s="113"/>
      <c r="BY750" s="113"/>
      <c r="BZ750" s="113"/>
      <c r="CA750" s="113"/>
      <c r="CB750" s="113"/>
      <c r="CC750" s="113"/>
      <c r="CD750" s="113"/>
      <c r="CE750" s="113"/>
      <c r="CF750" s="113"/>
      <c r="CG750" s="113"/>
      <c r="CH750" s="113"/>
      <c r="CI750" s="113"/>
      <c r="CJ750" s="113"/>
      <c r="CK750" s="113"/>
      <c r="CL750" s="113"/>
      <c r="CM750" s="113"/>
      <c r="CN750" s="113"/>
      <c r="CO750" s="113"/>
      <c r="CP750" s="113"/>
      <c r="CQ750" s="113"/>
      <c r="CR750" s="113"/>
      <c r="CS750" s="113"/>
      <c r="CT750" s="113"/>
      <c r="CU750" s="113"/>
      <c r="CV750" s="113"/>
      <c r="CW750" s="113"/>
      <c r="CX750" s="113"/>
      <c r="CY750" s="113"/>
      <c r="CZ750" s="113"/>
      <c r="DA750" s="113"/>
      <c r="DB750" s="113"/>
      <c r="DC750" s="113"/>
      <c r="DD750" s="113"/>
      <c r="DE750" s="113"/>
      <c r="DF750" s="113"/>
      <c r="DG750" s="113"/>
      <c r="DH750" s="113"/>
      <c r="DI750" s="113"/>
      <c r="DJ750" s="113"/>
      <c r="DK750" s="113"/>
      <c r="DL750" s="113"/>
      <c r="DM750" s="113"/>
      <c r="DN750" s="113"/>
      <c r="DO750" s="113"/>
      <c r="DP750" s="113"/>
      <c r="DQ750" s="113"/>
      <c r="DR750" s="113"/>
      <c r="DS750" s="113"/>
      <c r="DT750" s="113"/>
      <c r="DU750" s="113"/>
      <c r="DV750" s="113"/>
      <c r="DW750" s="113"/>
      <c r="DX750" s="113"/>
      <c r="DY750" s="113"/>
      <c r="DZ750" s="113"/>
      <c r="EA750" s="113"/>
      <c r="EB750" s="113"/>
      <c r="EC750" s="113"/>
      <c r="ED750" s="113"/>
      <c r="EE750" s="113"/>
      <c r="EF750" s="113"/>
      <c r="EG750" s="113"/>
      <c r="EH750" s="113"/>
      <c r="EI750" s="113"/>
      <c r="EJ750" s="113"/>
      <c r="EK750" s="113"/>
      <c r="EL750" s="113"/>
      <c r="EM750" s="113"/>
      <c r="EN750" s="113"/>
      <c r="EO750" s="113"/>
      <c r="EP750" s="113"/>
      <c r="EQ750" s="113"/>
      <c r="ER750" s="113"/>
      <c r="ES750" s="113"/>
      <c r="ET750" s="113"/>
      <c r="EU750" s="113"/>
      <c r="EV750" s="113"/>
      <c r="EW750" s="113"/>
      <c r="EX750" s="113"/>
      <c r="EY750" s="113"/>
      <c r="EZ750" s="113"/>
      <c r="FA750" s="113"/>
      <c r="FB750" s="113"/>
      <c r="FC750" s="113"/>
      <c r="FD750" s="113"/>
      <c r="FE750" s="113"/>
      <c r="FF750" s="113"/>
      <c r="FG750" s="113"/>
      <c r="FH750" s="113"/>
      <c r="FI750" s="113"/>
      <c r="FJ750" s="113"/>
      <c r="FK750" s="113"/>
      <c r="FL750" s="113"/>
      <c r="FM750" s="113"/>
      <c r="FN750" s="113"/>
      <c r="FO750" s="113"/>
      <c r="FP750" s="113"/>
      <c r="FQ750" s="113"/>
      <c r="FR750" s="113"/>
      <c r="FS750" s="113"/>
      <c r="FT750" s="113"/>
      <c r="FU750" s="113"/>
      <c r="FV750" s="113"/>
      <c r="FW750" s="113"/>
      <c r="FX750" s="113"/>
      <c r="FY750" s="113"/>
      <c r="FZ750" s="113"/>
      <c r="GA750" s="113"/>
      <c r="GB750" s="113"/>
      <c r="GC750" s="113"/>
      <c r="GD750" s="113"/>
      <c r="GE750" s="113"/>
      <c r="GF750" s="113"/>
      <c r="GG750" s="113"/>
      <c r="GH750" s="113"/>
      <c r="GI750" s="113"/>
      <c r="GJ750" s="113"/>
      <c r="GK750" s="113"/>
      <c r="GL750" s="113"/>
      <c r="GM750" s="113"/>
      <c r="GN750" s="113"/>
      <c r="GO750" s="113"/>
      <c r="GP750" s="113"/>
      <c r="GQ750" s="113"/>
      <c r="GR750" s="113"/>
      <c r="GS750" s="113"/>
      <c r="GT750" s="113"/>
      <c r="GU750" s="113"/>
      <c r="GV750" s="113"/>
      <c r="GW750" s="113"/>
      <c r="GX750" s="113"/>
      <c r="GY750" s="113"/>
      <c r="GZ750" s="113"/>
      <c r="HA750" s="113"/>
      <c r="HB750" s="113"/>
      <c r="HC750" s="113"/>
      <c r="HD750" s="113"/>
      <c r="HE750" s="113"/>
      <c r="HF750" s="113"/>
      <c r="HG750" s="113"/>
      <c r="HH750" s="113"/>
      <c r="HI750" s="113"/>
      <c r="HJ750" s="113"/>
      <c r="HK750" s="113"/>
      <c r="HL750" s="113"/>
      <c r="HM750" s="113"/>
      <c r="HN750" s="113"/>
      <c r="HO750" s="113"/>
      <c r="HP750" s="113"/>
      <c r="HQ750" s="113"/>
      <c r="HR750" s="113"/>
      <c r="HS750" s="113"/>
      <c r="HT750" s="113"/>
      <c r="HU750" s="113"/>
      <c r="HV750" s="113"/>
      <c r="HW750" s="113"/>
      <c r="HX750" s="113"/>
      <c r="HY750" s="113"/>
      <c r="HZ750" s="113"/>
      <c r="IA750" s="113"/>
      <c r="IB750" s="113"/>
      <c r="IC750" s="113"/>
      <c r="ID750" s="113"/>
      <c r="IE750" s="113"/>
      <c r="IF750" s="113"/>
      <c r="IG750" s="113"/>
      <c r="IH750" s="113"/>
      <c r="II750" s="113"/>
      <c r="IJ750" s="113"/>
      <c r="IK750" s="113"/>
      <c r="IL750" s="113"/>
      <c r="IM750" s="113"/>
      <c r="IN750" s="113"/>
      <c r="IO750" s="113"/>
      <c r="IP750" s="113"/>
      <c r="IQ750" s="113"/>
      <c r="IR750" s="113"/>
      <c r="IS750" s="113"/>
      <c r="IT750" s="113"/>
      <c r="IU750" s="113"/>
      <c r="IV750" s="113"/>
    </row>
    <row r="751" customFormat="false" ht="35.65" hidden="false" customHeight="true" outlineLevel="0" collapsed="false">
      <c r="A751" s="232"/>
      <c r="B751" s="86"/>
      <c r="C751" s="86"/>
      <c r="D751" s="86"/>
      <c r="E751" s="86"/>
      <c r="F751" s="89"/>
      <c r="G751" s="63" t="s">
        <v>198</v>
      </c>
      <c r="H751" s="56" t="n">
        <v>1439.3</v>
      </c>
      <c r="I751" s="98" t="s">
        <v>39</v>
      </c>
      <c r="J751" s="58" t="n">
        <v>1707</v>
      </c>
      <c r="K751" s="77" t="s">
        <v>2428</v>
      </c>
      <c r="L751" s="57"/>
      <c r="M751" s="58"/>
      <c r="N751" s="56" t="n">
        <v>132.08</v>
      </c>
      <c r="O751" s="98" t="s">
        <v>39</v>
      </c>
      <c r="P751" s="58" t="n">
        <v>109</v>
      </c>
      <c r="Q751" s="56" t="n">
        <v>4354</v>
      </c>
      <c r="R751" s="98" t="s">
        <v>39</v>
      </c>
      <c r="S751" s="58" t="n">
        <v>307.1</v>
      </c>
      <c r="T751" s="56"/>
      <c r="U751" s="70"/>
      <c r="V751" s="58"/>
      <c r="W751" s="56"/>
      <c r="X751" s="70"/>
      <c r="Y751" s="58"/>
      <c r="Z751" s="73"/>
      <c r="AA751" s="73"/>
      <c r="AB751" s="73"/>
      <c r="AC751" s="71"/>
      <c r="AD751" s="70"/>
      <c r="AE751" s="58"/>
      <c r="BM751" s="113"/>
      <c r="BN751" s="113"/>
      <c r="BO751" s="113"/>
      <c r="BP751" s="113"/>
      <c r="BQ751" s="113"/>
      <c r="BR751" s="113"/>
      <c r="BS751" s="113"/>
      <c r="BT751" s="113"/>
      <c r="BU751" s="113"/>
      <c r="BV751" s="113"/>
      <c r="BW751" s="113"/>
      <c r="BX751" s="113"/>
      <c r="BY751" s="113"/>
      <c r="BZ751" s="113"/>
      <c r="CA751" s="113"/>
      <c r="CB751" s="113"/>
      <c r="CC751" s="113"/>
      <c r="CD751" s="113"/>
      <c r="CE751" s="113"/>
      <c r="CF751" s="113"/>
      <c r="CG751" s="113"/>
      <c r="CH751" s="113"/>
      <c r="CI751" s="113"/>
      <c r="CJ751" s="113"/>
      <c r="CK751" s="113"/>
      <c r="CL751" s="113"/>
      <c r="CM751" s="113"/>
      <c r="CN751" s="113"/>
      <c r="CO751" s="113"/>
      <c r="CP751" s="113"/>
      <c r="CQ751" s="113"/>
      <c r="CR751" s="113"/>
      <c r="CS751" s="113"/>
      <c r="CT751" s="113"/>
      <c r="CU751" s="113"/>
      <c r="CV751" s="113"/>
      <c r="CW751" s="113"/>
      <c r="CX751" s="113"/>
      <c r="CY751" s="113"/>
      <c r="CZ751" s="113"/>
      <c r="DA751" s="113"/>
      <c r="DB751" s="113"/>
      <c r="DC751" s="113"/>
      <c r="DD751" s="113"/>
      <c r="DE751" s="113"/>
      <c r="DF751" s="113"/>
      <c r="DG751" s="113"/>
      <c r="DH751" s="113"/>
      <c r="DI751" s="113"/>
      <c r="DJ751" s="113"/>
      <c r="DK751" s="113"/>
      <c r="DL751" s="113"/>
      <c r="DM751" s="113"/>
      <c r="DN751" s="113"/>
      <c r="DO751" s="113"/>
      <c r="DP751" s="113"/>
      <c r="DQ751" s="113"/>
      <c r="DR751" s="113"/>
      <c r="DS751" s="113"/>
      <c r="DT751" s="113"/>
      <c r="DU751" s="113"/>
      <c r="DV751" s="113"/>
      <c r="DW751" s="113"/>
      <c r="DX751" s="113"/>
      <c r="DY751" s="113"/>
      <c r="DZ751" s="113"/>
      <c r="EA751" s="113"/>
      <c r="EB751" s="113"/>
      <c r="EC751" s="113"/>
      <c r="ED751" s="113"/>
      <c r="EE751" s="113"/>
      <c r="EF751" s="113"/>
      <c r="EG751" s="113"/>
      <c r="EH751" s="113"/>
      <c r="EI751" s="113"/>
      <c r="EJ751" s="113"/>
      <c r="EK751" s="113"/>
      <c r="EL751" s="113"/>
      <c r="EM751" s="113"/>
      <c r="EN751" s="113"/>
      <c r="EO751" s="113"/>
      <c r="EP751" s="113"/>
      <c r="EQ751" s="113"/>
      <c r="ER751" s="113"/>
      <c r="ES751" s="113"/>
      <c r="ET751" s="113"/>
      <c r="EU751" s="113"/>
      <c r="EV751" s="113"/>
      <c r="EW751" s="113"/>
      <c r="EX751" s="113"/>
      <c r="EY751" s="113"/>
      <c r="EZ751" s="113"/>
      <c r="FA751" s="113"/>
      <c r="FB751" s="113"/>
      <c r="FC751" s="113"/>
      <c r="FD751" s="113"/>
      <c r="FE751" s="113"/>
      <c r="FF751" s="113"/>
      <c r="FG751" s="113"/>
      <c r="FH751" s="113"/>
      <c r="FI751" s="113"/>
      <c r="FJ751" s="113"/>
      <c r="FK751" s="113"/>
      <c r="FL751" s="113"/>
      <c r="FM751" s="113"/>
      <c r="FN751" s="113"/>
      <c r="FO751" s="113"/>
      <c r="FP751" s="113"/>
      <c r="FQ751" s="113"/>
      <c r="FR751" s="113"/>
      <c r="FS751" s="113"/>
      <c r="FT751" s="113"/>
      <c r="FU751" s="113"/>
      <c r="FV751" s="113"/>
      <c r="FW751" s="113"/>
      <c r="FX751" s="113"/>
      <c r="FY751" s="113"/>
      <c r="FZ751" s="113"/>
      <c r="GA751" s="113"/>
      <c r="GB751" s="113"/>
      <c r="GC751" s="113"/>
      <c r="GD751" s="113"/>
      <c r="GE751" s="113"/>
      <c r="GF751" s="113"/>
      <c r="GG751" s="113"/>
      <c r="GH751" s="113"/>
      <c r="GI751" s="113"/>
      <c r="GJ751" s="113"/>
      <c r="GK751" s="113"/>
      <c r="GL751" s="113"/>
      <c r="GM751" s="113"/>
      <c r="GN751" s="113"/>
      <c r="GO751" s="113"/>
      <c r="GP751" s="113"/>
      <c r="GQ751" s="113"/>
      <c r="GR751" s="113"/>
      <c r="GS751" s="113"/>
      <c r="GT751" s="113"/>
      <c r="GU751" s="113"/>
      <c r="GV751" s="113"/>
      <c r="GW751" s="113"/>
      <c r="GX751" s="113"/>
      <c r="GY751" s="113"/>
      <c r="GZ751" s="113"/>
      <c r="HA751" s="113"/>
      <c r="HB751" s="113"/>
      <c r="HC751" s="113"/>
      <c r="HD751" s="113"/>
      <c r="HE751" s="113"/>
      <c r="HF751" s="113"/>
      <c r="HG751" s="113"/>
      <c r="HH751" s="113"/>
      <c r="HI751" s="113"/>
      <c r="HJ751" s="113"/>
      <c r="HK751" s="113"/>
      <c r="HL751" s="113"/>
      <c r="HM751" s="113"/>
      <c r="HN751" s="113"/>
      <c r="HO751" s="113"/>
      <c r="HP751" s="113"/>
      <c r="HQ751" s="113"/>
      <c r="HR751" s="113"/>
      <c r="HS751" s="113"/>
      <c r="HT751" s="113"/>
      <c r="HU751" s="113"/>
      <c r="HV751" s="113"/>
      <c r="HW751" s="113"/>
      <c r="HX751" s="113"/>
      <c r="HY751" s="113"/>
      <c r="HZ751" s="113"/>
      <c r="IA751" s="113"/>
      <c r="IB751" s="113"/>
      <c r="IC751" s="113"/>
      <c r="ID751" s="113"/>
      <c r="IE751" s="113"/>
      <c r="IF751" s="113"/>
      <c r="IG751" s="113"/>
      <c r="IH751" s="113"/>
      <c r="II751" s="113"/>
      <c r="IJ751" s="113"/>
      <c r="IK751" s="113"/>
      <c r="IL751" s="113"/>
      <c r="IM751" s="113"/>
      <c r="IN751" s="113"/>
      <c r="IO751" s="113"/>
      <c r="IP751" s="113"/>
      <c r="IQ751" s="113"/>
      <c r="IR751" s="113"/>
      <c r="IS751" s="113"/>
      <c r="IT751" s="113"/>
      <c r="IU751" s="113"/>
      <c r="IV751" s="113"/>
    </row>
    <row r="752" customFormat="false" ht="35.65" hidden="false" customHeight="true" outlineLevel="0" collapsed="false">
      <c r="A752" s="235"/>
      <c r="B752" s="235"/>
      <c r="C752" s="51"/>
      <c r="D752" s="51"/>
      <c r="E752" s="51"/>
      <c r="F752" s="53"/>
      <c r="G752" s="63" t="s">
        <v>166</v>
      </c>
      <c r="H752" s="205" t="str">
        <f aca="false">ROUND(H751*81/1000,2)&amp;" ppb"</f>
        <v>116.58 ppb</v>
      </c>
      <c r="I752" s="91" t="s">
        <v>39</v>
      </c>
      <c r="J752" s="206" t="str">
        <f aca="false">ROUND(J751*81/1000,2)&amp;" ppb"</f>
        <v>138.27 ppb</v>
      </c>
      <c r="K752" s="71"/>
      <c r="L752" s="57"/>
      <c r="M752" s="72"/>
      <c r="N752" s="56"/>
      <c r="O752" s="70"/>
      <c r="P752" s="58"/>
      <c r="Q752" s="205" t="str">
        <f aca="false">ROUND(Q751*246/1000,2)&amp;" ppb"</f>
        <v>1071.08 ppb</v>
      </c>
      <c r="R752" s="91" t="s">
        <v>39</v>
      </c>
      <c r="S752" s="206" t="str">
        <f aca="false">ROUND(S751*246/1000,2)&amp;" ppb"</f>
        <v>75.55 ppb</v>
      </c>
      <c r="T752" s="71"/>
      <c r="U752" s="72"/>
      <c r="V752" s="72"/>
      <c r="W752" s="56"/>
      <c r="X752" s="70"/>
      <c r="Y752" s="72"/>
      <c r="Z752" s="73"/>
      <c r="AA752" s="72"/>
      <c r="AB752" s="72"/>
      <c r="AC752" s="71"/>
      <c r="AD752" s="70"/>
      <c r="AE752" s="72"/>
      <c r="BM752" s="113"/>
      <c r="BN752" s="113"/>
      <c r="BO752" s="113"/>
      <c r="BP752" s="113"/>
      <c r="BQ752" s="113"/>
      <c r="BR752" s="113"/>
      <c r="BS752" s="113"/>
      <c r="BT752" s="113"/>
      <c r="BU752" s="113"/>
      <c r="BV752" s="113"/>
      <c r="BW752" s="113"/>
      <c r="BX752" s="113"/>
      <c r="BY752" s="113"/>
      <c r="BZ752" s="113"/>
      <c r="CA752" s="113"/>
      <c r="CB752" s="113"/>
      <c r="CC752" s="113"/>
      <c r="CD752" s="113"/>
      <c r="CE752" s="113"/>
      <c r="CF752" s="113"/>
      <c r="CG752" s="113"/>
      <c r="CH752" s="113"/>
      <c r="CI752" s="113"/>
      <c r="CJ752" s="113"/>
      <c r="CK752" s="113"/>
      <c r="CL752" s="113"/>
      <c r="CM752" s="113"/>
      <c r="CN752" s="113"/>
      <c r="CO752" s="113"/>
      <c r="CP752" s="113"/>
      <c r="CQ752" s="113"/>
      <c r="CR752" s="113"/>
      <c r="CS752" s="113"/>
      <c r="CT752" s="113"/>
      <c r="CU752" s="113"/>
      <c r="CV752" s="113"/>
      <c r="CW752" s="113"/>
      <c r="CX752" s="113"/>
      <c r="CY752" s="113"/>
      <c r="CZ752" s="113"/>
      <c r="DA752" s="113"/>
      <c r="DB752" s="113"/>
      <c r="DC752" s="113"/>
      <c r="DD752" s="113"/>
      <c r="DE752" s="113"/>
      <c r="DF752" s="113"/>
      <c r="DG752" s="113"/>
      <c r="DH752" s="113"/>
      <c r="DI752" s="113"/>
      <c r="DJ752" s="113"/>
      <c r="DK752" s="113"/>
      <c r="DL752" s="113"/>
      <c r="DM752" s="113"/>
      <c r="DN752" s="113"/>
      <c r="DO752" s="113"/>
      <c r="DP752" s="113"/>
      <c r="DQ752" s="113"/>
      <c r="DR752" s="113"/>
      <c r="DS752" s="113"/>
      <c r="DT752" s="113"/>
      <c r="DU752" s="113"/>
      <c r="DV752" s="113"/>
      <c r="DW752" s="113"/>
      <c r="DX752" s="113"/>
      <c r="DY752" s="113"/>
      <c r="DZ752" s="113"/>
      <c r="EA752" s="113"/>
      <c r="EB752" s="113"/>
      <c r="EC752" s="113"/>
      <c r="ED752" s="113"/>
      <c r="EE752" s="113"/>
      <c r="EF752" s="113"/>
      <c r="EG752" s="113"/>
      <c r="EH752" s="113"/>
      <c r="EI752" s="113"/>
      <c r="EJ752" s="113"/>
      <c r="EK752" s="113"/>
      <c r="EL752" s="113"/>
      <c r="EM752" s="113"/>
      <c r="EN752" s="113"/>
      <c r="EO752" s="113"/>
      <c r="EP752" s="113"/>
      <c r="EQ752" s="113"/>
      <c r="ER752" s="113"/>
      <c r="ES752" s="113"/>
      <c r="ET752" s="113"/>
      <c r="EU752" s="113"/>
      <c r="EV752" s="113"/>
      <c r="EW752" s="113"/>
      <c r="EX752" s="113"/>
      <c r="EY752" s="113"/>
      <c r="EZ752" s="113"/>
      <c r="FA752" s="113"/>
      <c r="FB752" s="113"/>
      <c r="FC752" s="113"/>
      <c r="FD752" s="113"/>
      <c r="FE752" s="113"/>
      <c r="FF752" s="113"/>
      <c r="FG752" s="113"/>
      <c r="FH752" s="113"/>
      <c r="FI752" s="113"/>
      <c r="FJ752" s="113"/>
      <c r="FK752" s="113"/>
      <c r="FL752" s="113"/>
      <c r="FM752" s="113"/>
      <c r="FN752" s="113"/>
      <c r="FO752" s="113"/>
      <c r="FP752" s="113"/>
      <c r="FQ752" s="113"/>
      <c r="FR752" s="113"/>
      <c r="FS752" s="113"/>
      <c r="FT752" s="113"/>
      <c r="FU752" s="113"/>
      <c r="FV752" s="113"/>
      <c r="FW752" s="113"/>
      <c r="FX752" s="113"/>
      <c r="FY752" s="113"/>
      <c r="FZ752" s="113"/>
      <c r="GA752" s="113"/>
      <c r="GB752" s="113"/>
      <c r="GC752" s="113"/>
      <c r="GD752" s="113"/>
      <c r="GE752" s="113"/>
      <c r="GF752" s="113"/>
      <c r="GG752" s="113"/>
      <c r="GH752" s="113"/>
      <c r="GI752" s="113"/>
      <c r="GJ752" s="113"/>
      <c r="GK752" s="113"/>
      <c r="GL752" s="113"/>
      <c r="GM752" s="113"/>
      <c r="GN752" s="113"/>
      <c r="GO752" s="113"/>
      <c r="GP752" s="113"/>
      <c r="GQ752" s="113"/>
      <c r="GR752" s="113"/>
      <c r="GS752" s="113"/>
      <c r="GT752" s="113"/>
      <c r="GU752" s="113"/>
      <c r="GV752" s="113"/>
      <c r="GW752" s="113"/>
      <c r="GX752" s="113"/>
      <c r="GY752" s="113"/>
      <c r="GZ752" s="113"/>
      <c r="HA752" s="113"/>
      <c r="HB752" s="113"/>
      <c r="HC752" s="113"/>
      <c r="HD752" s="113"/>
      <c r="HE752" s="113"/>
      <c r="HF752" s="113"/>
      <c r="HG752" s="113"/>
      <c r="HH752" s="113"/>
      <c r="HI752" s="113"/>
      <c r="HJ752" s="113"/>
      <c r="HK752" s="113"/>
      <c r="HL752" s="113"/>
      <c r="HM752" s="113"/>
      <c r="HN752" s="113"/>
      <c r="HO752" s="113"/>
      <c r="HP752" s="113"/>
      <c r="HQ752" s="113"/>
      <c r="HR752" s="113"/>
      <c r="HS752" s="113"/>
      <c r="HT752" s="113"/>
      <c r="HU752" s="113"/>
      <c r="HV752" s="113"/>
      <c r="HW752" s="113"/>
      <c r="HX752" s="113"/>
      <c r="HY752" s="113"/>
      <c r="HZ752" s="113"/>
      <c r="IA752" s="113"/>
      <c r="IB752" s="113"/>
      <c r="IC752" s="113"/>
      <c r="ID752" s="113"/>
      <c r="IE752" s="113"/>
      <c r="IF752" s="113"/>
      <c r="IG752" s="113"/>
      <c r="IH752" s="113"/>
      <c r="II752" s="113"/>
      <c r="IJ752" s="113"/>
      <c r="IK752" s="113"/>
      <c r="IL752" s="113"/>
      <c r="IM752" s="113"/>
      <c r="IN752" s="113"/>
      <c r="IO752" s="113"/>
      <c r="IP752" s="113"/>
      <c r="IQ752" s="113"/>
      <c r="IR752" s="113"/>
      <c r="IS752" s="113"/>
      <c r="IT752" s="113"/>
      <c r="IU752" s="113"/>
      <c r="IV752" s="113"/>
    </row>
    <row r="753" customFormat="false" ht="26.95" hidden="false" customHeight="true" outlineLevel="0" collapsed="false">
      <c r="A753" s="13" t="s">
        <v>2429</v>
      </c>
      <c r="B753" s="13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6"/>
    </row>
    <row r="754" customFormat="false" ht="34.3" hidden="false" customHeight="true" outlineLevel="0" collapsed="false">
      <c r="A754" s="223" t="s">
        <v>2430</v>
      </c>
      <c r="B754" s="24" t="s">
        <v>2431</v>
      </c>
      <c r="C754" s="199" t="s">
        <v>2432</v>
      </c>
      <c r="D754" s="25"/>
      <c r="E754" s="26" t="n">
        <v>221104</v>
      </c>
      <c r="F754" s="27" t="n">
        <v>44869</v>
      </c>
      <c r="G754" s="28" t="s">
        <v>111</v>
      </c>
      <c r="H754" s="108"/>
      <c r="I754" s="109" t="s">
        <v>27</v>
      </c>
      <c r="J754" s="110"/>
      <c r="K754" s="108"/>
      <c r="L754" s="109" t="s">
        <v>28</v>
      </c>
      <c r="M754" s="110"/>
      <c r="N754" s="108"/>
      <c r="O754" s="109" t="s">
        <v>29</v>
      </c>
      <c r="P754" s="110"/>
      <c r="Q754" s="108"/>
      <c r="R754" s="109" t="s">
        <v>30</v>
      </c>
      <c r="S754" s="110"/>
      <c r="T754" s="111"/>
      <c r="U754" s="109" t="s">
        <v>112</v>
      </c>
      <c r="V754" s="110"/>
      <c r="W754" s="108"/>
      <c r="X754" s="109" t="s">
        <v>32</v>
      </c>
      <c r="Y754" s="110"/>
      <c r="Z754" s="108"/>
      <c r="AA754" s="109" t="s">
        <v>98</v>
      </c>
      <c r="AB754" s="110"/>
      <c r="AC754" s="112" t="s">
        <v>34</v>
      </c>
      <c r="AD754" s="112"/>
      <c r="AE754" s="112"/>
      <c r="BM754" s="113"/>
      <c r="BN754" s="113"/>
      <c r="BO754" s="113"/>
      <c r="BP754" s="113"/>
      <c r="BQ754" s="113"/>
      <c r="BR754" s="113"/>
      <c r="BS754" s="113"/>
      <c r="BT754" s="113"/>
      <c r="BU754" s="113"/>
      <c r="BV754" s="113"/>
      <c r="BW754" s="113"/>
      <c r="BX754" s="113"/>
      <c r="BY754" s="113"/>
      <c r="BZ754" s="113"/>
      <c r="CA754" s="113"/>
      <c r="CB754" s="113"/>
      <c r="CC754" s="113"/>
      <c r="CD754" s="113"/>
      <c r="CE754" s="113"/>
      <c r="CF754" s="113"/>
      <c r="CG754" s="113"/>
      <c r="CH754" s="113"/>
      <c r="CI754" s="113"/>
      <c r="CJ754" s="113"/>
      <c r="CK754" s="113"/>
      <c r="CL754" s="113"/>
      <c r="CM754" s="113"/>
      <c r="CN754" s="113"/>
      <c r="CO754" s="113"/>
      <c r="CP754" s="113"/>
      <c r="CQ754" s="113"/>
      <c r="CR754" s="113"/>
      <c r="CS754" s="113"/>
      <c r="CT754" s="113"/>
      <c r="CU754" s="113"/>
      <c r="CV754" s="113"/>
      <c r="CW754" s="113"/>
      <c r="CX754" s="113"/>
      <c r="CY754" s="113"/>
      <c r="CZ754" s="113"/>
      <c r="DA754" s="113"/>
      <c r="DB754" s="113"/>
      <c r="DC754" s="113"/>
      <c r="DD754" s="113"/>
      <c r="DE754" s="113"/>
      <c r="DF754" s="113"/>
      <c r="DG754" s="113"/>
      <c r="DH754" s="113"/>
      <c r="DI754" s="113"/>
      <c r="DJ754" s="113"/>
      <c r="DK754" s="113"/>
      <c r="DL754" s="113"/>
      <c r="DM754" s="113"/>
      <c r="DN754" s="113"/>
      <c r="DO754" s="113"/>
      <c r="DP754" s="113"/>
      <c r="DQ754" s="113"/>
      <c r="DR754" s="113"/>
      <c r="DS754" s="113"/>
      <c r="DT754" s="113"/>
      <c r="DU754" s="113"/>
      <c r="DV754" s="113"/>
      <c r="DW754" s="113"/>
      <c r="DX754" s="113"/>
      <c r="DY754" s="113"/>
      <c r="DZ754" s="113"/>
      <c r="EA754" s="113"/>
      <c r="EB754" s="113"/>
      <c r="EC754" s="113"/>
      <c r="ED754" s="113"/>
      <c r="EE754" s="113"/>
      <c r="EF754" s="113"/>
      <c r="EG754" s="113"/>
      <c r="EH754" s="113"/>
      <c r="EI754" s="113"/>
      <c r="EJ754" s="113"/>
      <c r="EK754" s="113"/>
      <c r="EL754" s="113"/>
      <c r="EM754" s="113"/>
      <c r="EN754" s="113"/>
      <c r="EO754" s="113"/>
      <c r="EP754" s="113"/>
      <c r="EQ754" s="113"/>
      <c r="ER754" s="113"/>
      <c r="ES754" s="113"/>
      <c r="ET754" s="113"/>
      <c r="EU754" s="113"/>
      <c r="EV754" s="113"/>
      <c r="EW754" s="113"/>
      <c r="EX754" s="113"/>
      <c r="EY754" s="113"/>
      <c r="EZ754" s="113"/>
      <c r="FA754" s="113"/>
      <c r="FB754" s="113"/>
      <c r="FC754" s="113"/>
      <c r="FD754" s="113"/>
      <c r="FE754" s="113"/>
      <c r="FF754" s="113"/>
      <c r="FG754" s="113"/>
      <c r="FH754" s="113"/>
      <c r="FI754" s="113"/>
      <c r="FJ754" s="113"/>
      <c r="FK754" s="113"/>
      <c r="FL754" s="113"/>
      <c r="FM754" s="113"/>
      <c r="FN754" s="113"/>
      <c r="FO754" s="113"/>
      <c r="FP754" s="113"/>
      <c r="FQ754" s="113"/>
      <c r="FR754" s="113"/>
      <c r="FS754" s="113"/>
      <c r="FT754" s="113"/>
      <c r="FU754" s="113"/>
      <c r="FV754" s="113"/>
      <c r="FW754" s="113"/>
      <c r="FX754" s="113"/>
      <c r="FY754" s="113"/>
      <c r="FZ754" s="113"/>
      <c r="GA754" s="113"/>
      <c r="GB754" s="113"/>
      <c r="GC754" s="113"/>
      <c r="GD754" s="113"/>
      <c r="GE754" s="113"/>
      <c r="GF754" s="113"/>
      <c r="GG754" s="113"/>
      <c r="GH754" s="113"/>
      <c r="GI754" s="113"/>
      <c r="GJ754" s="113"/>
      <c r="GK754" s="113"/>
      <c r="GL754" s="113"/>
      <c r="GM754" s="113"/>
      <c r="GN754" s="113"/>
      <c r="GO754" s="113"/>
      <c r="GP754" s="113"/>
      <c r="GQ754" s="113"/>
      <c r="GR754" s="113"/>
      <c r="GS754" s="113"/>
      <c r="GT754" s="113"/>
      <c r="GU754" s="113"/>
      <c r="GV754" s="113"/>
      <c r="GW754" s="113"/>
      <c r="GX754" s="113"/>
      <c r="GY754" s="113"/>
      <c r="GZ754" s="113"/>
      <c r="HA754" s="113"/>
      <c r="HB754" s="113"/>
      <c r="HC754" s="113"/>
      <c r="HD754" s="113"/>
      <c r="HE754" s="113"/>
      <c r="HF754" s="113"/>
      <c r="HG754" s="113"/>
      <c r="HH754" s="113"/>
      <c r="HI754" s="113"/>
      <c r="HJ754" s="113"/>
      <c r="HK754" s="113"/>
      <c r="HL754" s="113"/>
      <c r="HM754" s="113"/>
      <c r="HN754" s="113"/>
      <c r="HO754" s="113"/>
      <c r="HP754" s="113"/>
      <c r="HQ754" s="113"/>
      <c r="HR754" s="113"/>
      <c r="HS754" s="113"/>
      <c r="HT754" s="113"/>
      <c r="HU754" s="113"/>
      <c r="HV754" s="113"/>
      <c r="HW754" s="113"/>
      <c r="HX754" s="113"/>
      <c r="HY754" s="113"/>
      <c r="HZ754" s="113"/>
      <c r="IA754" s="113"/>
      <c r="IB754" s="113"/>
      <c r="IC754" s="113"/>
      <c r="ID754" s="113"/>
      <c r="IE754" s="113"/>
      <c r="IF754" s="113"/>
      <c r="IG754" s="113"/>
      <c r="IH754" s="113"/>
      <c r="II754" s="113"/>
      <c r="IJ754" s="113"/>
      <c r="IK754" s="113"/>
      <c r="IL754" s="113"/>
      <c r="IM754" s="113"/>
      <c r="IN754" s="113"/>
      <c r="IO754" s="113"/>
      <c r="IP754" s="113"/>
      <c r="IQ754" s="113"/>
      <c r="IR754" s="113"/>
      <c r="IS754" s="113"/>
      <c r="IT754" s="113"/>
      <c r="IU754" s="113"/>
      <c r="IV754" s="113"/>
    </row>
    <row r="755" customFormat="false" ht="29.05" hidden="false" customHeight="true" outlineLevel="0" collapsed="false">
      <c r="A755" s="93" t="s">
        <v>2433</v>
      </c>
      <c r="B755" s="93"/>
      <c r="C755" s="93"/>
      <c r="D755" s="93"/>
      <c r="E755" s="93"/>
      <c r="F755" s="96" t="n">
        <v>44869</v>
      </c>
      <c r="G755" s="28" t="s">
        <v>198</v>
      </c>
      <c r="H755" s="35"/>
      <c r="I755" s="33"/>
      <c r="J755" s="36"/>
      <c r="K755" s="35"/>
      <c r="L755" s="33"/>
      <c r="M755" s="36"/>
      <c r="N755" s="35"/>
      <c r="O755" s="33"/>
      <c r="P755" s="36"/>
      <c r="Q755" s="35"/>
      <c r="R755" s="33"/>
      <c r="S755" s="36"/>
      <c r="T755" s="35"/>
      <c r="U755" s="33"/>
      <c r="V755" s="36"/>
      <c r="W755" s="35"/>
      <c r="X755" s="30"/>
      <c r="Y755" s="36"/>
      <c r="Z755" s="35"/>
      <c r="AA755" s="33"/>
      <c r="AB755" s="36"/>
      <c r="AC755" s="163"/>
      <c r="AD755" s="163"/>
      <c r="AE755" s="163"/>
      <c r="BM755" s="113"/>
      <c r="BN755" s="113"/>
      <c r="BO755" s="113"/>
      <c r="BP755" s="113"/>
      <c r="BQ755" s="113"/>
      <c r="BR755" s="113"/>
      <c r="BS755" s="113"/>
      <c r="BT755" s="113"/>
      <c r="BU755" s="113"/>
      <c r="BV755" s="113"/>
      <c r="BW755" s="113"/>
      <c r="BX755" s="113"/>
      <c r="BY755" s="113"/>
      <c r="BZ755" s="113"/>
      <c r="CA755" s="113"/>
      <c r="CB755" s="113"/>
      <c r="CC755" s="113"/>
      <c r="CD755" s="113"/>
      <c r="CE755" s="113"/>
      <c r="CF755" s="113"/>
      <c r="CG755" s="113"/>
      <c r="CH755" s="113"/>
      <c r="CI755" s="113"/>
      <c r="CJ755" s="113"/>
      <c r="CK755" s="113"/>
      <c r="CL755" s="113"/>
      <c r="CM755" s="113"/>
      <c r="CN755" s="113"/>
      <c r="CO755" s="113"/>
      <c r="CP755" s="113"/>
      <c r="CQ755" s="113"/>
      <c r="CR755" s="113"/>
      <c r="CS755" s="113"/>
      <c r="CT755" s="113"/>
      <c r="CU755" s="113"/>
      <c r="CV755" s="113"/>
      <c r="CW755" s="113"/>
      <c r="CX755" s="113"/>
      <c r="CY755" s="113"/>
      <c r="CZ755" s="113"/>
      <c r="DA755" s="113"/>
      <c r="DB755" s="113"/>
      <c r="DC755" s="113"/>
      <c r="DD755" s="113"/>
      <c r="DE755" s="113"/>
      <c r="DF755" s="113"/>
      <c r="DG755" s="113"/>
      <c r="DH755" s="113"/>
      <c r="DI755" s="113"/>
      <c r="DJ755" s="113"/>
      <c r="DK755" s="113"/>
      <c r="DL755" s="113"/>
      <c r="DM755" s="113"/>
      <c r="DN755" s="113"/>
      <c r="DO755" s="113"/>
      <c r="DP755" s="113"/>
      <c r="DQ755" s="113"/>
      <c r="DR755" s="113"/>
      <c r="DS755" s="113"/>
      <c r="DT755" s="113"/>
      <c r="DU755" s="113"/>
      <c r="DV755" s="113"/>
      <c r="DW755" s="113"/>
      <c r="DX755" s="113"/>
      <c r="DY755" s="113"/>
      <c r="DZ755" s="113"/>
      <c r="EA755" s="113"/>
      <c r="EB755" s="113"/>
      <c r="EC755" s="113"/>
      <c r="ED755" s="113"/>
      <c r="EE755" s="113"/>
      <c r="EF755" s="113"/>
      <c r="EG755" s="113"/>
      <c r="EH755" s="113"/>
      <c r="EI755" s="113"/>
      <c r="EJ755" s="113"/>
      <c r="EK755" s="113"/>
      <c r="EL755" s="113"/>
      <c r="EM755" s="113"/>
      <c r="EN755" s="113"/>
      <c r="EO755" s="113"/>
      <c r="EP755" s="113"/>
      <c r="EQ755" s="113"/>
      <c r="ER755" s="113"/>
      <c r="ES755" s="113"/>
      <c r="ET755" s="113"/>
      <c r="EU755" s="113"/>
      <c r="EV755" s="113"/>
      <c r="EW755" s="113"/>
      <c r="EX755" s="113"/>
      <c r="EY755" s="113"/>
      <c r="EZ755" s="113"/>
      <c r="FA755" s="113"/>
      <c r="FB755" s="113"/>
      <c r="FC755" s="113"/>
      <c r="FD755" s="113"/>
      <c r="FE755" s="113"/>
      <c r="FF755" s="113"/>
      <c r="FG755" s="113"/>
      <c r="FH755" s="113"/>
      <c r="FI755" s="113"/>
      <c r="FJ755" s="113"/>
      <c r="FK755" s="113"/>
      <c r="FL755" s="113"/>
      <c r="FM755" s="113"/>
      <c r="FN755" s="113"/>
      <c r="FO755" s="113"/>
      <c r="FP755" s="113"/>
      <c r="FQ755" s="113"/>
      <c r="FR755" s="113"/>
      <c r="FS755" s="113"/>
      <c r="FT755" s="113"/>
      <c r="FU755" s="113"/>
      <c r="FV755" s="113"/>
      <c r="FW755" s="113"/>
      <c r="FX755" s="113"/>
      <c r="FY755" s="113"/>
      <c r="FZ755" s="113"/>
      <c r="GA755" s="113"/>
      <c r="GB755" s="113"/>
      <c r="GC755" s="113"/>
      <c r="GD755" s="113"/>
      <c r="GE755" s="113"/>
      <c r="GF755" s="113"/>
      <c r="GG755" s="113"/>
      <c r="GH755" s="113"/>
      <c r="GI755" s="113"/>
      <c r="GJ755" s="113"/>
      <c r="GK755" s="113"/>
      <c r="GL755" s="113"/>
      <c r="GM755" s="113"/>
      <c r="GN755" s="113"/>
      <c r="GO755" s="113"/>
      <c r="GP755" s="113"/>
      <c r="GQ755" s="113"/>
      <c r="GR755" s="113"/>
      <c r="GS755" s="113"/>
      <c r="GT755" s="113"/>
      <c r="GU755" s="113"/>
      <c r="GV755" s="113"/>
      <c r="GW755" s="113"/>
      <c r="GX755" s="113"/>
      <c r="GY755" s="113"/>
      <c r="GZ755" s="113"/>
      <c r="HA755" s="113"/>
      <c r="HB755" s="113"/>
      <c r="HC755" s="113"/>
      <c r="HD755" s="113"/>
      <c r="HE755" s="113"/>
      <c r="HF755" s="113"/>
      <c r="HG755" s="113"/>
      <c r="HH755" s="113"/>
      <c r="HI755" s="113"/>
      <c r="HJ755" s="113"/>
      <c r="HK755" s="113"/>
      <c r="HL755" s="113"/>
      <c r="HM755" s="113"/>
      <c r="HN755" s="113"/>
      <c r="HO755" s="113"/>
      <c r="HP755" s="113"/>
      <c r="HQ755" s="113"/>
      <c r="HR755" s="113"/>
      <c r="HS755" s="113"/>
      <c r="HT755" s="113"/>
      <c r="HU755" s="113"/>
      <c r="HV755" s="113"/>
      <c r="HW755" s="113"/>
      <c r="HX755" s="113"/>
      <c r="HY755" s="113"/>
      <c r="HZ755" s="113"/>
      <c r="IA755" s="113"/>
      <c r="IB755" s="113"/>
      <c r="IC755" s="113"/>
      <c r="ID755" s="113"/>
      <c r="IE755" s="113"/>
      <c r="IF755" s="113"/>
      <c r="IG755" s="113"/>
      <c r="IH755" s="113"/>
      <c r="II755" s="113"/>
      <c r="IJ755" s="113"/>
      <c r="IK755" s="113"/>
      <c r="IL755" s="113"/>
      <c r="IM755" s="113"/>
      <c r="IN755" s="113"/>
      <c r="IO755" s="113"/>
      <c r="IP755" s="113"/>
      <c r="IQ755" s="113"/>
      <c r="IR755" s="113"/>
      <c r="IS755" s="113"/>
      <c r="IT755" s="113"/>
      <c r="IU755" s="113"/>
      <c r="IV755" s="113"/>
    </row>
    <row r="756" customFormat="false" ht="28.4" hidden="false" customHeight="true" outlineLevel="0" collapsed="false">
      <c r="A756" s="93"/>
      <c r="B756" s="93" t="s">
        <v>2434</v>
      </c>
      <c r="C756" s="93"/>
      <c r="D756" s="93"/>
      <c r="E756" s="93"/>
      <c r="F756" s="96"/>
      <c r="G756" s="28" t="s">
        <v>166</v>
      </c>
      <c r="H756" s="201"/>
      <c r="I756" s="33"/>
      <c r="J756" s="202"/>
      <c r="K756" s="201"/>
      <c r="L756" s="33"/>
      <c r="M756" s="202"/>
      <c r="N756" s="201"/>
      <c r="O756" s="33"/>
      <c r="P756" s="202"/>
      <c r="Q756" s="201"/>
      <c r="R756" s="33"/>
      <c r="S756" s="202"/>
      <c r="T756" s="201"/>
      <c r="U756" s="33"/>
      <c r="V756" s="202"/>
      <c r="W756" s="29"/>
      <c r="X756" s="33"/>
      <c r="Y756" s="31"/>
      <c r="Z756" s="29"/>
      <c r="AA756" s="33"/>
      <c r="AB756" s="31"/>
      <c r="AC756" s="37"/>
      <c r="AD756" s="33"/>
      <c r="AE756" s="38"/>
      <c r="BM756" s="113"/>
      <c r="BN756" s="113"/>
      <c r="BO756" s="113"/>
      <c r="BP756" s="113"/>
      <c r="BQ756" s="113"/>
      <c r="BR756" s="113"/>
      <c r="BS756" s="113"/>
      <c r="BT756" s="113"/>
      <c r="BU756" s="113"/>
      <c r="BV756" s="113"/>
      <c r="BW756" s="113"/>
      <c r="BX756" s="113"/>
      <c r="BY756" s="113"/>
      <c r="BZ756" s="113"/>
      <c r="CA756" s="113"/>
      <c r="CB756" s="113"/>
      <c r="CC756" s="113"/>
      <c r="CD756" s="113"/>
      <c r="CE756" s="113"/>
      <c r="CF756" s="113"/>
      <c r="CG756" s="113"/>
      <c r="CH756" s="113"/>
      <c r="CI756" s="113"/>
      <c r="CJ756" s="113"/>
      <c r="CK756" s="113"/>
      <c r="CL756" s="113"/>
      <c r="CM756" s="113"/>
      <c r="CN756" s="113"/>
      <c r="CO756" s="113"/>
      <c r="CP756" s="113"/>
      <c r="CQ756" s="113"/>
      <c r="CR756" s="113"/>
      <c r="CS756" s="113"/>
      <c r="CT756" s="113"/>
      <c r="CU756" s="113"/>
      <c r="CV756" s="113"/>
      <c r="CW756" s="113"/>
      <c r="CX756" s="113"/>
      <c r="CY756" s="113"/>
      <c r="CZ756" s="113"/>
      <c r="DA756" s="113"/>
      <c r="DB756" s="113"/>
      <c r="DC756" s="113"/>
      <c r="DD756" s="113"/>
      <c r="DE756" s="113"/>
      <c r="DF756" s="113"/>
      <c r="DG756" s="113"/>
      <c r="DH756" s="113"/>
      <c r="DI756" s="113"/>
      <c r="DJ756" s="113"/>
      <c r="DK756" s="113"/>
      <c r="DL756" s="113"/>
      <c r="DM756" s="113"/>
      <c r="DN756" s="113"/>
      <c r="DO756" s="113"/>
      <c r="DP756" s="113"/>
      <c r="DQ756" s="113"/>
      <c r="DR756" s="113"/>
      <c r="DS756" s="113"/>
      <c r="DT756" s="113"/>
      <c r="DU756" s="113"/>
      <c r="DV756" s="113"/>
      <c r="DW756" s="113"/>
      <c r="DX756" s="113"/>
      <c r="DY756" s="113"/>
      <c r="DZ756" s="113"/>
      <c r="EA756" s="113"/>
      <c r="EB756" s="113"/>
      <c r="EC756" s="113"/>
      <c r="ED756" s="113"/>
      <c r="EE756" s="113"/>
      <c r="EF756" s="113"/>
      <c r="EG756" s="113"/>
      <c r="EH756" s="113"/>
      <c r="EI756" s="113"/>
      <c r="EJ756" s="113"/>
      <c r="EK756" s="113"/>
      <c r="EL756" s="113"/>
      <c r="EM756" s="113"/>
      <c r="EN756" s="113"/>
      <c r="EO756" s="113"/>
      <c r="EP756" s="113"/>
      <c r="EQ756" s="113"/>
      <c r="ER756" s="113"/>
      <c r="ES756" s="113"/>
      <c r="ET756" s="113"/>
      <c r="EU756" s="113"/>
      <c r="EV756" s="113"/>
      <c r="EW756" s="113"/>
      <c r="EX756" s="113"/>
      <c r="EY756" s="113"/>
      <c r="EZ756" s="113"/>
      <c r="FA756" s="113"/>
      <c r="FB756" s="113"/>
      <c r="FC756" s="113"/>
      <c r="FD756" s="113"/>
      <c r="FE756" s="113"/>
      <c r="FF756" s="113"/>
      <c r="FG756" s="113"/>
      <c r="FH756" s="113"/>
      <c r="FI756" s="113"/>
      <c r="FJ756" s="113"/>
      <c r="FK756" s="113"/>
      <c r="FL756" s="113"/>
      <c r="FM756" s="113"/>
      <c r="FN756" s="113"/>
      <c r="FO756" s="113"/>
      <c r="FP756" s="113"/>
      <c r="FQ756" s="113"/>
      <c r="FR756" s="113"/>
      <c r="FS756" s="113"/>
      <c r="FT756" s="113"/>
      <c r="FU756" s="113"/>
      <c r="FV756" s="113"/>
      <c r="FW756" s="113"/>
      <c r="FX756" s="113"/>
      <c r="FY756" s="113"/>
      <c r="FZ756" s="113"/>
      <c r="GA756" s="113"/>
      <c r="GB756" s="113"/>
      <c r="GC756" s="113"/>
      <c r="GD756" s="113"/>
      <c r="GE756" s="113"/>
      <c r="GF756" s="113"/>
      <c r="GG756" s="113"/>
      <c r="GH756" s="113"/>
      <c r="GI756" s="113"/>
      <c r="GJ756" s="113"/>
      <c r="GK756" s="113"/>
      <c r="GL756" s="113"/>
      <c r="GM756" s="113"/>
      <c r="GN756" s="113"/>
      <c r="GO756" s="113"/>
      <c r="GP756" s="113"/>
      <c r="GQ756" s="113"/>
      <c r="GR756" s="113"/>
      <c r="GS756" s="113"/>
      <c r="GT756" s="113"/>
      <c r="GU756" s="113"/>
      <c r="GV756" s="113"/>
      <c r="GW756" s="113"/>
      <c r="GX756" s="113"/>
      <c r="GY756" s="113"/>
      <c r="GZ756" s="113"/>
      <c r="HA756" s="113"/>
      <c r="HB756" s="113"/>
      <c r="HC756" s="113"/>
      <c r="HD756" s="113"/>
      <c r="HE756" s="113"/>
      <c r="HF756" s="113"/>
      <c r="HG756" s="113"/>
      <c r="HH756" s="113"/>
      <c r="HI756" s="113"/>
      <c r="HJ756" s="113"/>
      <c r="HK756" s="113"/>
      <c r="HL756" s="113"/>
      <c r="HM756" s="113"/>
      <c r="HN756" s="113"/>
      <c r="HO756" s="113"/>
      <c r="HP756" s="113"/>
      <c r="HQ756" s="113"/>
      <c r="HR756" s="113"/>
      <c r="HS756" s="113"/>
      <c r="HT756" s="113"/>
      <c r="HU756" s="113"/>
      <c r="HV756" s="113"/>
      <c r="HW756" s="113"/>
      <c r="HX756" s="113"/>
      <c r="HY756" s="113"/>
      <c r="HZ756" s="113"/>
      <c r="IA756" s="113"/>
      <c r="IB756" s="113"/>
      <c r="IC756" s="113"/>
      <c r="ID756" s="113"/>
      <c r="IE756" s="113"/>
      <c r="IF756" s="113"/>
      <c r="IG756" s="113"/>
      <c r="IH756" s="113"/>
      <c r="II756" s="113"/>
      <c r="IJ756" s="113"/>
      <c r="IK756" s="113"/>
      <c r="IL756" s="113"/>
      <c r="IM756" s="113"/>
      <c r="IN756" s="113"/>
      <c r="IO756" s="113"/>
      <c r="IP756" s="113"/>
      <c r="IQ756" s="113"/>
      <c r="IR756" s="113"/>
      <c r="IS756" s="113"/>
      <c r="IT756" s="113"/>
      <c r="IU756" s="113"/>
      <c r="IV756" s="113"/>
    </row>
    <row r="757" customFormat="false" ht="30" hidden="false" customHeight="true" outlineLevel="0" collapsed="false">
      <c r="A757" s="93"/>
      <c r="B757" s="93"/>
      <c r="C757" s="93"/>
      <c r="D757" s="93"/>
      <c r="E757" s="93"/>
      <c r="F757" s="96"/>
      <c r="G757" s="28" t="s">
        <v>111</v>
      </c>
      <c r="H757" s="134" t="s">
        <v>115</v>
      </c>
      <c r="I757" s="134"/>
      <c r="J757" s="134"/>
      <c r="K757" s="108"/>
      <c r="L757" s="109" t="s">
        <v>80</v>
      </c>
      <c r="M757" s="110"/>
      <c r="N757" s="135"/>
      <c r="O757" s="109" t="s">
        <v>81</v>
      </c>
      <c r="P757" s="136"/>
      <c r="Q757" s="135"/>
      <c r="R757" s="109" t="s">
        <v>117</v>
      </c>
      <c r="S757" s="136"/>
      <c r="T757" s="111"/>
      <c r="U757" s="109"/>
      <c r="V757" s="137"/>
      <c r="W757" s="111"/>
      <c r="X757" s="109"/>
      <c r="Y757" s="137"/>
      <c r="Z757" s="111"/>
      <c r="AA757" s="109"/>
      <c r="AB757" s="137"/>
      <c r="AC757" s="108"/>
      <c r="AD757" s="109"/>
      <c r="AE757" s="110"/>
      <c r="BM757" s="113"/>
      <c r="BN757" s="113"/>
      <c r="BO757" s="113"/>
      <c r="BP757" s="113"/>
      <c r="BQ757" s="113"/>
      <c r="BR757" s="113"/>
      <c r="BS757" s="113"/>
      <c r="BT757" s="113"/>
      <c r="BU757" s="113"/>
      <c r="BV757" s="113"/>
      <c r="BW757" s="113"/>
      <c r="BX757" s="113"/>
      <c r="BY757" s="113"/>
      <c r="BZ757" s="113"/>
      <c r="CA757" s="113"/>
      <c r="CB757" s="113"/>
      <c r="CC757" s="113"/>
      <c r="CD757" s="113"/>
      <c r="CE757" s="113"/>
      <c r="CF757" s="113"/>
      <c r="CG757" s="113"/>
      <c r="CH757" s="113"/>
      <c r="CI757" s="113"/>
      <c r="CJ757" s="113"/>
      <c r="CK757" s="113"/>
      <c r="CL757" s="113"/>
      <c r="CM757" s="113"/>
      <c r="CN757" s="113"/>
      <c r="CO757" s="113"/>
      <c r="CP757" s="113"/>
      <c r="CQ757" s="113"/>
      <c r="CR757" s="113"/>
      <c r="CS757" s="113"/>
      <c r="CT757" s="113"/>
      <c r="CU757" s="113"/>
      <c r="CV757" s="113"/>
      <c r="CW757" s="113"/>
      <c r="CX757" s="113"/>
      <c r="CY757" s="113"/>
      <c r="CZ757" s="113"/>
      <c r="DA757" s="113"/>
      <c r="DB757" s="113"/>
      <c r="DC757" s="113"/>
      <c r="DD757" s="113"/>
      <c r="DE757" s="113"/>
      <c r="DF757" s="113"/>
      <c r="DG757" s="113"/>
      <c r="DH757" s="113"/>
      <c r="DI757" s="113"/>
      <c r="DJ757" s="113"/>
      <c r="DK757" s="113"/>
      <c r="DL757" s="113"/>
      <c r="DM757" s="113"/>
      <c r="DN757" s="113"/>
      <c r="DO757" s="113"/>
      <c r="DP757" s="113"/>
      <c r="DQ757" s="113"/>
      <c r="DR757" s="113"/>
      <c r="DS757" s="113"/>
      <c r="DT757" s="113"/>
      <c r="DU757" s="113"/>
      <c r="DV757" s="113"/>
      <c r="DW757" s="113"/>
      <c r="DX757" s="113"/>
      <c r="DY757" s="113"/>
      <c r="DZ757" s="113"/>
      <c r="EA757" s="113"/>
      <c r="EB757" s="113"/>
      <c r="EC757" s="113"/>
      <c r="ED757" s="113"/>
      <c r="EE757" s="113"/>
      <c r="EF757" s="113"/>
      <c r="EG757" s="113"/>
      <c r="EH757" s="113"/>
      <c r="EI757" s="113"/>
      <c r="EJ757" s="113"/>
      <c r="EK757" s="113"/>
      <c r="EL757" s="113"/>
      <c r="EM757" s="113"/>
      <c r="EN757" s="113"/>
      <c r="EO757" s="113"/>
      <c r="EP757" s="113"/>
      <c r="EQ757" s="113"/>
      <c r="ER757" s="113"/>
      <c r="ES757" s="113"/>
      <c r="ET757" s="113"/>
      <c r="EU757" s="113"/>
      <c r="EV757" s="113"/>
      <c r="EW757" s="113"/>
      <c r="EX757" s="113"/>
      <c r="EY757" s="113"/>
      <c r="EZ757" s="113"/>
      <c r="FA757" s="113"/>
      <c r="FB757" s="113"/>
      <c r="FC757" s="113"/>
      <c r="FD757" s="113"/>
      <c r="FE757" s="113"/>
      <c r="FF757" s="113"/>
      <c r="FG757" s="113"/>
      <c r="FH757" s="113"/>
      <c r="FI757" s="113"/>
      <c r="FJ757" s="113"/>
      <c r="FK757" s="113"/>
      <c r="FL757" s="113"/>
      <c r="FM757" s="113"/>
      <c r="FN757" s="113"/>
      <c r="FO757" s="113"/>
      <c r="FP757" s="113"/>
      <c r="FQ757" s="113"/>
      <c r="FR757" s="113"/>
      <c r="FS757" s="113"/>
      <c r="FT757" s="113"/>
      <c r="FU757" s="113"/>
      <c r="FV757" s="113"/>
      <c r="FW757" s="113"/>
      <c r="FX757" s="113"/>
      <c r="FY757" s="113"/>
      <c r="FZ757" s="113"/>
      <c r="GA757" s="113"/>
      <c r="GB757" s="113"/>
      <c r="GC757" s="113"/>
      <c r="GD757" s="113"/>
      <c r="GE757" s="113"/>
      <c r="GF757" s="113"/>
      <c r="GG757" s="113"/>
      <c r="GH757" s="113"/>
      <c r="GI757" s="113"/>
      <c r="GJ757" s="113"/>
      <c r="GK757" s="113"/>
      <c r="GL757" s="113"/>
      <c r="GM757" s="113"/>
      <c r="GN757" s="113"/>
      <c r="GO757" s="113"/>
      <c r="GP757" s="113"/>
      <c r="GQ757" s="113"/>
      <c r="GR757" s="113"/>
      <c r="GS757" s="113"/>
      <c r="GT757" s="113"/>
      <c r="GU757" s="113"/>
      <c r="GV757" s="113"/>
      <c r="GW757" s="113"/>
      <c r="GX757" s="113"/>
      <c r="GY757" s="113"/>
      <c r="GZ757" s="113"/>
      <c r="HA757" s="113"/>
      <c r="HB757" s="113"/>
      <c r="HC757" s="113"/>
      <c r="HD757" s="113"/>
      <c r="HE757" s="113"/>
      <c r="HF757" s="113"/>
      <c r="HG757" s="113"/>
      <c r="HH757" s="113"/>
      <c r="HI757" s="113"/>
      <c r="HJ757" s="113"/>
      <c r="HK757" s="113"/>
      <c r="HL757" s="113"/>
      <c r="HM757" s="113"/>
      <c r="HN757" s="113"/>
      <c r="HO757" s="113"/>
      <c r="HP757" s="113"/>
      <c r="HQ757" s="113"/>
      <c r="HR757" s="113"/>
      <c r="HS757" s="113"/>
      <c r="HT757" s="113"/>
      <c r="HU757" s="113"/>
      <c r="HV757" s="113"/>
      <c r="HW757" s="113"/>
      <c r="HX757" s="113"/>
      <c r="HY757" s="113"/>
      <c r="HZ757" s="113"/>
      <c r="IA757" s="113"/>
      <c r="IB757" s="113"/>
      <c r="IC757" s="113"/>
      <c r="ID757" s="113"/>
      <c r="IE757" s="113"/>
      <c r="IF757" s="113"/>
      <c r="IG757" s="113"/>
      <c r="IH757" s="113"/>
      <c r="II757" s="113"/>
      <c r="IJ757" s="113"/>
      <c r="IK757" s="113"/>
      <c r="IL757" s="113"/>
      <c r="IM757" s="113"/>
      <c r="IN757" s="113"/>
      <c r="IO757" s="113"/>
      <c r="IP757" s="113"/>
      <c r="IQ757" s="113"/>
      <c r="IR757" s="113"/>
      <c r="IS757" s="113"/>
      <c r="IT757" s="113"/>
      <c r="IU757" s="113"/>
      <c r="IV757" s="113"/>
    </row>
    <row r="758" customFormat="false" ht="27.6" hidden="false" customHeight="true" outlineLevel="0" collapsed="false">
      <c r="A758" s="226"/>
      <c r="B758" s="93"/>
      <c r="C758" s="93"/>
      <c r="D758" s="93"/>
      <c r="E758" s="93"/>
      <c r="F758" s="96"/>
      <c r="G758" s="28" t="s">
        <v>198</v>
      </c>
      <c r="H758" s="35"/>
      <c r="I758" s="30"/>
      <c r="J758" s="283"/>
      <c r="K758" s="35"/>
      <c r="L758" s="30"/>
      <c r="M758" s="283"/>
      <c r="N758" s="35"/>
      <c r="O758" s="30"/>
      <c r="P758" s="36"/>
      <c r="Q758" s="35"/>
      <c r="R758" s="30"/>
      <c r="S758" s="36"/>
      <c r="T758" s="35"/>
      <c r="U758" s="33"/>
      <c r="V758" s="36"/>
      <c r="W758" s="29"/>
      <c r="X758" s="33"/>
      <c r="Y758" s="36"/>
      <c r="Z758" s="37"/>
      <c r="AA758" s="37"/>
      <c r="AB758" s="37"/>
      <c r="AC758" s="29"/>
      <c r="AD758" s="33"/>
      <c r="AE758" s="36"/>
      <c r="BM758" s="113"/>
      <c r="BN758" s="113"/>
      <c r="BO758" s="113"/>
      <c r="BP758" s="113"/>
      <c r="BQ758" s="113"/>
      <c r="BR758" s="113"/>
      <c r="BS758" s="113"/>
      <c r="BT758" s="113"/>
      <c r="BU758" s="113"/>
      <c r="BV758" s="113"/>
      <c r="BW758" s="113"/>
      <c r="BX758" s="113"/>
      <c r="BY758" s="113"/>
      <c r="BZ758" s="113"/>
      <c r="CA758" s="113"/>
      <c r="CB758" s="113"/>
      <c r="CC758" s="113"/>
      <c r="CD758" s="113"/>
      <c r="CE758" s="113"/>
      <c r="CF758" s="113"/>
      <c r="CG758" s="113"/>
      <c r="CH758" s="113"/>
      <c r="CI758" s="113"/>
      <c r="CJ758" s="113"/>
      <c r="CK758" s="113"/>
      <c r="CL758" s="113"/>
      <c r="CM758" s="113"/>
      <c r="CN758" s="113"/>
      <c r="CO758" s="113"/>
      <c r="CP758" s="113"/>
      <c r="CQ758" s="113"/>
      <c r="CR758" s="113"/>
      <c r="CS758" s="113"/>
      <c r="CT758" s="113"/>
      <c r="CU758" s="113"/>
      <c r="CV758" s="113"/>
      <c r="CW758" s="113"/>
      <c r="CX758" s="113"/>
      <c r="CY758" s="113"/>
      <c r="CZ758" s="113"/>
      <c r="DA758" s="113"/>
      <c r="DB758" s="113"/>
      <c r="DC758" s="113"/>
      <c r="DD758" s="113"/>
      <c r="DE758" s="113"/>
      <c r="DF758" s="113"/>
      <c r="DG758" s="113"/>
      <c r="DH758" s="113"/>
      <c r="DI758" s="113"/>
      <c r="DJ758" s="113"/>
      <c r="DK758" s="113"/>
      <c r="DL758" s="113"/>
      <c r="DM758" s="113"/>
      <c r="DN758" s="113"/>
      <c r="DO758" s="113"/>
      <c r="DP758" s="113"/>
      <c r="DQ758" s="113"/>
      <c r="DR758" s="113"/>
      <c r="DS758" s="113"/>
      <c r="DT758" s="113"/>
      <c r="DU758" s="113"/>
      <c r="DV758" s="113"/>
      <c r="DW758" s="113"/>
      <c r="DX758" s="113"/>
      <c r="DY758" s="113"/>
      <c r="DZ758" s="113"/>
      <c r="EA758" s="113"/>
      <c r="EB758" s="113"/>
      <c r="EC758" s="113"/>
      <c r="ED758" s="113"/>
      <c r="EE758" s="113"/>
      <c r="EF758" s="113"/>
      <c r="EG758" s="113"/>
      <c r="EH758" s="113"/>
      <c r="EI758" s="113"/>
      <c r="EJ758" s="113"/>
      <c r="EK758" s="113"/>
      <c r="EL758" s="113"/>
      <c r="EM758" s="113"/>
      <c r="EN758" s="113"/>
      <c r="EO758" s="113"/>
      <c r="EP758" s="113"/>
      <c r="EQ758" s="113"/>
      <c r="ER758" s="113"/>
      <c r="ES758" s="113"/>
      <c r="ET758" s="113"/>
      <c r="EU758" s="113"/>
      <c r="EV758" s="113"/>
      <c r="EW758" s="113"/>
      <c r="EX758" s="113"/>
      <c r="EY758" s="113"/>
      <c r="EZ758" s="113"/>
      <c r="FA758" s="113"/>
      <c r="FB758" s="113"/>
      <c r="FC758" s="113"/>
      <c r="FD758" s="113"/>
      <c r="FE758" s="113"/>
      <c r="FF758" s="113"/>
      <c r="FG758" s="113"/>
      <c r="FH758" s="113"/>
      <c r="FI758" s="113"/>
      <c r="FJ758" s="113"/>
      <c r="FK758" s="113"/>
      <c r="FL758" s="113"/>
      <c r="FM758" s="113"/>
      <c r="FN758" s="113"/>
      <c r="FO758" s="113"/>
      <c r="FP758" s="113"/>
      <c r="FQ758" s="113"/>
      <c r="FR758" s="113"/>
      <c r="FS758" s="113"/>
      <c r="FT758" s="113"/>
      <c r="FU758" s="113"/>
      <c r="FV758" s="113"/>
      <c r="FW758" s="113"/>
      <c r="FX758" s="113"/>
      <c r="FY758" s="113"/>
      <c r="FZ758" s="113"/>
      <c r="GA758" s="113"/>
      <c r="GB758" s="113"/>
      <c r="GC758" s="113"/>
      <c r="GD758" s="113"/>
      <c r="GE758" s="113"/>
      <c r="GF758" s="113"/>
      <c r="GG758" s="113"/>
      <c r="GH758" s="113"/>
      <c r="GI758" s="113"/>
      <c r="GJ758" s="113"/>
      <c r="GK758" s="113"/>
      <c r="GL758" s="113"/>
      <c r="GM758" s="113"/>
      <c r="GN758" s="113"/>
      <c r="GO758" s="113"/>
      <c r="GP758" s="113"/>
      <c r="GQ758" s="113"/>
      <c r="GR758" s="113"/>
      <c r="GS758" s="113"/>
      <c r="GT758" s="113"/>
      <c r="GU758" s="113"/>
      <c r="GV758" s="113"/>
      <c r="GW758" s="113"/>
      <c r="GX758" s="113"/>
      <c r="GY758" s="113"/>
      <c r="GZ758" s="113"/>
      <c r="HA758" s="113"/>
      <c r="HB758" s="113"/>
      <c r="HC758" s="113"/>
      <c r="HD758" s="113"/>
      <c r="HE758" s="113"/>
      <c r="HF758" s="113"/>
      <c r="HG758" s="113"/>
      <c r="HH758" s="113"/>
      <c r="HI758" s="113"/>
      <c r="HJ758" s="113"/>
      <c r="HK758" s="113"/>
      <c r="HL758" s="113"/>
      <c r="HM758" s="113"/>
      <c r="HN758" s="113"/>
      <c r="HO758" s="113"/>
      <c r="HP758" s="113"/>
      <c r="HQ758" s="113"/>
      <c r="HR758" s="113"/>
      <c r="HS758" s="113"/>
      <c r="HT758" s="113"/>
      <c r="HU758" s="113"/>
      <c r="HV758" s="113"/>
      <c r="HW758" s="113"/>
      <c r="HX758" s="113"/>
      <c r="HY758" s="113"/>
      <c r="HZ758" s="113"/>
      <c r="IA758" s="113"/>
      <c r="IB758" s="113"/>
      <c r="IC758" s="113"/>
      <c r="ID758" s="113"/>
      <c r="IE758" s="113"/>
      <c r="IF758" s="113"/>
      <c r="IG758" s="113"/>
      <c r="IH758" s="113"/>
      <c r="II758" s="113"/>
      <c r="IJ758" s="113"/>
      <c r="IK758" s="113"/>
      <c r="IL758" s="113"/>
      <c r="IM758" s="113"/>
      <c r="IN758" s="113"/>
      <c r="IO758" s="113"/>
      <c r="IP758" s="113"/>
      <c r="IQ758" s="113"/>
      <c r="IR758" s="113"/>
      <c r="IS758" s="113"/>
      <c r="IT758" s="113"/>
      <c r="IU758" s="113"/>
      <c r="IV758" s="113"/>
    </row>
    <row r="759" customFormat="false" ht="29.2" hidden="false" customHeight="true" outlineLevel="0" collapsed="false">
      <c r="A759" s="228"/>
      <c r="B759" s="228"/>
      <c r="C759" s="39"/>
      <c r="D759" s="39"/>
      <c r="E759" s="39"/>
      <c r="F759" s="40"/>
      <c r="G759" s="28" t="s">
        <v>166</v>
      </c>
      <c r="H759" s="201"/>
      <c r="I759" s="33"/>
      <c r="J759" s="202"/>
      <c r="K759" s="29"/>
      <c r="L759" s="30"/>
      <c r="M759" s="31"/>
      <c r="N759" s="35"/>
      <c r="O759" s="33"/>
      <c r="P759" s="36"/>
      <c r="Q759" s="201"/>
      <c r="R759" s="33"/>
      <c r="S759" s="202"/>
      <c r="T759" s="29"/>
      <c r="U759" s="31"/>
      <c r="V759" s="31"/>
      <c r="W759" s="35"/>
      <c r="X759" s="33"/>
      <c r="Y759" s="31"/>
      <c r="Z759" s="37"/>
      <c r="AA759" s="31"/>
      <c r="AB759" s="31"/>
      <c r="AC759" s="29"/>
      <c r="AD759" s="33"/>
      <c r="AE759" s="31"/>
      <c r="BM759" s="113"/>
      <c r="BN759" s="113"/>
      <c r="BO759" s="113"/>
      <c r="BP759" s="113"/>
      <c r="BQ759" s="113"/>
      <c r="BR759" s="113"/>
      <c r="BS759" s="113"/>
      <c r="BT759" s="113"/>
      <c r="BU759" s="113"/>
      <c r="BV759" s="113"/>
      <c r="BW759" s="113"/>
      <c r="BX759" s="113"/>
      <c r="BY759" s="113"/>
      <c r="BZ759" s="113"/>
      <c r="CA759" s="113"/>
      <c r="CB759" s="113"/>
      <c r="CC759" s="113"/>
      <c r="CD759" s="113"/>
      <c r="CE759" s="113"/>
      <c r="CF759" s="113"/>
      <c r="CG759" s="113"/>
      <c r="CH759" s="113"/>
      <c r="CI759" s="113"/>
      <c r="CJ759" s="113"/>
      <c r="CK759" s="113"/>
      <c r="CL759" s="113"/>
      <c r="CM759" s="113"/>
      <c r="CN759" s="113"/>
      <c r="CO759" s="113"/>
      <c r="CP759" s="113"/>
      <c r="CQ759" s="113"/>
      <c r="CR759" s="113"/>
      <c r="CS759" s="113"/>
      <c r="CT759" s="113"/>
      <c r="CU759" s="113"/>
      <c r="CV759" s="113"/>
      <c r="CW759" s="113"/>
      <c r="CX759" s="113"/>
      <c r="CY759" s="113"/>
      <c r="CZ759" s="113"/>
      <c r="DA759" s="113"/>
      <c r="DB759" s="113"/>
      <c r="DC759" s="113"/>
      <c r="DD759" s="113"/>
      <c r="DE759" s="113"/>
      <c r="DF759" s="113"/>
      <c r="DG759" s="113"/>
      <c r="DH759" s="113"/>
      <c r="DI759" s="113"/>
      <c r="DJ759" s="113"/>
      <c r="DK759" s="113"/>
      <c r="DL759" s="113"/>
      <c r="DM759" s="113"/>
      <c r="DN759" s="113"/>
      <c r="DO759" s="113"/>
      <c r="DP759" s="113"/>
      <c r="DQ759" s="113"/>
      <c r="DR759" s="113"/>
      <c r="DS759" s="113"/>
      <c r="DT759" s="113"/>
      <c r="DU759" s="113"/>
      <c r="DV759" s="113"/>
      <c r="DW759" s="113"/>
      <c r="DX759" s="113"/>
      <c r="DY759" s="113"/>
      <c r="DZ759" s="113"/>
      <c r="EA759" s="113"/>
      <c r="EB759" s="113"/>
      <c r="EC759" s="113"/>
      <c r="ED759" s="113"/>
      <c r="EE759" s="113"/>
      <c r="EF759" s="113"/>
      <c r="EG759" s="113"/>
      <c r="EH759" s="113"/>
      <c r="EI759" s="113"/>
      <c r="EJ759" s="113"/>
      <c r="EK759" s="113"/>
      <c r="EL759" s="113"/>
      <c r="EM759" s="113"/>
      <c r="EN759" s="113"/>
      <c r="EO759" s="113"/>
      <c r="EP759" s="113"/>
      <c r="EQ759" s="113"/>
      <c r="ER759" s="113"/>
      <c r="ES759" s="113"/>
      <c r="ET759" s="113"/>
      <c r="EU759" s="113"/>
      <c r="EV759" s="113"/>
      <c r="EW759" s="113"/>
      <c r="EX759" s="113"/>
      <c r="EY759" s="113"/>
      <c r="EZ759" s="113"/>
      <c r="FA759" s="113"/>
      <c r="FB759" s="113"/>
      <c r="FC759" s="113"/>
      <c r="FD759" s="113"/>
      <c r="FE759" s="113"/>
      <c r="FF759" s="113"/>
      <c r="FG759" s="113"/>
      <c r="FH759" s="113"/>
      <c r="FI759" s="113"/>
      <c r="FJ759" s="113"/>
      <c r="FK759" s="113"/>
      <c r="FL759" s="113"/>
      <c r="FM759" s="113"/>
      <c r="FN759" s="113"/>
      <c r="FO759" s="113"/>
      <c r="FP759" s="113"/>
      <c r="FQ759" s="113"/>
      <c r="FR759" s="113"/>
      <c r="FS759" s="113"/>
      <c r="FT759" s="113"/>
      <c r="FU759" s="113"/>
      <c r="FV759" s="113"/>
      <c r="FW759" s="113"/>
      <c r="FX759" s="113"/>
      <c r="FY759" s="113"/>
      <c r="FZ759" s="113"/>
      <c r="GA759" s="113"/>
      <c r="GB759" s="113"/>
      <c r="GC759" s="113"/>
      <c r="GD759" s="113"/>
      <c r="GE759" s="113"/>
      <c r="GF759" s="113"/>
      <c r="GG759" s="113"/>
      <c r="GH759" s="113"/>
      <c r="GI759" s="113"/>
      <c r="GJ759" s="113"/>
      <c r="GK759" s="113"/>
      <c r="GL759" s="113"/>
      <c r="GM759" s="113"/>
      <c r="GN759" s="113"/>
      <c r="GO759" s="113"/>
      <c r="GP759" s="113"/>
      <c r="GQ759" s="113"/>
      <c r="GR759" s="113"/>
      <c r="GS759" s="113"/>
      <c r="GT759" s="113"/>
      <c r="GU759" s="113"/>
      <c r="GV759" s="113"/>
      <c r="GW759" s="113"/>
      <c r="GX759" s="113"/>
      <c r="GY759" s="113"/>
      <c r="GZ759" s="113"/>
      <c r="HA759" s="113"/>
      <c r="HB759" s="113"/>
      <c r="HC759" s="113"/>
      <c r="HD759" s="113"/>
      <c r="HE759" s="113"/>
      <c r="HF759" s="113"/>
      <c r="HG759" s="113"/>
      <c r="HH759" s="113"/>
      <c r="HI759" s="113"/>
      <c r="HJ759" s="113"/>
      <c r="HK759" s="113"/>
      <c r="HL759" s="113"/>
      <c r="HM759" s="113"/>
      <c r="HN759" s="113"/>
      <c r="HO759" s="113"/>
      <c r="HP759" s="113"/>
      <c r="HQ759" s="113"/>
      <c r="HR759" s="113"/>
      <c r="HS759" s="113"/>
      <c r="HT759" s="113"/>
      <c r="HU759" s="113"/>
      <c r="HV759" s="113"/>
      <c r="HW759" s="113"/>
      <c r="HX759" s="113"/>
      <c r="HY759" s="113"/>
      <c r="HZ759" s="113"/>
      <c r="IA759" s="113"/>
      <c r="IB759" s="113"/>
      <c r="IC759" s="113"/>
      <c r="ID759" s="113"/>
      <c r="IE759" s="113"/>
      <c r="IF759" s="113"/>
      <c r="IG759" s="113"/>
      <c r="IH759" s="113"/>
      <c r="II759" s="113"/>
      <c r="IJ759" s="113"/>
      <c r="IK759" s="113"/>
      <c r="IL759" s="113"/>
      <c r="IM759" s="113"/>
      <c r="IN759" s="113"/>
      <c r="IO759" s="113"/>
      <c r="IP759" s="113"/>
      <c r="IQ759" s="113"/>
      <c r="IR759" s="113"/>
      <c r="IS759" s="113"/>
      <c r="IT759" s="113"/>
      <c r="IU759" s="113"/>
      <c r="IV759" s="113"/>
    </row>
    <row r="760" customFormat="false" ht="34.3" hidden="false" customHeight="true" outlineLevel="0" collapsed="false">
      <c r="A760" s="229" t="s">
        <v>2435</v>
      </c>
      <c r="B760" s="41" t="s">
        <v>2436</v>
      </c>
      <c r="C760" s="185" t="s">
        <v>2437</v>
      </c>
      <c r="D760" s="76" t="n">
        <v>11.412</v>
      </c>
      <c r="E760" s="42" t="s">
        <v>2438</v>
      </c>
      <c r="F760" s="62" t="n">
        <v>44902</v>
      </c>
      <c r="G760" s="63" t="s">
        <v>111</v>
      </c>
      <c r="H760" s="108"/>
      <c r="I760" s="109" t="s">
        <v>27</v>
      </c>
      <c r="J760" s="110"/>
      <c r="K760" s="108"/>
      <c r="L760" s="109" t="s">
        <v>28</v>
      </c>
      <c r="M760" s="110"/>
      <c r="N760" s="108"/>
      <c r="O760" s="109" t="s">
        <v>29</v>
      </c>
      <c r="P760" s="110"/>
      <c r="Q760" s="108"/>
      <c r="R760" s="109" t="s">
        <v>30</v>
      </c>
      <c r="S760" s="110"/>
      <c r="T760" s="111"/>
      <c r="U760" s="109" t="s">
        <v>112</v>
      </c>
      <c r="V760" s="110"/>
      <c r="W760" s="108"/>
      <c r="X760" s="109" t="s">
        <v>32</v>
      </c>
      <c r="Y760" s="110"/>
      <c r="Z760" s="108"/>
      <c r="AA760" s="109" t="s">
        <v>98</v>
      </c>
      <c r="AB760" s="110"/>
      <c r="AC760" s="112" t="s">
        <v>34</v>
      </c>
      <c r="AD760" s="112"/>
      <c r="AE760" s="112"/>
      <c r="BM760" s="113"/>
      <c r="BN760" s="113"/>
      <c r="BO760" s="113"/>
      <c r="BP760" s="113"/>
      <c r="BQ760" s="113"/>
      <c r="BR760" s="113"/>
      <c r="BS760" s="113"/>
      <c r="BT760" s="113"/>
      <c r="BU760" s="113"/>
      <c r="BV760" s="113"/>
      <c r="BW760" s="113"/>
      <c r="BX760" s="113"/>
      <c r="BY760" s="113"/>
      <c r="BZ760" s="113"/>
      <c r="CA760" s="113"/>
      <c r="CB760" s="113"/>
      <c r="CC760" s="113"/>
      <c r="CD760" s="113"/>
      <c r="CE760" s="113"/>
      <c r="CF760" s="113"/>
      <c r="CG760" s="113"/>
      <c r="CH760" s="113"/>
      <c r="CI760" s="113"/>
      <c r="CJ760" s="113"/>
      <c r="CK760" s="113"/>
      <c r="CL760" s="113"/>
      <c r="CM760" s="113"/>
      <c r="CN760" s="113"/>
      <c r="CO760" s="113"/>
      <c r="CP760" s="113"/>
      <c r="CQ760" s="113"/>
      <c r="CR760" s="113"/>
      <c r="CS760" s="113"/>
      <c r="CT760" s="113"/>
      <c r="CU760" s="113"/>
      <c r="CV760" s="113"/>
      <c r="CW760" s="113"/>
      <c r="CX760" s="113"/>
      <c r="CY760" s="113"/>
      <c r="CZ760" s="113"/>
      <c r="DA760" s="113"/>
      <c r="DB760" s="113"/>
      <c r="DC760" s="113"/>
      <c r="DD760" s="113"/>
      <c r="DE760" s="113"/>
      <c r="DF760" s="113"/>
      <c r="DG760" s="113"/>
      <c r="DH760" s="113"/>
      <c r="DI760" s="113"/>
      <c r="DJ760" s="113"/>
      <c r="DK760" s="113"/>
      <c r="DL760" s="113"/>
      <c r="DM760" s="113"/>
      <c r="DN760" s="113"/>
      <c r="DO760" s="113"/>
      <c r="DP760" s="113"/>
      <c r="DQ760" s="113"/>
      <c r="DR760" s="113"/>
      <c r="DS760" s="113"/>
      <c r="DT760" s="113"/>
      <c r="DU760" s="113"/>
      <c r="DV760" s="113"/>
      <c r="DW760" s="113"/>
      <c r="DX760" s="113"/>
      <c r="DY760" s="113"/>
      <c r="DZ760" s="113"/>
      <c r="EA760" s="113"/>
      <c r="EB760" s="113"/>
      <c r="EC760" s="113"/>
      <c r="ED760" s="113"/>
      <c r="EE760" s="113"/>
      <c r="EF760" s="113"/>
      <c r="EG760" s="113"/>
      <c r="EH760" s="113"/>
      <c r="EI760" s="113"/>
      <c r="EJ760" s="113"/>
      <c r="EK760" s="113"/>
      <c r="EL760" s="113"/>
      <c r="EM760" s="113"/>
      <c r="EN760" s="113"/>
      <c r="EO760" s="113"/>
      <c r="EP760" s="113"/>
      <c r="EQ760" s="113"/>
      <c r="ER760" s="113"/>
      <c r="ES760" s="113"/>
      <c r="ET760" s="113"/>
      <c r="EU760" s="113"/>
      <c r="EV760" s="113"/>
      <c r="EW760" s="113"/>
      <c r="EX760" s="113"/>
      <c r="EY760" s="113"/>
      <c r="EZ760" s="113"/>
      <c r="FA760" s="113"/>
      <c r="FB760" s="113"/>
      <c r="FC760" s="113"/>
      <c r="FD760" s="113"/>
      <c r="FE760" s="113"/>
      <c r="FF760" s="113"/>
      <c r="FG760" s="113"/>
      <c r="FH760" s="113"/>
      <c r="FI760" s="113"/>
      <c r="FJ760" s="113"/>
      <c r="FK760" s="113"/>
      <c r="FL760" s="113"/>
      <c r="FM760" s="113"/>
      <c r="FN760" s="113"/>
      <c r="FO760" s="113"/>
      <c r="FP760" s="113"/>
      <c r="FQ760" s="113"/>
      <c r="FR760" s="113"/>
      <c r="FS760" s="113"/>
      <c r="FT760" s="113"/>
      <c r="FU760" s="113"/>
      <c r="FV760" s="113"/>
      <c r="FW760" s="113"/>
      <c r="FX760" s="113"/>
      <c r="FY760" s="113"/>
      <c r="FZ760" s="113"/>
      <c r="GA760" s="113"/>
      <c r="GB760" s="113"/>
      <c r="GC760" s="113"/>
      <c r="GD760" s="113"/>
      <c r="GE760" s="113"/>
      <c r="GF760" s="113"/>
      <c r="GG760" s="113"/>
      <c r="GH760" s="113"/>
      <c r="GI760" s="113"/>
      <c r="GJ760" s="113"/>
      <c r="GK760" s="113"/>
      <c r="GL760" s="113"/>
      <c r="GM760" s="113"/>
      <c r="GN760" s="113"/>
      <c r="GO760" s="113"/>
      <c r="GP760" s="113"/>
      <c r="GQ760" s="113"/>
      <c r="GR760" s="113"/>
      <c r="GS760" s="113"/>
      <c r="GT760" s="113"/>
      <c r="GU760" s="113"/>
      <c r="GV760" s="113"/>
      <c r="GW760" s="113"/>
      <c r="GX760" s="113"/>
      <c r="GY760" s="113"/>
      <c r="GZ760" s="113"/>
      <c r="HA760" s="113"/>
      <c r="HB760" s="113"/>
      <c r="HC760" s="113"/>
      <c r="HD760" s="113"/>
      <c r="HE760" s="113"/>
      <c r="HF760" s="113"/>
      <c r="HG760" s="113"/>
      <c r="HH760" s="113"/>
      <c r="HI760" s="113"/>
      <c r="HJ760" s="113"/>
      <c r="HK760" s="113"/>
      <c r="HL760" s="113"/>
      <c r="HM760" s="113"/>
      <c r="HN760" s="113"/>
      <c r="HO760" s="113"/>
      <c r="HP760" s="113"/>
      <c r="HQ760" s="113"/>
      <c r="HR760" s="113"/>
      <c r="HS760" s="113"/>
      <c r="HT760" s="113"/>
      <c r="HU760" s="113"/>
      <c r="HV760" s="113"/>
      <c r="HW760" s="113"/>
      <c r="HX760" s="113"/>
      <c r="HY760" s="113"/>
      <c r="HZ760" s="113"/>
      <c r="IA760" s="113"/>
      <c r="IB760" s="113"/>
      <c r="IC760" s="113"/>
      <c r="ID760" s="113"/>
      <c r="IE760" s="113"/>
      <c r="IF760" s="113"/>
      <c r="IG760" s="113"/>
      <c r="IH760" s="113"/>
      <c r="II760" s="113"/>
      <c r="IJ760" s="113"/>
      <c r="IK760" s="113"/>
      <c r="IL760" s="113"/>
      <c r="IM760" s="113"/>
      <c r="IN760" s="113"/>
      <c r="IO760" s="113"/>
      <c r="IP760" s="113"/>
      <c r="IQ760" s="113"/>
      <c r="IR760" s="113"/>
      <c r="IS760" s="113"/>
      <c r="IT760" s="113"/>
      <c r="IU760" s="113"/>
      <c r="IV760" s="113"/>
    </row>
    <row r="761" customFormat="false" ht="29.05" hidden="false" customHeight="true" outlineLevel="0" collapsed="false">
      <c r="A761" s="86" t="s">
        <v>2439</v>
      </c>
      <c r="B761" s="86"/>
      <c r="C761" s="86"/>
      <c r="D761" s="86"/>
      <c r="E761" s="86"/>
      <c r="F761" s="89" t="n">
        <v>44914</v>
      </c>
      <c r="G761" s="63" t="s">
        <v>198</v>
      </c>
      <c r="H761" s="56" t="n">
        <v>2.081</v>
      </c>
      <c r="I761" s="91" t="s">
        <v>39</v>
      </c>
      <c r="J761" s="58" t="n">
        <v>1.699</v>
      </c>
      <c r="K761" s="77" t="s">
        <v>2440</v>
      </c>
      <c r="L761" s="70"/>
      <c r="M761" s="58"/>
      <c r="N761" s="77" t="s">
        <v>2441</v>
      </c>
      <c r="O761" s="70"/>
      <c r="P761" s="58"/>
      <c r="Q761" s="56" t="n">
        <v>9.586</v>
      </c>
      <c r="R761" s="91" t="s">
        <v>39</v>
      </c>
      <c r="S761" s="58" t="n">
        <v>2.219</v>
      </c>
      <c r="T761" s="77" t="s">
        <v>2442</v>
      </c>
      <c r="U761" s="70"/>
      <c r="V761" s="58"/>
      <c r="W761" s="77" t="s">
        <v>2443</v>
      </c>
      <c r="X761" s="57"/>
      <c r="Y761" s="58"/>
      <c r="Z761" s="56" t="n">
        <v>2.684</v>
      </c>
      <c r="AA761" s="91" t="s">
        <v>39</v>
      </c>
      <c r="AB761" s="58" t="n">
        <v>1.471</v>
      </c>
      <c r="AC761" s="69"/>
      <c r="AD761" s="69"/>
      <c r="AE761" s="69"/>
      <c r="BM761" s="113"/>
      <c r="BN761" s="113"/>
      <c r="BO761" s="113"/>
      <c r="BP761" s="113"/>
      <c r="BQ761" s="113"/>
      <c r="BR761" s="113"/>
      <c r="BS761" s="113"/>
      <c r="BT761" s="113"/>
      <c r="BU761" s="113"/>
      <c r="BV761" s="113"/>
      <c r="BW761" s="113"/>
      <c r="BX761" s="113"/>
      <c r="BY761" s="113"/>
      <c r="BZ761" s="113"/>
      <c r="CA761" s="113"/>
      <c r="CB761" s="113"/>
      <c r="CC761" s="113"/>
      <c r="CD761" s="113"/>
      <c r="CE761" s="113"/>
      <c r="CF761" s="113"/>
      <c r="CG761" s="113"/>
      <c r="CH761" s="113"/>
      <c r="CI761" s="113"/>
      <c r="CJ761" s="113"/>
      <c r="CK761" s="113"/>
      <c r="CL761" s="113"/>
      <c r="CM761" s="113"/>
      <c r="CN761" s="113"/>
      <c r="CO761" s="113"/>
      <c r="CP761" s="113"/>
      <c r="CQ761" s="113"/>
      <c r="CR761" s="113"/>
      <c r="CS761" s="113"/>
      <c r="CT761" s="113"/>
      <c r="CU761" s="113"/>
      <c r="CV761" s="113"/>
      <c r="CW761" s="113"/>
      <c r="CX761" s="113"/>
      <c r="CY761" s="113"/>
      <c r="CZ761" s="113"/>
      <c r="DA761" s="113"/>
      <c r="DB761" s="113"/>
      <c r="DC761" s="113"/>
      <c r="DD761" s="113"/>
      <c r="DE761" s="113"/>
      <c r="DF761" s="113"/>
      <c r="DG761" s="113"/>
      <c r="DH761" s="113"/>
      <c r="DI761" s="113"/>
      <c r="DJ761" s="113"/>
      <c r="DK761" s="113"/>
      <c r="DL761" s="113"/>
      <c r="DM761" s="113"/>
      <c r="DN761" s="113"/>
      <c r="DO761" s="113"/>
      <c r="DP761" s="113"/>
      <c r="DQ761" s="113"/>
      <c r="DR761" s="113"/>
      <c r="DS761" s="113"/>
      <c r="DT761" s="113"/>
      <c r="DU761" s="113"/>
      <c r="DV761" s="113"/>
      <c r="DW761" s="113"/>
      <c r="DX761" s="113"/>
      <c r="DY761" s="113"/>
      <c r="DZ761" s="113"/>
      <c r="EA761" s="113"/>
      <c r="EB761" s="113"/>
      <c r="EC761" s="113"/>
      <c r="ED761" s="113"/>
      <c r="EE761" s="113"/>
      <c r="EF761" s="113"/>
      <c r="EG761" s="113"/>
      <c r="EH761" s="113"/>
      <c r="EI761" s="113"/>
      <c r="EJ761" s="113"/>
      <c r="EK761" s="113"/>
      <c r="EL761" s="113"/>
      <c r="EM761" s="113"/>
      <c r="EN761" s="113"/>
      <c r="EO761" s="113"/>
      <c r="EP761" s="113"/>
      <c r="EQ761" s="113"/>
      <c r="ER761" s="113"/>
      <c r="ES761" s="113"/>
      <c r="ET761" s="113"/>
      <c r="EU761" s="113"/>
      <c r="EV761" s="113"/>
      <c r="EW761" s="113"/>
      <c r="EX761" s="113"/>
      <c r="EY761" s="113"/>
      <c r="EZ761" s="113"/>
      <c r="FA761" s="113"/>
      <c r="FB761" s="113"/>
      <c r="FC761" s="113"/>
      <c r="FD761" s="113"/>
      <c r="FE761" s="113"/>
      <c r="FF761" s="113"/>
      <c r="FG761" s="113"/>
      <c r="FH761" s="113"/>
      <c r="FI761" s="113"/>
      <c r="FJ761" s="113"/>
      <c r="FK761" s="113"/>
      <c r="FL761" s="113"/>
      <c r="FM761" s="113"/>
      <c r="FN761" s="113"/>
      <c r="FO761" s="113"/>
      <c r="FP761" s="113"/>
      <c r="FQ761" s="113"/>
      <c r="FR761" s="113"/>
      <c r="FS761" s="113"/>
      <c r="FT761" s="113"/>
      <c r="FU761" s="113"/>
      <c r="FV761" s="113"/>
      <c r="FW761" s="113"/>
      <c r="FX761" s="113"/>
      <c r="FY761" s="113"/>
      <c r="FZ761" s="113"/>
      <c r="GA761" s="113"/>
      <c r="GB761" s="113"/>
      <c r="GC761" s="113"/>
      <c r="GD761" s="113"/>
      <c r="GE761" s="113"/>
      <c r="GF761" s="113"/>
      <c r="GG761" s="113"/>
      <c r="GH761" s="113"/>
      <c r="GI761" s="113"/>
      <c r="GJ761" s="113"/>
      <c r="GK761" s="113"/>
      <c r="GL761" s="113"/>
      <c r="GM761" s="113"/>
      <c r="GN761" s="113"/>
      <c r="GO761" s="113"/>
      <c r="GP761" s="113"/>
      <c r="GQ761" s="113"/>
      <c r="GR761" s="113"/>
      <c r="GS761" s="113"/>
      <c r="GT761" s="113"/>
      <c r="GU761" s="113"/>
      <c r="GV761" s="113"/>
      <c r="GW761" s="113"/>
      <c r="GX761" s="113"/>
      <c r="GY761" s="113"/>
      <c r="GZ761" s="113"/>
      <c r="HA761" s="113"/>
      <c r="HB761" s="113"/>
      <c r="HC761" s="113"/>
      <c r="HD761" s="113"/>
      <c r="HE761" s="113"/>
      <c r="HF761" s="113"/>
      <c r="HG761" s="113"/>
      <c r="HH761" s="113"/>
      <c r="HI761" s="113"/>
      <c r="HJ761" s="113"/>
      <c r="HK761" s="113"/>
      <c r="HL761" s="113"/>
      <c r="HM761" s="113"/>
      <c r="HN761" s="113"/>
      <c r="HO761" s="113"/>
      <c r="HP761" s="113"/>
      <c r="HQ761" s="113"/>
      <c r="HR761" s="113"/>
      <c r="HS761" s="113"/>
      <c r="HT761" s="113"/>
      <c r="HU761" s="113"/>
      <c r="HV761" s="113"/>
      <c r="HW761" s="113"/>
      <c r="HX761" s="113"/>
      <c r="HY761" s="113"/>
      <c r="HZ761" s="113"/>
      <c r="IA761" s="113"/>
      <c r="IB761" s="113"/>
      <c r="IC761" s="113"/>
      <c r="ID761" s="113"/>
      <c r="IE761" s="113"/>
      <c r="IF761" s="113"/>
      <c r="IG761" s="113"/>
      <c r="IH761" s="113"/>
      <c r="II761" s="113"/>
      <c r="IJ761" s="113"/>
      <c r="IK761" s="113"/>
      <c r="IL761" s="113"/>
      <c r="IM761" s="113"/>
      <c r="IN761" s="113"/>
      <c r="IO761" s="113"/>
      <c r="IP761" s="113"/>
      <c r="IQ761" s="113"/>
      <c r="IR761" s="113"/>
      <c r="IS761" s="113"/>
      <c r="IT761" s="113"/>
      <c r="IU761" s="113"/>
      <c r="IV761" s="113"/>
    </row>
    <row r="762" customFormat="false" ht="28.4" hidden="false" customHeight="true" outlineLevel="0" collapsed="false">
      <c r="A762" s="86"/>
      <c r="B762" s="230"/>
      <c r="C762" s="86"/>
      <c r="D762" s="86"/>
      <c r="E762" s="86"/>
      <c r="F762" s="89"/>
      <c r="G762" s="63" t="s">
        <v>166</v>
      </c>
      <c r="H762" s="205" t="str">
        <f aca="false">ROUND(H761*81/1000,2)&amp;" ppb"</f>
        <v>0.17 ppb</v>
      </c>
      <c r="I762" s="91" t="s">
        <v>39</v>
      </c>
      <c r="J762" s="206" t="str">
        <f aca="false">ROUND(J761*81/1000,2)&amp;" ppb"</f>
        <v>0.14 ppb</v>
      </c>
      <c r="K762" s="205" t="str">
        <f aca="false">"&lt;"&amp;ROUND(RIGHT(K761,LEN(K761)-1)*81/1000,2)&amp;" ppb"</f>
        <v>&lt;3.45 ppb</v>
      </c>
      <c r="L762" s="70"/>
      <c r="M762" s="206"/>
      <c r="N762" s="205" t="str">
        <f aca="false">"&lt;"&amp;ROUND(RIGHT(N761,LEN(N761)-1)*1760/1000,2)&amp;" ppb"</f>
        <v>&lt;1.07 ppb</v>
      </c>
      <c r="O762" s="70"/>
      <c r="P762" s="206"/>
      <c r="Q762" s="205" t="str">
        <f aca="false">ROUND(Q761*246/1000,2)&amp;" ppb"</f>
        <v>2.36 ppb</v>
      </c>
      <c r="R762" s="91" t="s">
        <v>39</v>
      </c>
      <c r="S762" s="206" t="str">
        <f aca="false">ROUND(S761*246/1000,2)&amp;" ppb"</f>
        <v>0.55 ppb</v>
      </c>
      <c r="T762" s="205" t="str">
        <f aca="false">"&lt;"&amp;ROUND(RIGHT(T761,LEN(T761)-1)*32300/1000000,2)&amp;" ppm"</f>
        <v>&lt;1.31 ppm</v>
      </c>
      <c r="U762" s="70"/>
      <c r="V762" s="206"/>
      <c r="W762" s="71"/>
      <c r="X762" s="70"/>
      <c r="Y762" s="72"/>
      <c r="Z762" s="71"/>
      <c r="AA762" s="70"/>
      <c r="AB762" s="72"/>
      <c r="AC762" s="73"/>
      <c r="AD762" s="70"/>
      <c r="AE762" s="74"/>
      <c r="BM762" s="113"/>
      <c r="BN762" s="113"/>
      <c r="BO762" s="113"/>
      <c r="BP762" s="113"/>
      <c r="BQ762" s="113"/>
      <c r="BR762" s="113"/>
      <c r="BS762" s="113"/>
      <c r="BT762" s="113"/>
      <c r="BU762" s="113"/>
      <c r="BV762" s="113"/>
      <c r="BW762" s="113"/>
      <c r="BX762" s="113"/>
      <c r="BY762" s="113"/>
      <c r="BZ762" s="113"/>
      <c r="CA762" s="113"/>
      <c r="CB762" s="113"/>
      <c r="CC762" s="113"/>
      <c r="CD762" s="113"/>
      <c r="CE762" s="113"/>
      <c r="CF762" s="113"/>
      <c r="CG762" s="113"/>
      <c r="CH762" s="113"/>
      <c r="CI762" s="113"/>
      <c r="CJ762" s="113"/>
      <c r="CK762" s="113"/>
      <c r="CL762" s="113"/>
      <c r="CM762" s="113"/>
      <c r="CN762" s="113"/>
      <c r="CO762" s="113"/>
      <c r="CP762" s="113"/>
      <c r="CQ762" s="113"/>
      <c r="CR762" s="113"/>
      <c r="CS762" s="113"/>
      <c r="CT762" s="113"/>
      <c r="CU762" s="113"/>
      <c r="CV762" s="113"/>
      <c r="CW762" s="113"/>
      <c r="CX762" s="113"/>
      <c r="CY762" s="113"/>
      <c r="CZ762" s="113"/>
      <c r="DA762" s="113"/>
      <c r="DB762" s="113"/>
      <c r="DC762" s="113"/>
      <c r="DD762" s="113"/>
      <c r="DE762" s="113"/>
      <c r="DF762" s="113"/>
      <c r="DG762" s="113"/>
      <c r="DH762" s="113"/>
      <c r="DI762" s="113"/>
      <c r="DJ762" s="113"/>
      <c r="DK762" s="113"/>
      <c r="DL762" s="113"/>
      <c r="DM762" s="113"/>
      <c r="DN762" s="113"/>
      <c r="DO762" s="113"/>
      <c r="DP762" s="113"/>
      <c r="DQ762" s="113"/>
      <c r="DR762" s="113"/>
      <c r="DS762" s="113"/>
      <c r="DT762" s="113"/>
      <c r="DU762" s="113"/>
      <c r="DV762" s="113"/>
      <c r="DW762" s="113"/>
      <c r="DX762" s="113"/>
      <c r="DY762" s="113"/>
      <c r="DZ762" s="113"/>
      <c r="EA762" s="113"/>
      <c r="EB762" s="113"/>
      <c r="EC762" s="113"/>
      <c r="ED762" s="113"/>
      <c r="EE762" s="113"/>
      <c r="EF762" s="113"/>
      <c r="EG762" s="113"/>
      <c r="EH762" s="113"/>
      <c r="EI762" s="113"/>
      <c r="EJ762" s="113"/>
      <c r="EK762" s="113"/>
      <c r="EL762" s="113"/>
      <c r="EM762" s="113"/>
      <c r="EN762" s="113"/>
      <c r="EO762" s="113"/>
      <c r="EP762" s="113"/>
      <c r="EQ762" s="113"/>
      <c r="ER762" s="113"/>
      <c r="ES762" s="113"/>
      <c r="ET762" s="113"/>
      <c r="EU762" s="113"/>
      <c r="EV762" s="113"/>
      <c r="EW762" s="113"/>
      <c r="EX762" s="113"/>
      <c r="EY762" s="113"/>
      <c r="EZ762" s="113"/>
      <c r="FA762" s="113"/>
      <c r="FB762" s="113"/>
      <c r="FC762" s="113"/>
      <c r="FD762" s="113"/>
      <c r="FE762" s="113"/>
      <c r="FF762" s="113"/>
      <c r="FG762" s="113"/>
      <c r="FH762" s="113"/>
      <c r="FI762" s="113"/>
      <c r="FJ762" s="113"/>
      <c r="FK762" s="113"/>
      <c r="FL762" s="113"/>
      <c r="FM762" s="113"/>
      <c r="FN762" s="113"/>
      <c r="FO762" s="113"/>
      <c r="FP762" s="113"/>
      <c r="FQ762" s="113"/>
      <c r="FR762" s="113"/>
      <c r="FS762" s="113"/>
      <c r="FT762" s="113"/>
      <c r="FU762" s="113"/>
      <c r="FV762" s="113"/>
      <c r="FW762" s="113"/>
      <c r="FX762" s="113"/>
      <c r="FY762" s="113"/>
      <c r="FZ762" s="113"/>
      <c r="GA762" s="113"/>
      <c r="GB762" s="113"/>
      <c r="GC762" s="113"/>
      <c r="GD762" s="113"/>
      <c r="GE762" s="113"/>
      <c r="GF762" s="113"/>
      <c r="GG762" s="113"/>
      <c r="GH762" s="113"/>
      <c r="GI762" s="113"/>
      <c r="GJ762" s="113"/>
      <c r="GK762" s="113"/>
      <c r="GL762" s="113"/>
      <c r="GM762" s="113"/>
      <c r="GN762" s="113"/>
      <c r="GO762" s="113"/>
      <c r="GP762" s="113"/>
      <c r="GQ762" s="113"/>
      <c r="GR762" s="113"/>
      <c r="GS762" s="113"/>
      <c r="GT762" s="113"/>
      <c r="GU762" s="113"/>
      <c r="GV762" s="113"/>
      <c r="GW762" s="113"/>
      <c r="GX762" s="113"/>
      <c r="GY762" s="113"/>
      <c r="GZ762" s="113"/>
      <c r="HA762" s="113"/>
      <c r="HB762" s="113"/>
      <c r="HC762" s="113"/>
      <c r="HD762" s="113"/>
      <c r="HE762" s="113"/>
      <c r="HF762" s="113"/>
      <c r="HG762" s="113"/>
      <c r="HH762" s="113"/>
      <c r="HI762" s="113"/>
      <c r="HJ762" s="113"/>
      <c r="HK762" s="113"/>
      <c r="HL762" s="113"/>
      <c r="HM762" s="113"/>
      <c r="HN762" s="113"/>
      <c r="HO762" s="113"/>
      <c r="HP762" s="113"/>
      <c r="HQ762" s="113"/>
      <c r="HR762" s="113"/>
      <c r="HS762" s="113"/>
      <c r="HT762" s="113"/>
      <c r="HU762" s="113"/>
      <c r="HV762" s="113"/>
      <c r="HW762" s="113"/>
      <c r="HX762" s="113"/>
      <c r="HY762" s="113"/>
      <c r="HZ762" s="113"/>
      <c r="IA762" s="113"/>
      <c r="IB762" s="113"/>
      <c r="IC762" s="113"/>
      <c r="ID762" s="113"/>
      <c r="IE762" s="113"/>
      <c r="IF762" s="113"/>
      <c r="IG762" s="113"/>
      <c r="IH762" s="113"/>
      <c r="II762" s="113"/>
      <c r="IJ762" s="113"/>
      <c r="IK762" s="113"/>
      <c r="IL762" s="113"/>
      <c r="IM762" s="113"/>
      <c r="IN762" s="113"/>
      <c r="IO762" s="113"/>
      <c r="IP762" s="113"/>
      <c r="IQ762" s="113"/>
      <c r="IR762" s="113"/>
      <c r="IS762" s="113"/>
      <c r="IT762" s="113"/>
      <c r="IU762" s="113"/>
      <c r="IV762" s="113"/>
    </row>
    <row r="763" customFormat="false" ht="30" hidden="false" customHeight="true" outlineLevel="0" collapsed="false">
      <c r="A763" s="86"/>
      <c r="B763" s="230"/>
      <c r="C763" s="86"/>
      <c r="D763" s="86"/>
      <c r="E763" s="86"/>
      <c r="F763" s="89"/>
      <c r="G763" s="63" t="s">
        <v>111</v>
      </c>
      <c r="H763" s="134" t="s">
        <v>115</v>
      </c>
      <c r="I763" s="134"/>
      <c r="J763" s="134"/>
      <c r="K763" s="108"/>
      <c r="L763" s="109" t="s">
        <v>80</v>
      </c>
      <c r="M763" s="110"/>
      <c r="N763" s="135"/>
      <c r="O763" s="109" t="s">
        <v>81</v>
      </c>
      <c r="P763" s="136"/>
      <c r="Q763" s="135"/>
      <c r="R763" s="109" t="s">
        <v>117</v>
      </c>
      <c r="S763" s="136"/>
      <c r="T763" s="111"/>
      <c r="U763" s="109" t="s">
        <v>1846</v>
      </c>
      <c r="V763" s="137"/>
      <c r="W763" s="111"/>
      <c r="X763" s="109" t="s">
        <v>1847</v>
      </c>
      <c r="Y763" s="137"/>
      <c r="Z763" s="111"/>
      <c r="AA763" s="109"/>
      <c r="AB763" s="137"/>
      <c r="AC763" s="108"/>
      <c r="AD763" s="109"/>
      <c r="AE763" s="110"/>
      <c r="BM763" s="113"/>
      <c r="BN763" s="113"/>
      <c r="BO763" s="113"/>
      <c r="BP763" s="113"/>
      <c r="BQ763" s="113"/>
      <c r="BR763" s="113"/>
      <c r="BS763" s="113"/>
      <c r="BT763" s="113"/>
      <c r="BU763" s="113"/>
      <c r="BV763" s="113"/>
      <c r="BW763" s="113"/>
      <c r="BX763" s="113"/>
      <c r="BY763" s="113"/>
      <c r="BZ763" s="113"/>
      <c r="CA763" s="113"/>
      <c r="CB763" s="113"/>
      <c r="CC763" s="113"/>
      <c r="CD763" s="113"/>
      <c r="CE763" s="113"/>
      <c r="CF763" s="113"/>
      <c r="CG763" s="113"/>
      <c r="CH763" s="113"/>
      <c r="CI763" s="113"/>
      <c r="CJ763" s="113"/>
      <c r="CK763" s="113"/>
      <c r="CL763" s="113"/>
      <c r="CM763" s="113"/>
      <c r="CN763" s="113"/>
      <c r="CO763" s="113"/>
      <c r="CP763" s="113"/>
      <c r="CQ763" s="113"/>
      <c r="CR763" s="113"/>
      <c r="CS763" s="113"/>
      <c r="CT763" s="113"/>
      <c r="CU763" s="113"/>
      <c r="CV763" s="113"/>
      <c r="CW763" s="113"/>
      <c r="CX763" s="113"/>
      <c r="CY763" s="113"/>
      <c r="CZ763" s="113"/>
      <c r="DA763" s="113"/>
      <c r="DB763" s="113"/>
      <c r="DC763" s="113"/>
      <c r="DD763" s="113"/>
      <c r="DE763" s="113"/>
      <c r="DF763" s="113"/>
      <c r="DG763" s="113"/>
      <c r="DH763" s="113"/>
      <c r="DI763" s="113"/>
      <c r="DJ763" s="113"/>
      <c r="DK763" s="113"/>
      <c r="DL763" s="113"/>
      <c r="DM763" s="113"/>
      <c r="DN763" s="113"/>
      <c r="DO763" s="113"/>
      <c r="DP763" s="113"/>
      <c r="DQ763" s="113"/>
      <c r="DR763" s="113"/>
      <c r="DS763" s="113"/>
      <c r="DT763" s="113"/>
      <c r="DU763" s="113"/>
      <c r="DV763" s="113"/>
      <c r="DW763" s="113"/>
      <c r="DX763" s="113"/>
      <c r="DY763" s="113"/>
      <c r="DZ763" s="113"/>
      <c r="EA763" s="113"/>
      <c r="EB763" s="113"/>
      <c r="EC763" s="113"/>
      <c r="ED763" s="113"/>
      <c r="EE763" s="113"/>
      <c r="EF763" s="113"/>
      <c r="EG763" s="113"/>
      <c r="EH763" s="113"/>
      <c r="EI763" s="113"/>
      <c r="EJ763" s="113"/>
      <c r="EK763" s="113"/>
      <c r="EL763" s="113"/>
      <c r="EM763" s="113"/>
      <c r="EN763" s="113"/>
      <c r="EO763" s="113"/>
      <c r="EP763" s="113"/>
      <c r="EQ763" s="113"/>
      <c r="ER763" s="113"/>
      <c r="ES763" s="113"/>
      <c r="ET763" s="113"/>
      <c r="EU763" s="113"/>
      <c r="EV763" s="113"/>
      <c r="EW763" s="113"/>
      <c r="EX763" s="113"/>
      <c r="EY763" s="113"/>
      <c r="EZ763" s="113"/>
      <c r="FA763" s="113"/>
      <c r="FB763" s="113"/>
      <c r="FC763" s="113"/>
      <c r="FD763" s="113"/>
      <c r="FE763" s="113"/>
      <c r="FF763" s="113"/>
      <c r="FG763" s="113"/>
      <c r="FH763" s="113"/>
      <c r="FI763" s="113"/>
      <c r="FJ763" s="113"/>
      <c r="FK763" s="113"/>
      <c r="FL763" s="113"/>
      <c r="FM763" s="113"/>
      <c r="FN763" s="113"/>
      <c r="FO763" s="113"/>
      <c r="FP763" s="113"/>
      <c r="FQ763" s="113"/>
      <c r="FR763" s="113"/>
      <c r="FS763" s="113"/>
      <c r="FT763" s="113"/>
      <c r="FU763" s="113"/>
      <c r="FV763" s="113"/>
      <c r="FW763" s="113"/>
      <c r="FX763" s="113"/>
      <c r="FY763" s="113"/>
      <c r="FZ763" s="113"/>
      <c r="GA763" s="113"/>
      <c r="GB763" s="113"/>
      <c r="GC763" s="113"/>
      <c r="GD763" s="113"/>
      <c r="GE763" s="113"/>
      <c r="GF763" s="113"/>
      <c r="GG763" s="113"/>
      <c r="GH763" s="113"/>
      <c r="GI763" s="113"/>
      <c r="GJ763" s="113"/>
      <c r="GK763" s="113"/>
      <c r="GL763" s="113"/>
      <c r="GM763" s="113"/>
      <c r="GN763" s="113"/>
      <c r="GO763" s="113"/>
      <c r="GP763" s="113"/>
      <c r="GQ763" s="113"/>
      <c r="GR763" s="113"/>
      <c r="GS763" s="113"/>
      <c r="GT763" s="113"/>
      <c r="GU763" s="113"/>
      <c r="GV763" s="113"/>
      <c r="GW763" s="113"/>
      <c r="GX763" s="113"/>
      <c r="GY763" s="113"/>
      <c r="GZ763" s="113"/>
      <c r="HA763" s="113"/>
      <c r="HB763" s="113"/>
      <c r="HC763" s="113"/>
      <c r="HD763" s="113"/>
      <c r="HE763" s="113"/>
      <c r="HF763" s="113"/>
      <c r="HG763" s="113"/>
      <c r="HH763" s="113"/>
      <c r="HI763" s="113"/>
      <c r="HJ763" s="113"/>
      <c r="HK763" s="113"/>
      <c r="HL763" s="113"/>
      <c r="HM763" s="113"/>
      <c r="HN763" s="113"/>
      <c r="HO763" s="113"/>
      <c r="HP763" s="113"/>
      <c r="HQ763" s="113"/>
      <c r="HR763" s="113"/>
      <c r="HS763" s="113"/>
      <c r="HT763" s="113"/>
      <c r="HU763" s="113"/>
      <c r="HV763" s="113"/>
      <c r="HW763" s="113"/>
      <c r="HX763" s="113"/>
      <c r="HY763" s="113"/>
      <c r="HZ763" s="113"/>
      <c r="IA763" s="113"/>
      <c r="IB763" s="113"/>
      <c r="IC763" s="113"/>
      <c r="ID763" s="113"/>
      <c r="IE763" s="113"/>
      <c r="IF763" s="113"/>
      <c r="IG763" s="113"/>
      <c r="IH763" s="113"/>
      <c r="II763" s="113"/>
      <c r="IJ763" s="113"/>
      <c r="IK763" s="113"/>
      <c r="IL763" s="113"/>
      <c r="IM763" s="113"/>
      <c r="IN763" s="113"/>
      <c r="IO763" s="113"/>
      <c r="IP763" s="113"/>
      <c r="IQ763" s="113"/>
      <c r="IR763" s="113"/>
      <c r="IS763" s="113"/>
      <c r="IT763" s="113"/>
      <c r="IU763" s="113"/>
      <c r="IV763" s="113"/>
    </row>
    <row r="764" customFormat="false" ht="27.6" hidden="false" customHeight="true" outlineLevel="0" collapsed="false">
      <c r="A764" s="232"/>
      <c r="B764" s="86"/>
      <c r="C764" s="86"/>
      <c r="D764" s="86"/>
      <c r="E764" s="86"/>
      <c r="F764" s="89"/>
      <c r="G764" s="63" t="s">
        <v>198</v>
      </c>
      <c r="H764" s="77" t="s">
        <v>2444</v>
      </c>
      <c r="I764" s="57"/>
      <c r="J764" s="233"/>
      <c r="K764" s="77" t="s">
        <v>2445</v>
      </c>
      <c r="L764" s="57"/>
      <c r="M764" s="233"/>
      <c r="N764" s="77" t="s">
        <v>2446</v>
      </c>
      <c r="O764" s="57"/>
      <c r="P764" s="58"/>
      <c r="Q764" s="56" t="n">
        <v>10.03</v>
      </c>
      <c r="R764" s="98" t="s">
        <v>39</v>
      </c>
      <c r="S764" s="58" t="n">
        <v>3.517</v>
      </c>
      <c r="T764" s="77" t="s">
        <v>490</v>
      </c>
      <c r="U764" s="70"/>
      <c r="V764" s="58"/>
      <c r="W764" s="92" t="s">
        <v>2447</v>
      </c>
      <c r="X764" s="70"/>
      <c r="Y764" s="58"/>
      <c r="Z764" s="73"/>
      <c r="AA764" s="73"/>
      <c r="AB764" s="73"/>
      <c r="AC764" s="71"/>
      <c r="AD764" s="70"/>
      <c r="AE764" s="58"/>
      <c r="BM764" s="113"/>
      <c r="BN764" s="113"/>
      <c r="BO764" s="113"/>
      <c r="BP764" s="113"/>
      <c r="BQ764" s="113"/>
      <c r="BR764" s="113"/>
      <c r="BS764" s="113"/>
      <c r="BT764" s="113"/>
      <c r="BU764" s="113"/>
      <c r="BV764" s="113"/>
      <c r="BW764" s="113"/>
      <c r="BX764" s="113"/>
      <c r="BY764" s="113"/>
      <c r="BZ764" s="113"/>
      <c r="CA764" s="113"/>
      <c r="CB764" s="113"/>
      <c r="CC764" s="113"/>
      <c r="CD764" s="113"/>
      <c r="CE764" s="113"/>
      <c r="CF764" s="113"/>
      <c r="CG764" s="113"/>
      <c r="CH764" s="113"/>
      <c r="CI764" s="113"/>
      <c r="CJ764" s="113"/>
      <c r="CK764" s="113"/>
      <c r="CL764" s="113"/>
      <c r="CM764" s="113"/>
      <c r="CN764" s="113"/>
      <c r="CO764" s="113"/>
      <c r="CP764" s="113"/>
      <c r="CQ764" s="113"/>
      <c r="CR764" s="113"/>
      <c r="CS764" s="113"/>
      <c r="CT764" s="113"/>
      <c r="CU764" s="113"/>
      <c r="CV764" s="113"/>
      <c r="CW764" s="113"/>
      <c r="CX764" s="113"/>
      <c r="CY764" s="113"/>
      <c r="CZ764" s="113"/>
      <c r="DA764" s="113"/>
      <c r="DB764" s="113"/>
      <c r="DC764" s="113"/>
      <c r="DD764" s="113"/>
      <c r="DE764" s="113"/>
      <c r="DF764" s="113"/>
      <c r="DG764" s="113"/>
      <c r="DH764" s="113"/>
      <c r="DI764" s="113"/>
      <c r="DJ764" s="113"/>
      <c r="DK764" s="113"/>
      <c r="DL764" s="113"/>
      <c r="DM764" s="113"/>
      <c r="DN764" s="113"/>
      <c r="DO764" s="113"/>
      <c r="DP764" s="113"/>
      <c r="DQ764" s="113"/>
      <c r="DR764" s="113"/>
      <c r="DS764" s="113"/>
      <c r="DT764" s="113"/>
      <c r="DU764" s="113"/>
      <c r="DV764" s="113"/>
      <c r="DW764" s="113"/>
      <c r="DX764" s="113"/>
      <c r="DY764" s="113"/>
      <c r="DZ764" s="113"/>
      <c r="EA764" s="113"/>
      <c r="EB764" s="113"/>
      <c r="EC764" s="113"/>
      <c r="ED764" s="113"/>
      <c r="EE764" s="113"/>
      <c r="EF764" s="113"/>
      <c r="EG764" s="113"/>
      <c r="EH764" s="113"/>
      <c r="EI764" s="113"/>
      <c r="EJ764" s="113"/>
      <c r="EK764" s="113"/>
      <c r="EL764" s="113"/>
      <c r="EM764" s="113"/>
      <c r="EN764" s="113"/>
      <c r="EO764" s="113"/>
      <c r="EP764" s="113"/>
      <c r="EQ764" s="113"/>
      <c r="ER764" s="113"/>
      <c r="ES764" s="113"/>
      <c r="ET764" s="113"/>
      <c r="EU764" s="113"/>
      <c r="EV764" s="113"/>
      <c r="EW764" s="113"/>
      <c r="EX764" s="113"/>
      <c r="EY764" s="113"/>
      <c r="EZ764" s="113"/>
      <c r="FA764" s="113"/>
      <c r="FB764" s="113"/>
      <c r="FC764" s="113"/>
      <c r="FD764" s="113"/>
      <c r="FE764" s="113"/>
      <c r="FF764" s="113"/>
      <c r="FG764" s="113"/>
      <c r="FH764" s="113"/>
      <c r="FI764" s="113"/>
      <c r="FJ764" s="113"/>
      <c r="FK764" s="113"/>
      <c r="FL764" s="113"/>
      <c r="FM764" s="113"/>
      <c r="FN764" s="113"/>
      <c r="FO764" s="113"/>
      <c r="FP764" s="113"/>
      <c r="FQ764" s="113"/>
      <c r="FR764" s="113"/>
      <c r="FS764" s="113"/>
      <c r="FT764" s="113"/>
      <c r="FU764" s="113"/>
      <c r="FV764" s="113"/>
      <c r="FW764" s="113"/>
      <c r="FX764" s="113"/>
      <c r="FY764" s="113"/>
      <c r="FZ764" s="113"/>
      <c r="GA764" s="113"/>
      <c r="GB764" s="113"/>
      <c r="GC764" s="113"/>
      <c r="GD764" s="113"/>
      <c r="GE764" s="113"/>
      <c r="GF764" s="113"/>
      <c r="GG764" s="113"/>
      <c r="GH764" s="113"/>
      <c r="GI764" s="113"/>
      <c r="GJ764" s="113"/>
      <c r="GK764" s="113"/>
      <c r="GL764" s="113"/>
      <c r="GM764" s="113"/>
      <c r="GN764" s="113"/>
      <c r="GO764" s="113"/>
      <c r="GP764" s="113"/>
      <c r="GQ764" s="113"/>
      <c r="GR764" s="113"/>
      <c r="GS764" s="113"/>
      <c r="GT764" s="113"/>
      <c r="GU764" s="113"/>
      <c r="GV764" s="113"/>
      <c r="GW764" s="113"/>
      <c r="GX764" s="113"/>
      <c r="GY764" s="113"/>
      <c r="GZ764" s="113"/>
      <c r="HA764" s="113"/>
      <c r="HB764" s="113"/>
      <c r="HC764" s="113"/>
      <c r="HD764" s="113"/>
      <c r="HE764" s="113"/>
      <c r="HF764" s="113"/>
      <c r="HG764" s="113"/>
      <c r="HH764" s="113"/>
      <c r="HI764" s="113"/>
      <c r="HJ764" s="113"/>
      <c r="HK764" s="113"/>
      <c r="HL764" s="113"/>
      <c r="HM764" s="113"/>
      <c r="HN764" s="113"/>
      <c r="HO764" s="113"/>
      <c r="HP764" s="113"/>
      <c r="HQ764" s="113"/>
      <c r="HR764" s="113"/>
      <c r="HS764" s="113"/>
      <c r="HT764" s="113"/>
      <c r="HU764" s="113"/>
      <c r="HV764" s="113"/>
      <c r="HW764" s="113"/>
      <c r="HX764" s="113"/>
      <c r="HY764" s="113"/>
      <c r="HZ764" s="113"/>
      <c r="IA764" s="113"/>
      <c r="IB764" s="113"/>
      <c r="IC764" s="113"/>
      <c r="ID764" s="113"/>
      <c r="IE764" s="113"/>
      <c r="IF764" s="113"/>
      <c r="IG764" s="113"/>
      <c r="IH764" s="113"/>
      <c r="II764" s="113"/>
      <c r="IJ764" s="113"/>
      <c r="IK764" s="113"/>
      <c r="IL764" s="113"/>
      <c r="IM764" s="113"/>
      <c r="IN764" s="113"/>
      <c r="IO764" s="113"/>
      <c r="IP764" s="113"/>
      <c r="IQ764" s="113"/>
      <c r="IR764" s="113"/>
      <c r="IS764" s="113"/>
      <c r="IT764" s="113"/>
      <c r="IU764" s="113"/>
      <c r="IV764" s="113"/>
    </row>
    <row r="765" customFormat="false" ht="29.2" hidden="false" customHeight="true" outlineLevel="0" collapsed="false">
      <c r="A765" s="235"/>
      <c r="B765" s="235"/>
      <c r="C765" s="51"/>
      <c r="D765" s="51"/>
      <c r="E765" s="51"/>
      <c r="F765" s="53"/>
      <c r="G765" s="63" t="s">
        <v>166</v>
      </c>
      <c r="H765" s="205" t="str">
        <f aca="false">"&lt;"&amp;ROUND(RIGHT(H764,LEN(H764)-1)*81/1000,2)&amp;" ppb"</f>
        <v>&lt;43.54 ppb</v>
      </c>
      <c r="I765" s="70"/>
      <c r="J765" s="206"/>
      <c r="K765" s="71"/>
      <c r="L765" s="57"/>
      <c r="M765" s="72"/>
      <c r="N765" s="56"/>
      <c r="O765" s="70"/>
      <c r="P765" s="58"/>
      <c r="Q765" s="205" t="str">
        <f aca="false">ROUND(Q764*246/1000,2)&amp;" ppb"</f>
        <v>2.47 ppb</v>
      </c>
      <c r="R765" s="91" t="s">
        <v>39</v>
      </c>
      <c r="S765" s="206" t="str">
        <f aca="false">ROUND(S764*246/1000,2)&amp;" ppb"</f>
        <v>0.87 ppb</v>
      </c>
      <c r="T765" s="71"/>
      <c r="U765" s="72"/>
      <c r="V765" s="72"/>
      <c r="W765" s="56"/>
      <c r="X765" s="70"/>
      <c r="Y765" s="72"/>
      <c r="Z765" s="73"/>
      <c r="AA765" s="72"/>
      <c r="AB765" s="72"/>
      <c r="AC765" s="71"/>
      <c r="AD765" s="70"/>
      <c r="AE765" s="72"/>
      <c r="BM765" s="113"/>
      <c r="BN765" s="113"/>
      <c r="BO765" s="113"/>
      <c r="BP765" s="113"/>
      <c r="BQ765" s="113"/>
      <c r="BR765" s="113"/>
      <c r="BS765" s="113"/>
      <c r="BT765" s="113"/>
      <c r="BU765" s="113"/>
      <c r="BV765" s="113"/>
      <c r="BW765" s="113"/>
      <c r="BX765" s="113"/>
      <c r="BY765" s="113"/>
      <c r="BZ765" s="113"/>
      <c r="CA765" s="113"/>
      <c r="CB765" s="113"/>
      <c r="CC765" s="113"/>
      <c r="CD765" s="113"/>
      <c r="CE765" s="113"/>
      <c r="CF765" s="113"/>
      <c r="CG765" s="113"/>
      <c r="CH765" s="113"/>
      <c r="CI765" s="113"/>
      <c r="CJ765" s="113"/>
      <c r="CK765" s="113"/>
      <c r="CL765" s="113"/>
      <c r="CM765" s="113"/>
      <c r="CN765" s="113"/>
      <c r="CO765" s="113"/>
      <c r="CP765" s="113"/>
      <c r="CQ765" s="113"/>
      <c r="CR765" s="113"/>
      <c r="CS765" s="113"/>
      <c r="CT765" s="113"/>
      <c r="CU765" s="113"/>
      <c r="CV765" s="113"/>
      <c r="CW765" s="113"/>
      <c r="CX765" s="113"/>
      <c r="CY765" s="113"/>
      <c r="CZ765" s="113"/>
      <c r="DA765" s="113"/>
      <c r="DB765" s="113"/>
      <c r="DC765" s="113"/>
      <c r="DD765" s="113"/>
      <c r="DE765" s="113"/>
      <c r="DF765" s="113"/>
      <c r="DG765" s="113"/>
      <c r="DH765" s="113"/>
      <c r="DI765" s="113"/>
      <c r="DJ765" s="113"/>
      <c r="DK765" s="113"/>
      <c r="DL765" s="113"/>
      <c r="DM765" s="113"/>
      <c r="DN765" s="113"/>
      <c r="DO765" s="113"/>
      <c r="DP765" s="113"/>
      <c r="DQ765" s="113"/>
      <c r="DR765" s="113"/>
      <c r="DS765" s="113"/>
      <c r="DT765" s="113"/>
      <c r="DU765" s="113"/>
      <c r="DV765" s="113"/>
      <c r="DW765" s="113"/>
      <c r="DX765" s="113"/>
      <c r="DY765" s="113"/>
      <c r="DZ765" s="113"/>
      <c r="EA765" s="113"/>
      <c r="EB765" s="113"/>
      <c r="EC765" s="113"/>
      <c r="ED765" s="113"/>
      <c r="EE765" s="113"/>
      <c r="EF765" s="113"/>
      <c r="EG765" s="113"/>
      <c r="EH765" s="113"/>
      <c r="EI765" s="113"/>
      <c r="EJ765" s="113"/>
      <c r="EK765" s="113"/>
      <c r="EL765" s="113"/>
      <c r="EM765" s="113"/>
      <c r="EN765" s="113"/>
      <c r="EO765" s="113"/>
      <c r="EP765" s="113"/>
      <c r="EQ765" s="113"/>
      <c r="ER765" s="113"/>
      <c r="ES765" s="113"/>
      <c r="ET765" s="113"/>
      <c r="EU765" s="113"/>
      <c r="EV765" s="113"/>
      <c r="EW765" s="113"/>
      <c r="EX765" s="113"/>
      <c r="EY765" s="113"/>
      <c r="EZ765" s="113"/>
      <c r="FA765" s="113"/>
      <c r="FB765" s="113"/>
      <c r="FC765" s="113"/>
      <c r="FD765" s="113"/>
      <c r="FE765" s="113"/>
      <c r="FF765" s="113"/>
      <c r="FG765" s="113"/>
      <c r="FH765" s="113"/>
      <c r="FI765" s="113"/>
      <c r="FJ765" s="113"/>
      <c r="FK765" s="113"/>
      <c r="FL765" s="113"/>
      <c r="FM765" s="113"/>
      <c r="FN765" s="113"/>
      <c r="FO765" s="113"/>
      <c r="FP765" s="113"/>
      <c r="FQ765" s="113"/>
      <c r="FR765" s="113"/>
      <c r="FS765" s="113"/>
      <c r="FT765" s="113"/>
      <c r="FU765" s="113"/>
      <c r="FV765" s="113"/>
      <c r="FW765" s="113"/>
      <c r="FX765" s="113"/>
      <c r="FY765" s="113"/>
      <c r="FZ765" s="113"/>
      <c r="GA765" s="113"/>
      <c r="GB765" s="113"/>
      <c r="GC765" s="113"/>
      <c r="GD765" s="113"/>
      <c r="GE765" s="113"/>
      <c r="GF765" s="113"/>
      <c r="GG765" s="113"/>
      <c r="GH765" s="113"/>
      <c r="GI765" s="113"/>
      <c r="GJ765" s="113"/>
      <c r="GK765" s="113"/>
      <c r="GL765" s="113"/>
      <c r="GM765" s="113"/>
      <c r="GN765" s="113"/>
      <c r="GO765" s="113"/>
      <c r="GP765" s="113"/>
      <c r="GQ765" s="113"/>
      <c r="GR765" s="113"/>
      <c r="GS765" s="113"/>
      <c r="GT765" s="113"/>
      <c r="GU765" s="113"/>
      <c r="GV765" s="113"/>
      <c r="GW765" s="113"/>
      <c r="GX765" s="113"/>
      <c r="GY765" s="113"/>
      <c r="GZ765" s="113"/>
      <c r="HA765" s="113"/>
      <c r="HB765" s="113"/>
      <c r="HC765" s="113"/>
      <c r="HD765" s="113"/>
      <c r="HE765" s="113"/>
      <c r="HF765" s="113"/>
      <c r="HG765" s="113"/>
      <c r="HH765" s="113"/>
      <c r="HI765" s="113"/>
      <c r="HJ765" s="113"/>
      <c r="HK765" s="113"/>
      <c r="HL765" s="113"/>
      <c r="HM765" s="113"/>
      <c r="HN765" s="113"/>
      <c r="HO765" s="113"/>
      <c r="HP765" s="113"/>
      <c r="HQ765" s="113"/>
      <c r="HR765" s="113"/>
      <c r="HS765" s="113"/>
      <c r="HT765" s="113"/>
      <c r="HU765" s="113"/>
      <c r="HV765" s="113"/>
      <c r="HW765" s="113"/>
      <c r="HX765" s="113"/>
      <c r="HY765" s="113"/>
      <c r="HZ765" s="113"/>
      <c r="IA765" s="113"/>
      <c r="IB765" s="113"/>
      <c r="IC765" s="113"/>
      <c r="ID765" s="113"/>
      <c r="IE765" s="113"/>
      <c r="IF765" s="113"/>
      <c r="IG765" s="113"/>
      <c r="IH765" s="113"/>
      <c r="II765" s="113"/>
      <c r="IJ765" s="113"/>
      <c r="IK765" s="113"/>
      <c r="IL765" s="113"/>
      <c r="IM765" s="113"/>
      <c r="IN765" s="113"/>
      <c r="IO765" s="113"/>
      <c r="IP765" s="113"/>
      <c r="IQ765" s="113"/>
      <c r="IR765" s="113"/>
      <c r="IS765" s="113"/>
      <c r="IT765" s="113"/>
      <c r="IU765" s="113"/>
      <c r="IV765" s="113"/>
    </row>
    <row r="766" customFormat="false" ht="26.95" hidden="false" customHeight="true" outlineLevel="0" collapsed="false">
      <c r="A766" s="13" t="s">
        <v>2448</v>
      </c>
      <c r="B766" s="13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6"/>
    </row>
    <row r="767" customFormat="false" ht="34.3" hidden="false" customHeight="true" outlineLevel="0" collapsed="false">
      <c r="A767" s="223" t="s">
        <v>2449</v>
      </c>
      <c r="B767" s="24"/>
      <c r="C767" s="82"/>
      <c r="D767" s="25"/>
      <c r="E767" s="26"/>
      <c r="F767" s="27"/>
      <c r="G767" s="28" t="s">
        <v>111</v>
      </c>
      <c r="H767" s="108"/>
      <c r="I767" s="109" t="s">
        <v>27</v>
      </c>
      <c r="J767" s="110"/>
      <c r="K767" s="108"/>
      <c r="L767" s="109" t="s">
        <v>28</v>
      </c>
      <c r="M767" s="110"/>
      <c r="N767" s="108"/>
      <c r="O767" s="109" t="s">
        <v>29</v>
      </c>
      <c r="P767" s="110"/>
      <c r="Q767" s="108"/>
      <c r="R767" s="109" t="s">
        <v>30</v>
      </c>
      <c r="S767" s="110"/>
      <c r="T767" s="111"/>
      <c r="U767" s="109" t="s">
        <v>112</v>
      </c>
      <c r="V767" s="110"/>
      <c r="W767" s="108"/>
      <c r="X767" s="109" t="s">
        <v>32</v>
      </c>
      <c r="Y767" s="110"/>
      <c r="Z767" s="108"/>
      <c r="AA767" s="109" t="s">
        <v>98</v>
      </c>
      <c r="AB767" s="110"/>
      <c r="AC767" s="112" t="s">
        <v>34</v>
      </c>
      <c r="AD767" s="112"/>
      <c r="AE767" s="112"/>
      <c r="BM767" s="113"/>
      <c r="BN767" s="113"/>
      <c r="BO767" s="113"/>
      <c r="BP767" s="113"/>
      <c r="BQ767" s="113"/>
      <c r="BR767" s="113"/>
      <c r="BS767" s="113"/>
      <c r="BT767" s="113"/>
      <c r="BU767" s="113"/>
      <c r="BV767" s="113"/>
      <c r="BW767" s="113"/>
      <c r="BX767" s="113"/>
      <c r="BY767" s="113"/>
      <c r="BZ767" s="113"/>
      <c r="CA767" s="113"/>
      <c r="CB767" s="113"/>
      <c r="CC767" s="113"/>
      <c r="CD767" s="113"/>
      <c r="CE767" s="113"/>
      <c r="CF767" s="113"/>
      <c r="CG767" s="113"/>
      <c r="CH767" s="113"/>
      <c r="CI767" s="113"/>
      <c r="CJ767" s="113"/>
      <c r="CK767" s="113"/>
      <c r="CL767" s="113"/>
      <c r="CM767" s="113"/>
      <c r="CN767" s="113"/>
      <c r="CO767" s="113"/>
      <c r="CP767" s="113"/>
      <c r="CQ767" s="113"/>
      <c r="CR767" s="113"/>
      <c r="CS767" s="113"/>
      <c r="CT767" s="113"/>
      <c r="CU767" s="113"/>
      <c r="CV767" s="113"/>
      <c r="CW767" s="113"/>
      <c r="CX767" s="113"/>
      <c r="CY767" s="113"/>
      <c r="CZ767" s="113"/>
      <c r="DA767" s="113"/>
      <c r="DB767" s="113"/>
      <c r="DC767" s="113"/>
      <c r="DD767" s="113"/>
      <c r="DE767" s="113"/>
      <c r="DF767" s="113"/>
      <c r="DG767" s="113"/>
      <c r="DH767" s="113"/>
      <c r="DI767" s="113"/>
      <c r="DJ767" s="113"/>
      <c r="DK767" s="113"/>
      <c r="DL767" s="113"/>
      <c r="DM767" s="113"/>
      <c r="DN767" s="113"/>
      <c r="DO767" s="113"/>
      <c r="DP767" s="113"/>
      <c r="DQ767" s="113"/>
      <c r="DR767" s="113"/>
      <c r="DS767" s="113"/>
      <c r="DT767" s="113"/>
      <c r="DU767" s="113"/>
      <c r="DV767" s="113"/>
      <c r="DW767" s="113"/>
      <c r="DX767" s="113"/>
      <c r="DY767" s="113"/>
      <c r="DZ767" s="113"/>
      <c r="EA767" s="113"/>
      <c r="EB767" s="113"/>
      <c r="EC767" s="113"/>
      <c r="ED767" s="113"/>
      <c r="EE767" s="113"/>
      <c r="EF767" s="113"/>
      <c r="EG767" s="113"/>
      <c r="EH767" s="113"/>
      <c r="EI767" s="113"/>
      <c r="EJ767" s="113"/>
      <c r="EK767" s="113"/>
      <c r="EL767" s="113"/>
      <c r="EM767" s="113"/>
      <c r="EN767" s="113"/>
      <c r="EO767" s="113"/>
      <c r="EP767" s="113"/>
      <c r="EQ767" s="113"/>
      <c r="ER767" s="113"/>
      <c r="ES767" s="113"/>
      <c r="ET767" s="113"/>
      <c r="EU767" s="113"/>
      <c r="EV767" s="113"/>
      <c r="EW767" s="113"/>
      <c r="EX767" s="113"/>
      <c r="EY767" s="113"/>
      <c r="EZ767" s="113"/>
      <c r="FA767" s="113"/>
      <c r="FB767" s="113"/>
      <c r="FC767" s="113"/>
      <c r="FD767" s="113"/>
      <c r="FE767" s="113"/>
      <c r="FF767" s="113"/>
      <c r="FG767" s="113"/>
      <c r="FH767" s="113"/>
      <c r="FI767" s="113"/>
      <c r="FJ767" s="113"/>
      <c r="FK767" s="113"/>
      <c r="FL767" s="113"/>
      <c r="FM767" s="113"/>
      <c r="FN767" s="113"/>
      <c r="FO767" s="113"/>
      <c r="FP767" s="113"/>
      <c r="FQ767" s="113"/>
      <c r="FR767" s="113"/>
      <c r="FS767" s="113"/>
      <c r="FT767" s="113"/>
      <c r="FU767" s="113"/>
      <c r="FV767" s="113"/>
      <c r="FW767" s="113"/>
      <c r="FX767" s="113"/>
      <c r="FY767" s="113"/>
      <c r="FZ767" s="113"/>
      <c r="GA767" s="113"/>
      <c r="GB767" s="113"/>
      <c r="GC767" s="113"/>
      <c r="GD767" s="113"/>
      <c r="GE767" s="113"/>
      <c r="GF767" s="113"/>
      <c r="GG767" s="113"/>
      <c r="GH767" s="113"/>
      <c r="GI767" s="113"/>
      <c r="GJ767" s="113"/>
      <c r="GK767" s="113"/>
      <c r="GL767" s="113"/>
      <c r="GM767" s="113"/>
      <c r="GN767" s="113"/>
      <c r="GO767" s="113"/>
      <c r="GP767" s="113"/>
      <c r="GQ767" s="113"/>
      <c r="GR767" s="113"/>
      <c r="GS767" s="113"/>
      <c r="GT767" s="113"/>
      <c r="GU767" s="113"/>
      <c r="GV767" s="113"/>
      <c r="GW767" s="113"/>
      <c r="GX767" s="113"/>
      <c r="GY767" s="113"/>
      <c r="GZ767" s="113"/>
      <c r="HA767" s="113"/>
      <c r="HB767" s="113"/>
      <c r="HC767" s="113"/>
      <c r="HD767" s="113"/>
      <c r="HE767" s="113"/>
      <c r="HF767" s="113"/>
      <c r="HG767" s="113"/>
      <c r="HH767" s="113"/>
      <c r="HI767" s="113"/>
      <c r="HJ767" s="113"/>
      <c r="HK767" s="113"/>
      <c r="HL767" s="113"/>
      <c r="HM767" s="113"/>
      <c r="HN767" s="113"/>
      <c r="HO767" s="113"/>
      <c r="HP767" s="113"/>
      <c r="HQ767" s="113"/>
      <c r="HR767" s="113"/>
      <c r="HS767" s="113"/>
      <c r="HT767" s="113"/>
      <c r="HU767" s="113"/>
      <c r="HV767" s="113"/>
      <c r="HW767" s="113"/>
      <c r="HX767" s="113"/>
      <c r="HY767" s="113"/>
      <c r="HZ767" s="113"/>
      <c r="IA767" s="113"/>
      <c r="IB767" s="113"/>
      <c r="IC767" s="113"/>
      <c r="ID767" s="113"/>
      <c r="IE767" s="113"/>
      <c r="IF767" s="113"/>
      <c r="IG767" s="113"/>
      <c r="IH767" s="113"/>
      <c r="II767" s="113"/>
      <c r="IJ767" s="113"/>
      <c r="IK767" s="113"/>
      <c r="IL767" s="113"/>
      <c r="IM767" s="113"/>
      <c r="IN767" s="113"/>
      <c r="IO767" s="113"/>
      <c r="IP767" s="113"/>
      <c r="IQ767" s="113"/>
      <c r="IR767" s="113"/>
      <c r="IS767" s="113"/>
      <c r="IT767" s="113"/>
      <c r="IU767" s="113"/>
      <c r="IV767" s="113"/>
    </row>
    <row r="768" customFormat="false" ht="36.85" hidden="false" customHeight="true" outlineLevel="0" collapsed="false">
      <c r="A768" s="93" t="s">
        <v>2450</v>
      </c>
      <c r="B768" s="93"/>
      <c r="C768" s="93"/>
      <c r="D768" s="93"/>
      <c r="E768" s="93"/>
      <c r="F768" s="96"/>
      <c r="G768" s="28" t="s">
        <v>198</v>
      </c>
      <c r="H768" s="35"/>
      <c r="I768" s="33"/>
      <c r="J768" s="36"/>
      <c r="K768" s="35"/>
      <c r="L768" s="33"/>
      <c r="M768" s="36"/>
      <c r="N768" s="35"/>
      <c r="O768" s="33"/>
      <c r="P768" s="36"/>
      <c r="Q768" s="35"/>
      <c r="R768" s="33"/>
      <c r="S768" s="36"/>
      <c r="T768" s="35"/>
      <c r="U768" s="33"/>
      <c r="V768" s="36"/>
      <c r="W768" s="35"/>
      <c r="X768" s="30"/>
      <c r="Y768" s="36"/>
      <c r="Z768" s="35"/>
      <c r="AA768" s="33"/>
      <c r="AB768" s="36"/>
      <c r="AC768" s="163"/>
      <c r="AD768" s="163"/>
      <c r="AE768" s="163"/>
      <c r="BM768" s="113"/>
      <c r="BN768" s="113"/>
      <c r="BO768" s="113"/>
      <c r="BP768" s="113"/>
      <c r="BQ768" s="113"/>
      <c r="BR768" s="113"/>
      <c r="BS768" s="113"/>
      <c r="BT768" s="113"/>
      <c r="BU768" s="113"/>
      <c r="BV768" s="113"/>
      <c r="BW768" s="113"/>
      <c r="BX768" s="113"/>
      <c r="BY768" s="113"/>
      <c r="BZ768" s="113"/>
      <c r="CA768" s="113"/>
      <c r="CB768" s="113"/>
      <c r="CC768" s="113"/>
      <c r="CD768" s="113"/>
      <c r="CE768" s="113"/>
      <c r="CF768" s="113"/>
      <c r="CG768" s="113"/>
      <c r="CH768" s="113"/>
      <c r="CI768" s="113"/>
      <c r="CJ768" s="113"/>
      <c r="CK768" s="113"/>
      <c r="CL768" s="113"/>
      <c r="CM768" s="113"/>
      <c r="CN768" s="113"/>
      <c r="CO768" s="113"/>
      <c r="CP768" s="113"/>
      <c r="CQ768" s="113"/>
      <c r="CR768" s="113"/>
      <c r="CS768" s="113"/>
      <c r="CT768" s="113"/>
      <c r="CU768" s="113"/>
      <c r="CV768" s="113"/>
      <c r="CW768" s="113"/>
      <c r="CX768" s="113"/>
      <c r="CY768" s="113"/>
      <c r="CZ768" s="113"/>
      <c r="DA768" s="113"/>
      <c r="DB768" s="113"/>
      <c r="DC768" s="113"/>
      <c r="DD768" s="113"/>
      <c r="DE768" s="113"/>
      <c r="DF768" s="113"/>
      <c r="DG768" s="113"/>
      <c r="DH768" s="113"/>
      <c r="DI768" s="113"/>
      <c r="DJ768" s="113"/>
      <c r="DK768" s="113"/>
      <c r="DL768" s="113"/>
      <c r="DM768" s="113"/>
      <c r="DN768" s="113"/>
      <c r="DO768" s="113"/>
      <c r="DP768" s="113"/>
      <c r="DQ768" s="113"/>
      <c r="DR768" s="113"/>
      <c r="DS768" s="113"/>
      <c r="DT768" s="113"/>
      <c r="DU768" s="113"/>
      <c r="DV768" s="113"/>
      <c r="DW768" s="113"/>
      <c r="DX768" s="113"/>
      <c r="DY768" s="113"/>
      <c r="DZ768" s="113"/>
      <c r="EA768" s="113"/>
      <c r="EB768" s="113"/>
      <c r="EC768" s="113"/>
      <c r="ED768" s="113"/>
      <c r="EE768" s="113"/>
      <c r="EF768" s="113"/>
      <c r="EG768" s="113"/>
      <c r="EH768" s="113"/>
      <c r="EI768" s="113"/>
      <c r="EJ768" s="113"/>
      <c r="EK768" s="113"/>
      <c r="EL768" s="113"/>
      <c r="EM768" s="113"/>
      <c r="EN768" s="113"/>
      <c r="EO768" s="113"/>
      <c r="EP768" s="113"/>
      <c r="EQ768" s="113"/>
      <c r="ER768" s="113"/>
      <c r="ES768" s="113"/>
      <c r="ET768" s="113"/>
      <c r="EU768" s="113"/>
      <c r="EV768" s="113"/>
      <c r="EW768" s="113"/>
      <c r="EX768" s="113"/>
      <c r="EY768" s="113"/>
      <c r="EZ768" s="113"/>
      <c r="FA768" s="113"/>
      <c r="FB768" s="113"/>
      <c r="FC768" s="113"/>
      <c r="FD768" s="113"/>
      <c r="FE768" s="113"/>
      <c r="FF768" s="113"/>
      <c r="FG768" s="113"/>
      <c r="FH768" s="113"/>
      <c r="FI768" s="113"/>
      <c r="FJ768" s="113"/>
      <c r="FK768" s="113"/>
      <c r="FL768" s="113"/>
      <c r="FM768" s="113"/>
      <c r="FN768" s="113"/>
      <c r="FO768" s="113"/>
      <c r="FP768" s="113"/>
      <c r="FQ768" s="113"/>
      <c r="FR768" s="113"/>
      <c r="FS768" s="113"/>
      <c r="FT768" s="113"/>
      <c r="FU768" s="113"/>
      <c r="FV768" s="113"/>
      <c r="FW768" s="113"/>
      <c r="FX768" s="113"/>
      <c r="FY768" s="113"/>
      <c r="FZ768" s="113"/>
      <c r="GA768" s="113"/>
      <c r="GB768" s="113"/>
      <c r="GC768" s="113"/>
      <c r="GD768" s="113"/>
      <c r="GE768" s="113"/>
      <c r="GF768" s="113"/>
      <c r="GG768" s="113"/>
      <c r="GH768" s="113"/>
      <c r="GI768" s="113"/>
      <c r="GJ768" s="113"/>
      <c r="GK768" s="113"/>
      <c r="GL768" s="113"/>
      <c r="GM768" s="113"/>
      <c r="GN768" s="113"/>
      <c r="GO768" s="113"/>
      <c r="GP768" s="113"/>
      <c r="GQ768" s="113"/>
      <c r="GR768" s="113"/>
      <c r="GS768" s="113"/>
      <c r="GT768" s="113"/>
      <c r="GU768" s="113"/>
      <c r="GV768" s="113"/>
      <c r="GW768" s="113"/>
      <c r="GX768" s="113"/>
      <c r="GY768" s="113"/>
      <c r="GZ768" s="113"/>
      <c r="HA768" s="113"/>
      <c r="HB768" s="113"/>
      <c r="HC768" s="113"/>
      <c r="HD768" s="113"/>
      <c r="HE768" s="113"/>
      <c r="HF768" s="113"/>
      <c r="HG768" s="113"/>
      <c r="HH768" s="113"/>
      <c r="HI768" s="113"/>
      <c r="HJ768" s="113"/>
      <c r="HK768" s="113"/>
      <c r="HL768" s="113"/>
      <c r="HM768" s="113"/>
      <c r="HN768" s="113"/>
      <c r="HO768" s="113"/>
      <c r="HP768" s="113"/>
      <c r="HQ768" s="113"/>
      <c r="HR768" s="113"/>
      <c r="HS768" s="113"/>
      <c r="HT768" s="113"/>
      <c r="HU768" s="113"/>
      <c r="HV768" s="113"/>
      <c r="HW768" s="113"/>
      <c r="HX768" s="113"/>
      <c r="HY768" s="113"/>
      <c r="HZ768" s="113"/>
      <c r="IA768" s="113"/>
      <c r="IB768" s="113"/>
      <c r="IC768" s="113"/>
      <c r="ID768" s="113"/>
      <c r="IE768" s="113"/>
      <c r="IF768" s="113"/>
      <c r="IG768" s="113"/>
      <c r="IH768" s="113"/>
      <c r="II768" s="113"/>
      <c r="IJ768" s="113"/>
      <c r="IK768" s="113"/>
      <c r="IL768" s="113"/>
      <c r="IM768" s="113"/>
      <c r="IN768" s="113"/>
      <c r="IO768" s="113"/>
      <c r="IP768" s="113"/>
      <c r="IQ768" s="113"/>
      <c r="IR768" s="113"/>
      <c r="IS768" s="113"/>
      <c r="IT768" s="113"/>
      <c r="IU768" s="113"/>
      <c r="IV768" s="113"/>
    </row>
    <row r="769" customFormat="false" ht="35.05" hidden="false" customHeight="true" outlineLevel="0" collapsed="false">
      <c r="A769" s="93"/>
      <c r="B769" s="224"/>
      <c r="C769" s="93"/>
      <c r="D769" s="93"/>
      <c r="E769" s="93"/>
      <c r="F769" s="96"/>
      <c r="G769" s="28" t="s">
        <v>166</v>
      </c>
      <c r="H769" s="201"/>
      <c r="I769" s="33"/>
      <c r="J769" s="202"/>
      <c r="K769" s="201"/>
      <c r="L769" s="33"/>
      <c r="M769" s="202"/>
      <c r="N769" s="201"/>
      <c r="O769" s="33"/>
      <c r="P769" s="202"/>
      <c r="Q769" s="201"/>
      <c r="R769" s="33"/>
      <c r="S769" s="202"/>
      <c r="T769" s="201"/>
      <c r="U769" s="33"/>
      <c r="V769" s="202"/>
      <c r="W769" s="29"/>
      <c r="X769" s="33"/>
      <c r="Y769" s="31"/>
      <c r="Z769" s="29"/>
      <c r="AA769" s="33"/>
      <c r="AB769" s="31"/>
      <c r="AC769" s="37"/>
      <c r="AD769" s="33"/>
      <c r="AE769" s="38"/>
      <c r="BM769" s="113"/>
      <c r="BN769" s="113"/>
      <c r="BO769" s="113"/>
      <c r="BP769" s="113"/>
      <c r="BQ769" s="113"/>
      <c r="BR769" s="113"/>
      <c r="BS769" s="113"/>
      <c r="BT769" s="113"/>
      <c r="BU769" s="113"/>
      <c r="BV769" s="113"/>
      <c r="BW769" s="113"/>
      <c r="BX769" s="113"/>
      <c r="BY769" s="113"/>
      <c r="BZ769" s="113"/>
      <c r="CA769" s="113"/>
      <c r="CB769" s="113"/>
      <c r="CC769" s="113"/>
      <c r="CD769" s="113"/>
      <c r="CE769" s="113"/>
      <c r="CF769" s="113"/>
      <c r="CG769" s="113"/>
      <c r="CH769" s="113"/>
      <c r="CI769" s="113"/>
      <c r="CJ769" s="113"/>
      <c r="CK769" s="113"/>
      <c r="CL769" s="113"/>
      <c r="CM769" s="113"/>
      <c r="CN769" s="113"/>
      <c r="CO769" s="113"/>
      <c r="CP769" s="113"/>
      <c r="CQ769" s="113"/>
      <c r="CR769" s="113"/>
      <c r="CS769" s="113"/>
      <c r="CT769" s="113"/>
      <c r="CU769" s="113"/>
      <c r="CV769" s="113"/>
      <c r="CW769" s="113"/>
      <c r="CX769" s="113"/>
      <c r="CY769" s="113"/>
      <c r="CZ769" s="113"/>
      <c r="DA769" s="113"/>
      <c r="DB769" s="113"/>
      <c r="DC769" s="113"/>
      <c r="DD769" s="113"/>
      <c r="DE769" s="113"/>
      <c r="DF769" s="113"/>
      <c r="DG769" s="113"/>
      <c r="DH769" s="113"/>
      <c r="DI769" s="113"/>
      <c r="DJ769" s="113"/>
      <c r="DK769" s="113"/>
      <c r="DL769" s="113"/>
      <c r="DM769" s="113"/>
      <c r="DN769" s="113"/>
      <c r="DO769" s="113"/>
      <c r="DP769" s="113"/>
      <c r="DQ769" s="113"/>
      <c r="DR769" s="113"/>
      <c r="DS769" s="113"/>
      <c r="DT769" s="113"/>
      <c r="DU769" s="113"/>
      <c r="DV769" s="113"/>
      <c r="DW769" s="113"/>
      <c r="DX769" s="113"/>
      <c r="DY769" s="113"/>
      <c r="DZ769" s="113"/>
      <c r="EA769" s="113"/>
      <c r="EB769" s="113"/>
      <c r="EC769" s="113"/>
      <c r="ED769" s="113"/>
      <c r="EE769" s="113"/>
      <c r="EF769" s="113"/>
      <c r="EG769" s="113"/>
      <c r="EH769" s="113"/>
      <c r="EI769" s="113"/>
      <c r="EJ769" s="113"/>
      <c r="EK769" s="113"/>
      <c r="EL769" s="113"/>
      <c r="EM769" s="113"/>
      <c r="EN769" s="113"/>
      <c r="EO769" s="113"/>
      <c r="EP769" s="113"/>
      <c r="EQ769" s="113"/>
      <c r="ER769" s="113"/>
      <c r="ES769" s="113"/>
      <c r="ET769" s="113"/>
      <c r="EU769" s="113"/>
      <c r="EV769" s="113"/>
      <c r="EW769" s="113"/>
      <c r="EX769" s="113"/>
      <c r="EY769" s="113"/>
      <c r="EZ769" s="113"/>
      <c r="FA769" s="113"/>
      <c r="FB769" s="113"/>
      <c r="FC769" s="113"/>
      <c r="FD769" s="113"/>
      <c r="FE769" s="113"/>
      <c r="FF769" s="113"/>
      <c r="FG769" s="113"/>
      <c r="FH769" s="113"/>
      <c r="FI769" s="113"/>
      <c r="FJ769" s="113"/>
      <c r="FK769" s="113"/>
      <c r="FL769" s="113"/>
      <c r="FM769" s="113"/>
      <c r="FN769" s="113"/>
      <c r="FO769" s="113"/>
      <c r="FP769" s="113"/>
      <c r="FQ769" s="113"/>
      <c r="FR769" s="113"/>
      <c r="FS769" s="113"/>
      <c r="FT769" s="113"/>
      <c r="FU769" s="113"/>
      <c r="FV769" s="113"/>
      <c r="FW769" s="113"/>
      <c r="FX769" s="113"/>
      <c r="FY769" s="113"/>
      <c r="FZ769" s="113"/>
      <c r="GA769" s="113"/>
      <c r="GB769" s="113"/>
      <c r="GC769" s="113"/>
      <c r="GD769" s="113"/>
      <c r="GE769" s="113"/>
      <c r="GF769" s="113"/>
      <c r="GG769" s="113"/>
      <c r="GH769" s="113"/>
      <c r="GI769" s="113"/>
      <c r="GJ769" s="113"/>
      <c r="GK769" s="113"/>
      <c r="GL769" s="113"/>
      <c r="GM769" s="113"/>
      <c r="GN769" s="113"/>
      <c r="GO769" s="113"/>
      <c r="GP769" s="113"/>
      <c r="GQ769" s="113"/>
      <c r="GR769" s="113"/>
      <c r="GS769" s="113"/>
      <c r="GT769" s="113"/>
      <c r="GU769" s="113"/>
      <c r="GV769" s="113"/>
      <c r="GW769" s="113"/>
      <c r="GX769" s="113"/>
      <c r="GY769" s="113"/>
      <c r="GZ769" s="113"/>
      <c r="HA769" s="113"/>
      <c r="HB769" s="113"/>
      <c r="HC769" s="113"/>
      <c r="HD769" s="113"/>
      <c r="HE769" s="113"/>
      <c r="HF769" s="113"/>
      <c r="HG769" s="113"/>
      <c r="HH769" s="113"/>
      <c r="HI769" s="113"/>
      <c r="HJ769" s="113"/>
      <c r="HK769" s="113"/>
      <c r="HL769" s="113"/>
      <c r="HM769" s="113"/>
      <c r="HN769" s="113"/>
      <c r="HO769" s="113"/>
      <c r="HP769" s="113"/>
      <c r="HQ769" s="113"/>
      <c r="HR769" s="113"/>
      <c r="HS769" s="113"/>
      <c r="HT769" s="113"/>
      <c r="HU769" s="113"/>
      <c r="HV769" s="113"/>
      <c r="HW769" s="113"/>
      <c r="HX769" s="113"/>
      <c r="HY769" s="113"/>
      <c r="HZ769" s="113"/>
      <c r="IA769" s="113"/>
      <c r="IB769" s="113"/>
      <c r="IC769" s="113"/>
      <c r="ID769" s="113"/>
      <c r="IE769" s="113"/>
      <c r="IF769" s="113"/>
      <c r="IG769" s="113"/>
      <c r="IH769" s="113"/>
      <c r="II769" s="113"/>
      <c r="IJ769" s="113"/>
      <c r="IK769" s="113"/>
      <c r="IL769" s="113"/>
      <c r="IM769" s="113"/>
      <c r="IN769" s="113"/>
      <c r="IO769" s="113"/>
      <c r="IP769" s="113"/>
      <c r="IQ769" s="113"/>
      <c r="IR769" s="113"/>
      <c r="IS769" s="113"/>
      <c r="IT769" s="113"/>
      <c r="IU769" s="113"/>
      <c r="IV769" s="113"/>
    </row>
    <row r="770" customFormat="false" ht="30" hidden="false" customHeight="true" outlineLevel="0" collapsed="false">
      <c r="A770" s="93"/>
      <c r="B770" s="224"/>
      <c r="C770" s="93"/>
      <c r="D770" s="93"/>
      <c r="E770" s="93"/>
      <c r="F770" s="96"/>
      <c r="G770" s="28" t="s">
        <v>111</v>
      </c>
      <c r="H770" s="134" t="s">
        <v>115</v>
      </c>
      <c r="I770" s="134"/>
      <c r="J770" s="134"/>
      <c r="K770" s="108"/>
      <c r="L770" s="109" t="s">
        <v>80</v>
      </c>
      <c r="M770" s="110"/>
      <c r="N770" s="135"/>
      <c r="O770" s="109" t="s">
        <v>81</v>
      </c>
      <c r="P770" s="136"/>
      <c r="Q770" s="135"/>
      <c r="R770" s="109" t="s">
        <v>117</v>
      </c>
      <c r="S770" s="136"/>
      <c r="T770" s="111"/>
      <c r="U770" s="109"/>
      <c r="V770" s="137"/>
      <c r="W770" s="111"/>
      <c r="X770" s="109"/>
      <c r="Y770" s="137"/>
      <c r="Z770" s="111"/>
      <c r="AA770" s="109"/>
      <c r="AB770" s="137"/>
      <c r="AC770" s="108"/>
      <c r="AD770" s="109"/>
      <c r="AE770" s="110"/>
      <c r="BM770" s="113"/>
      <c r="BN770" s="113"/>
      <c r="BO770" s="113"/>
      <c r="BP770" s="113"/>
      <c r="BQ770" s="113"/>
      <c r="BR770" s="113"/>
      <c r="BS770" s="113"/>
      <c r="BT770" s="113"/>
      <c r="BU770" s="113"/>
      <c r="BV770" s="113"/>
      <c r="BW770" s="113"/>
      <c r="BX770" s="113"/>
      <c r="BY770" s="113"/>
      <c r="BZ770" s="113"/>
      <c r="CA770" s="113"/>
      <c r="CB770" s="113"/>
      <c r="CC770" s="113"/>
      <c r="CD770" s="113"/>
      <c r="CE770" s="113"/>
      <c r="CF770" s="113"/>
      <c r="CG770" s="113"/>
      <c r="CH770" s="113"/>
      <c r="CI770" s="113"/>
      <c r="CJ770" s="113"/>
      <c r="CK770" s="113"/>
      <c r="CL770" s="113"/>
      <c r="CM770" s="113"/>
      <c r="CN770" s="113"/>
      <c r="CO770" s="113"/>
      <c r="CP770" s="113"/>
      <c r="CQ770" s="113"/>
      <c r="CR770" s="113"/>
      <c r="CS770" s="113"/>
      <c r="CT770" s="113"/>
      <c r="CU770" s="113"/>
      <c r="CV770" s="113"/>
      <c r="CW770" s="113"/>
      <c r="CX770" s="113"/>
      <c r="CY770" s="113"/>
      <c r="CZ770" s="113"/>
      <c r="DA770" s="113"/>
      <c r="DB770" s="113"/>
      <c r="DC770" s="113"/>
      <c r="DD770" s="113"/>
      <c r="DE770" s="113"/>
      <c r="DF770" s="113"/>
      <c r="DG770" s="113"/>
      <c r="DH770" s="113"/>
      <c r="DI770" s="113"/>
      <c r="DJ770" s="113"/>
      <c r="DK770" s="113"/>
      <c r="DL770" s="113"/>
      <c r="DM770" s="113"/>
      <c r="DN770" s="113"/>
      <c r="DO770" s="113"/>
      <c r="DP770" s="113"/>
      <c r="DQ770" s="113"/>
      <c r="DR770" s="113"/>
      <c r="DS770" s="113"/>
      <c r="DT770" s="113"/>
      <c r="DU770" s="113"/>
      <c r="DV770" s="113"/>
      <c r="DW770" s="113"/>
      <c r="DX770" s="113"/>
      <c r="DY770" s="113"/>
      <c r="DZ770" s="113"/>
      <c r="EA770" s="113"/>
      <c r="EB770" s="113"/>
      <c r="EC770" s="113"/>
      <c r="ED770" s="113"/>
      <c r="EE770" s="113"/>
      <c r="EF770" s="113"/>
      <c r="EG770" s="113"/>
      <c r="EH770" s="113"/>
      <c r="EI770" s="113"/>
      <c r="EJ770" s="113"/>
      <c r="EK770" s="113"/>
      <c r="EL770" s="113"/>
      <c r="EM770" s="113"/>
      <c r="EN770" s="113"/>
      <c r="EO770" s="113"/>
      <c r="EP770" s="113"/>
      <c r="EQ770" s="113"/>
      <c r="ER770" s="113"/>
      <c r="ES770" s="113"/>
      <c r="ET770" s="113"/>
      <c r="EU770" s="113"/>
      <c r="EV770" s="113"/>
      <c r="EW770" s="113"/>
      <c r="EX770" s="113"/>
      <c r="EY770" s="113"/>
      <c r="EZ770" s="113"/>
      <c r="FA770" s="113"/>
      <c r="FB770" s="113"/>
      <c r="FC770" s="113"/>
      <c r="FD770" s="113"/>
      <c r="FE770" s="113"/>
      <c r="FF770" s="113"/>
      <c r="FG770" s="113"/>
      <c r="FH770" s="113"/>
      <c r="FI770" s="113"/>
      <c r="FJ770" s="113"/>
      <c r="FK770" s="113"/>
      <c r="FL770" s="113"/>
      <c r="FM770" s="113"/>
      <c r="FN770" s="113"/>
      <c r="FO770" s="113"/>
      <c r="FP770" s="113"/>
      <c r="FQ770" s="113"/>
      <c r="FR770" s="113"/>
      <c r="FS770" s="113"/>
      <c r="FT770" s="113"/>
      <c r="FU770" s="113"/>
      <c r="FV770" s="113"/>
      <c r="FW770" s="113"/>
      <c r="FX770" s="113"/>
      <c r="FY770" s="113"/>
      <c r="FZ770" s="113"/>
      <c r="GA770" s="113"/>
      <c r="GB770" s="113"/>
      <c r="GC770" s="113"/>
      <c r="GD770" s="113"/>
      <c r="GE770" s="113"/>
      <c r="GF770" s="113"/>
      <c r="GG770" s="113"/>
      <c r="GH770" s="113"/>
      <c r="GI770" s="113"/>
      <c r="GJ770" s="113"/>
      <c r="GK770" s="113"/>
      <c r="GL770" s="113"/>
      <c r="GM770" s="113"/>
      <c r="GN770" s="113"/>
      <c r="GO770" s="113"/>
      <c r="GP770" s="113"/>
      <c r="GQ770" s="113"/>
      <c r="GR770" s="113"/>
      <c r="GS770" s="113"/>
      <c r="GT770" s="113"/>
      <c r="GU770" s="113"/>
      <c r="GV770" s="113"/>
      <c r="GW770" s="113"/>
      <c r="GX770" s="113"/>
      <c r="GY770" s="113"/>
      <c r="GZ770" s="113"/>
      <c r="HA770" s="113"/>
      <c r="HB770" s="113"/>
      <c r="HC770" s="113"/>
      <c r="HD770" s="113"/>
      <c r="HE770" s="113"/>
      <c r="HF770" s="113"/>
      <c r="HG770" s="113"/>
      <c r="HH770" s="113"/>
      <c r="HI770" s="113"/>
      <c r="HJ770" s="113"/>
      <c r="HK770" s="113"/>
      <c r="HL770" s="113"/>
      <c r="HM770" s="113"/>
      <c r="HN770" s="113"/>
      <c r="HO770" s="113"/>
      <c r="HP770" s="113"/>
      <c r="HQ770" s="113"/>
      <c r="HR770" s="113"/>
      <c r="HS770" s="113"/>
      <c r="HT770" s="113"/>
      <c r="HU770" s="113"/>
      <c r="HV770" s="113"/>
      <c r="HW770" s="113"/>
      <c r="HX770" s="113"/>
      <c r="HY770" s="113"/>
      <c r="HZ770" s="113"/>
      <c r="IA770" s="113"/>
      <c r="IB770" s="113"/>
      <c r="IC770" s="113"/>
      <c r="ID770" s="113"/>
      <c r="IE770" s="113"/>
      <c r="IF770" s="113"/>
      <c r="IG770" s="113"/>
      <c r="IH770" s="113"/>
      <c r="II770" s="113"/>
      <c r="IJ770" s="113"/>
      <c r="IK770" s="113"/>
      <c r="IL770" s="113"/>
      <c r="IM770" s="113"/>
      <c r="IN770" s="113"/>
      <c r="IO770" s="113"/>
      <c r="IP770" s="113"/>
      <c r="IQ770" s="113"/>
      <c r="IR770" s="113"/>
      <c r="IS770" s="113"/>
      <c r="IT770" s="113"/>
      <c r="IU770" s="113"/>
      <c r="IV770" s="113"/>
    </row>
    <row r="771" customFormat="false" ht="27.6" hidden="false" customHeight="true" outlineLevel="0" collapsed="false">
      <c r="A771" s="226"/>
      <c r="B771" s="93"/>
      <c r="C771" s="93"/>
      <c r="D771" s="93"/>
      <c r="E771" s="93"/>
      <c r="F771" s="96"/>
      <c r="G771" s="28" t="s">
        <v>198</v>
      </c>
      <c r="H771" s="35"/>
      <c r="I771" s="30"/>
      <c r="J771" s="283"/>
      <c r="K771" s="35"/>
      <c r="L771" s="30"/>
      <c r="M771" s="283"/>
      <c r="N771" s="35"/>
      <c r="O771" s="30"/>
      <c r="P771" s="36"/>
      <c r="Q771" s="35"/>
      <c r="R771" s="30"/>
      <c r="S771" s="36"/>
      <c r="T771" s="35"/>
      <c r="U771" s="33"/>
      <c r="V771" s="36"/>
      <c r="W771" s="29"/>
      <c r="X771" s="33"/>
      <c r="Y771" s="36"/>
      <c r="Z771" s="37"/>
      <c r="AA771" s="37"/>
      <c r="AB771" s="37"/>
      <c r="AC771" s="29"/>
      <c r="AD771" s="33"/>
      <c r="AE771" s="36"/>
      <c r="BM771" s="113"/>
      <c r="BN771" s="113"/>
      <c r="BO771" s="113"/>
      <c r="BP771" s="113"/>
      <c r="BQ771" s="113"/>
      <c r="BR771" s="113"/>
      <c r="BS771" s="113"/>
      <c r="BT771" s="113"/>
      <c r="BU771" s="113"/>
      <c r="BV771" s="113"/>
      <c r="BW771" s="113"/>
      <c r="BX771" s="113"/>
      <c r="BY771" s="113"/>
      <c r="BZ771" s="113"/>
      <c r="CA771" s="113"/>
      <c r="CB771" s="113"/>
      <c r="CC771" s="113"/>
      <c r="CD771" s="113"/>
      <c r="CE771" s="113"/>
      <c r="CF771" s="113"/>
      <c r="CG771" s="113"/>
      <c r="CH771" s="113"/>
      <c r="CI771" s="113"/>
      <c r="CJ771" s="113"/>
      <c r="CK771" s="113"/>
      <c r="CL771" s="113"/>
      <c r="CM771" s="113"/>
      <c r="CN771" s="113"/>
      <c r="CO771" s="113"/>
      <c r="CP771" s="113"/>
      <c r="CQ771" s="113"/>
      <c r="CR771" s="113"/>
      <c r="CS771" s="113"/>
      <c r="CT771" s="113"/>
      <c r="CU771" s="113"/>
      <c r="CV771" s="113"/>
      <c r="CW771" s="113"/>
      <c r="CX771" s="113"/>
      <c r="CY771" s="113"/>
      <c r="CZ771" s="113"/>
      <c r="DA771" s="113"/>
      <c r="DB771" s="113"/>
      <c r="DC771" s="113"/>
      <c r="DD771" s="113"/>
      <c r="DE771" s="113"/>
      <c r="DF771" s="113"/>
      <c r="DG771" s="113"/>
      <c r="DH771" s="113"/>
      <c r="DI771" s="113"/>
      <c r="DJ771" s="113"/>
      <c r="DK771" s="113"/>
      <c r="DL771" s="113"/>
      <c r="DM771" s="113"/>
      <c r="DN771" s="113"/>
      <c r="DO771" s="113"/>
      <c r="DP771" s="113"/>
      <c r="DQ771" s="113"/>
      <c r="DR771" s="113"/>
      <c r="DS771" s="113"/>
      <c r="DT771" s="113"/>
      <c r="DU771" s="113"/>
      <c r="DV771" s="113"/>
      <c r="DW771" s="113"/>
      <c r="DX771" s="113"/>
      <c r="DY771" s="113"/>
      <c r="DZ771" s="113"/>
      <c r="EA771" s="113"/>
      <c r="EB771" s="113"/>
      <c r="EC771" s="113"/>
      <c r="ED771" s="113"/>
      <c r="EE771" s="113"/>
      <c r="EF771" s="113"/>
      <c r="EG771" s="113"/>
      <c r="EH771" s="113"/>
      <c r="EI771" s="113"/>
      <c r="EJ771" s="113"/>
      <c r="EK771" s="113"/>
      <c r="EL771" s="113"/>
      <c r="EM771" s="113"/>
      <c r="EN771" s="113"/>
      <c r="EO771" s="113"/>
      <c r="EP771" s="113"/>
      <c r="EQ771" s="113"/>
      <c r="ER771" s="113"/>
      <c r="ES771" s="113"/>
      <c r="ET771" s="113"/>
      <c r="EU771" s="113"/>
      <c r="EV771" s="113"/>
      <c r="EW771" s="113"/>
      <c r="EX771" s="113"/>
      <c r="EY771" s="113"/>
      <c r="EZ771" s="113"/>
      <c r="FA771" s="113"/>
      <c r="FB771" s="113"/>
      <c r="FC771" s="113"/>
      <c r="FD771" s="113"/>
      <c r="FE771" s="113"/>
      <c r="FF771" s="113"/>
      <c r="FG771" s="113"/>
      <c r="FH771" s="113"/>
      <c r="FI771" s="113"/>
      <c r="FJ771" s="113"/>
      <c r="FK771" s="113"/>
      <c r="FL771" s="113"/>
      <c r="FM771" s="113"/>
      <c r="FN771" s="113"/>
      <c r="FO771" s="113"/>
      <c r="FP771" s="113"/>
      <c r="FQ771" s="113"/>
      <c r="FR771" s="113"/>
      <c r="FS771" s="113"/>
      <c r="FT771" s="113"/>
      <c r="FU771" s="113"/>
      <c r="FV771" s="113"/>
      <c r="FW771" s="113"/>
      <c r="FX771" s="113"/>
      <c r="FY771" s="113"/>
      <c r="FZ771" s="113"/>
      <c r="GA771" s="113"/>
      <c r="GB771" s="113"/>
      <c r="GC771" s="113"/>
      <c r="GD771" s="113"/>
      <c r="GE771" s="113"/>
      <c r="GF771" s="113"/>
      <c r="GG771" s="113"/>
      <c r="GH771" s="113"/>
      <c r="GI771" s="113"/>
      <c r="GJ771" s="113"/>
      <c r="GK771" s="113"/>
      <c r="GL771" s="113"/>
      <c r="GM771" s="113"/>
      <c r="GN771" s="113"/>
      <c r="GO771" s="113"/>
      <c r="GP771" s="113"/>
      <c r="GQ771" s="113"/>
      <c r="GR771" s="113"/>
      <c r="GS771" s="113"/>
      <c r="GT771" s="113"/>
      <c r="GU771" s="113"/>
      <c r="GV771" s="113"/>
      <c r="GW771" s="113"/>
      <c r="GX771" s="113"/>
      <c r="GY771" s="113"/>
      <c r="GZ771" s="113"/>
      <c r="HA771" s="113"/>
      <c r="HB771" s="113"/>
      <c r="HC771" s="113"/>
      <c r="HD771" s="113"/>
      <c r="HE771" s="113"/>
      <c r="HF771" s="113"/>
      <c r="HG771" s="113"/>
      <c r="HH771" s="113"/>
      <c r="HI771" s="113"/>
      <c r="HJ771" s="113"/>
      <c r="HK771" s="113"/>
      <c r="HL771" s="113"/>
      <c r="HM771" s="113"/>
      <c r="HN771" s="113"/>
      <c r="HO771" s="113"/>
      <c r="HP771" s="113"/>
      <c r="HQ771" s="113"/>
      <c r="HR771" s="113"/>
      <c r="HS771" s="113"/>
      <c r="HT771" s="113"/>
      <c r="HU771" s="113"/>
      <c r="HV771" s="113"/>
      <c r="HW771" s="113"/>
      <c r="HX771" s="113"/>
      <c r="HY771" s="113"/>
      <c r="HZ771" s="113"/>
      <c r="IA771" s="113"/>
      <c r="IB771" s="113"/>
      <c r="IC771" s="113"/>
      <c r="ID771" s="113"/>
      <c r="IE771" s="113"/>
      <c r="IF771" s="113"/>
      <c r="IG771" s="113"/>
      <c r="IH771" s="113"/>
      <c r="II771" s="113"/>
      <c r="IJ771" s="113"/>
      <c r="IK771" s="113"/>
      <c r="IL771" s="113"/>
      <c r="IM771" s="113"/>
      <c r="IN771" s="113"/>
      <c r="IO771" s="113"/>
      <c r="IP771" s="113"/>
      <c r="IQ771" s="113"/>
      <c r="IR771" s="113"/>
      <c r="IS771" s="113"/>
      <c r="IT771" s="113"/>
      <c r="IU771" s="113"/>
      <c r="IV771" s="113"/>
    </row>
    <row r="772" customFormat="false" ht="29.2" hidden="false" customHeight="true" outlineLevel="0" collapsed="false">
      <c r="A772" s="228"/>
      <c r="B772" s="228"/>
      <c r="C772" s="39"/>
      <c r="D772" s="39"/>
      <c r="E772" s="39"/>
      <c r="F772" s="40"/>
      <c r="G772" s="28" t="s">
        <v>166</v>
      </c>
      <c r="H772" s="201"/>
      <c r="I772" s="33"/>
      <c r="J772" s="202"/>
      <c r="K772" s="29"/>
      <c r="L772" s="30"/>
      <c r="M772" s="31"/>
      <c r="N772" s="35"/>
      <c r="O772" s="33"/>
      <c r="P772" s="36"/>
      <c r="Q772" s="201"/>
      <c r="R772" s="33"/>
      <c r="S772" s="202"/>
      <c r="T772" s="29"/>
      <c r="U772" s="31"/>
      <c r="V772" s="31"/>
      <c r="W772" s="35"/>
      <c r="X772" s="33"/>
      <c r="Y772" s="31"/>
      <c r="Z772" s="37"/>
      <c r="AA772" s="31"/>
      <c r="AB772" s="31"/>
      <c r="AC772" s="29"/>
      <c r="AD772" s="33"/>
      <c r="AE772" s="31"/>
      <c r="BM772" s="113"/>
      <c r="BN772" s="113"/>
      <c r="BO772" s="113"/>
      <c r="BP772" s="113"/>
      <c r="BQ772" s="113"/>
      <c r="BR772" s="113"/>
      <c r="BS772" s="113"/>
      <c r="BT772" s="113"/>
      <c r="BU772" s="113"/>
      <c r="BV772" s="113"/>
      <c r="BW772" s="113"/>
      <c r="BX772" s="113"/>
      <c r="BY772" s="113"/>
      <c r="BZ772" s="113"/>
      <c r="CA772" s="113"/>
      <c r="CB772" s="113"/>
      <c r="CC772" s="113"/>
      <c r="CD772" s="113"/>
      <c r="CE772" s="113"/>
      <c r="CF772" s="113"/>
      <c r="CG772" s="113"/>
      <c r="CH772" s="113"/>
      <c r="CI772" s="113"/>
      <c r="CJ772" s="113"/>
      <c r="CK772" s="113"/>
      <c r="CL772" s="113"/>
      <c r="CM772" s="113"/>
      <c r="CN772" s="113"/>
      <c r="CO772" s="113"/>
      <c r="CP772" s="113"/>
      <c r="CQ772" s="113"/>
      <c r="CR772" s="113"/>
      <c r="CS772" s="113"/>
      <c r="CT772" s="113"/>
      <c r="CU772" s="113"/>
      <c r="CV772" s="113"/>
      <c r="CW772" s="113"/>
      <c r="CX772" s="113"/>
      <c r="CY772" s="113"/>
      <c r="CZ772" s="113"/>
      <c r="DA772" s="113"/>
      <c r="DB772" s="113"/>
      <c r="DC772" s="113"/>
      <c r="DD772" s="113"/>
      <c r="DE772" s="113"/>
      <c r="DF772" s="113"/>
      <c r="DG772" s="113"/>
      <c r="DH772" s="113"/>
      <c r="DI772" s="113"/>
      <c r="DJ772" s="113"/>
      <c r="DK772" s="113"/>
      <c r="DL772" s="113"/>
      <c r="DM772" s="113"/>
      <c r="DN772" s="113"/>
      <c r="DO772" s="113"/>
      <c r="DP772" s="113"/>
      <c r="DQ772" s="113"/>
      <c r="DR772" s="113"/>
      <c r="DS772" s="113"/>
      <c r="DT772" s="113"/>
      <c r="DU772" s="113"/>
      <c r="DV772" s="113"/>
      <c r="DW772" s="113"/>
      <c r="DX772" s="113"/>
      <c r="DY772" s="113"/>
      <c r="DZ772" s="113"/>
      <c r="EA772" s="113"/>
      <c r="EB772" s="113"/>
      <c r="EC772" s="113"/>
      <c r="ED772" s="113"/>
      <c r="EE772" s="113"/>
      <c r="EF772" s="113"/>
      <c r="EG772" s="113"/>
      <c r="EH772" s="113"/>
      <c r="EI772" s="113"/>
      <c r="EJ772" s="113"/>
      <c r="EK772" s="113"/>
      <c r="EL772" s="113"/>
      <c r="EM772" s="113"/>
      <c r="EN772" s="113"/>
      <c r="EO772" s="113"/>
      <c r="EP772" s="113"/>
      <c r="EQ772" s="113"/>
      <c r="ER772" s="113"/>
      <c r="ES772" s="113"/>
      <c r="ET772" s="113"/>
      <c r="EU772" s="113"/>
      <c r="EV772" s="113"/>
      <c r="EW772" s="113"/>
      <c r="EX772" s="113"/>
      <c r="EY772" s="113"/>
      <c r="EZ772" s="113"/>
      <c r="FA772" s="113"/>
      <c r="FB772" s="113"/>
      <c r="FC772" s="113"/>
      <c r="FD772" s="113"/>
      <c r="FE772" s="113"/>
      <c r="FF772" s="113"/>
      <c r="FG772" s="113"/>
      <c r="FH772" s="113"/>
      <c r="FI772" s="113"/>
      <c r="FJ772" s="113"/>
      <c r="FK772" s="113"/>
      <c r="FL772" s="113"/>
      <c r="FM772" s="113"/>
      <c r="FN772" s="113"/>
      <c r="FO772" s="113"/>
      <c r="FP772" s="113"/>
      <c r="FQ772" s="113"/>
      <c r="FR772" s="113"/>
      <c r="FS772" s="113"/>
      <c r="FT772" s="113"/>
      <c r="FU772" s="113"/>
      <c r="FV772" s="113"/>
      <c r="FW772" s="113"/>
      <c r="FX772" s="113"/>
      <c r="FY772" s="113"/>
      <c r="FZ772" s="113"/>
      <c r="GA772" s="113"/>
      <c r="GB772" s="113"/>
      <c r="GC772" s="113"/>
      <c r="GD772" s="113"/>
      <c r="GE772" s="113"/>
      <c r="GF772" s="113"/>
      <c r="GG772" s="113"/>
      <c r="GH772" s="113"/>
      <c r="GI772" s="113"/>
      <c r="GJ772" s="113"/>
      <c r="GK772" s="113"/>
      <c r="GL772" s="113"/>
      <c r="GM772" s="113"/>
      <c r="GN772" s="113"/>
      <c r="GO772" s="113"/>
      <c r="GP772" s="113"/>
      <c r="GQ772" s="113"/>
      <c r="GR772" s="113"/>
      <c r="GS772" s="113"/>
      <c r="GT772" s="113"/>
      <c r="GU772" s="113"/>
      <c r="GV772" s="113"/>
      <c r="GW772" s="113"/>
      <c r="GX772" s="113"/>
      <c r="GY772" s="113"/>
      <c r="GZ772" s="113"/>
      <c r="HA772" s="113"/>
      <c r="HB772" s="113"/>
      <c r="HC772" s="113"/>
      <c r="HD772" s="113"/>
      <c r="HE772" s="113"/>
      <c r="HF772" s="113"/>
      <c r="HG772" s="113"/>
      <c r="HH772" s="113"/>
      <c r="HI772" s="113"/>
      <c r="HJ772" s="113"/>
      <c r="HK772" s="113"/>
      <c r="HL772" s="113"/>
      <c r="HM772" s="113"/>
      <c r="HN772" s="113"/>
      <c r="HO772" s="113"/>
      <c r="HP772" s="113"/>
      <c r="HQ772" s="113"/>
      <c r="HR772" s="113"/>
      <c r="HS772" s="113"/>
      <c r="HT772" s="113"/>
      <c r="HU772" s="113"/>
      <c r="HV772" s="113"/>
      <c r="HW772" s="113"/>
      <c r="HX772" s="113"/>
      <c r="HY772" s="113"/>
      <c r="HZ772" s="113"/>
      <c r="IA772" s="113"/>
      <c r="IB772" s="113"/>
      <c r="IC772" s="113"/>
      <c r="ID772" s="113"/>
      <c r="IE772" s="113"/>
      <c r="IF772" s="113"/>
      <c r="IG772" s="113"/>
      <c r="IH772" s="113"/>
      <c r="II772" s="113"/>
      <c r="IJ772" s="113"/>
      <c r="IK772" s="113"/>
      <c r="IL772" s="113"/>
      <c r="IM772" s="113"/>
      <c r="IN772" s="113"/>
      <c r="IO772" s="113"/>
      <c r="IP772" s="113"/>
      <c r="IQ772" s="113"/>
      <c r="IR772" s="113"/>
      <c r="IS772" s="113"/>
      <c r="IT772" s="113"/>
      <c r="IU772" s="113"/>
      <c r="IV772" s="113"/>
    </row>
    <row r="773" s="3" customFormat="true" ht="26.95" hidden="false" customHeight="true" outlineLevel="0" collapsed="false">
      <c r="A773" s="13" t="s">
        <v>2451</v>
      </c>
      <c r="B773" s="13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6"/>
    </row>
    <row r="774" customFormat="false" ht="38.05" hidden="false" customHeight="true" outlineLevel="0" collapsed="false">
      <c r="A774" s="18" t="s">
        <v>21</v>
      </c>
      <c r="B774" s="18" t="s">
        <v>22</v>
      </c>
      <c r="C774" s="18" t="s">
        <v>23</v>
      </c>
      <c r="D774" s="18" t="s">
        <v>24</v>
      </c>
      <c r="E774" s="18" t="s">
        <v>25</v>
      </c>
      <c r="F774" s="313" t="s">
        <v>26</v>
      </c>
      <c r="G774" s="18"/>
      <c r="H774" s="20"/>
      <c r="I774" s="21" t="s">
        <v>27</v>
      </c>
      <c r="J774" s="22"/>
      <c r="K774" s="20"/>
      <c r="L774" s="21" t="s">
        <v>28</v>
      </c>
      <c r="M774" s="22"/>
      <c r="N774" s="20"/>
      <c r="O774" s="21" t="s">
        <v>29</v>
      </c>
      <c r="P774" s="22"/>
      <c r="Q774" s="20"/>
      <c r="R774" s="21" t="s">
        <v>30</v>
      </c>
      <c r="S774" s="22"/>
      <c r="T774" s="23"/>
      <c r="U774" s="21" t="s">
        <v>31</v>
      </c>
      <c r="V774" s="22"/>
      <c r="W774" s="20"/>
      <c r="X774" s="21" t="s">
        <v>32</v>
      </c>
      <c r="Y774" s="22"/>
      <c r="Z774" s="20"/>
      <c r="AA774" s="21" t="s">
        <v>33</v>
      </c>
      <c r="AB774" s="22"/>
      <c r="AC774" s="18" t="s">
        <v>34</v>
      </c>
      <c r="AD774" s="18"/>
      <c r="AE774" s="18"/>
    </row>
    <row r="775" customFormat="false" ht="40.25" hidden="false" customHeight="true" outlineLevel="0" collapsed="false">
      <c r="A775" s="28" t="s">
        <v>2452</v>
      </c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</row>
    <row r="776" customFormat="false" ht="26.95" hidden="false" customHeight="true" outlineLevel="0" collapsed="false">
      <c r="A776" s="13" t="s">
        <v>2453</v>
      </c>
      <c r="B776" s="13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6"/>
    </row>
    <row r="777" customFormat="false" ht="38.05" hidden="false" customHeight="true" outlineLevel="0" collapsed="false">
      <c r="A777" s="18" t="s">
        <v>21</v>
      </c>
      <c r="B777" s="18" t="s">
        <v>22</v>
      </c>
      <c r="C777" s="18" t="s">
        <v>23</v>
      </c>
      <c r="D777" s="18" t="s">
        <v>24</v>
      </c>
      <c r="E777" s="18" t="s">
        <v>25</v>
      </c>
      <c r="F777" s="313" t="s">
        <v>26</v>
      </c>
      <c r="G777" s="18"/>
      <c r="H777" s="20"/>
      <c r="I777" s="21" t="s">
        <v>27</v>
      </c>
      <c r="J777" s="22"/>
      <c r="K777" s="20"/>
      <c r="L777" s="21" t="s">
        <v>28</v>
      </c>
      <c r="M777" s="22"/>
      <c r="N777" s="20"/>
      <c r="O777" s="21" t="s">
        <v>29</v>
      </c>
      <c r="P777" s="22"/>
      <c r="Q777" s="20"/>
      <c r="R777" s="21" t="s">
        <v>30</v>
      </c>
      <c r="S777" s="22"/>
      <c r="T777" s="23"/>
      <c r="U777" s="21" t="s">
        <v>31</v>
      </c>
      <c r="V777" s="22"/>
      <c r="W777" s="20"/>
      <c r="X777" s="21" t="s">
        <v>32</v>
      </c>
      <c r="Y777" s="22"/>
      <c r="Z777" s="20"/>
      <c r="AA777" s="21" t="s">
        <v>33</v>
      </c>
      <c r="AB777" s="22"/>
      <c r="AC777" s="18" t="s">
        <v>34</v>
      </c>
      <c r="AD777" s="18"/>
      <c r="AE777" s="18"/>
    </row>
    <row r="778" customFormat="false" ht="40.25" hidden="false" customHeight="true" outlineLevel="0" collapsed="false">
      <c r="A778" s="28" t="s">
        <v>2454</v>
      </c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</row>
    <row r="779" customFormat="false" ht="32.8" hidden="false" customHeight="true" outlineLevel="0" collapsed="false">
      <c r="A779" s="13" t="s">
        <v>2455</v>
      </c>
      <c r="B779" s="13"/>
      <c r="C779" s="14"/>
      <c r="D779" s="14"/>
      <c r="E779" s="14"/>
      <c r="F779" s="15"/>
      <c r="G779" s="14"/>
      <c r="H779" s="241"/>
      <c r="I779" s="14"/>
      <c r="J779" s="242"/>
      <c r="K779" s="14"/>
      <c r="L779" s="14"/>
      <c r="M779" s="14"/>
      <c r="N779" s="14"/>
      <c r="O779" s="14"/>
      <c r="P779" s="14"/>
      <c r="Q779" s="241"/>
      <c r="R779" s="14"/>
      <c r="S779" s="243"/>
      <c r="T779" s="244"/>
      <c r="U779" s="14"/>
      <c r="V779" s="245"/>
      <c r="W779" s="241"/>
      <c r="X779" s="14"/>
      <c r="Y779" s="243"/>
      <c r="Z779" s="241"/>
      <c r="AA779" s="14"/>
      <c r="AB779" s="14"/>
      <c r="AC779" s="14"/>
      <c r="AD779" s="14"/>
      <c r="AE779" s="16"/>
    </row>
    <row r="780" customFormat="false" ht="38.05" hidden="false" customHeight="true" outlineLevel="0" collapsed="false">
      <c r="A780" s="18" t="s">
        <v>21</v>
      </c>
      <c r="B780" s="18"/>
      <c r="C780" s="18" t="s">
        <v>23</v>
      </c>
      <c r="D780" s="18" t="s">
        <v>24</v>
      </c>
      <c r="E780" s="18" t="s">
        <v>25</v>
      </c>
      <c r="F780" s="19" t="s">
        <v>26</v>
      </c>
      <c r="G780" s="18"/>
      <c r="H780" s="20"/>
      <c r="I780" s="21"/>
      <c r="J780" s="22"/>
      <c r="K780" s="20"/>
      <c r="L780" s="21"/>
      <c r="M780" s="22"/>
      <c r="N780" s="20"/>
      <c r="O780" s="21"/>
      <c r="P780" s="22"/>
      <c r="Q780" s="20"/>
      <c r="R780" s="21"/>
      <c r="S780" s="22"/>
      <c r="T780" s="23"/>
      <c r="U780" s="21"/>
      <c r="V780" s="22"/>
      <c r="W780" s="20"/>
      <c r="X780" s="21"/>
      <c r="Y780" s="22"/>
      <c r="Z780" s="20"/>
      <c r="AA780" s="21"/>
      <c r="AB780" s="22"/>
      <c r="AC780" s="18"/>
      <c r="AD780" s="18"/>
      <c r="AE780" s="18"/>
    </row>
    <row r="781" customFormat="false" ht="48.05" hidden="false" customHeight="true" outlineLevel="0" collapsed="false">
      <c r="A781" s="101" t="s">
        <v>2456</v>
      </c>
      <c r="B781" s="102"/>
      <c r="C781" s="103" t="s">
        <v>109</v>
      </c>
      <c r="D781" s="153" t="n">
        <v>35.57</v>
      </c>
      <c r="E781" s="105" t="s">
        <v>2457</v>
      </c>
      <c r="F781" s="155" t="n">
        <v>45185</v>
      </c>
      <c r="G781" s="107" t="s">
        <v>111</v>
      </c>
      <c r="H781" s="108"/>
      <c r="I781" s="109" t="s">
        <v>27</v>
      </c>
      <c r="J781" s="110"/>
      <c r="K781" s="108"/>
      <c r="L781" s="109" t="s">
        <v>28</v>
      </c>
      <c r="M781" s="110"/>
      <c r="N781" s="108"/>
      <c r="O781" s="109" t="s">
        <v>29</v>
      </c>
      <c r="P781" s="110"/>
      <c r="Q781" s="108"/>
      <c r="R781" s="109" t="s">
        <v>30</v>
      </c>
      <c r="S781" s="110"/>
      <c r="T781" s="111"/>
      <c r="U781" s="109" t="s">
        <v>112</v>
      </c>
      <c r="V781" s="110"/>
      <c r="W781" s="108"/>
      <c r="X781" s="109" t="s">
        <v>32</v>
      </c>
      <c r="Y781" s="110"/>
      <c r="Z781" s="108"/>
      <c r="AA781" s="109" t="s">
        <v>98</v>
      </c>
      <c r="AB781" s="110"/>
      <c r="AC781" s="112" t="s">
        <v>34</v>
      </c>
      <c r="AD781" s="112"/>
      <c r="AE781" s="112"/>
      <c r="BM781" s="113"/>
      <c r="BN781" s="113"/>
      <c r="BO781" s="113"/>
      <c r="BP781" s="113"/>
      <c r="BQ781" s="113"/>
      <c r="BR781" s="113"/>
      <c r="BS781" s="113"/>
      <c r="BT781" s="113"/>
      <c r="BU781" s="113"/>
      <c r="BV781" s="113"/>
      <c r="BW781" s="113"/>
      <c r="BX781" s="113"/>
      <c r="BY781" s="113"/>
      <c r="BZ781" s="113"/>
      <c r="CA781" s="113"/>
      <c r="CB781" s="113"/>
      <c r="CC781" s="113"/>
      <c r="CD781" s="113"/>
      <c r="CE781" s="113"/>
      <c r="CF781" s="113"/>
      <c r="CG781" s="113"/>
      <c r="CH781" s="113"/>
      <c r="CI781" s="113"/>
      <c r="CJ781" s="113"/>
      <c r="CK781" s="113"/>
      <c r="CL781" s="113"/>
      <c r="CM781" s="113"/>
      <c r="CN781" s="113"/>
      <c r="CO781" s="113"/>
      <c r="CP781" s="113"/>
      <c r="CQ781" s="113"/>
      <c r="CR781" s="113"/>
      <c r="CS781" s="113"/>
      <c r="CT781" s="113"/>
      <c r="CU781" s="113"/>
      <c r="CV781" s="113"/>
      <c r="CW781" s="113"/>
      <c r="CX781" s="113"/>
      <c r="CY781" s="113"/>
      <c r="CZ781" s="113"/>
      <c r="DA781" s="113"/>
      <c r="DB781" s="113"/>
      <c r="DC781" s="113"/>
      <c r="DD781" s="113"/>
      <c r="DE781" s="113"/>
      <c r="DF781" s="113"/>
      <c r="DG781" s="113"/>
      <c r="DH781" s="113"/>
      <c r="DI781" s="113"/>
      <c r="DJ781" s="113"/>
      <c r="DK781" s="113"/>
      <c r="DL781" s="113"/>
      <c r="DM781" s="113"/>
      <c r="DN781" s="113"/>
      <c r="DO781" s="113"/>
      <c r="DP781" s="113"/>
      <c r="DQ781" s="113"/>
      <c r="DR781" s="113"/>
      <c r="DS781" s="113"/>
      <c r="DT781" s="113"/>
      <c r="DU781" s="113"/>
      <c r="DV781" s="113"/>
      <c r="DW781" s="113"/>
      <c r="DX781" s="113"/>
      <c r="DY781" s="113"/>
      <c r="DZ781" s="113"/>
      <c r="EA781" s="113"/>
      <c r="EB781" s="113"/>
      <c r="EC781" s="113"/>
      <c r="ED781" s="113"/>
      <c r="EE781" s="113"/>
      <c r="EF781" s="113"/>
      <c r="EG781" s="113"/>
      <c r="EH781" s="113"/>
      <c r="EI781" s="113"/>
      <c r="EJ781" s="113"/>
      <c r="EK781" s="113"/>
      <c r="EL781" s="113"/>
      <c r="EM781" s="113"/>
      <c r="EN781" s="113"/>
      <c r="EO781" s="113"/>
      <c r="EP781" s="113"/>
      <c r="EQ781" s="113"/>
      <c r="ER781" s="113"/>
      <c r="ES781" s="113"/>
      <c r="ET781" s="113"/>
      <c r="EU781" s="113"/>
      <c r="EV781" s="113"/>
      <c r="EW781" s="113"/>
      <c r="EX781" s="113"/>
      <c r="EY781" s="113"/>
      <c r="EZ781" s="113"/>
      <c r="FA781" s="113"/>
      <c r="FB781" s="113"/>
      <c r="FC781" s="113"/>
      <c r="FD781" s="113"/>
      <c r="FE781" s="113"/>
      <c r="FF781" s="113"/>
      <c r="FG781" s="113"/>
      <c r="FH781" s="113"/>
      <c r="FI781" s="113"/>
      <c r="FJ781" s="113"/>
      <c r="FK781" s="113"/>
      <c r="FL781" s="113"/>
      <c r="FM781" s="113"/>
      <c r="FN781" s="113"/>
      <c r="FO781" s="113"/>
      <c r="FP781" s="113"/>
      <c r="FQ781" s="113"/>
      <c r="FR781" s="113"/>
      <c r="FS781" s="113"/>
      <c r="FT781" s="113"/>
      <c r="FU781" s="113"/>
      <c r="FV781" s="113"/>
      <c r="FW781" s="113"/>
      <c r="FX781" s="113"/>
      <c r="FY781" s="113"/>
      <c r="FZ781" s="113"/>
      <c r="GA781" s="113"/>
      <c r="GB781" s="113"/>
      <c r="GC781" s="113"/>
      <c r="GD781" s="113"/>
      <c r="GE781" s="113"/>
      <c r="GF781" s="113"/>
      <c r="GG781" s="113"/>
      <c r="GH781" s="113"/>
      <c r="GI781" s="113"/>
      <c r="GJ781" s="113"/>
      <c r="GK781" s="113"/>
      <c r="GL781" s="113"/>
      <c r="GM781" s="113"/>
      <c r="GN781" s="113"/>
      <c r="GO781" s="113"/>
      <c r="GP781" s="113"/>
      <c r="GQ781" s="113"/>
      <c r="GR781" s="113"/>
      <c r="GS781" s="113"/>
      <c r="GT781" s="113"/>
      <c r="GU781" s="113"/>
      <c r="GV781" s="113"/>
      <c r="GW781" s="113"/>
      <c r="GX781" s="113"/>
      <c r="GY781" s="113"/>
      <c r="GZ781" s="113"/>
      <c r="HA781" s="113"/>
      <c r="HB781" s="113"/>
      <c r="HC781" s="113"/>
      <c r="HD781" s="113"/>
      <c r="HE781" s="113"/>
      <c r="HF781" s="113"/>
      <c r="HG781" s="113"/>
      <c r="HH781" s="113"/>
      <c r="HI781" s="113"/>
      <c r="HJ781" s="113"/>
      <c r="HK781" s="113"/>
      <c r="HL781" s="113"/>
      <c r="HM781" s="113"/>
      <c r="HN781" s="113"/>
      <c r="HO781" s="113"/>
      <c r="HP781" s="113"/>
      <c r="HQ781" s="113"/>
      <c r="HR781" s="113"/>
      <c r="HS781" s="113"/>
      <c r="HT781" s="113"/>
      <c r="HU781" s="113"/>
      <c r="HV781" s="113"/>
      <c r="HW781" s="113"/>
      <c r="HX781" s="113"/>
      <c r="HY781" s="113"/>
      <c r="HZ781" s="113"/>
      <c r="IA781" s="113"/>
      <c r="IB781" s="113"/>
      <c r="IC781" s="113"/>
      <c r="ID781" s="113"/>
      <c r="IE781" s="113"/>
      <c r="IF781" s="113"/>
      <c r="IG781" s="113"/>
      <c r="IH781" s="113"/>
      <c r="II781" s="113"/>
      <c r="IJ781" s="113"/>
      <c r="IK781" s="113"/>
      <c r="IL781" s="113"/>
      <c r="IM781" s="113"/>
      <c r="IN781" s="113"/>
      <c r="IO781" s="113"/>
      <c r="IP781" s="113"/>
      <c r="IQ781" s="113"/>
      <c r="IR781" s="113"/>
      <c r="IS781" s="113"/>
      <c r="IT781" s="113"/>
      <c r="IU781" s="113"/>
      <c r="IV781" s="113"/>
    </row>
    <row r="782" customFormat="false" ht="43.9" hidden="false" customHeight="true" outlineLevel="0" collapsed="false">
      <c r="A782" s="114" t="s">
        <v>41</v>
      </c>
      <c r="B782" s="102"/>
      <c r="C782" s="115"/>
      <c r="D782" s="116"/>
      <c r="E782" s="150" t="s">
        <v>2458</v>
      </c>
      <c r="F782" s="156" t="n">
        <v>45225</v>
      </c>
      <c r="G782" s="107" t="s">
        <v>37</v>
      </c>
      <c r="H782" s="118" t="n">
        <v>0.1658</v>
      </c>
      <c r="I782" s="119" t="s">
        <v>39</v>
      </c>
      <c r="J782" s="120" t="n">
        <v>0.02688</v>
      </c>
      <c r="K782" s="118" t="n">
        <v>0.1943</v>
      </c>
      <c r="L782" s="119" t="s">
        <v>39</v>
      </c>
      <c r="M782" s="120" t="n">
        <v>0.1314</v>
      </c>
      <c r="N782" s="121" t="n">
        <v>0.008162</v>
      </c>
      <c r="O782" s="122" t="s">
        <v>39</v>
      </c>
      <c r="P782" s="123" t="n">
        <v>0.006008</v>
      </c>
      <c r="Q782" s="118" t="n">
        <v>0.1948</v>
      </c>
      <c r="R782" s="119" t="s">
        <v>39</v>
      </c>
      <c r="S782" s="120" t="n">
        <v>0.02804</v>
      </c>
      <c r="T782" s="124" t="n">
        <v>6.0279</v>
      </c>
      <c r="U782" s="125" t="s">
        <v>39</v>
      </c>
      <c r="V782" s="126" t="n">
        <v>1.347</v>
      </c>
      <c r="W782" s="118" t="n">
        <v>0.069115</v>
      </c>
      <c r="X782" s="119" t="s">
        <v>39</v>
      </c>
      <c r="Y782" s="120" t="n">
        <v>0.03101</v>
      </c>
      <c r="Z782" s="118" t="n">
        <v>0.09021</v>
      </c>
      <c r="AA782" s="119" t="s">
        <v>39</v>
      </c>
      <c r="AB782" s="120" t="n">
        <v>0.05005</v>
      </c>
      <c r="AC782" s="127"/>
      <c r="AD782" s="127"/>
      <c r="AE782" s="127"/>
      <c r="BM782" s="113"/>
      <c r="BN782" s="113"/>
      <c r="BO782" s="113"/>
      <c r="BP782" s="113"/>
      <c r="BQ782" s="113"/>
      <c r="BR782" s="113"/>
      <c r="BS782" s="113"/>
      <c r="BT782" s="113"/>
      <c r="BU782" s="113"/>
      <c r="BV782" s="113"/>
      <c r="BW782" s="113"/>
      <c r="BX782" s="113"/>
      <c r="BY782" s="113"/>
      <c r="BZ782" s="113"/>
      <c r="CA782" s="113"/>
      <c r="CB782" s="113"/>
      <c r="CC782" s="113"/>
      <c r="CD782" s="113"/>
      <c r="CE782" s="113"/>
      <c r="CF782" s="113"/>
      <c r="CG782" s="113"/>
      <c r="CH782" s="113"/>
      <c r="CI782" s="113"/>
      <c r="CJ782" s="113"/>
      <c r="CK782" s="113"/>
      <c r="CL782" s="113"/>
      <c r="CM782" s="113"/>
      <c r="CN782" s="113"/>
      <c r="CO782" s="113"/>
      <c r="CP782" s="113"/>
      <c r="CQ782" s="113"/>
      <c r="CR782" s="113"/>
      <c r="CS782" s="113"/>
      <c r="CT782" s="113"/>
      <c r="CU782" s="113"/>
      <c r="CV782" s="113"/>
      <c r="CW782" s="113"/>
      <c r="CX782" s="113"/>
      <c r="CY782" s="113"/>
      <c r="CZ782" s="113"/>
      <c r="DA782" s="113"/>
      <c r="DB782" s="113"/>
      <c r="DC782" s="113"/>
      <c r="DD782" s="113"/>
      <c r="DE782" s="113"/>
      <c r="DF782" s="113"/>
      <c r="DG782" s="113"/>
      <c r="DH782" s="113"/>
      <c r="DI782" s="113"/>
      <c r="DJ782" s="113"/>
      <c r="DK782" s="113"/>
      <c r="DL782" s="113"/>
      <c r="DM782" s="113"/>
      <c r="DN782" s="113"/>
      <c r="DO782" s="113"/>
      <c r="DP782" s="113"/>
      <c r="DQ782" s="113"/>
      <c r="DR782" s="113"/>
      <c r="DS782" s="113"/>
      <c r="DT782" s="113"/>
      <c r="DU782" s="113"/>
      <c r="DV782" s="113"/>
      <c r="DW782" s="113"/>
      <c r="DX782" s="113"/>
      <c r="DY782" s="113"/>
      <c r="DZ782" s="113"/>
      <c r="EA782" s="113"/>
      <c r="EB782" s="113"/>
      <c r="EC782" s="113"/>
      <c r="ED782" s="113"/>
      <c r="EE782" s="113"/>
      <c r="EF782" s="113"/>
      <c r="EG782" s="113"/>
      <c r="EH782" s="113"/>
      <c r="EI782" s="113"/>
      <c r="EJ782" s="113"/>
      <c r="EK782" s="113"/>
      <c r="EL782" s="113"/>
      <c r="EM782" s="113"/>
      <c r="EN782" s="113"/>
      <c r="EO782" s="113"/>
      <c r="EP782" s="113"/>
      <c r="EQ782" s="113"/>
      <c r="ER782" s="113"/>
      <c r="ES782" s="113"/>
      <c r="ET782" s="113"/>
      <c r="EU782" s="113"/>
      <c r="EV782" s="113"/>
      <c r="EW782" s="113"/>
      <c r="EX782" s="113"/>
      <c r="EY782" s="113"/>
      <c r="EZ782" s="113"/>
      <c r="FA782" s="113"/>
      <c r="FB782" s="113"/>
      <c r="FC782" s="113"/>
      <c r="FD782" s="113"/>
      <c r="FE782" s="113"/>
      <c r="FF782" s="113"/>
      <c r="FG782" s="113"/>
      <c r="FH782" s="113"/>
      <c r="FI782" s="113"/>
      <c r="FJ782" s="113"/>
      <c r="FK782" s="113"/>
      <c r="FL782" s="113"/>
      <c r="FM782" s="113"/>
      <c r="FN782" s="113"/>
      <c r="FO782" s="113"/>
      <c r="FP782" s="113"/>
      <c r="FQ782" s="113"/>
      <c r="FR782" s="113"/>
      <c r="FS782" s="113"/>
      <c r="FT782" s="113"/>
      <c r="FU782" s="113"/>
      <c r="FV782" s="113"/>
      <c r="FW782" s="113"/>
      <c r="FX782" s="113"/>
      <c r="FY782" s="113"/>
      <c r="FZ782" s="113"/>
      <c r="GA782" s="113"/>
      <c r="GB782" s="113"/>
      <c r="GC782" s="113"/>
      <c r="GD782" s="113"/>
      <c r="GE782" s="113"/>
      <c r="GF782" s="113"/>
      <c r="GG782" s="113"/>
      <c r="GH782" s="113"/>
      <c r="GI782" s="113"/>
      <c r="GJ782" s="113"/>
      <c r="GK782" s="113"/>
      <c r="GL782" s="113"/>
      <c r="GM782" s="113"/>
      <c r="GN782" s="113"/>
      <c r="GO782" s="113"/>
      <c r="GP782" s="113"/>
      <c r="GQ782" s="113"/>
      <c r="GR782" s="113"/>
      <c r="GS782" s="113"/>
      <c r="GT782" s="113"/>
      <c r="GU782" s="113"/>
      <c r="GV782" s="113"/>
      <c r="GW782" s="113"/>
      <c r="GX782" s="113"/>
      <c r="GY782" s="113"/>
      <c r="GZ782" s="113"/>
      <c r="HA782" s="113"/>
      <c r="HB782" s="113"/>
      <c r="HC782" s="113"/>
      <c r="HD782" s="113"/>
      <c r="HE782" s="113"/>
      <c r="HF782" s="113"/>
      <c r="HG782" s="113"/>
      <c r="HH782" s="113"/>
      <c r="HI782" s="113"/>
      <c r="HJ782" s="113"/>
      <c r="HK782" s="113"/>
      <c r="HL782" s="113"/>
      <c r="HM782" s="113"/>
      <c r="HN782" s="113"/>
      <c r="HO782" s="113"/>
      <c r="HP782" s="113"/>
      <c r="HQ782" s="113"/>
      <c r="HR782" s="113"/>
      <c r="HS782" s="113"/>
      <c r="HT782" s="113"/>
      <c r="HU782" s="113"/>
      <c r="HV782" s="113"/>
      <c r="HW782" s="113"/>
      <c r="HX782" s="113"/>
      <c r="HY782" s="113"/>
      <c r="HZ782" s="113"/>
      <c r="IA782" s="113"/>
      <c r="IB782" s="113"/>
      <c r="IC782" s="113"/>
      <c r="ID782" s="113"/>
      <c r="IE782" s="113"/>
      <c r="IF782" s="113"/>
      <c r="IG782" s="113"/>
      <c r="IH782" s="113"/>
      <c r="II782" s="113"/>
      <c r="IJ782" s="113"/>
      <c r="IK782" s="113"/>
      <c r="IL782" s="113"/>
      <c r="IM782" s="113"/>
      <c r="IN782" s="113"/>
      <c r="IO782" s="113"/>
      <c r="IP782" s="113"/>
      <c r="IQ782" s="113"/>
      <c r="IR782" s="113"/>
      <c r="IS782" s="113"/>
      <c r="IT782" s="113"/>
      <c r="IU782" s="113"/>
      <c r="IV782" s="113"/>
    </row>
    <row r="783" customFormat="false" ht="50.55" hidden="false" customHeight="true" outlineLevel="0" collapsed="false">
      <c r="A783" s="114"/>
      <c r="B783" s="114"/>
      <c r="C783" s="114"/>
      <c r="D783" s="114"/>
      <c r="E783" s="114" t="s">
        <v>2459</v>
      </c>
      <c r="F783" s="157"/>
      <c r="G783" s="107"/>
      <c r="H783" s="128"/>
      <c r="I783" s="125"/>
      <c r="J783" s="129"/>
      <c r="K783" s="128"/>
      <c r="L783" s="125"/>
      <c r="M783" s="129"/>
      <c r="N783" s="128"/>
      <c r="O783" s="125"/>
      <c r="P783" s="129"/>
      <c r="Q783" s="128"/>
      <c r="R783" s="125"/>
      <c r="S783" s="130"/>
      <c r="T783" s="128"/>
      <c r="U783" s="125"/>
      <c r="V783" s="129"/>
      <c r="W783" s="131"/>
      <c r="X783" s="125"/>
      <c r="Y783" s="130"/>
      <c r="Z783" s="131"/>
      <c r="AA783" s="125"/>
      <c r="AB783" s="130"/>
      <c r="AC783" s="132"/>
      <c r="AD783" s="125"/>
      <c r="AE783" s="133"/>
      <c r="BM783" s="113"/>
      <c r="BN783" s="113"/>
      <c r="BO783" s="113"/>
      <c r="BP783" s="113"/>
      <c r="BQ783" s="113"/>
      <c r="BR783" s="113"/>
      <c r="BS783" s="113"/>
      <c r="BT783" s="113"/>
      <c r="BU783" s="113"/>
      <c r="BV783" s="113"/>
      <c r="BW783" s="113"/>
      <c r="BX783" s="113"/>
      <c r="BY783" s="113"/>
      <c r="BZ783" s="113"/>
      <c r="CA783" s="113"/>
      <c r="CB783" s="113"/>
      <c r="CC783" s="113"/>
      <c r="CD783" s="113"/>
      <c r="CE783" s="113"/>
      <c r="CF783" s="113"/>
      <c r="CG783" s="113"/>
      <c r="CH783" s="113"/>
      <c r="CI783" s="113"/>
      <c r="CJ783" s="113"/>
      <c r="CK783" s="113"/>
      <c r="CL783" s="113"/>
      <c r="CM783" s="113"/>
      <c r="CN783" s="113"/>
      <c r="CO783" s="113"/>
      <c r="CP783" s="113"/>
      <c r="CQ783" s="113"/>
      <c r="CR783" s="113"/>
      <c r="CS783" s="113"/>
      <c r="CT783" s="113"/>
      <c r="CU783" s="113"/>
      <c r="CV783" s="113"/>
      <c r="CW783" s="113"/>
      <c r="CX783" s="113"/>
      <c r="CY783" s="113"/>
      <c r="CZ783" s="113"/>
      <c r="DA783" s="113"/>
      <c r="DB783" s="113"/>
      <c r="DC783" s="113"/>
      <c r="DD783" s="113"/>
      <c r="DE783" s="113"/>
      <c r="DF783" s="113"/>
      <c r="DG783" s="113"/>
      <c r="DH783" s="113"/>
      <c r="DI783" s="113"/>
      <c r="DJ783" s="113"/>
      <c r="DK783" s="113"/>
      <c r="DL783" s="113"/>
      <c r="DM783" s="113"/>
      <c r="DN783" s="113"/>
      <c r="DO783" s="113"/>
      <c r="DP783" s="113"/>
      <c r="DQ783" s="113"/>
      <c r="DR783" s="113"/>
      <c r="DS783" s="113"/>
      <c r="DT783" s="113"/>
      <c r="DU783" s="113"/>
      <c r="DV783" s="113"/>
      <c r="DW783" s="113"/>
      <c r="DX783" s="113"/>
      <c r="DY783" s="113"/>
      <c r="DZ783" s="113"/>
      <c r="EA783" s="113"/>
      <c r="EB783" s="113"/>
      <c r="EC783" s="113"/>
      <c r="ED783" s="113"/>
      <c r="EE783" s="113"/>
      <c r="EF783" s="113"/>
      <c r="EG783" s="113"/>
      <c r="EH783" s="113"/>
      <c r="EI783" s="113"/>
      <c r="EJ783" s="113"/>
      <c r="EK783" s="113"/>
      <c r="EL783" s="113"/>
      <c r="EM783" s="113"/>
      <c r="EN783" s="113"/>
      <c r="EO783" s="113"/>
      <c r="EP783" s="113"/>
      <c r="EQ783" s="113"/>
      <c r="ER783" s="113"/>
      <c r="ES783" s="113"/>
      <c r="ET783" s="113"/>
      <c r="EU783" s="113"/>
      <c r="EV783" s="113"/>
      <c r="EW783" s="113"/>
      <c r="EX783" s="113"/>
      <c r="EY783" s="113"/>
      <c r="EZ783" s="113"/>
      <c r="FA783" s="113"/>
      <c r="FB783" s="113"/>
      <c r="FC783" s="113"/>
      <c r="FD783" s="113"/>
      <c r="FE783" s="113"/>
      <c r="FF783" s="113"/>
      <c r="FG783" s="113"/>
      <c r="FH783" s="113"/>
      <c r="FI783" s="113"/>
      <c r="FJ783" s="113"/>
      <c r="FK783" s="113"/>
      <c r="FL783" s="113"/>
      <c r="FM783" s="113"/>
      <c r="FN783" s="113"/>
      <c r="FO783" s="113"/>
      <c r="FP783" s="113"/>
      <c r="FQ783" s="113"/>
      <c r="FR783" s="113"/>
      <c r="FS783" s="113"/>
      <c r="FT783" s="113"/>
      <c r="FU783" s="113"/>
      <c r="FV783" s="113"/>
      <c r="FW783" s="113"/>
      <c r="FX783" s="113"/>
      <c r="FY783" s="113"/>
      <c r="FZ783" s="113"/>
      <c r="GA783" s="113"/>
      <c r="GB783" s="113"/>
      <c r="GC783" s="113"/>
      <c r="GD783" s="113"/>
      <c r="GE783" s="113"/>
      <c r="GF783" s="113"/>
      <c r="GG783" s="113"/>
      <c r="GH783" s="113"/>
      <c r="GI783" s="113"/>
      <c r="GJ783" s="113"/>
      <c r="GK783" s="113"/>
      <c r="GL783" s="113"/>
      <c r="GM783" s="113"/>
      <c r="GN783" s="113"/>
      <c r="GO783" s="113"/>
      <c r="GP783" s="113"/>
      <c r="GQ783" s="113"/>
      <c r="GR783" s="113"/>
      <c r="GS783" s="113"/>
      <c r="GT783" s="113"/>
      <c r="GU783" s="113"/>
      <c r="GV783" s="113"/>
      <c r="GW783" s="113"/>
      <c r="GX783" s="113"/>
      <c r="GY783" s="113"/>
      <c r="GZ783" s="113"/>
      <c r="HA783" s="113"/>
      <c r="HB783" s="113"/>
      <c r="HC783" s="113"/>
      <c r="HD783" s="113"/>
      <c r="HE783" s="113"/>
      <c r="HF783" s="113"/>
      <c r="HG783" s="113"/>
      <c r="HH783" s="113"/>
      <c r="HI783" s="113"/>
      <c r="HJ783" s="113"/>
      <c r="HK783" s="113"/>
      <c r="HL783" s="113"/>
      <c r="HM783" s="113"/>
      <c r="HN783" s="113"/>
      <c r="HO783" s="113"/>
      <c r="HP783" s="113"/>
      <c r="HQ783" s="113"/>
      <c r="HR783" s="113"/>
      <c r="HS783" s="113"/>
      <c r="HT783" s="113"/>
      <c r="HU783" s="113"/>
      <c r="HV783" s="113"/>
      <c r="HW783" s="113"/>
      <c r="HX783" s="113"/>
      <c r="HY783" s="113"/>
      <c r="HZ783" s="113"/>
      <c r="IA783" s="113"/>
      <c r="IB783" s="113"/>
      <c r="IC783" s="113"/>
      <c r="ID783" s="113"/>
      <c r="IE783" s="113"/>
      <c r="IF783" s="113"/>
      <c r="IG783" s="113"/>
      <c r="IH783" s="113"/>
      <c r="II783" s="113"/>
      <c r="IJ783" s="113"/>
      <c r="IK783" s="113"/>
      <c r="IL783" s="113"/>
      <c r="IM783" s="113"/>
      <c r="IN783" s="113"/>
      <c r="IO783" s="113"/>
      <c r="IP783" s="113"/>
      <c r="IQ783" s="113"/>
      <c r="IR783" s="113"/>
      <c r="IS783" s="113"/>
      <c r="IT783" s="113"/>
      <c r="IU783" s="113"/>
      <c r="IV783" s="113"/>
    </row>
    <row r="784" customFormat="false" ht="34.3" hidden="false" customHeight="true" outlineLevel="0" collapsed="false">
      <c r="A784" s="114"/>
      <c r="B784" s="114"/>
      <c r="C784" s="103"/>
      <c r="D784" s="114"/>
      <c r="E784" s="114" t="s">
        <v>2460</v>
      </c>
      <c r="F784" s="157"/>
      <c r="G784" s="107" t="s">
        <v>111</v>
      </c>
      <c r="H784" s="134" t="s">
        <v>115</v>
      </c>
      <c r="I784" s="134"/>
      <c r="J784" s="134"/>
      <c r="K784" s="108"/>
      <c r="L784" s="109" t="s">
        <v>80</v>
      </c>
      <c r="M784" s="110"/>
      <c r="N784" s="135"/>
      <c r="O784" s="109" t="s">
        <v>116</v>
      </c>
      <c r="P784" s="136"/>
      <c r="Q784" s="135"/>
      <c r="R784" s="109" t="s">
        <v>117</v>
      </c>
      <c r="S784" s="136"/>
      <c r="T784" s="134"/>
      <c r="U784" s="134"/>
      <c r="V784" s="134"/>
      <c r="W784" s="111"/>
      <c r="X784" s="109"/>
      <c r="Y784" s="137"/>
      <c r="Z784" s="111"/>
      <c r="AA784" s="109"/>
      <c r="AB784" s="137"/>
      <c r="AC784" s="108"/>
      <c r="AD784" s="109"/>
      <c r="AE784" s="110"/>
      <c r="BM784" s="113"/>
      <c r="BN784" s="113"/>
      <c r="BO784" s="113"/>
      <c r="BP784" s="113"/>
      <c r="BQ784" s="113"/>
      <c r="BR784" s="113"/>
      <c r="BS784" s="113"/>
      <c r="BT784" s="113"/>
      <c r="BU784" s="113"/>
      <c r="BV784" s="113"/>
      <c r="BW784" s="113"/>
      <c r="BX784" s="113"/>
      <c r="BY784" s="113"/>
      <c r="BZ784" s="113"/>
      <c r="CA784" s="113"/>
      <c r="CB784" s="113"/>
      <c r="CC784" s="113"/>
      <c r="CD784" s="113"/>
      <c r="CE784" s="113"/>
      <c r="CF784" s="113"/>
      <c r="CG784" s="113"/>
      <c r="CH784" s="113"/>
      <c r="CI784" s="113"/>
      <c r="CJ784" s="113"/>
      <c r="CK784" s="113"/>
      <c r="CL784" s="113"/>
      <c r="CM784" s="113"/>
      <c r="CN784" s="113"/>
      <c r="CO784" s="113"/>
      <c r="CP784" s="113"/>
      <c r="CQ784" s="113"/>
      <c r="CR784" s="113"/>
      <c r="CS784" s="113"/>
      <c r="CT784" s="113"/>
      <c r="CU784" s="113"/>
      <c r="CV784" s="113"/>
      <c r="CW784" s="113"/>
      <c r="CX784" s="113"/>
      <c r="CY784" s="113"/>
      <c r="CZ784" s="113"/>
      <c r="DA784" s="113"/>
      <c r="DB784" s="113"/>
      <c r="DC784" s="113"/>
      <c r="DD784" s="113"/>
      <c r="DE784" s="113"/>
      <c r="DF784" s="113"/>
      <c r="DG784" s="113"/>
      <c r="DH784" s="113"/>
      <c r="DI784" s="113"/>
      <c r="DJ784" s="113"/>
      <c r="DK784" s="113"/>
      <c r="DL784" s="113"/>
      <c r="DM784" s="113"/>
      <c r="DN784" s="113"/>
      <c r="DO784" s="113"/>
      <c r="DP784" s="113"/>
      <c r="DQ784" s="113"/>
      <c r="DR784" s="113"/>
      <c r="DS784" s="113"/>
      <c r="DT784" s="113"/>
      <c r="DU784" s="113"/>
      <c r="DV784" s="113"/>
      <c r="DW784" s="113"/>
      <c r="DX784" s="113"/>
      <c r="DY784" s="113"/>
      <c r="DZ784" s="113"/>
      <c r="EA784" s="113"/>
      <c r="EB784" s="113"/>
      <c r="EC784" s="113"/>
      <c r="ED784" s="113"/>
      <c r="EE784" s="113"/>
      <c r="EF784" s="113"/>
      <c r="EG784" s="113"/>
      <c r="EH784" s="113"/>
      <c r="EI784" s="113"/>
      <c r="EJ784" s="113"/>
      <c r="EK784" s="113"/>
      <c r="EL784" s="113"/>
      <c r="EM784" s="113"/>
      <c r="EN784" s="113"/>
      <c r="EO784" s="113"/>
      <c r="EP784" s="113"/>
      <c r="EQ784" s="113"/>
      <c r="ER784" s="113"/>
      <c r="ES784" s="113"/>
      <c r="ET784" s="113"/>
      <c r="EU784" s="113"/>
      <c r="EV784" s="113"/>
      <c r="EW784" s="113"/>
      <c r="EX784" s="113"/>
      <c r="EY784" s="113"/>
      <c r="EZ784" s="113"/>
      <c r="FA784" s="113"/>
      <c r="FB784" s="113"/>
      <c r="FC784" s="113"/>
      <c r="FD784" s="113"/>
      <c r="FE784" s="113"/>
      <c r="FF784" s="113"/>
      <c r="FG784" s="113"/>
      <c r="FH784" s="113"/>
      <c r="FI784" s="113"/>
      <c r="FJ784" s="113"/>
      <c r="FK784" s="113"/>
      <c r="FL784" s="113"/>
      <c r="FM784" s="113"/>
      <c r="FN784" s="113"/>
      <c r="FO784" s="113"/>
      <c r="FP784" s="113"/>
      <c r="FQ784" s="113"/>
      <c r="FR784" s="113"/>
      <c r="FS784" s="113"/>
      <c r="FT784" s="113"/>
      <c r="FU784" s="113"/>
      <c r="FV784" s="113"/>
      <c r="FW784" s="113"/>
      <c r="FX784" s="113"/>
      <c r="FY784" s="113"/>
      <c r="FZ784" s="113"/>
      <c r="GA784" s="113"/>
      <c r="GB784" s="113"/>
      <c r="GC784" s="113"/>
      <c r="GD784" s="113"/>
      <c r="GE784" s="113"/>
      <c r="GF784" s="113"/>
      <c r="GG784" s="113"/>
      <c r="GH784" s="113"/>
      <c r="GI784" s="113"/>
      <c r="GJ784" s="113"/>
      <c r="GK784" s="113"/>
      <c r="GL784" s="113"/>
      <c r="GM784" s="113"/>
      <c r="GN784" s="113"/>
      <c r="GO784" s="113"/>
      <c r="GP784" s="113"/>
      <c r="GQ784" s="113"/>
      <c r="GR784" s="113"/>
      <c r="GS784" s="113"/>
      <c r="GT784" s="113"/>
      <c r="GU784" s="113"/>
      <c r="GV784" s="113"/>
      <c r="GW784" s="113"/>
      <c r="GX784" s="113"/>
      <c r="GY784" s="113"/>
      <c r="GZ784" s="113"/>
      <c r="HA784" s="113"/>
      <c r="HB784" s="113"/>
      <c r="HC784" s="113"/>
      <c r="HD784" s="113"/>
      <c r="HE784" s="113"/>
      <c r="HF784" s="113"/>
      <c r="HG784" s="113"/>
      <c r="HH784" s="113"/>
      <c r="HI784" s="113"/>
      <c r="HJ784" s="113"/>
      <c r="HK784" s="113"/>
      <c r="HL784" s="113"/>
      <c r="HM784" s="113"/>
      <c r="HN784" s="113"/>
      <c r="HO784" s="113"/>
      <c r="HP784" s="113"/>
      <c r="HQ784" s="113"/>
      <c r="HR784" s="113"/>
      <c r="HS784" s="113"/>
      <c r="HT784" s="113"/>
      <c r="HU784" s="113"/>
      <c r="HV784" s="113"/>
      <c r="HW784" s="113"/>
      <c r="HX784" s="113"/>
      <c r="HY784" s="113"/>
      <c r="HZ784" s="113"/>
      <c r="IA784" s="113"/>
      <c r="IB784" s="113"/>
      <c r="IC784" s="113"/>
      <c r="ID784" s="113"/>
      <c r="IE784" s="113"/>
      <c r="IF784" s="113"/>
      <c r="IG784" s="113"/>
      <c r="IH784" s="113"/>
      <c r="II784" s="113"/>
      <c r="IJ784" s="113"/>
      <c r="IK784" s="113"/>
      <c r="IL784" s="113"/>
      <c r="IM784" s="113"/>
      <c r="IN784" s="113"/>
      <c r="IO784" s="113"/>
      <c r="IP784" s="113"/>
      <c r="IQ784" s="113"/>
      <c r="IR784" s="113"/>
      <c r="IS784" s="113"/>
      <c r="IT784" s="113"/>
      <c r="IU784" s="113"/>
      <c r="IV784" s="113"/>
    </row>
    <row r="785" customFormat="false" ht="46.4" hidden="false" customHeight="true" outlineLevel="0" collapsed="false">
      <c r="A785" s="114"/>
      <c r="B785" s="114"/>
      <c r="C785" s="103"/>
      <c r="D785" s="114"/>
      <c r="E785" s="114"/>
      <c r="F785" s="117"/>
      <c r="G785" s="107" t="s">
        <v>118</v>
      </c>
      <c r="H785" s="138" t="s">
        <v>564</v>
      </c>
      <c r="I785" s="139"/>
      <c r="J785" s="140"/>
      <c r="K785" s="124" t="n">
        <v>0.10168</v>
      </c>
      <c r="L785" s="154" t="s">
        <v>39</v>
      </c>
      <c r="M785" s="126" t="n">
        <v>0.1381</v>
      </c>
      <c r="N785" s="118" t="n">
        <v>0.022679</v>
      </c>
      <c r="O785" s="119" t="s">
        <v>39</v>
      </c>
      <c r="P785" s="120" t="n">
        <v>0.03624</v>
      </c>
      <c r="Q785" s="118" t="n">
        <v>0.2475</v>
      </c>
      <c r="R785" s="119" t="s">
        <v>39</v>
      </c>
      <c r="S785" s="120" t="n">
        <v>0.07385</v>
      </c>
      <c r="T785" s="144"/>
      <c r="U785" s="145"/>
      <c r="V785" s="146"/>
      <c r="W785" s="131"/>
      <c r="X785" s="125"/>
      <c r="Y785" s="130"/>
      <c r="Z785" s="131"/>
      <c r="AA785" s="125"/>
      <c r="AB785" s="130"/>
      <c r="AC785" s="132"/>
      <c r="AD785" s="125"/>
      <c r="AE785" s="133"/>
      <c r="BM785" s="113"/>
      <c r="BN785" s="113"/>
      <c r="BO785" s="113"/>
      <c r="BP785" s="113"/>
      <c r="BQ785" s="113"/>
      <c r="BR785" s="113"/>
      <c r="BS785" s="113"/>
      <c r="BT785" s="113"/>
      <c r="BU785" s="113"/>
      <c r="BV785" s="113"/>
      <c r="BW785" s="113"/>
      <c r="BX785" s="113"/>
      <c r="BY785" s="113"/>
      <c r="BZ785" s="113"/>
      <c r="CA785" s="113"/>
      <c r="CB785" s="113"/>
      <c r="CC785" s="113"/>
      <c r="CD785" s="113"/>
      <c r="CE785" s="113"/>
      <c r="CF785" s="113"/>
      <c r="CG785" s="113"/>
      <c r="CH785" s="113"/>
      <c r="CI785" s="113"/>
      <c r="CJ785" s="113"/>
      <c r="CK785" s="113"/>
      <c r="CL785" s="113"/>
      <c r="CM785" s="113"/>
      <c r="CN785" s="113"/>
      <c r="CO785" s="113"/>
      <c r="CP785" s="113"/>
      <c r="CQ785" s="113"/>
      <c r="CR785" s="113"/>
      <c r="CS785" s="113"/>
      <c r="CT785" s="113"/>
      <c r="CU785" s="113"/>
      <c r="CV785" s="113"/>
      <c r="CW785" s="113"/>
      <c r="CX785" s="113"/>
      <c r="CY785" s="113"/>
      <c r="CZ785" s="113"/>
      <c r="DA785" s="113"/>
      <c r="DB785" s="113"/>
      <c r="DC785" s="113"/>
      <c r="DD785" s="113"/>
      <c r="DE785" s="113"/>
      <c r="DF785" s="113"/>
      <c r="DG785" s="113"/>
      <c r="DH785" s="113"/>
      <c r="DI785" s="113"/>
      <c r="DJ785" s="113"/>
      <c r="DK785" s="113"/>
      <c r="DL785" s="113"/>
      <c r="DM785" s="113"/>
      <c r="DN785" s="113"/>
      <c r="DO785" s="113"/>
      <c r="DP785" s="113"/>
      <c r="DQ785" s="113"/>
      <c r="DR785" s="113"/>
      <c r="DS785" s="113"/>
      <c r="DT785" s="113"/>
      <c r="DU785" s="113"/>
      <c r="DV785" s="113"/>
      <c r="DW785" s="113"/>
      <c r="DX785" s="113"/>
      <c r="DY785" s="113"/>
      <c r="DZ785" s="113"/>
      <c r="EA785" s="113"/>
      <c r="EB785" s="113"/>
      <c r="EC785" s="113"/>
      <c r="ED785" s="113"/>
      <c r="EE785" s="113"/>
      <c r="EF785" s="113"/>
      <c r="EG785" s="113"/>
      <c r="EH785" s="113"/>
      <c r="EI785" s="113"/>
      <c r="EJ785" s="113"/>
      <c r="EK785" s="113"/>
      <c r="EL785" s="113"/>
      <c r="EM785" s="113"/>
      <c r="EN785" s="113"/>
      <c r="EO785" s="113"/>
      <c r="EP785" s="113"/>
      <c r="EQ785" s="113"/>
      <c r="ER785" s="113"/>
      <c r="ES785" s="113"/>
      <c r="ET785" s="113"/>
      <c r="EU785" s="113"/>
      <c r="EV785" s="113"/>
      <c r="EW785" s="113"/>
      <c r="EX785" s="113"/>
      <c r="EY785" s="113"/>
      <c r="EZ785" s="113"/>
      <c r="FA785" s="113"/>
      <c r="FB785" s="113"/>
      <c r="FC785" s="113"/>
      <c r="FD785" s="113"/>
      <c r="FE785" s="113"/>
      <c r="FF785" s="113"/>
      <c r="FG785" s="113"/>
      <c r="FH785" s="113"/>
      <c r="FI785" s="113"/>
      <c r="FJ785" s="113"/>
      <c r="FK785" s="113"/>
      <c r="FL785" s="113"/>
      <c r="FM785" s="113"/>
      <c r="FN785" s="113"/>
      <c r="FO785" s="113"/>
      <c r="FP785" s="113"/>
      <c r="FQ785" s="113"/>
      <c r="FR785" s="113"/>
      <c r="FS785" s="113"/>
      <c r="FT785" s="113"/>
      <c r="FU785" s="113"/>
      <c r="FV785" s="113"/>
      <c r="FW785" s="113"/>
      <c r="FX785" s="113"/>
      <c r="FY785" s="113"/>
      <c r="FZ785" s="113"/>
      <c r="GA785" s="113"/>
      <c r="GB785" s="113"/>
      <c r="GC785" s="113"/>
      <c r="GD785" s="113"/>
      <c r="GE785" s="113"/>
      <c r="GF785" s="113"/>
      <c r="GG785" s="113"/>
      <c r="GH785" s="113"/>
      <c r="GI785" s="113"/>
      <c r="GJ785" s="113"/>
      <c r="GK785" s="113"/>
      <c r="GL785" s="113"/>
      <c r="GM785" s="113"/>
      <c r="GN785" s="113"/>
      <c r="GO785" s="113"/>
      <c r="GP785" s="113"/>
      <c r="GQ785" s="113"/>
      <c r="GR785" s="113"/>
      <c r="GS785" s="113"/>
      <c r="GT785" s="113"/>
      <c r="GU785" s="113"/>
      <c r="GV785" s="113"/>
      <c r="GW785" s="113"/>
      <c r="GX785" s="113"/>
      <c r="GY785" s="113"/>
      <c r="GZ785" s="113"/>
      <c r="HA785" s="113"/>
      <c r="HB785" s="113"/>
      <c r="HC785" s="113"/>
      <c r="HD785" s="113"/>
      <c r="HE785" s="113"/>
      <c r="HF785" s="113"/>
      <c r="HG785" s="113"/>
      <c r="HH785" s="113"/>
      <c r="HI785" s="113"/>
      <c r="HJ785" s="113"/>
      <c r="HK785" s="113"/>
      <c r="HL785" s="113"/>
      <c r="HM785" s="113"/>
      <c r="HN785" s="113"/>
      <c r="HO785" s="113"/>
      <c r="HP785" s="113"/>
      <c r="HQ785" s="113"/>
      <c r="HR785" s="113"/>
      <c r="HS785" s="113"/>
      <c r="HT785" s="113"/>
      <c r="HU785" s="113"/>
      <c r="HV785" s="113"/>
      <c r="HW785" s="113"/>
      <c r="HX785" s="113"/>
      <c r="HY785" s="113"/>
      <c r="HZ785" s="113"/>
      <c r="IA785" s="113"/>
      <c r="IB785" s="113"/>
      <c r="IC785" s="113"/>
      <c r="ID785" s="113"/>
      <c r="IE785" s="113"/>
      <c r="IF785" s="113"/>
      <c r="IG785" s="113"/>
      <c r="IH785" s="113"/>
      <c r="II785" s="113"/>
      <c r="IJ785" s="113"/>
      <c r="IK785" s="113"/>
      <c r="IL785" s="113"/>
      <c r="IM785" s="113"/>
      <c r="IN785" s="113"/>
      <c r="IO785" s="113"/>
      <c r="IP785" s="113"/>
      <c r="IQ785" s="113"/>
      <c r="IR785" s="113"/>
      <c r="IS785" s="113"/>
      <c r="IT785" s="113"/>
      <c r="IU785" s="113"/>
      <c r="IV785" s="113"/>
    </row>
    <row r="786" customFormat="false" ht="34.3" hidden="false" customHeight="true" outlineLevel="0" collapsed="false">
      <c r="A786" s="147"/>
      <c r="B786" s="147"/>
      <c r="C786" s="148"/>
      <c r="D786" s="147"/>
      <c r="E786" s="147"/>
      <c r="F786" s="149"/>
      <c r="G786" s="107"/>
      <c r="H786" s="128"/>
      <c r="I786" s="125"/>
      <c r="J786" s="129"/>
      <c r="K786" s="141"/>
      <c r="L786" s="142"/>
      <c r="M786" s="143"/>
      <c r="N786" s="118"/>
      <c r="O786" s="125"/>
      <c r="P786" s="120"/>
      <c r="Q786" s="128"/>
      <c r="R786" s="125"/>
      <c r="S786" s="130"/>
      <c r="T786" s="124"/>
      <c r="U786" s="142"/>
      <c r="V786" s="126"/>
      <c r="W786" s="131"/>
      <c r="X786" s="125"/>
      <c r="Y786" s="130"/>
      <c r="Z786" s="131"/>
      <c r="AA786" s="125"/>
      <c r="AB786" s="130"/>
      <c r="AC786" s="132"/>
      <c r="AD786" s="125"/>
      <c r="AE786" s="133"/>
      <c r="BM786" s="113"/>
      <c r="BN786" s="113"/>
      <c r="BO786" s="113"/>
      <c r="BP786" s="113"/>
      <c r="BQ786" s="113"/>
      <c r="BR786" s="113"/>
      <c r="BS786" s="113"/>
      <c r="BT786" s="113"/>
      <c r="BU786" s="113"/>
      <c r="BV786" s="113"/>
      <c r="BW786" s="113"/>
      <c r="BX786" s="113"/>
      <c r="BY786" s="113"/>
      <c r="BZ786" s="113"/>
      <c r="CA786" s="113"/>
      <c r="CB786" s="113"/>
      <c r="CC786" s="113"/>
      <c r="CD786" s="113"/>
      <c r="CE786" s="113"/>
      <c r="CF786" s="113"/>
      <c r="CG786" s="113"/>
      <c r="CH786" s="113"/>
      <c r="CI786" s="113"/>
      <c r="CJ786" s="113"/>
      <c r="CK786" s="113"/>
      <c r="CL786" s="113"/>
      <c r="CM786" s="113"/>
      <c r="CN786" s="113"/>
      <c r="CO786" s="113"/>
      <c r="CP786" s="113"/>
      <c r="CQ786" s="113"/>
      <c r="CR786" s="113"/>
      <c r="CS786" s="113"/>
      <c r="CT786" s="113"/>
      <c r="CU786" s="113"/>
      <c r="CV786" s="113"/>
      <c r="CW786" s="113"/>
      <c r="CX786" s="113"/>
      <c r="CY786" s="113"/>
      <c r="CZ786" s="113"/>
      <c r="DA786" s="113"/>
      <c r="DB786" s="113"/>
      <c r="DC786" s="113"/>
      <c r="DD786" s="113"/>
      <c r="DE786" s="113"/>
      <c r="DF786" s="113"/>
      <c r="DG786" s="113"/>
      <c r="DH786" s="113"/>
      <c r="DI786" s="113"/>
      <c r="DJ786" s="113"/>
      <c r="DK786" s="113"/>
      <c r="DL786" s="113"/>
      <c r="DM786" s="113"/>
      <c r="DN786" s="113"/>
      <c r="DO786" s="113"/>
      <c r="DP786" s="113"/>
      <c r="DQ786" s="113"/>
      <c r="DR786" s="113"/>
      <c r="DS786" s="113"/>
      <c r="DT786" s="113"/>
      <c r="DU786" s="113"/>
      <c r="DV786" s="113"/>
      <c r="DW786" s="113"/>
      <c r="DX786" s="113"/>
      <c r="DY786" s="113"/>
      <c r="DZ786" s="113"/>
      <c r="EA786" s="113"/>
      <c r="EB786" s="113"/>
      <c r="EC786" s="113"/>
      <c r="ED786" s="113"/>
      <c r="EE786" s="113"/>
      <c r="EF786" s="113"/>
      <c r="EG786" s="113"/>
      <c r="EH786" s="113"/>
      <c r="EI786" s="113"/>
      <c r="EJ786" s="113"/>
      <c r="EK786" s="113"/>
      <c r="EL786" s="113"/>
      <c r="EM786" s="113"/>
      <c r="EN786" s="113"/>
      <c r="EO786" s="113"/>
      <c r="EP786" s="113"/>
      <c r="EQ786" s="113"/>
      <c r="ER786" s="113"/>
      <c r="ES786" s="113"/>
      <c r="ET786" s="113"/>
      <c r="EU786" s="113"/>
      <c r="EV786" s="113"/>
      <c r="EW786" s="113"/>
      <c r="EX786" s="113"/>
      <c r="EY786" s="113"/>
      <c r="EZ786" s="113"/>
      <c r="FA786" s="113"/>
      <c r="FB786" s="113"/>
      <c r="FC786" s="113"/>
      <c r="FD786" s="113"/>
      <c r="FE786" s="113"/>
      <c r="FF786" s="113"/>
      <c r="FG786" s="113"/>
      <c r="FH786" s="113"/>
      <c r="FI786" s="113"/>
      <c r="FJ786" s="113"/>
      <c r="FK786" s="113"/>
      <c r="FL786" s="113"/>
      <c r="FM786" s="113"/>
      <c r="FN786" s="113"/>
      <c r="FO786" s="113"/>
      <c r="FP786" s="113"/>
      <c r="FQ786" s="113"/>
      <c r="FR786" s="113"/>
      <c r="FS786" s="113"/>
      <c r="FT786" s="113"/>
      <c r="FU786" s="113"/>
      <c r="FV786" s="113"/>
      <c r="FW786" s="113"/>
      <c r="FX786" s="113"/>
      <c r="FY786" s="113"/>
      <c r="FZ786" s="113"/>
      <c r="GA786" s="113"/>
      <c r="GB786" s="113"/>
      <c r="GC786" s="113"/>
      <c r="GD786" s="113"/>
      <c r="GE786" s="113"/>
      <c r="GF786" s="113"/>
      <c r="GG786" s="113"/>
      <c r="GH786" s="113"/>
      <c r="GI786" s="113"/>
      <c r="GJ786" s="113"/>
      <c r="GK786" s="113"/>
      <c r="GL786" s="113"/>
      <c r="GM786" s="113"/>
      <c r="GN786" s="113"/>
      <c r="GO786" s="113"/>
      <c r="GP786" s="113"/>
      <c r="GQ786" s="113"/>
      <c r="GR786" s="113"/>
      <c r="GS786" s="113"/>
      <c r="GT786" s="113"/>
      <c r="GU786" s="113"/>
      <c r="GV786" s="113"/>
      <c r="GW786" s="113"/>
      <c r="GX786" s="113"/>
      <c r="GY786" s="113"/>
      <c r="GZ786" s="113"/>
      <c r="HA786" s="113"/>
      <c r="HB786" s="113"/>
      <c r="HC786" s="113"/>
      <c r="HD786" s="113"/>
      <c r="HE786" s="113"/>
      <c r="HF786" s="113"/>
      <c r="HG786" s="113"/>
      <c r="HH786" s="113"/>
      <c r="HI786" s="113"/>
      <c r="HJ786" s="113"/>
      <c r="HK786" s="113"/>
      <c r="HL786" s="113"/>
      <c r="HM786" s="113"/>
      <c r="HN786" s="113"/>
      <c r="HO786" s="113"/>
      <c r="HP786" s="113"/>
      <c r="HQ786" s="113"/>
      <c r="HR786" s="113"/>
      <c r="HS786" s="113"/>
      <c r="HT786" s="113"/>
      <c r="HU786" s="113"/>
      <c r="HV786" s="113"/>
      <c r="HW786" s="113"/>
      <c r="HX786" s="113"/>
      <c r="HY786" s="113"/>
      <c r="HZ786" s="113"/>
      <c r="IA786" s="113"/>
      <c r="IB786" s="113"/>
      <c r="IC786" s="113"/>
      <c r="ID786" s="113"/>
      <c r="IE786" s="113"/>
      <c r="IF786" s="113"/>
      <c r="IG786" s="113"/>
      <c r="IH786" s="113"/>
      <c r="II786" s="113"/>
      <c r="IJ786" s="113"/>
      <c r="IK786" s="113"/>
      <c r="IL786" s="113"/>
      <c r="IM786" s="113"/>
      <c r="IN786" s="113"/>
      <c r="IO786" s="113"/>
      <c r="IP786" s="113"/>
      <c r="IQ786" s="113"/>
      <c r="IR786" s="113"/>
      <c r="IS786" s="113"/>
      <c r="IT786" s="113"/>
      <c r="IU786" s="113"/>
      <c r="IV786" s="113"/>
    </row>
    <row r="787" customFormat="false" ht="34.3" hidden="false" customHeight="true" outlineLevel="0" collapsed="false">
      <c r="A787" s="223" t="s">
        <v>2461</v>
      </c>
      <c r="B787" s="24" t="s">
        <v>2462</v>
      </c>
      <c r="C787" s="199" t="s">
        <v>2463</v>
      </c>
      <c r="D787" s="25"/>
      <c r="E787" s="306"/>
      <c r="F787" s="27"/>
      <c r="G787" s="28" t="s">
        <v>111</v>
      </c>
      <c r="H787" s="108"/>
      <c r="I787" s="109" t="s">
        <v>27</v>
      </c>
      <c r="J787" s="110"/>
      <c r="K787" s="108"/>
      <c r="L787" s="109" t="s">
        <v>28</v>
      </c>
      <c r="M787" s="110"/>
      <c r="N787" s="108"/>
      <c r="O787" s="109" t="s">
        <v>29</v>
      </c>
      <c r="P787" s="110"/>
      <c r="Q787" s="108"/>
      <c r="R787" s="109" t="s">
        <v>30</v>
      </c>
      <c r="S787" s="110"/>
      <c r="T787" s="111"/>
      <c r="U787" s="109" t="s">
        <v>112</v>
      </c>
      <c r="V787" s="110"/>
      <c r="W787" s="108"/>
      <c r="X787" s="109" t="s">
        <v>32</v>
      </c>
      <c r="Y787" s="110"/>
      <c r="Z787" s="108"/>
      <c r="AA787" s="109" t="s">
        <v>98</v>
      </c>
      <c r="AB787" s="110"/>
      <c r="AC787" s="112" t="s">
        <v>34</v>
      </c>
      <c r="AD787" s="112"/>
      <c r="AE787" s="112"/>
    </row>
    <row r="788" customFormat="false" ht="29.05" hidden="false" customHeight="true" outlineLevel="0" collapsed="false">
      <c r="A788" s="93" t="s">
        <v>2464</v>
      </c>
      <c r="B788" s="341" t="s">
        <v>2465</v>
      </c>
      <c r="C788" s="93"/>
      <c r="D788" s="93"/>
      <c r="E788" s="93"/>
      <c r="F788" s="96"/>
      <c r="G788" s="28" t="s">
        <v>198</v>
      </c>
      <c r="H788" s="307"/>
      <c r="I788" s="308"/>
      <c r="J788" s="36"/>
      <c r="K788" s="307"/>
      <c r="L788" s="308"/>
      <c r="M788" s="36"/>
      <c r="N788" s="307"/>
      <c r="O788" s="308"/>
      <c r="P788" s="36"/>
      <c r="Q788" s="307"/>
      <c r="R788" s="308"/>
      <c r="S788" s="36"/>
      <c r="T788" s="307"/>
      <c r="U788" s="308"/>
      <c r="V788" s="36"/>
      <c r="W788" s="307"/>
      <c r="X788" s="309"/>
      <c r="Y788" s="36"/>
      <c r="Z788" s="307"/>
      <c r="AA788" s="308"/>
      <c r="AB788" s="36"/>
      <c r="AC788" s="163"/>
      <c r="AD788" s="163"/>
      <c r="AE788" s="163"/>
    </row>
    <row r="789" customFormat="false" ht="34.8" hidden="false" customHeight="true" outlineLevel="0" collapsed="false">
      <c r="A789" s="93"/>
      <c r="B789" s="93" t="s">
        <v>2387</v>
      </c>
      <c r="C789" s="93"/>
      <c r="D789" s="93"/>
      <c r="E789" s="93"/>
      <c r="F789" s="96"/>
      <c r="G789" s="28" t="s">
        <v>166</v>
      </c>
      <c r="H789" s="201"/>
      <c r="I789" s="308"/>
      <c r="J789" s="202"/>
      <c r="K789" s="201"/>
      <c r="L789" s="308"/>
      <c r="M789" s="202"/>
      <c r="N789" s="201"/>
      <c r="O789" s="308"/>
      <c r="P789" s="202"/>
      <c r="Q789" s="201"/>
      <c r="R789" s="308"/>
      <c r="S789" s="202"/>
      <c r="T789" s="201"/>
      <c r="U789" s="308"/>
      <c r="V789" s="202"/>
      <c r="W789" s="29"/>
      <c r="X789" s="308"/>
      <c r="Y789" s="31"/>
      <c r="Z789" s="29"/>
      <c r="AA789" s="308"/>
      <c r="AB789" s="31"/>
      <c r="AC789" s="37"/>
      <c r="AD789" s="308"/>
      <c r="AE789" s="38"/>
    </row>
    <row r="790" customFormat="false" ht="30" hidden="false" customHeight="true" outlineLevel="0" collapsed="false">
      <c r="A790" s="93"/>
      <c r="B790" s="93"/>
      <c r="C790" s="93"/>
      <c r="D790" s="93"/>
      <c r="E790" s="93"/>
      <c r="F790" s="96"/>
      <c r="G790" s="28" t="s">
        <v>111</v>
      </c>
      <c r="H790" s="134" t="s">
        <v>115</v>
      </c>
      <c r="I790" s="134"/>
      <c r="J790" s="134"/>
      <c r="K790" s="108"/>
      <c r="L790" s="109" t="s">
        <v>80</v>
      </c>
      <c r="M790" s="110"/>
      <c r="N790" s="135"/>
      <c r="O790" s="109" t="s">
        <v>81</v>
      </c>
      <c r="P790" s="136"/>
      <c r="Q790" s="135"/>
      <c r="R790" s="109" t="s">
        <v>117</v>
      </c>
      <c r="S790" s="136"/>
      <c r="T790" s="111"/>
      <c r="U790" s="109"/>
      <c r="V790" s="137"/>
      <c r="W790" s="111"/>
      <c r="X790" s="109"/>
      <c r="Y790" s="137"/>
      <c r="Z790" s="111"/>
      <c r="AA790" s="109"/>
      <c r="AB790" s="137"/>
      <c r="AC790" s="108"/>
      <c r="AD790" s="109"/>
      <c r="AE790" s="110"/>
    </row>
    <row r="791" customFormat="false" ht="27.6" hidden="false" customHeight="true" outlineLevel="0" collapsed="false">
      <c r="A791" s="226"/>
      <c r="B791" s="93"/>
      <c r="C791" s="93"/>
      <c r="D791" s="93"/>
      <c r="E791" s="93"/>
      <c r="F791" s="96"/>
      <c r="G791" s="28" t="s">
        <v>198</v>
      </c>
      <c r="H791" s="307"/>
      <c r="I791" s="309"/>
      <c r="J791" s="283"/>
      <c r="K791" s="307"/>
      <c r="L791" s="309"/>
      <c r="M791" s="283"/>
      <c r="N791" s="307"/>
      <c r="O791" s="309"/>
      <c r="P791" s="36"/>
      <c r="Q791" s="307"/>
      <c r="R791" s="309"/>
      <c r="S791" s="36"/>
      <c r="T791" s="307"/>
      <c r="U791" s="308"/>
      <c r="V791" s="36"/>
      <c r="W791" s="29"/>
      <c r="X791" s="308"/>
      <c r="Y791" s="36"/>
      <c r="Z791" s="37"/>
      <c r="AA791" s="37"/>
      <c r="AB791" s="37"/>
      <c r="AC791" s="29"/>
      <c r="AD791" s="308"/>
      <c r="AE791" s="36"/>
    </row>
    <row r="792" customFormat="false" ht="29.2" hidden="false" customHeight="true" outlineLevel="0" collapsed="false">
      <c r="A792" s="228"/>
      <c r="B792" s="228"/>
      <c r="C792" s="310"/>
      <c r="D792" s="310"/>
      <c r="E792" s="310"/>
      <c r="F792" s="40"/>
      <c r="G792" s="28" t="s">
        <v>166</v>
      </c>
      <c r="H792" s="201"/>
      <c r="I792" s="308"/>
      <c r="J792" s="202"/>
      <c r="K792" s="29"/>
      <c r="L792" s="309"/>
      <c r="M792" s="31"/>
      <c r="N792" s="307"/>
      <c r="O792" s="308"/>
      <c r="P792" s="36"/>
      <c r="Q792" s="201"/>
      <c r="R792" s="308"/>
      <c r="S792" s="202"/>
      <c r="T792" s="29"/>
      <c r="U792" s="31"/>
      <c r="V792" s="31"/>
      <c r="W792" s="307"/>
      <c r="X792" s="308"/>
      <c r="Y792" s="31"/>
      <c r="Z792" s="37"/>
      <c r="AA792" s="31"/>
      <c r="AB792" s="31"/>
      <c r="AC792" s="29"/>
      <c r="AD792" s="308"/>
      <c r="AE792" s="31"/>
    </row>
    <row r="793" customFormat="false" ht="34.3" hidden="false" customHeight="true" outlineLevel="0" collapsed="false">
      <c r="A793" s="223" t="s">
        <v>2466</v>
      </c>
      <c r="B793" s="24" t="s">
        <v>2467</v>
      </c>
      <c r="C793" s="199" t="s">
        <v>2468</v>
      </c>
      <c r="D793" s="25" t="n">
        <v>7.093</v>
      </c>
      <c r="E793" s="306" t="n">
        <v>250425</v>
      </c>
      <c r="F793" s="27" t="n">
        <v>45407</v>
      </c>
      <c r="G793" s="28" t="s">
        <v>111</v>
      </c>
      <c r="H793" s="108"/>
      <c r="I793" s="109" t="s">
        <v>27</v>
      </c>
      <c r="J793" s="110"/>
      <c r="K793" s="108"/>
      <c r="L793" s="109" t="s">
        <v>28</v>
      </c>
      <c r="M793" s="110"/>
      <c r="N793" s="108"/>
      <c r="O793" s="109" t="s">
        <v>29</v>
      </c>
      <c r="P793" s="110"/>
      <c r="Q793" s="108"/>
      <c r="R793" s="109" t="s">
        <v>30</v>
      </c>
      <c r="S793" s="110"/>
      <c r="T793" s="111"/>
      <c r="U793" s="109" t="s">
        <v>112</v>
      </c>
      <c r="V793" s="110"/>
      <c r="W793" s="108"/>
      <c r="X793" s="109" t="s">
        <v>32</v>
      </c>
      <c r="Y793" s="110"/>
      <c r="Z793" s="108"/>
      <c r="AA793" s="109" t="s">
        <v>98</v>
      </c>
      <c r="AB793" s="110"/>
      <c r="AC793" s="112" t="s">
        <v>34</v>
      </c>
      <c r="AD793" s="112"/>
      <c r="AE793" s="112"/>
    </row>
    <row r="794" customFormat="false" ht="29.05" hidden="false" customHeight="true" outlineLevel="0" collapsed="false">
      <c r="A794" s="93" t="s">
        <v>2469</v>
      </c>
      <c r="B794" s="93" t="s">
        <v>2470</v>
      </c>
      <c r="C794" s="93"/>
      <c r="D794" s="93"/>
      <c r="E794" s="93"/>
      <c r="F794" s="96"/>
      <c r="G794" s="28" t="s">
        <v>198</v>
      </c>
      <c r="H794" s="307" t="s">
        <v>2471</v>
      </c>
      <c r="I794" s="308"/>
      <c r="J794" s="36"/>
      <c r="K794" s="307" t="s">
        <v>2472</v>
      </c>
      <c r="L794" s="308"/>
      <c r="M794" s="36"/>
      <c r="N794" s="307" t="n">
        <v>29.65</v>
      </c>
      <c r="O794" s="308" t="s">
        <v>39</v>
      </c>
      <c r="P794" s="36" t="n">
        <v>26.03</v>
      </c>
      <c r="Q794" s="307" t="s">
        <v>2473</v>
      </c>
      <c r="R794" s="308"/>
      <c r="S794" s="36"/>
      <c r="T794" s="307" t="n">
        <v>7703.2</v>
      </c>
      <c r="U794" s="308" t="s">
        <v>39</v>
      </c>
      <c r="V794" s="36" t="n">
        <v>6561</v>
      </c>
      <c r="W794" s="307" t="s">
        <v>2474</v>
      </c>
      <c r="X794" s="309"/>
      <c r="Y794" s="36"/>
      <c r="Z794" s="307" t="s">
        <v>2475</v>
      </c>
      <c r="AA794" s="308"/>
      <c r="AB794" s="36"/>
      <c r="AC794" s="163"/>
      <c r="AD794" s="163"/>
      <c r="AE794" s="163"/>
    </row>
    <row r="795" customFormat="false" ht="28.4" hidden="false" customHeight="true" outlineLevel="0" collapsed="false">
      <c r="A795" s="93" t="s">
        <v>2476</v>
      </c>
      <c r="B795" s="93" t="s">
        <v>2477</v>
      </c>
      <c r="C795" s="93"/>
      <c r="D795" s="93"/>
      <c r="E795" s="93"/>
      <c r="F795" s="96"/>
      <c r="G795" s="28" t="s">
        <v>166</v>
      </c>
      <c r="H795" s="201" t="str">
        <f aca="false">"&lt;"&amp;ROUND(RIGHT(H794,LEN(H794)-1)*81/1000,2)&amp;" ppb"</f>
        <v>&lt;10.73 ppb</v>
      </c>
      <c r="I795" s="308"/>
      <c r="J795" s="202"/>
      <c r="K795" s="201" t="str">
        <f aca="false">"&lt;"&amp;ROUND(RIGHT(K794,LEN(K794)-1)*81/1000,2)&amp;" ppb"</f>
        <v>&lt;29.14 ppb</v>
      </c>
      <c r="L795" s="308"/>
      <c r="M795" s="202"/>
      <c r="N795" s="201" t="str">
        <f aca="false">ROUND(N794*1760/1000,2)&amp;" ppb"</f>
        <v>52.18 ppb</v>
      </c>
      <c r="O795" s="33" t="s">
        <v>39</v>
      </c>
      <c r="P795" s="202" t="str">
        <f aca="false">ROUND(P794*1760/1000,2)&amp;" ppb"</f>
        <v>45.81 ppb</v>
      </c>
      <c r="Q795" s="201" t="str">
        <f aca="false">"&lt;"&amp;ROUND(RIGHT(Q794,LEN(Q794)-1)*246/1000,2)&amp;" ppb"</f>
        <v>&lt;40.1 ppb</v>
      </c>
      <c r="R795" s="33"/>
      <c r="S795" s="202"/>
      <c r="T795" s="201" t="str">
        <f aca="false">ROUND(T794*32300/1000000,2)&amp;" ppm"</f>
        <v>248.81 ppm</v>
      </c>
      <c r="U795" s="33" t="s">
        <v>39</v>
      </c>
      <c r="V795" s="202" t="str">
        <f aca="false">ROUND(V794*32300/1000000,2)&amp;" ppm"</f>
        <v>211.92 ppm</v>
      </c>
      <c r="W795" s="29"/>
      <c r="X795" s="308"/>
      <c r="Y795" s="31"/>
      <c r="Z795" s="29"/>
      <c r="AA795" s="308"/>
      <c r="AB795" s="31"/>
      <c r="AC795" s="37"/>
      <c r="AD795" s="308"/>
      <c r="AE795" s="38"/>
    </row>
    <row r="796" customFormat="false" ht="30" hidden="false" customHeight="true" outlineLevel="0" collapsed="false">
      <c r="A796" s="93"/>
      <c r="B796" s="93"/>
      <c r="C796" s="93"/>
      <c r="D796" s="93"/>
      <c r="E796" s="93"/>
      <c r="F796" s="96"/>
      <c r="G796" s="225" t="s">
        <v>111</v>
      </c>
      <c r="H796" s="134" t="s">
        <v>115</v>
      </c>
      <c r="I796" s="134"/>
      <c r="J796" s="134"/>
      <c r="K796" s="108"/>
      <c r="L796" s="109" t="s">
        <v>80</v>
      </c>
      <c r="M796" s="110"/>
      <c r="N796" s="135"/>
      <c r="O796" s="109" t="s">
        <v>81</v>
      </c>
      <c r="P796" s="136"/>
      <c r="Q796" s="135"/>
      <c r="R796" s="109" t="s">
        <v>117</v>
      </c>
      <c r="S796" s="136"/>
      <c r="T796" s="111"/>
      <c r="U796" s="109"/>
      <c r="V796" s="137"/>
      <c r="W796" s="111"/>
      <c r="X796" s="109"/>
      <c r="Y796" s="137"/>
      <c r="Z796" s="111"/>
      <c r="AA796" s="109"/>
      <c r="AB796" s="137"/>
      <c r="AC796" s="108"/>
      <c r="AD796" s="109"/>
      <c r="AE796" s="110"/>
    </row>
    <row r="797" customFormat="false" ht="27.6" hidden="false" customHeight="true" outlineLevel="0" collapsed="false">
      <c r="A797" s="226"/>
      <c r="B797" s="93" t="s">
        <v>2478</v>
      </c>
      <c r="C797" s="93"/>
      <c r="D797" s="93"/>
      <c r="E797" s="93"/>
      <c r="F797" s="96"/>
      <c r="G797" s="28" t="s">
        <v>198</v>
      </c>
      <c r="H797" s="307" t="s">
        <v>2479</v>
      </c>
      <c r="I797" s="309"/>
      <c r="J797" s="283"/>
      <c r="K797" s="307" t="s">
        <v>2480</v>
      </c>
      <c r="L797" s="309"/>
      <c r="M797" s="283"/>
      <c r="N797" s="307" t="s">
        <v>2481</v>
      </c>
      <c r="O797" s="309"/>
      <c r="P797" s="36"/>
      <c r="Q797" s="307" t="s">
        <v>2482</v>
      </c>
      <c r="R797" s="309"/>
      <c r="S797" s="36"/>
      <c r="T797" s="307"/>
      <c r="U797" s="308"/>
      <c r="V797" s="36"/>
      <c r="W797" s="29"/>
      <c r="X797" s="308"/>
      <c r="Y797" s="36"/>
      <c r="Z797" s="37"/>
      <c r="AA797" s="37"/>
      <c r="AB797" s="37"/>
      <c r="AC797" s="29"/>
      <c r="AD797" s="308"/>
      <c r="AE797" s="36"/>
    </row>
    <row r="798" customFormat="false" ht="29.2" hidden="false" customHeight="true" outlineLevel="0" collapsed="false">
      <c r="A798" s="228"/>
      <c r="B798" s="228"/>
      <c r="C798" s="310"/>
      <c r="D798" s="310"/>
      <c r="E798" s="310"/>
      <c r="F798" s="40"/>
      <c r="G798" s="28" t="s">
        <v>166</v>
      </c>
      <c r="H798" s="201" t="str">
        <f aca="false">"&lt;"&amp;ROUND(RIGHT(H797,LEN(H797)-1)*81/1000,2)&amp;" ppb"</f>
        <v>&lt;430.27 ppb</v>
      </c>
      <c r="I798" s="308"/>
      <c r="J798" s="202"/>
      <c r="K798" s="29"/>
      <c r="L798" s="309"/>
      <c r="M798" s="31"/>
      <c r="N798" s="307"/>
      <c r="O798" s="308"/>
      <c r="P798" s="36"/>
      <c r="Q798" s="201" t="str">
        <f aca="false">"&lt;"&amp;ROUND(RIGHT(Q797,LEN(Q797)-1)*246/1000,2)&amp;" ppb"</f>
        <v>&lt;104.38 ppb</v>
      </c>
      <c r="R798" s="33"/>
      <c r="S798" s="202"/>
      <c r="T798" s="29"/>
      <c r="U798" s="31"/>
      <c r="V798" s="31"/>
      <c r="W798" s="307"/>
      <c r="X798" s="308"/>
      <c r="Y798" s="31"/>
      <c r="Z798" s="37"/>
      <c r="AA798" s="31"/>
      <c r="AB798" s="31"/>
      <c r="AC798" s="29"/>
      <c r="AD798" s="308"/>
      <c r="AE798" s="31"/>
    </row>
    <row r="799" customFormat="false" ht="40.45" hidden="false" customHeight="true" outlineLevel="0" collapsed="false">
      <c r="A799" s="223" t="s">
        <v>2483</v>
      </c>
      <c r="B799" s="362" t="s">
        <v>2484</v>
      </c>
      <c r="C799" s="199" t="s">
        <v>2485</v>
      </c>
      <c r="D799" s="25"/>
      <c r="E799" s="306"/>
      <c r="F799" s="27"/>
      <c r="G799" s="28" t="s">
        <v>111</v>
      </c>
      <c r="H799" s="108"/>
      <c r="I799" s="109" t="s">
        <v>27</v>
      </c>
      <c r="J799" s="110"/>
      <c r="K799" s="108"/>
      <c r="L799" s="109" t="s">
        <v>28</v>
      </c>
      <c r="M799" s="110"/>
      <c r="N799" s="108"/>
      <c r="O799" s="109" t="s">
        <v>29</v>
      </c>
      <c r="P799" s="110"/>
      <c r="Q799" s="108"/>
      <c r="R799" s="109" t="s">
        <v>30</v>
      </c>
      <c r="S799" s="110"/>
      <c r="T799" s="111"/>
      <c r="U799" s="109" t="s">
        <v>112</v>
      </c>
      <c r="V799" s="110"/>
      <c r="W799" s="108"/>
      <c r="X799" s="109" t="s">
        <v>32</v>
      </c>
      <c r="Y799" s="110"/>
      <c r="Z799" s="108"/>
      <c r="AA799" s="109" t="s">
        <v>98</v>
      </c>
      <c r="AB799" s="110"/>
      <c r="AC799" s="112" t="s">
        <v>34</v>
      </c>
      <c r="AD799" s="112"/>
      <c r="AE799" s="112"/>
    </row>
    <row r="800" customFormat="false" ht="29.05" hidden="false" customHeight="true" outlineLevel="0" collapsed="false">
      <c r="A800" s="93" t="s">
        <v>2486</v>
      </c>
      <c r="B800" s="341" t="s">
        <v>2487</v>
      </c>
      <c r="C800" s="93"/>
      <c r="D800" s="93"/>
      <c r="E800" s="93"/>
      <c r="F800" s="96"/>
      <c r="G800" s="28" t="s">
        <v>198</v>
      </c>
      <c r="H800" s="307"/>
      <c r="I800" s="308"/>
      <c r="J800" s="36"/>
      <c r="K800" s="307"/>
      <c r="L800" s="308"/>
      <c r="M800" s="36"/>
      <c r="N800" s="307"/>
      <c r="O800" s="308"/>
      <c r="P800" s="36"/>
      <c r="Q800" s="307"/>
      <c r="R800" s="308"/>
      <c r="S800" s="36"/>
      <c r="T800" s="307"/>
      <c r="U800" s="308"/>
      <c r="V800" s="36"/>
      <c r="W800" s="307"/>
      <c r="X800" s="309"/>
      <c r="Y800" s="36"/>
      <c r="Z800" s="307"/>
      <c r="AA800" s="308"/>
      <c r="AB800" s="36"/>
      <c r="AC800" s="163"/>
      <c r="AD800" s="163"/>
      <c r="AE800" s="163"/>
    </row>
    <row r="801" customFormat="false" ht="34.8" hidden="false" customHeight="true" outlineLevel="0" collapsed="false">
      <c r="A801" s="93"/>
      <c r="B801" s="93" t="s">
        <v>2488</v>
      </c>
      <c r="C801" s="93"/>
      <c r="D801" s="93"/>
      <c r="E801" s="93"/>
      <c r="F801" s="96"/>
      <c r="G801" s="28" t="s">
        <v>166</v>
      </c>
      <c r="H801" s="201"/>
      <c r="I801" s="308"/>
      <c r="J801" s="202"/>
      <c r="K801" s="201"/>
      <c r="L801" s="308"/>
      <c r="M801" s="202"/>
      <c r="N801" s="201"/>
      <c r="O801" s="308"/>
      <c r="P801" s="202"/>
      <c r="Q801" s="201"/>
      <c r="R801" s="308"/>
      <c r="S801" s="202"/>
      <c r="T801" s="201"/>
      <c r="U801" s="308"/>
      <c r="V801" s="202"/>
      <c r="W801" s="29"/>
      <c r="X801" s="308"/>
      <c r="Y801" s="31"/>
      <c r="Z801" s="29"/>
      <c r="AA801" s="308"/>
      <c r="AB801" s="31"/>
      <c r="AC801" s="37"/>
      <c r="AD801" s="308"/>
      <c r="AE801" s="38"/>
    </row>
    <row r="802" customFormat="false" ht="30" hidden="false" customHeight="true" outlineLevel="0" collapsed="false">
      <c r="A802" s="93"/>
      <c r="B802" s="93"/>
      <c r="C802" s="93"/>
      <c r="D802" s="93"/>
      <c r="E802" s="93"/>
      <c r="F802" s="96"/>
      <c r="G802" s="28" t="s">
        <v>111</v>
      </c>
      <c r="H802" s="134" t="s">
        <v>115</v>
      </c>
      <c r="I802" s="134"/>
      <c r="J802" s="134"/>
      <c r="K802" s="108"/>
      <c r="L802" s="109" t="s">
        <v>80</v>
      </c>
      <c r="M802" s="110"/>
      <c r="N802" s="135"/>
      <c r="O802" s="109" t="s">
        <v>81</v>
      </c>
      <c r="P802" s="136"/>
      <c r="Q802" s="135"/>
      <c r="R802" s="109" t="s">
        <v>117</v>
      </c>
      <c r="S802" s="136"/>
      <c r="T802" s="111"/>
      <c r="U802" s="109"/>
      <c r="V802" s="137"/>
      <c r="W802" s="111"/>
      <c r="X802" s="109"/>
      <c r="Y802" s="137"/>
      <c r="Z802" s="111"/>
      <c r="AA802" s="109"/>
      <c r="AB802" s="137"/>
      <c r="AC802" s="108"/>
      <c r="AD802" s="109"/>
      <c r="AE802" s="110"/>
    </row>
    <row r="803" customFormat="false" ht="27.6" hidden="false" customHeight="true" outlineLevel="0" collapsed="false">
      <c r="A803" s="226"/>
      <c r="B803" s="93"/>
      <c r="C803" s="93"/>
      <c r="D803" s="93"/>
      <c r="E803" s="93"/>
      <c r="F803" s="96"/>
      <c r="G803" s="28" t="s">
        <v>198</v>
      </c>
      <c r="H803" s="307"/>
      <c r="I803" s="309"/>
      <c r="J803" s="283"/>
      <c r="K803" s="307"/>
      <c r="L803" s="309"/>
      <c r="M803" s="283"/>
      <c r="N803" s="307"/>
      <c r="O803" s="309"/>
      <c r="P803" s="36"/>
      <c r="Q803" s="307"/>
      <c r="R803" s="309"/>
      <c r="S803" s="36"/>
      <c r="T803" s="307"/>
      <c r="U803" s="308"/>
      <c r="V803" s="36"/>
      <c r="W803" s="29"/>
      <c r="X803" s="308"/>
      <c r="Y803" s="36"/>
      <c r="Z803" s="37"/>
      <c r="AA803" s="37"/>
      <c r="AB803" s="37"/>
      <c r="AC803" s="29"/>
      <c r="AD803" s="308"/>
      <c r="AE803" s="36"/>
    </row>
    <row r="804" customFormat="false" ht="29.2" hidden="false" customHeight="true" outlineLevel="0" collapsed="false">
      <c r="A804" s="228"/>
      <c r="B804" s="228"/>
      <c r="C804" s="310"/>
      <c r="D804" s="310"/>
      <c r="E804" s="310"/>
      <c r="F804" s="40"/>
      <c r="G804" s="28" t="s">
        <v>166</v>
      </c>
      <c r="H804" s="201"/>
      <c r="I804" s="308"/>
      <c r="J804" s="202"/>
      <c r="K804" s="29"/>
      <c r="L804" s="309"/>
      <c r="M804" s="31"/>
      <c r="N804" s="307"/>
      <c r="O804" s="308"/>
      <c r="P804" s="36"/>
      <c r="Q804" s="201"/>
      <c r="R804" s="308"/>
      <c r="S804" s="202"/>
      <c r="T804" s="29"/>
      <c r="U804" s="31"/>
      <c r="V804" s="31"/>
      <c r="W804" s="307"/>
      <c r="X804" s="308"/>
      <c r="Y804" s="31"/>
      <c r="Z804" s="37"/>
      <c r="AA804" s="31"/>
      <c r="AB804" s="31"/>
      <c r="AC804" s="29"/>
      <c r="AD804" s="308"/>
      <c r="AE804" s="31"/>
    </row>
    <row r="805" customFormat="false" ht="34.3" hidden="false" customHeight="true" outlineLevel="0" collapsed="false">
      <c r="A805" s="223" t="s">
        <v>2489</v>
      </c>
      <c r="B805" s="24"/>
      <c r="C805" s="82"/>
      <c r="D805" s="25"/>
      <c r="E805" s="306"/>
      <c r="F805" s="27"/>
      <c r="G805" s="28" t="s">
        <v>111</v>
      </c>
      <c r="H805" s="108"/>
      <c r="I805" s="109" t="s">
        <v>27</v>
      </c>
      <c r="J805" s="110"/>
      <c r="K805" s="108"/>
      <c r="L805" s="109" t="s">
        <v>28</v>
      </c>
      <c r="M805" s="110"/>
      <c r="N805" s="108"/>
      <c r="O805" s="109" t="s">
        <v>29</v>
      </c>
      <c r="P805" s="110"/>
      <c r="Q805" s="108"/>
      <c r="R805" s="109" t="s">
        <v>30</v>
      </c>
      <c r="S805" s="110"/>
      <c r="T805" s="111"/>
      <c r="U805" s="109" t="s">
        <v>112</v>
      </c>
      <c r="V805" s="110"/>
      <c r="W805" s="108"/>
      <c r="X805" s="109" t="s">
        <v>32</v>
      </c>
      <c r="Y805" s="110"/>
      <c r="Z805" s="108"/>
      <c r="AA805" s="109" t="s">
        <v>98</v>
      </c>
      <c r="AB805" s="110"/>
      <c r="AC805" s="112" t="s">
        <v>34</v>
      </c>
      <c r="AD805" s="112"/>
      <c r="AE805" s="112"/>
    </row>
    <row r="806" customFormat="false" ht="29.05" hidden="false" customHeight="true" outlineLevel="0" collapsed="false">
      <c r="A806" s="93"/>
      <c r="B806" s="93"/>
      <c r="C806" s="93"/>
      <c r="D806" s="93"/>
      <c r="E806" s="93"/>
      <c r="F806" s="96"/>
      <c r="G806" s="28" t="s">
        <v>198</v>
      </c>
      <c r="H806" s="307"/>
      <c r="I806" s="308"/>
      <c r="J806" s="36"/>
      <c r="K806" s="307"/>
      <c r="L806" s="308"/>
      <c r="M806" s="36"/>
      <c r="N806" s="307"/>
      <c r="O806" s="308"/>
      <c r="P806" s="36"/>
      <c r="Q806" s="307"/>
      <c r="R806" s="308"/>
      <c r="S806" s="36"/>
      <c r="T806" s="307"/>
      <c r="U806" s="308"/>
      <c r="V806" s="36"/>
      <c r="W806" s="307"/>
      <c r="X806" s="309"/>
      <c r="Y806" s="36"/>
      <c r="Z806" s="307"/>
      <c r="AA806" s="308"/>
      <c r="AB806" s="36"/>
      <c r="AC806" s="163"/>
      <c r="AD806" s="163"/>
      <c r="AE806" s="163"/>
    </row>
    <row r="807" customFormat="false" ht="28.4" hidden="false" customHeight="true" outlineLevel="0" collapsed="false">
      <c r="A807" s="93"/>
      <c r="B807" s="224"/>
      <c r="C807" s="93"/>
      <c r="D807" s="93"/>
      <c r="E807" s="93"/>
      <c r="F807" s="96"/>
      <c r="G807" s="28" t="s">
        <v>166</v>
      </c>
      <c r="H807" s="201"/>
      <c r="I807" s="308"/>
      <c r="J807" s="202"/>
      <c r="K807" s="201"/>
      <c r="L807" s="308"/>
      <c r="M807" s="31"/>
      <c r="N807" s="201"/>
      <c r="O807" s="308"/>
      <c r="P807" s="202"/>
      <c r="Q807" s="201"/>
      <c r="R807" s="308"/>
      <c r="S807" s="202"/>
      <c r="T807" s="201"/>
      <c r="U807" s="308"/>
      <c r="V807" s="202"/>
      <c r="W807" s="29"/>
      <c r="X807" s="308"/>
      <c r="Y807" s="31"/>
      <c r="Z807" s="29"/>
      <c r="AA807" s="308"/>
      <c r="AB807" s="31"/>
      <c r="AC807" s="37"/>
      <c r="AD807" s="308"/>
      <c r="AE807" s="38"/>
    </row>
    <row r="808" customFormat="false" ht="30" hidden="false" customHeight="true" outlineLevel="0" collapsed="false">
      <c r="A808" s="93"/>
      <c r="B808" s="224"/>
      <c r="C808" s="93"/>
      <c r="D808" s="93"/>
      <c r="E808" s="93"/>
      <c r="F808" s="96"/>
      <c r="G808" s="28" t="s">
        <v>111</v>
      </c>
      <c r="H808" s="134" t="s">
        <v>115</v>
      </c>
      <c r="I808" s="134"/>
      <c r="J808" s="134"/>
      <c r="K808" s="108"/>
      <c r="L808" s="109" t="s">
        <v>80</v>
      </c>
      <c r="M808" s="110"/>
      <c r="N808" s="135"/>
      <c r="O808" s="109" t="s">
        <v>81</v>
      </c>
      <c r="P808" s="136"/>
      <c r="Q808" s="135"/>
      <c r="R808" s="109" t="s">
        <v>117</v>
      </c>
      <c r="S808" s="136"/>
      <c r="T808" s="111"/>
      <c r="U808" s="109"/>
      <c r="V808" s="137"/>
      <c r="W808" s="111"/>
      <c r="X808" s="109"/>
      <c r="Y808" s="137"/>
      <c r="Z808" s="111"/>
      <c r="AA808" s="109"/>
      <c r="AB808" s="137"/>
      <c r="AC808" s="108"/>
      <c r="AD808" s="109"/>
      <c r="AE808" s="110"/>
    </row>
    <row r="809" customFormat="false" ht="27.6" hidden="false" customHeight="true" outlineLevel="0" collapsed="false">
      <c r="A809" s="226"/>
      <c r="B809" s="93"/>
      <c r="C809" s="93"/>
      <c r="D809" s="93"/>
      <c r="E809" s="93"/>
      <c r="F809" s="96"/>
      <c r="G809" s="28" t="s">
        <v>198</v>
      </c>
      <c r="H809" s="307"/>
      <c r="I809" s="309"/>
      <c r="J809" s="283"/>
      <c r="K809" s="307"/>
      <c r="L809" s="309"/>
      <c r="M809" s="283"/>
      <c r="N809" s="307"/>
      <c r="O809" s="309"/>
      <c r="P809" s="36"/>
      <c r="Q809" s="307"/>
      <c r="R809" s="309"/>
      <c r="S809" s="36"/>
      <c r="T809" s="307"/>
      <c r="U809" s="308"/>
      <c r="V809" s="36"/>
      <c r="W809" s="29"/>
      <c r="X809" s="308"/>
      <c r="Y809" s="36"/>
      <c r="Z809" s="37"/>
      <c r="AA809" s="37"/>
      <c r="AB809" s="37"/>
      <c r="AC809" s="29"/>
      <c r="AD809" s="308"/>
      <c r="AE809" s="36"/>
    </row>
    <row r="810" customFormat="false" ht="29.2" hidden="false" customHeight="true" outlineLevel="0" collapsed="false">
      <c r="A810" s="228"/>
      <c r="B810" s="228"/>
      <c r="C810" s="310"/>
      <c r="D810" s="310"/>
      <c r="E810" s="310"/>
      <c r="F810" s="40"/>
      <c r="G810" s="28" t="s">
        <v>166</v>
      </c>
      <c r="H810" s="201"/>
      <c r="I810" s="308"/>
      <c r="J810" s="202"/>
      <c r="K810" s="29"/>
      <c r="L810" s="309"/>
      <c r="M810" s="31"/>
      <c r="N810" s="307"/>
      <c r="O810" s="308"/>
      <c r="P810" s="36"/>
      <c r="Q810" s="201"/>
      <c r="R810" s="308"/>
      <c r="S810" s="202"/>
      <c r="T810" s="29"/>
      <c r="U810" s="31"/>
      <c r="V810" s="31"/>
      <c r="W810" s="307"/>
      <c r="X810" s="308"/>
      <c r="Y810" s="31"/>
      <c r="Z810" s="37"/>
      <c r="AA810" s="31"/>
      <c r="AB810" s="31"/>
      <c r="AC810" s="29"/>
      <c r="AD810" s="308"/>
      <c r="AE810" s="31"/>
    </row>
  </sheetData>
  <mergeCells count="735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B11"/>
    <mergeCell ref="A12:AE12"/>
    <mergeCell ref="AC13:AE13"/>
    <mergeCell ref="E14:E15"/>
    <mergeCell ref="AC18:AE18"/>
    <mergeCell ref="AC20:AE20"/>
    <mergeCell ref="AC22:AE22"/>
    <mergeCell ref="AC24:AE24"/>
    <mergeCell ref="E26:E27"/>
    <mergeCell ref="AC26:AE26"/>
    <mergeCell ref="AC28:AE28"/>
    <mergeCell ref="AC30:AE30"/>
    <mergeCell ref="E32:E33"/>
    <mergeCell ref="AC32:AE32"/>
    <mergeCell ref="E36:E37"/>
    <mergeCell ref="AC36:AE36"/>
    <mergeCell ref="AC40:AE40"/>
    <mergeCell ref="AC44:AE44"/>
    <mergeCell ref="AC48:AE48"/>
    <mergeCell ref="AC53:AE53"/>
    <mergeCell ref="B56:B57"/>
    <mergeCell ref="AC56:AE56"/>
    <mergeCell ref="AC57:AE57"/>
    <mergeCell ref="B58:B59"/>
    <mergeCell ref="H59:J59"/>
    <mergeCell ref="T59:V59"/>
    <mergeCell ref="B62:B63"/>
    <mergeCell ref="AC62:AE62"/>
    <mergeCell ref="AC63:AE63"/>
    <mergeCell ref="B64:B65"/>
    <mergeCell ref="H65:J65"/>
    <mergeCell ref="T65:V65"/>
    <mergeCell ref="B68:B69"/>
    <mergeCell ref="AC68:AE68"/>
    <mergeCell ref="AC69:AE69"/>
    <mergeCell ref="B70:B71"/>
    <mergeCell ref="H71:J71"/>
    <mergeCell ref="T71:V71"/>
    <mergeCell ref="B74:B75"/>
    <mergeCell ref="AC74:AE74"/>
    <mergeCell ref="AC75:AE75"/>
    <mergeCell ref="B76:B77"/>
    <mergeCell ref="H77:J77"/>
    <mergeCell ref="T77:V77"/>
    <mergeCell ref="B80:B81"/>
    <mergeCell ref="AC80:AE80"/>
    <mergeCell ref="AC81:AE81"/>
    <mergeCell ref="B82:B83"/>
    <mergeCell ref="H83:J83"/>
    <mergeCell ref="T83:V83"/>
    <mergeCell ref="A86:AB89"/>
    <mergeCell ref="AC86:AE89"/>
    <mergeCell ref="A90:B90"/>
    <mergeCell ref="AC91:AE91"/>
    <mergeCell ref="AC92:AE92"/>
    <mergeCell ref="AC94:AE94"/>
    <mergeCell ref="AC96:AE96"/>
    <mergeCell ref="AC98:AE98"/>
    <mergeCell ref="AC100:AE100"/>
    <mergeCell ref="AC102:AE102"/>
    <mergeCell ref="AC104:AE104"/>
    <mergeCell ref="C105:D105"/>
    <mergeCell ref="AC106:AE106"/>
    <mergeCell ref="C107:D107"/>
    <mergeCell ref="AC108:AE108"/>
    <mergeCell ref="C109:D109"/>
    <mergeCell ref="AC110:AE110"/>
    <mergeCell ref="C111:D111"/>
    <mergeCell ref="AC112:AE112"/>
    <mergeCell ref="AC114:AE114"/>
    <mergeCell ref="AC116:AE116"/>
    <mergeCell ref="AC118:AE118"/>
    <mergeCell ref="AC123:AE123"/>
    <mergeCell ref="AC124:AE124"/>
    <mergeCell ref="B125:B126"/>
    <mergeCell ref="E125:E126"/>
    <mergeCell ref="H126:J126"/>
    <mergeCell ref="Z127:AB127"/>
    <mergeCell ref="AA128:AB128"/>
    <mergeCell ref="AC129:AE129"/>
    <mergeCell ref="AC130:AE130"/>
    <mergeCell ref="B131:B132"/>
    <mergeCell ref="E131:E132"/>
    <mergeCell ref="H132:J132"/>
    <mergeCell ref="Z133:AB133"/>
    <mergeCell ref="AA134:AB134"/>
    <mergeCell ref="AC135:AE135"/>
    <mergeCell ref="AC136:AE136"/>
    <mergeCell ref="B137:B138"/>
    <mergeCell ref="E137:E138"/>
    <mergeCell ref="H138:J138"/>
    <mergeCell ref="Z139:AB139"/>
    <mergeCell ref="AA140:AB140"/>
    <mergeCell ref="AC141:AE141"/>
    <mergeCell ref="AC142:AE142"/>
    <mergeCell ref="B143:B144"/>
    <mergeCell ref="E143:E144"/>
    <mergeCell ref="H144:J144"/>
    <mergeCell ref="Z145:AB145"/>
    <mergeCell ref="AA146:AB146"/>
    <mergeCell ref="AC147:AE147"/>
    <mergeCell ref="AC148:AE148"/>
    <mergeCell ref="B149:B150"/>
    <mergeCell ref="E149:E150"/>
    <mergeCell ref="H150:J150"/>
    <mergeCell ref="Z151:AB151"/>
    <mergeCell ref="AA152:AB152"/>
    <mergeCell ref="AC153:AE153"/>
    <mergeCell ref="AC154:AE154"/>
    <mergeCell ref="B155:B156"/>
    <mergeCell ref="E155:E156"/>
    <mergeCell ref="H156:J156"/>
    <mergeCell ref="Z157:AB157"/>
    <mergeCell ref="AA158:AB158"/>
    <mergeCell ref="AC160:AE160"/>
    <mergeCell ref="AC161:AE161"/>
    <mergeCell ref="AC163:AE163"/>
    <mergeCell ref="AC165:AE165"/>
    <mergeCell ref="AC167:AE167"/>
    <mergeCell ref="AC169:AE169"/>
    <mergeCell ref="AC171:AE171"/>
    <mergeCell ref="AC173:AE173"/>
    <mergeCell ref="AC175:AE175"/>
    <mergeCell ref="AC177:AE177"/>
    <mergeCell ref="AC179:AE179"/>
    <mergeCell ref="A181:AE181"/>
    <mergeCell ref="AC182:AE182"/>
    <mergeCell ref="AC183:AE183"/>
    <mergeCell ref="AC185:AE185"/>
    <mergeCell ref="AC187:AE187"/>
    <mergeCell ref="AC189:AE189"/>
    <mergeCell ref="AC191:AE191"/>
    <mergeCell ref="AC193:AE193"/>
    <mergeCell ref="AC195:AE195"/>
    <mergeCell ref="AC197:AE197"/>
    <mergeCell ref="AC199:AE199"/>
    <mergeCell ref="AC201:AE201"/>
    <mergeCell ref="A203:AE203"/>
    <mergeCell ref="AC204:AE204"/>
    <mergeCell ref="AC205:AE205"/>
    <mergeCell ref="AC207:AE207"/>
    <mergeCell ref="AC209:AE209"/>
    <mergeCell ref="AC211:AE211"/>
    <mergeCell ref="AC213:AE213"/>
    <mergeCell ref="AC215:AE215"/>
    <mergeCell ref="AC217:AE217"/>
    <mergeCell ref="AC219:AE219"/>
    <mergeCell ref="AC221:AE221"/>
    <mergeCell ref="AC223:AE223"/>
    <mergeCell ref="A225:AE225"/>
    <mergeCell ref="AC226:AE226"/>
    <mergeCell ref="E227:E228"/>
    <mergeCell ref="AC227:AE227"/>
    <mergeCell ref="E229:E230"/>
    <mergeCell ref="AC229:AE229"/>
    <mergeCell ref="AC231:AE231"/>
    <mergeCell ref="AC233:AE233"/>
    <mergeCell ref="AC235:AE235"/>
    <mergeCell ref="AC237:AE237"/>
    <mergeCell ref="AC239:AE239"/>
    <mergeCell ref="AC241:AE241"/>
    <mergeCell ref="AC243:AE243"/>
    <mergeCell ref="AC245:AE245"/>
    <mergeCell ref="A247:AE247"/>
    <mergeCell ref="AC248:AE248"/>
    <mergeCell ref="AC249:AE249"/>
    <mergeCell ref="AC251:AE251"/>
    <mergeCell ref="AC253:AE253"/>
    <mergeCell ref="AC255:AE255"/>
    <mergeCell ref="AC257:AE257"/>
    <mergeCell ref="AC259:AE259"/>
    <mergeCell ref="AC261:AE261"/>
    <mergeCell ref="AC263:AE263"/>
    <mergeCell ref="AC265:AE265"/>
    <mergeCell ref="AC267:AE267"/>
    <mergeCell ref="A269:AE269"/>
    <mergeCell ref="AC270:AE270"/>
    <mergeCell ref="AC271:AE271"/>
    <mergeCell ref="AC273:AE273"/>
    <mergeCell ref="AC275:AE275"/>
    <mergeCell ref="AC277:AE277"/>
    <mergeCell ref="AC279:AE279"/>
    <mergeCell ref="AC281:AE281"/>
    <mergeCell ref="E283:E284"/>
    <mergeCell ref="AC283:AE283"/>
    <mergeCell ref="AC285:AE285"/>
    <mergeCell ref="AC287:AE287"/>
    <mergeCell ref="AC289:AE289"/>
    <mergeCell ref="A291:AE291"/>
    <mergeCell ref="AC292:AE292"/>
    <mergeCell ref="AC293:AE293"/>
    <mergeCell ref="AC295:AE295"/>
    <mergeCell ref="AC297:AE297"/>
    <mergeCell ref="AC299:AE299"/>
    <mergeCell ref="AC301:AE301"/>
    <mergeCell ref="AC303:AE303"/>
    <mergeCell ref="AC305:AE305"/>
    <mergeCell ref="B307:B308"/>
    <mergeCell ref="AC307:AE307"/>
    <mergeCell ref="B309:B310"/>
    <mergeCell ref="AC309:AE309"/>
    <mergeCell ref="AC311:AE311"/>
    <mergeCell ref="AC313:AE313"/>
    <mergeCell ref="AC315:AE315"/>
    <mergeCell ref="B317:B318"/>
    <mergeCell ref="AC317:AE317"/>
    <mergeCell ref="AC319:AE319"/>
    <mergeCell ref="AC321:AE321"/>
    <mergeCell ref="AC323:AE323"/>
    <mergeCell ref="AC325:AE325"/>
    <mergeCell ref="AC327:AE327"/>
    <mergeCell ref="AC329:AE329"/>
    <mergeCell ref="AC331:AE331"/>
    <mergeCell ref="AC333:AE333"/>
    <mergeCell ref="AC334:AE334"/>
    <mergeCell ref="B335:B336"/>
    <mergeCell ref="E335:E336"/>
    <mergeCell ref="H336:J336"/>
    <mergeCell ref="Z337:AB337"/>
    <mergeCell ref="U338:V338"/>
    <mergeCell ref="AA338:AB338"/>
    <mergeCell ref="AC339:AE339"/>
    <mergeCell ref="AC340:AE340"/>
    <mergeCell ref="B341:B342"/>
    <mergeCell ref="E341:E342"/>
    <mergeCell ref="H342:J342"/>
    <mergeCell ref="Z343:AB343"/>
    <mergeCell ref="U344:V344"/>
    <mergeCell ref="AA344:AB344"/>
    <mergeCell ref="AC345:AE345"/>
    <mergeCell ref="AC346:AE346"/>
    <mergeCell ref="B347:B348"/>
    <mergeCell ref="E347:E348"/>
    <mergeCell ref="H348:J348"/>
    <mergeCell ref="Z349:AB349"/>
    <mergeCell ref="U350:V350"/>
    <mergeCell ref="AA350:AB350"/>
    <mergeCell ref="AC351:AE351"/>
    <mergeCell ref="AC352:AE352"/>
    <mergeCell ref="B353:B354"/>
    <mergeCell ref="E353:E354"/>
    <mergeCell ref="H354:J354"/>
    <mergeCell ref="Z355:AB355"/>
    <mergeCell ref="U356:V356"/>
    <mergeCell ref="AA356:AB356"/>
    <mergeCell ref="AC357:AE357"/>
    <mergeCell ref="AC358:AE358"/>
    <mergeCell ref="B359:B360"/>
    <mergeCell ref="H360:J360"/>
    <mergeCell ref="Z361:AB361"/>
    <mergeCell ref="U362:V362"/>
    <mergeCell ref="AA362:AB362"/>
    <mergeCell ref="AC363:AE363"/>
    <mergeCell ref="AC364:AE364"/>
    <mergeCell ref="B365:B366"/>
    <mergeCell ref="H366:J366"/>
    <mergeCell ref="Z367:AB367"/>
    <mergeCell ref="U368:V368"/>
    <mergeCell ref="AA368:AB368"/>
    <mergeCell ref="AC369:AE369"/>
    <mergeCell ref="AC370:AE370"/>
    <mergeCell ref="B371:B372"/>
    <mergeCell ref="H372:J372"/>
    <mergeCell ref="Z373:AB373"/>
    <mergeCell ref="U374:V374"/>
    <mergeCell ref="AA374:AB374"/>
    <mergeCell ref="AC375:AE375"/>
    <mergeCell ref="AC376:AE376"/>
    <mergeCell ref="B377:B378"/>
    <mergeCell ref="H378:J378"/>
    <mergeCell ref="Z379:AB379"/>
    <mergeCell ref="U380:V380"/>
    <mergeCell ref="AA380:AB380"/>
    <mergeCell ref="E381:E383"/>
    <mergeCell ref="AC381:AE381"/>
    <mergeCell ref="AC382:AE382"/>
    <mergeCell ref="B383:B384"/>
    <mergeCell ref="H384:J384"/>
    <mergeCell ref="Z385:AB385"/>
    <mergeCell ref="U386:V386"/>
    <mergeCell ref="AA386:AB386"/>
    <mergeCell ref="AC387:AE387"/>
    <mergeCell ref="AC388:AE388"/>
    <mergeCell ref="B389:B390"/>
    <mergeCell ref="H390:J390"/>
    <mergeCell ref="Z391:AB391"/>
    <mergeCell ref="U392:V392"/>
    <mergeCell ref="AA392:AB392"/>
    <mergeCell ref="AC393:AE393"/>
    <mergeCell ref="AC394:AE394"/>
    <mergeCell ref="B395:B396"/>
    <mergeCell ref="H396:J396"/>
    <mergeCell ref="Z397:AB397"/>
    <mergeCell ref="U398:V398"/>
    <mergeCell ref="AA398:AB398"/>
    <mergeCell ref="AC399:AE399"/>
    <mergeCell ref="AC400:AE400"/>
    <mergeCell ref="B401:B402"/>
    <mergeCell ref="H402:J402"/>
    <mergeCell ref="Z403:AB403"/>
    <mergeCell ref="U404:V404"/>
    <mergeCell ref="AA404:AB404"/>
    <mergeCell ref="A405:B405"/>
    <mergeCell ref="AC406:AE406"/>
    <mergeCell ref="E407:E408"/>
    <mergeCell ref="AC407:AE407"/>
    <mergeCell ref="AC409:AE409"/>
    <mergeCell ref="AC411:AE411"/>
    <mergeCell ref="AC413:AE413"/>
    <mergeCell ref="AC415:AE415"/>
    <mergeCell ref="AC417:AE417"/>
    <mergeCell ref="AC419:AE419"/>
    <mergeCell ref="AC421:AE421"/>
    <mergeCell ref="AC423:AE423"/>
    <mergeCell ref="AC425:AE425"/>
    <mergeCell ref="A427:AE427"/>
    <mergeCell ref="AC428:AE428"/>
    <mergeCell ref="AC429:AE429"/>
    <mergeCell ref="AC431:AE431"/>
    <mergeCell ref="AC433:AE433"/>
    <mergeCell ref="AC435:AE435"/>
    <mergeCell ref="AC437:AE437"/>
    <mergeCell ref="AC439:AE439"/>
    <mergeCell ref="AC441:AE441"/>
    <mergeCell ref="AC443:AE443"/>
    <mergeCell ref="AC445:AE445"/>
    <mergeCell ref="AC447:AE447"/>
    <mergeCell ref="A449:AE449"/>
    <mergeCell ref="AC450:AE450"/>
    <mergeCell ref="AC451:AE451"/>
    <mergeCell ref="AC453:AE453"/>
    <mergeCell ref="AC455:AE455"/>
    <mergeCell ref="AC457:AE457"/>
    <mergeCell ref="AC459:AE459"/>
    <mergeCell ref="AC461:AE461"/>
    <mergeCell ref="AC463:AE463"/>
    <mergeCell ref="AC465:AE465"/>
    <mergeCell ref="A467:B468"/>
    <mergeCell ref="C467:D468"/>
    <mergeCell ref="N467:P467"/>
    <mergeCell ref="U467:V467"/>
    <mergeCell ref="N468:P468"/>
    <mergeCell ref="U468:V468"/>
    <mergeCell ref="AA468:AB468"/>
    <mergeCell ref="E469:E470"/>
    <mergeCell ref="AC469:AE469"/>
    <mergeCell ref="A471:B472"/>
    <mergeCell ref="C471:D472"/>
    <mergeCell ref="N471:P471"/>
    <mergeCell ref="U471:V471"/>
    <mergeCell ref="N472:P472"/>
    <mergeCell ref="U472:V472"/>
    <mergeCell ref="AA472:AB472"/>
    <mergeCell ref="AC473:AE473"/>
    <mergeCell ref="A475:AE475"/>
    <mergeCell ref="AC476:AE476"/>
    <mergeCell ref="AC477:AE477"/>
    <mergeCell ref="AC479:AE479"/>
    <mergeCell ref="AC481:AE481"/>
    <mergeCell ref="AC483:AE483"/>
    <mergeCell ref="E485:E486"/>
    <mergeCell ref="AC485:AE485"/>
    <mergeCell ref="AC487:AE487"/>
    <mergeCell ref="AC489:AE489"/>
    <mergeCell ref="AC491:AE491"/>
    <mergeCell ref="AC493:AE493"/>
    <mergeCell ref="AC494:AE494"/>
    <mergeCell ref="B495:B496"/>
    <mergeCell ref="E495:E496"/>
    <mergeCell ref="H496:J496"/>
    <mergeCell ref="Z497:AB497"/>
    <mergeCell ref="AA498:AB498"/>
    <mergeCell ref="AC499:AE499"/>
    <mergeCell ref="AC500:AE500"/>
    <mergeCell ref="B501:B502"/>
    <mergeCell ref="E501:E502"/>
    <mergeCell ref="H502:J502"/>
    <mergeCell ref="Z503:AB503"/>
    <mergeCell ref="AA504:AB504"/>
    <mergeCell ref="AC505:AE505"/>
    <mergeCell ref="AC506:AE506"/>
    <mergeCell ref="B507:B508"/>
    <mergeCell ref="H508:J508"/>
    <mergeCell ref="Z509:AB509"/>
    <mergeCell ref="U510:V510"/>
    <mergeCell ref="AA510:AB510"/>
    <mergeCell ref="AC511:AE511"/>
    <mergeCell ref="AC512:AE512"/>
    <mergeCell ref="B513:B514"/>
    <mergeCell ref="H514:J514"/>
    <mergeCell ref="Z515:AB515"/>
    <mergeCell ref="U516:V516"/>
    <mergeCell ref="AA516:AB516"/>
    <mergeCell ref="AC517:AE517"/>
    <mergeCell ref="AC518:AE518"/>
    <mergeCell ref="B519:B520"/>
    <mergeCell ref="H520:J520"/>
    <mergeCell ref="Z521:AB521"/>
    <mergeCell ref="U522:V522"/>
    <mergeCell ref="AA522:AB522"/>
    <mergeCell ref="AC523:AE523"/>
    <mergeCell ref="AC524:AE524"/>
    <mergeCell ref="B525:B526"/>
    <mergeCell ref="H526:J526"/>
    <mergeCell ref="Z527:AB527"/>
    <mergeCell ref="U528:V528"/>
    <mergeCell ref="AA528:AB528"/>
    <mergeCell ref="AC529:AE529"/>
    <mergeCell ref="AC530:AE530"/>
    <mergeCell ref="B531:B532"/>
    <mergeCell ref="H532:J532"/>
    <mergeCell ref="Z533:AB533"/>
    <mergeCell ref="U534:V534"/>
    <mergeCell ref="AA534:AB534"/>
    <mergeCell ref="AC535:AE535"/>
    <mergeCell ref="AC536:AE536"/>
    <mergeCell ref="B537:B538"/>
    <mergeCell ref="H538:J538"/>
    <mergeCell ref="Z539:AB539"/>
    <mergeCell ref="U540:V540"/>
    <mergeCell ref="AA540:AB540"/>
    <mergeCell ref="AC541:AE541"/>
    <mergeCell ref="AC542:AE542"/>
    <mergeCell ref="B543:B544"/>
    <mergeCell ref="H544:J544"/>
    <mergeCell ref="Z545:AB545"/>
    <mergeCell ref="U546:V546"/>
    <mergeCell ref="AA546:AB546"/>
    <mergeCell ref="AC547:AE547"/>
    <mergeCell ref="AC548:AE548"/>
    <mergeCell ref="B549:B550"/>
    <mergeCell ref="H550:J550"/>
    <mergeCell ref="Z551:AB551"/>
    <mergeCell ref="U552:V552"/>
    <mergeCell ref="AA552:AB552"/>
    <mergeCell ref="AC553:AE553"/>
    <mergeCell ref="AC554:AE554"/>
    <mergeCell ref="B555:B556"/>
    <mergeCell ref="H556:J556"/>
    <mergeCell ref="Z557:AB557"/>
    <mergeCell ref="U558:V558"/>
    <mergeCell ref="AA558:AB558"/>
    <mergeCell ref="AC559:AE559"/>
    <mergeCell ref="AC560:AE560"/>
    <mergeCell ref="B561:B562"/>
    <mergeCell ref="H562:J562"/>
    <mergeCell ref="Z563:AB563"/>
    <mergeCell ref="U564:V564"/>
    <mergeCell ref="AA564:AB564"/>
    <mergeCell ref="A565:B565"/>
    <mergeCell ref="AC566:AE566"/>
    <mergeCell ref="AC567:AE567"/>
    <mergeCell ref="AD569:AE569"/>
    <mergeCell ref="AD570:AE570"/>
    <mergeCell ref="A571:B571"/>
    <mergeCell ref="AC572:AE572"/>
    <mergeCell ref="AC573:AE573"/>
    <mergeCell ref="AC575:AE575"/>
    <mergeCell ref="AC577:AE577"/>
    <mergeCell ref="E579:E580"/>
    <mergeCell ref="AC579:AE579"/>
    <mergeCell ref="AC581:AE581"/>
    <mergeCell ref="AC583:AE583"/>
    <mergeCell ref="AC585:AE585"/>
    <mergeCell ref="A589:B589"/>
    <mergeCell ref="AC590:AE590"/>
    <mergeCell ref="A591:AE591"/>
    <mergeCell ref="A592:B592"/>
    <mergeCell ref="AC593:AE593"/>
    <mergeCell ref="AC594:AE594"/>
    <mergeCell ref="AC596:AE596"/>
    <mergeCell ref="AC598:AE598"/>
    <mergeCell ref="C600:F600"/>
    <mergeCell ref="E601:E602"/>
    <mergeCell ref="AC601:AE601"/>
    <mergeCell ref="C603:F603"/>
    <mergeCell ref="AC604:AE604"/>
    <mergeCell ref="C606:F606"/>
    <mergeCell ref="AC607:AE607"/>
    <mergeCell ref="AC608:AE608"/>
    <mergeCell ref="B609:B610"/>
    <mergeCell ref="D609:D610"/>
    <mergeCell ref="H610:J610"/>
    <mergeCell ref="Z611:AB611"/>
    <mergeCell ref="U612:V612"/>
    <mergeCell ref="AA612:AB612"/>
    <mergeCell ref="AC613:AE613"/>
    <mergeCell ref="AC614:AE614"/>
    <mergeCell ref="B615:B616"/>
    <mergeCell ref="H616:J616"/>
    <mergeCell ref="Z617:AB617"/>
    <mergeCell ref="U618:V618"/>
    <mergeCell ref="AA618:AB618"/>
    <mergeCell ref="A619:B619"/>
    <mergeCell ref="AC620:AE620"/>
    <mergeCell ref="AC621:AE621"/>
    <mergeCell ref="C622:D622"/>
    <mergeCell ref="AC623:AE623"/>
    <mergeCell ref="C624:D624"/>
    <mergeCell ref="A625:B625"/>
    <mergeCell ref="AC626:AE626"/>
    <mergeCell ref="AC627:AE627"/>
    <mergeCell ref="C628:D628"/>
    <mergeCell ref="A629:B629"/>
    <mergeCell ref="AC630:AE630"/>
    <mergeCell ref="AC634:AE634"/>
    <mergeCell ref="A636:B637"/>
    <mergeCell ref="C636:D637"/>
    <mergeCell ref="N636:P636"/>
    <mergeCell ref="U636:V636"/>
    <mergeCell ref="N637:P637"/>
    <mergeCell ref="U637:V637"/>
    <mergeCell ref="AA637:AB637"/>
    <mergeCell ref="AC638:AE638"/>
    <mergeCell ref="AC639:AE639"/>
    <mergeCell ref="B640:B641"/>
    <mergeCell ref="E640:E641"/>
    <mergeCell ref="H641:J641"/>
    <mergeCell ref="Z642:AB642"/>
    <mergeCell ref="U643:V643"/>
    <mergeCell ref="AA643:AB643"/>
    <mergeCell ref="AC644:AE644"/>
    <mergeCell ref="AC645:AE645"/>
    <mergeCell ref="D646:D647"/>
    <mergeCell ref="H647:J647"/>
    <mergeCell ref="Z648:AB648"/>
    <mergeCell ref="U649:V649"/>
    <mergeCell ref="AA649:AB649"/>
    <mergeCell ref="AC650:AE650"/>
    <mergeCell ref="AC651:AE651"/>
    <mergeCell ref="B652:B653"/>
    <mergeCell ref="E652:E653"/>
    <mergeCell ref="H653:J653"/>
    <mergeCell ref="Z654:AB654"/>
    <mergeCell ref="U655:V655"/>
    <mergeCell ref="AA655:AB655"/>
    <mergeCell ref="AC656:AE656"/>
    <mergeCell ref="AC657:AE657"/>
    <mergeCell ref="D658:D659"/>
    <mergeCell ref="E658:E659"/>
    <mergeCell ref="H659:J659"/>
    <mergeCell ref="Z660:AB660"/>
    <mergeCell ref="U661:V661"/>
    <mergeCell ref="AA661:AB661"/>
    <mergeCell ref="AC662:AE662"/>
    <mergeCell ref="AC663:AE663"/>
    <mergeCell ref="B664:B665"/>
    <mergeCell ref="E664:E665"/>
    <mergeCell ref="H665:J665"/>
    <mergeCell ref="Z666:AB666"/>
    <mergeCell ref="AA667:AB667"/>
    <mergeCell ref="AC668:AE668"/>
    <mergeCell ref="AC669:AE669"/>
    <mergeCell ref="D670:D671"/>
    <mergeCell ref="E670:E671"/>
    <mergeCell ref="H671:J671"/>
    <mergeCell ref="Z672:AB672"/>
    <mergeCell ref="U673:V673"/>
    <mergeCell ref="AA673:AB673"/>
    <mergeCell ref="AC674:AE674"/>
    <mergeCell ref="AC675:AE675"/>
    <mergeCell ref="B676:B677"/>
    <mergeCell ref="E676:E677"/>
    <mergeCell ref="H677:J677"/>
    <mergeCell ref="Z678:AB678"/>
    <mergeCell ref="AA679:AB679"/>
    <mergeCell ref="A680:B680"/>
    <mergeCell ref="AC681:AE681"/>
    <mergeCell ref="AC682:AE682"/>
    <mergeCell ref="B683:B684"/>
    <mergeCell ref="H684:J684"/>
    <mergeCell ref="Z685:AB685"/>
    <mergeCell ref="U686:V686"/>
    <mergeCell ref="AA686:AB686"/>
    <mergeCell ref="AC687:AE687"/>
    <mergeCell ref="AC688:AE688"/>
    <mergeCell ref="B689:B690"/>
    <mergeCell ref="H690:J690"/>
    <mergeCell ref="Z691:AB691"/>
    <mergeCell ref="U692:V692"/>
    <mergeCell ref="AA692:AB692"/>
    <mergeCell ref="AC693:AE693"/>
    <mergeCell ref="AC694:AE694"/>
    <mergeCell ref="B695:B696"/>
    <mergeCell ref="H696:J696"/>
    <mergeCell ref="Z697:AB697"/>
    <mergeCell ref="U698:V698"/>
    <mergeCell ref="AA698:AB698"/>
    <mergeCell ref="AC699:AE699"/>
    <mergeCell ref="AC700:AE700"/>
    <mergeCell ref="B701:B702"/>
    <mergeCell ref="H702:J702"/>
    <mergeCell ref="Z703:AB703"/>
    <mergeCell ref="U704:V704"/>
    <mergeCell ref="AA704:AB704"/>
    <mergeCell ref="AC705:AE705"/>
    <mergeCell ref="AC706:AE706"/>
    <mergeCell ref="B707:B708"/>
    <mergeCell ref="H708:J708"/>
    <mergeCell ref="Z709:AB709"/>
    <mergeCell ref="U710:V710"/>
    <mergeCell ref="AA710:AB710"/>
    <mergeCell ref="AC711:AE711"/>
    <mergeCell ref="AC712:AE712"/>
    <mergeCell ref="B713:B714"/>
    <mergeCell ref="H714:J714"/>
    <mergeCell ref="Z715:AB715"/>
    <mergeCell ref="U716:V716"/>
    <mergeCell ref="AA716:AB716"/>
    <mergeCell ref="AC717:AE717"/>
    <mergeCell ref="AC718:AE718"/>
    <mergeCell ref="B719:B720"/>
    <mergeCell ref="H720:J720"/>
    <mergeCell ref="Z721:AB721"/>
    <mergeCell ref="U722:V722"/>
    <mergeCell ref="AA722:AB722"/>
    <mergeCell ref="AC723:AE723"/>
    <mergeCell ref="AC724:AE724"/>
    <mergeCell ref="B725:B726"/>
    <mergeCell ref="H726:J726"/>
    <mergeCell ref="Z727:AB727"/>
    <mergeCell ref="U728:V728"/>
    <mergeCell ref="AA728:AB728"/>
    <mergeCell ref="AC729:AE729"/>
    <mergeCell ref="AC730:AE730"/>
    <mergeCell ref="B731:B732"/>
    <mergeCell ref="H732:J732"/>
    <mergeCell ref="Z733:AB733"/>
    <mergeCell ref="U734:V734"/>
    <mergeCell ref="AA734:AB734"/>
    <mergeCell ref="AC735:AE735"/>
    <mergeCell ref="AC736:AE736"/>
    <mergeCell ref="B737:B738"/>
    <mergeCell ref="H738:J738"/>
    <mergeCell ref="Z739:AB739"/>
    <mergeCell ref="U740:V740"/>
    <mergeCell ref="AA740:AB740"/>
    <mergeCell ref="AC741:AE741"/>
    <mergeCell ref="AC742:AE742"/>
    <mergeCell ref="H744:J744"/>
    <mergeCell ref="Z745:AB745"/>
    <mergeCell ref="U746:V746"/>
    <mergeCell ref="AA746:AB746"/>
    <mergeCell ref="AC747:AE747"/>
    <mergeCell ref="AC748:AE748"/>
    <mergeCell ref="H750:J750"/>
    <mergeCell ref="Z751:AB751"/>
    <mergeCell ref="U752:V752"/>
    <mergeCell ref="AA752:AB752"/>
    <mergeCell ref="A753:B753"/>
    <mergeCell ref="AC754:AE754"/>
    <mergeCell ref="AC755:AE755"/>
    <mergeCell ref="B756:B757"/>
    <mergeCell ref="H757:J757"/>
    <mergeCell ref="Z758:AB758"/>
    <mergeCell ref="U759:V759"/>
    <mergeCell ref="AA759:AB759"/>
    <mergeCell ref="AC760:AE760"/>
    <mergeCell ref="AC761:AE761"/>
    <mergeCell ref="B762:B763"/>
    <mergeCell ref="H763:J763"/>
    <mergeCell ref="Z764:AB764"/>
    <mergeCell ref="U765:V765"/>
    <mergeCell ref="AA765:AB765"/>
    <mergeCell ref="A766:B766"/>
    <mergeCell ref="AC767:AE767"/>
    <mergeCell ref="AC768:AE768"/>
    <mergeCell ref="B769:B770"/>
    <mergeCell ref="H770:J770"/>
    <mergeCell ref="Z771:AB771"/>
    <mergeCell ref="U772:V772"/>
    <mergeCell ref="AA772:AB772"/>
    <mergeCell ref="A773:B773"/>
    <mergeCell ref="AC774:AE774"/>
    <mergeCell ref="A775:AE775"/>
    <mergeCell ref="A776:B776"/>
    <mergeCell ref="AC777:AE777"/>
    <mergeCell ref="A778:AE778"/>
    <mergeCell ref="A779:B779"/>
    <mergeCell ref="AC780:AE780"/>
    <mergeCell ref="B781:B782"/>
    <mergeCell ref="AC781:AE781"/>
    <mergeCell ref="AC782:AE782"/>
    <mergeCell ref="B783:B784"/>
    <mergeCell ref="H784:J784"/>
    <mergeCell ref="T784:V784"/>
    <mergeCell ref="AC787:AE787"/>
    <mergeCell ref="AC788:AE788"/>
    <mergeCell ref="B789:B790"/>
    <mergeCell ref="H790:J790"/>
    <mergeCell ref="Z791:AB791"/>
    <mergeCell ref="U792:V792"/>
    <mergeCell ref="AA792:AB792"/>
    <mergeCell ref="AC793:AE793"/>
    <mergeCell ref="AC794:AE794"/>
    <mergeCell ref="B795:B796"/>
    <mergeCell ref="E795:E796"/>
    <mergeCell ref="H796:J796"/>
    <mergeCell ref="Z797:AB797"/>
    <mergeCell ref="U798:V798"/>
    <mergeCell ref="AA798:AB798"/>
    <mergeCell ref="AC799:AE799"/>
    <mergeCell ref="AC800:AE800"/>
    <mergeCell ref="B801:B802"/>
    <mergeCell ref="H802:J802"/>
    <mergeCell ref="Z803:AB803"/>
    <mergeCell ref="U804:V804"/>
    <mergeCell ref="AA804:AB804"/>
    <mergeCell ref="AC805:AE805"/>
    <mergeCell ref="AC806:AE806"/>
    <mergeCell ref="B807:B808"/>
    <mergeCell ref="H808:J808"/>
    <mergeCell ref="Z809:AB809"/>
    <mergeCell ref="U810:V810"/>
    <mergeCell ref="AA810:AB810"/>
  </mergeCells>
  <hyperlinks>
    <hyperlink ref="A104" r:id="rId1" display="SNOLAB CW03"/>
    <hyperlink ref="A106" r:id="rId2" display="SNOLAB CW04"/>
    <hyperlink ref="A108" r:id="rId3" display="SNOLAB CW05"/>
    <hyperlink ref="A110" r:id="rId4" display="SNOLAB CW06"/>
    <hyperlink ref="A112" r:id="rId5" display="SNOLAB CW07"/>
    <hyperlink ref="A114" r:id="rId6" display="SNOLAB CW08"/>
    <hyperlink ref="A116" r:id="rId7" display="SNOLAB CW09"/>
    <hyperlink ref="A121" r:id="rId8" display="SNOLAB CW10"/>
    <hyperlink ref="A123" r:id="rId9" display="SNOLAB CW11"/>
    <hyperlink ref="A129" r:id="rId10" display="SNOLAB CW12"/>
    <hyperlink ref="A135" r:id="rId11" display="SNOLAB CW13"/>
    <hyperlink ref="A141" r:id="rId12" display="SNOLAB CW14"/>
    <hyperlink ref="A147" r:id="rId13" display="SNOLAB CW15"/>
    <hyperlink ref="A153" r:id="rId14" display="SNOLAB CW16"/>
    <hyperlink ref="A289" r:id="rId15" display="SNO+ CW60"/>
    <hyperlink ref="A293" r:id="rId16" display="SNO+ CW61"/>
    <hyperlink ref="A295" r:id="rId17" display="SNO+ CW62"/>
    <hyperlink ref="A297" r:id="rId18" display="SNO+ CW63"/>
    <hyperlink ref="A299" r:id="rId19" display="SNO+ CW64"/>
    <hyperlink ref="A301" r:id="rId20" display="SNO+ CW65"/>
    <hyperlink ref="A303" r:id="rId21" display="SNO+ CW66"/>
    <hyperlink ref="A305" r:id="rId22" display="SNO+ CW67"/>
    <hyperlink ref="A307" r:id="rId23" display="SNO+ CW68"/>
    <hyperlink ref="A309" r:id="rId24" display="SNO+ CW69"/>
    <hyperlink ref="A311" r:id="rId25" display="SNO+ CW70"/>
    <hyperlink ref="A313" r:id="rId26" display="SNO+ CW71"/>
    <hyperlink ref="A315" r:id="rId27" display="SNO+ CW72"/>
    <hyperlink ref="A317" r:id="rId28" display="SNO+ CW73"/>
    <hyperlink ref="A319" r:id="rId29" display="SNO+ CW74"/>
    <hyperlink ref="A321" r:id="rId30" display="SNO+ CW75"/>
    <hyperlink ref="A323" r:id="rId31" display="SNO+ CW76"/>
    <hyperlink ref="A325" r:id="rId32" display="SNO+ CW77"/>
    <hyperlink ref="A327" r:id="rId33" display="SNO+ CW78"/>
    <hyperlink ref="A329" r:id="rId34" display="SNO+ CW79"/>
    <hyperlink ref="A331" r:id="rId35" display="SNO+ CW80"/>
    <hyperlink ref="A333" r:id="rId36" display="SNO+ CW81"/>
    <hyperlink ref="A339" r:id="rId37" display="SNO+ CW82"/>
    <hyperlink ref="A345" r:id="rId38" display="SNO+ CW83"/>
    <hyperlink ref="A351" r:id="rId39" display="SNO+ CW84"/>
    <hyperlink ref="A357" r:id="rId40" display="SNO+ CW85"/>
    <hyperlink ref="A363" r:id="rId41" display="SNO+ CW86"/>
    <hyperlink ref="A369" r:id="rId42" display="SNO+ CW87"/>
    <hyperlink ref="A375" r:id="rId43" display="SNO+ CW88"/>
    <hyperlink ref="A381" r:id="rId44" display="SNO+ CW89"/>
    <hyperlink ref="A387" r:id="rId45" display="SNO+ CW90"/>
    <hyperlink ref="A393" r:id="rId46" display="SNO+ CW91"/>
    <hyperlink ref="A399" r:id="rId47" display="SNO+ CW92"/>
    <hyperlink ref="A489" r:id="rId48" display="PICO CW37"/>
    <hyperlink ref="A491" r:id="rId49" display="PICO CW38"/>
    <hyperlink ref="A493" r:id="rId50" display="PICO CW39"/>
    <hyperlink ref="A499" r:id="rId51" display="PICO CW40"/>
    <hyperlink ref="A505" r:id="rId52" display="PICO CW41"/>
    <hyperlink ref="A511" r:id="rId53" display="PICO CW42"/>
    <hyperlink ref="A517" r:id="rId54" display="PICO CW43"/>
    <hyperlink ref="A523" r:id="rId55" display="PICO CW44"/>
    <hyperlink ref="A529" r:id="rId56" display="PICO CW45"/>
    <hyperlink ref="A535" r:id="rId57" display="PICO CW46"/>
    <hyperlink ref="A541" r:id="rId58" display="PICO CW47"/>
    <hyperlink ref="A547" r:id="rId59" display="PICO CW48"/>
    <hyperlink ref="A553" r:id="rId60" display="PICO CW49"/>
    <hyperlink ref="A559" r:id="rId61" display="PICO CW50"/>
    <hyperlink ref="A569" r:id="rId62" display="DAMIC CW02"/>
    <hyperlink ref="A587" r:id="rId63" display="DEAP CW08"/>
    <hyperlink ref="A607" r:id="rId64" display="NEWS-G CW06"/>
    <hyperlink ref="A613" r:id="rId65" display="NEWS-G CW07"/>
    <hyperlink ref="A621" r:id="rId66" display="CUTE CW01"/>
    <hyperlink ref="A623" r:id="rId67" display="CUTE CW02"/>
    <hyperlink ref="A627" r:id="rId68" display="SENSEI CW01"/>
    <hyperlink ref="A631" r:id="rId69" display="SBC CW01"/>
    <hyperlink ref="A634" r:id="rId70" display="SBC CW02"/>
    <hyperlink ref="A638" r:id="rId71" display="SBC CW03"/>
    <hyperlink ref="A644" r:id="rId72" display="SBC CW04"/>
    <hyperlink ref="A650" r:id="rId73" display="SBC CW05"/>
    <hyperlink ref="A656" r:id="rId74" display="SBC CW06"/>
    <hyperlink ref="A662" r:id="rId75" display="SBC CW07"/>
    <hyperlink ref="A668" r:id="rId76" display="SBC CW08"/>
    <hyperlink ref="A674" r:id="rId77" display="SBC CW09"/>
    <hyperlink ref="A681" r:id="rId78" display="QBITS-CUTE 01"/>
    <hyperlink ref="A687" r:id="rId79" display="QBITS-CUTE 02"/>
    <hyperlink ref="A693" r:id="rId80" display="QBITS-CUTE CW03"/>
    <hyperlink ref="A699" r:id="rId81" display="QBITS-CUTE CW04"/>
    <hyperlink ref="A705" r:id="rId82" display="QBITS-CUTE CW05"/>
    <hyperlink ref="A711" r:id="rId83" display="QBITS-CUTE CW06"/>
    <hyperlink ref="A717" r:id="rId84" display="QBITS-CUTE CW07"/>
    <hyperlink ref="A723" r:id="rId85" display="QBITS-CUTE CW08"/>
    <hyperlink ref="A729" r:id="rId86" display="QBITS-CUTE CW09"/>
    <hyperlink ref="A735" r:id="rId87" display="QBITS-CUTE CW10"/>
    <hyperlink ref="A741" r:id="rId88" display="QBITS-CUTE CW11"/>
    <hyperlink ref="A747" r:id="rId89" display="QBITS-CUTE CW12"/>
    <hyperlink ref="A754" r:id="rId90" display="HALO CW01"/>
    <hyperlink ref="A760" r:id="rId91" display="HALO CW02"/>
    <hyperlink ref="A787" r:id="rId92" display="PICO CW51"/>
    <hyperlink ref="A793" r:id="rId93" display="LEGEND CW01"/>
    <hyperlink ref="A799" r:id="rId94" display="NEXO 5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30302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dcterms:modified xsi:type="dcterms:W3CDTF">2024-05-02T16:15:34Z</dcterms:modified>
  <cp:revision>3577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