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Re'!$1:$13</definedName>
    <definedName function="false" hidden="false" name="Excel_BuiltIn_Print_Titles_1" vbProcedure="false">'Collected Ge Detector Sample Re'!$13:$13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<sst xmlns="http://schemas.openxmlformats.org/spreadsheetml/2006/main" count="7370" uniqueCount="2671">
  <si>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</si>
  <si>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</si>
  <si>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</si>
  <si>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</si>
  <si>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</si>
  <si>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</si>
  <si>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</si>
  <si>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</si>
  <si>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</si>
  <si>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</si>
  <si>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</si>
  <si>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</si>
  <si>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</si>
  <si>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</si>
  <si>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</si>
  <si>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</si>
  <si>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</si>
  <si>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</si>
  <si>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</si>
  <si>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Measurements:</t>
  </si>
  <si>
    <t xml:space="preserve">If a measurement in the signal region is below the sideband regions then the 90% confidence limit is calculated.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</si>
  <si>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</si>
  <si>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</si>
  <si>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</si>
  <si>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</si>
  <si>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</si>
  <si>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</si>
  <si>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238U from 226Ra</t>
  </si>
  <si>
    <t xml:space="preserve">238U from 234Th</t>
  </si>
  <si>
    <t xml:space="preserve">235U</t>
  </si>
  <si>
    <t xml:space="preserve">232Th</t>
  </si>
  <si>
    <t xml:space="preserve">228Ac</t>
  </si>
  <si>
    <t xml:space="preserve">137Cs</t>
  </si>
  <si>
    <t xml:space="preserve">210Pb</t>
  </si>
  <si>
    <t xml:space="preserve">Comments</t>
  </si>
  <si>
    <t xml:space="preserve">Background CW1</t>
  </si>
  <si>
    <t xml:space="preserve">121121
121123
121130
121229</t>
  </si>
  <si>
    <t xml:space="preserve">(mBq)</t>
  </si>
  <si>
    <t xml:space="preserve">+/-</t>
  </si>
  <si>
    <t xml:space="preserve">+-</t>
  </si>
  <si>
    <t xml:space="preserve">&lt;0.269</t>
  </si>
  <si>
    <t xml:space="preserve">Completely Empty Detector</t>
  </si>
  <si>
    <t xml:space="preserve">Background CW2</t>
  </si>
  <si>
    <t xml:space="preserve">130328
130330
130406
130419</t>
  </si>
  <si>
    <t xml:space="preserve">Background CW3</t>
  </si>
  <si>
    <t xml:space="preserve">130722
130727
130730
130802</t>
  </si>
  <si>
    <t xml:space="preserve">&lt;0.518</t>
  </si>
  <si>
    <t xml:space="preserve">&lt;1.508</t>
  </si>
  <si>
    <t xml:space="preserve">&lt;0.172</t>
  </si>
  <si>
    <t xml:space="preserve">Background CW4</t>
  </si>
  <si>
    <t xml:space="preserve">130929
131111
13111101</t>
  </si>
  <si>
    <t xml:space="preserve">&lt;0.201</t>
  </si>
  <si>
    <t xml:space="preserve">&lt;1.195</t>
  </si>
  <si>
    <t xml:space="preserve">&lt;0.391</t>
  </si>
  <si>
    <t xml:space="preserve">Background CW5</t>
  </si>
  <si>
    <t xml:space="preserve">140814
</t>
  </si>
  <si>
    <t xml:space="preserve">&lt;0.206</t>
  </si>
  <si>
    <t xml:space="preserve">&lt;0.250</t>
  </si>
  <si>
    <t xml:space="preserve">&lt;3.159</t>
  </si>
  <si>
    <t xml:space="preserve">Background CW6</t>
  </si>
  <si>
    <t xml:space="preserve">141215
150107
150116
15011601</t>
  </si>
  <si>
    <t xml:space="preserve">&lt;0.23</t>
  </si>
  <si>
    <t xml:space="preserve">Background CW7</t>
  </si>
  <si>
    <t xml:space="preserve">150224
150227
15022701
050301
150308
150309</t>
  </si>
  <si>
    <t xml:space="preserve">&lt;0.100</t>
  </si>
  <si>
    <t xml:space="preserve">&lt;0.364</t>
  </si>
  <si>
    <t xml:space="preserve">&lt;2.19</t>
  </si>
  <si>
    <t xml:space="preserve">Background CW8</t>
  </si>
  <si>
    <t xml:space="preserve">151218
151219
15121901
151224
151231
15123101
160101</t>
  </si>
  <si>
    <t xml:space="preserve">&lt;0.011</t>
  </si>
  <si>
    <t xml:space="preserve">&lt;0.021</t>
  </si>
  <si>
    <t xml:space="preserve">&lt;0.735</t>
  </si>
  <si>
    <t xml:space="preserve">Background CW9</t>
  </si>
  <si>
    <t xml:space="preserve">160608
160819
16062801
</t>
  </si>
  <si>
    <t xml:space="preserve">&lt;0.008</t>
  </si>
  <si>
    <t xml:space="preserve">&lt;0.280</t>
  </si>
  <si>
    <t xml:space="preserve">Background CW10</t>
  </si>
  <si>
    <t xml:space="preserve">161202
161213
161215
161229
170111
</t>
  </si>
  <si>
    <t xml:space="preserve">&lt;0.187</t>
  </si>
  <si>
    <t xml:space="preserve">Additional Backgrounds:</t>
  </si>
  <si>
    <t xml:space="preserve">7Be:</t>
  </si>
  <si>
    <t xml:space="preserve">54Mn:</t>
  </si>
  <si>
    <t xml:space="preserve">&lt;0.198
</t>
  </si>
  <si>
    <t xml:space="preserve">Background CW11</t>
  </si>
  <si>
    <t xml:space="preserve">180925
180930
181005
181008
</t>
  </si>
  <si>
    <t xml:space="preserve">&lt;1.33</t>
  </si>
  <si>
    <t xml:space="preserve">&lt;4.61</t>
  </si>
  <si>
    <t xml:space="preserve">Background CW12</t>
  </si>
  <si>
    <t xml:space="preserve">&lt;0.022</t>
  </si>
  <si>
    <t xml:space="preserve">&lt;1.72</t>
  </si>
  <si>
    <t xml:space="preserve">&lt;0.34</t>
  </si>
  <si>
    <t xml:space="preserve">&lt;12.86</t>
  </si>
  <si>
    <t xml:space="preserve">Background CW13</t>
  </si>
  <si>
    <t xml:space="preserve">200324
200430</t>
  </si>
  <si>
    <t xml:space="preserve">&lt;0.57</t>
  </si>
  <si>
    <t xml:space="preserve">Background CW14</t>
  </si>
  <si>
    <t xml:space="preserve">200811
20081101</t>
  </si>
  <si>
    <t xml:space="preserve">&lt;0.87</t>
  </si>
  <si>
    <t xml:space="preserve">60Co</t>
  </si>
  <si>
    <t xml:space="preserve">      </t>
  </si>
  <si>
    <t xml:space="preserve">&lt;0.75</t>
  </si>
  <si>
    <t xml:space="preserve">&lt;1.22</t>
  </si>
  <si>
    <t xml:space="preserve">Combined Background</t>
  </si>
  <si>
    <t xml:space="preserve">Combined Backgrounds of runs CW1, CW2, CW3, CW4, CW5, CW6, CW7, CW8, CW9, CW10, CW11 &amp; CW12</t>
  </si>
  <si>
    <t xml:space="preserve">&lt;0.024</t>
  </si>
  <si>
    <t xml:space="preserve">&lt;0.54</t>
  </si>
  <si>
    <t xml:space="preserve">.</t>
  </si>
  <si>
    <t xml:space="preserve">Background CW15</t>
  </si>
  <si>
    <t xml:space="preserve">This is the first background run with the Fast Discriminator set to Low Energy</t>
  </si>
  <si>
    <t xml:space="preserve">N/A</t>
  </si>
  <si>
    <t xml:space="preserve">210322
210405</t>
  </si>
  <si>
    <t xml:space="preserve">Results:</t>
  </si>
  <si>
    <t xml:space="preserve">40K</t>
  </si>
  <si>
    <t xml:space="preserve">RT: 18.4 uSec
FT: 1.2 uSec
Pole Zero: 2048 </t>
  </si>
  <si>
    <t xml:space="preserve">This is the standard background to be subtracted from samples beginning on May 25, 2018</t>
  </si>
  <si>
    <t xml:space="preserve">210Pb:</t>
  </si>
  <si>
    <t xml:space="preserve">54Mn</t>
  </si>
  <si>
    <t xml:space="preserve">228Ac:</t>
  </si>
  <si>
    <t xml:space="preserve">(Mbq)</t>
  </si>
  <si>
    <t xml:space="preserve">&lt;1.01</t>
  </si>
  <si>
    <t xml:space="preserve">&lt;0.17</t>
  </si>
  <si>
    <t xml:space="preserve">Background CW16</t>
  </si>
  <si>
    <t xml:space="preserve">This is the second background run with the Fast Discriminator set to Low Energy</t>
  </si>
  <si>
    <t xml:space="preserve">210729
21080501
210812
21081201</t>
  </si>
  <si>
    <t xml:space="preserve">210823
210901
21090101</t>
  </si>
  <si>
    <t xml:space="preserve">&lt;0.0046</t>
  </si>
  <si>
    <t xml:space="preserve">&lt;2.21</t>
  </si>
  <si>
    <t xml:space="preserve">&lt;0.30</t>
  </si>
  <si>
    <t xml:space="preserve">&lt;0.032</t>
  </si>
  <si>
    <t xml:space="preserve">Background CW17</t>
  </si>
  <si>
    <t xml:space="preserve">This is the third background run with the Fast Discriminator set to Low Energy</t>
  </si>
  <si>
    <t xml:space="preserve">&lt;0.37</t>
  </si>
  <si>
    <t xml:space="preserve">&lt;0.068</t>
  </si>
  <si>
    <t xml:space="preserve">&lt;1.31</t>
  </si>
  <si>
    <t xml:space="preserve">Background CW18</t>
  </si>
  <si>
    <t xml:space="preserve">This is the forth background run with the Fast Discriminator set to Low Energy</t>
  </si>
  <si>
    <t xml:space="preserve">220805
220807
220809
220811
220813</t>
  </si>
  <si>
    <t xml:space="preserve">220815
22081501</t>
  </si>
  <si>
    <t xml:space="preserve">&lt;0.023</t>
  </si>
  <si>
    <t xml:space="preserve">220816
220817
220825
220906</t>
  </si>
  <si>
    <t xml:space="preserve">220919
22091901
220920</t>
  </si>
  <si>
    <t xml:space="preserve">221014
221021
221024
221025
22102701</t>
  </si>
  <si>
    <t xml:space="preserve">&lt;0.55</t>
  </si>
  <si>
    <t xml:space="preserve">&lt;0.15</t>
  </si>
  <si>
    <t xml:space="preserve">&lt;0.033</t>
  </si>
  <si>
    <t xml:space="preserve">22110401
221219
230117</t>
  </si>
  <si>
    <t xml:space="preserve">Background CW19</t>
  </si>
  <si>
    <t xml:space="preserve">230419
230613
230614
230620</t>
  </si>
  <si>
    <t xml:space="preserve">&lt;0.65</t>
  </si>
  <si>
    <t xml:space="preserve">&lt;0.041</t>
  </si>
  <si>
    <t xml:space="preserve">Background CW20</t>
  </si>
  <si>
    <t xml:space="preserve">230916
23091801
230927
230929
23092901</t>
  </si>
  <si>
    <t xml:space="preserve">230930
23093001
231001
231003
23100401</t>
  </si>
  <si>
    <t xml:space="preserve">231008
231012
231014
231018
23101801</t>
  </si>
  <si>
    <t xml:space="preserve">231023
231024
23102401
231025</t>
  </si>
  <si>
    <t xml:space="preserve">&lt;1.19</t>
  </si>
  <si>
    <t xml:space="preserve">Background CW21</t>
  </si>
  <si>
    <t xml:space="preserve">Oct 16–24, 2024</t>
  </si>
  <si>
    <t xml:space="preserve">&lt;0.29</t>
  </si>
  <si>
    <t xml:space="preserve">&lt;0.067</t>
  </si>
  <si>
    <t xml:space="preserve">The measurements of the samples below take into account the background measurements from the background table.
If a measurement is below the background then the upper bound shown is the 90% confidence limit.</t>
  </si>
  <si>
    <t xml:space="preserve">SNOLAB Measurements:</t>
  </si>
  <si>
    <t xml:space="preserve">SNOLAB CW01</t>
  </si>
  <si>
    <t xml:space="preserve">130214
130508
13051601</t>
  </si>
  <si>
    <t xml:space="preserve">Feb 14, 2013 –- Feb 19, 2013</t>
  </si>
  <si>
    <t xml:space="preserve">&lt;0.183</t>
  </si>
  <si>
    <t xml:space="preserve">&lt;1.815</t>
  </si>
  <si>
    <t xml:space="preserve">Empty Cowie Bottle Background </t>
  </si>
  <si>
    <t xml:space="preserve">May 8, 2013 –- May 21, 2013</t>
  </si>
  <si>
    <t xml:space="preserve">KCM CW01a</t>
  </si>
  <si>
    <t xml:space="preserve">Sample #1a</t>
  </si>
  <si>
    <t xml:space="preserve">15 g (total)</t>
  </si>
  <si>
    <t xml:space="preserve">(Bq/kg)</t>
  </si>
  <si>
    <t xml:space="preserve">Water Sample from Kidd Creek Mine Level 7850</t>
  </si>
  <si>
    <t xml:space="preserve">29.01.2018_KC7850_12299_SLRS</t>
  </si>
  <si>
    <t xml:space="preserve">7.5 g (inside well)</t>
  </si>
  <si>
    <t xml:space="preserve">(ppb or ppm)</t>
  </si>
  <si>
    <t xml:space="preserve">6.58 ppm</t>
  </si>
  <si>
    <t xml:space="preserve">0.21 ppm</t>
  </si>
  <si>
    <t xml:space="preserve">1.44 ppm</t>
  </si>
  <si>
    <t xml:space="preserve">0.14 ppm</t>
  </si>
  <si>
    <t xml:space="preserve">4.69 ppm</t>
  </si>
  <si>
    <t xml:space="preserve">0.49 ppm</t>
  </si>
  <si>
    <t xml:space="preserve">15.01 ppm</t>
  </si>
  <si>
    <t xml:space="preserve">0.68 ppm</t>
  </si>
  <si>
    <t xml:space="preserve">34.99 ppm</t>
  </si>
  <si>
    <t xml:space="preserve">1.12 ppm</t>
  </si>
  <si>
    <t xml:space="preserve">&lt;53.03 ppb</t>
  </si>
  <si>
    <t xml:space="preserve">KCM CW01b</t>
  </si>
  <si>
    <t xml:space="preserve">Sample #1b</t>
  </si>
  <si>
    <t xml:space="preserve">13.5 g</t>
  </si>
  <si>
    <t xml:space="preserve">180215
18021501</t>
  </si>
  <si>
    <t xml:space="preserve">&lt;4.03</t>
  </si>
  <si>
    <t xml:space="preserve">&lt;1.36</t>
  </si>
  <si>
    <t xml:space="preserve">9.06 ppm</t>
  </si>
  <si>
    <t xml:space="preserve">0.27 ppm</t>
  </si>
  <si>
    <t xml:space="preserve">2.52 ppm</t>
  </si>
  <si>
    <t xml:space="preserve">0.23 ppm</t>
  </si>
  <si>
    <t xml:space="preserve">4.23 ppm</t>
  </si>
  <si>
    <t xml:space="preserve">2.51 ppm</t>
  </si>
  <si>
    <t xml:space="preserve">0.15 ppm</t>
  </si>
  <si>
    <t xml:space="preserve">33.93 ppm</t>
  </si>
  <si>
    <t xml:space="preserve">1.11 ppm</t>
  </si>
  <si>
    <t xml:space="preserve">&lt;110.12 ppb</t>
  </si>
  <si>
    <t xml:space="preserve">KCM CW02a</t>
  </si>
  <si>
    <t xml:space="preserve">Sample #2a</t>
  </si>
  <si>
    <t xml:space="preserve">15 g</t>
  </si>
  <si>
    <t xml:space="preserve">180208
18020801
180213</t>
  </si>
  <si>
    <t xml:space="preserve">(mBq/kg)</t>
  </si>
  <si>
    <t xml:space="preserve">&lt;25.87</t>
  </si>
  <si>
    <t xml:space="preserve">&lt;658.93</t>
  </si>
  <si>
    <t xml:space="preserve">Service Water Sample from Kidd Creek Mine Level 7850</t>
  </si>
  <si>
    <t xml:space="preserve">29.01.2018_KC7850_SW_SLRS</t>
  </si>
  <si>
    <t xml:space="preserve">3.53 ppb</t>
  </si>
  <si>
    <t xml:space="preserve">2.84 ppb</t>
  </si>
  <si>
    <t xml:space="preserve">&lt;2.10 ppb</t>
  </si>
  <si>
    <t xml:space="preserve">13.07 ppb</t>
  </si>
  <si>
    <t xml:space="preserve">11.43 ppb</t>
  </si>
  <si>
    <t xml:space="preserve">6.45 ppb</t>
  </si>
  <si>
    <t xml:space="preserve">5.76 ppb</t>
  </si>
  <si>
    <t xml:space="preserve">29.62 ppb</t>
  </si>
  <si>
    <t xml:space="preserve">14.02 ppb</t>
  </si>
  <si>
    <t xml:space="preserve">7.86 ppb</t>
  </si>
  <si>
    <t xml:space="preserve">6.69 ppb</t>
  </si>
  <si>
    <t xml:space="preserve">KCM CW02b</t>
  </si>
  <si>
    <t xml:space="preserve">Sample #2b</t>
  </si>
  <si>
    <t xml:space="preserve">14 .2 g</t>
  </si>
  <si>
    <t xml:space="preserve">180307
180314</t>
  </si>
  <si>
    <t xml:space="preserve">&lt;6.13</t>
  </si>
  <si>
    <t xml:space="preserve">&lt;325.20</t>
  </si>
  <si>
    <t xml:space="preserve">0.51 ppb</t>
  </si>
  <si>
    <t xml:space="preserve">2.06 ppb</t>
  </si>
  <si>
    <t xml:space="preserve">3.08 ppb</t>
  </si>
  <si>
    <t xml:space="preserve">1.76 ppb</t>
  </si>
  <si>
    <t xml:space="preserve">&lt;10.80 ppb</t>
  </si>
  <si>
    <t xml:space="preserve">5.93 ppb</t>
  </si>
  <si>
    <t xml:space="preserve">4.59 ppb</t>
  </si>
  <si>
    <t xml:space="preserve">14.55 ppb</t>
  </si>
  <si>
    <t xml:space="preserve">10.53 ppb</t>
  </si>
  <si>
    <t xml:space="preserve">13.23 ppb</t>
  </si>
  <si>
    <t xml:space="preserve">4.86 ppb</t>
  </si>
  <si>
    <t xml:space="preserve">SNOLAB CW02</t>
  </si>
  <si>
    <t xml:space="preserve">FisherBrand FS585008
8 mL test tube</t>
  </si>
  <si>
    <t xml:space="preserve">4.5 g</t>
  </si>
  <si>
    <t xml:space="preserve">18041101
180420
180425</t>
  </si>
  <si>
    <t xml:space="preserve">&lt;29.78</t>
  </si>
  <si>
    <t xml:space="preserve">&lt;323.78</t>
  </si>
  <si>
    <t xml:space="preserve">Empty Sample Vial</t>
  </si>
  <si>
    <t xml:space="preserve">HDPE
17.5 mm diam
63 mm tall</t>
  </si>
  <si>
    <t xml:space="preserve">7.18 ppb</t>
  </si>
  <si>
    <t xml:space="preserve">3.21 ppb</t>
  </si>
  <si>
    <t xml:space="preserve">&lt;2.41 ppb</t>
  </si>
  <si>
    <t xml:space="preserve">5.56 ppb</t>
  </si>
  <si>
    <t xml:space="preserve">10.66 ppb</t>
  </si>
  <si>
    <t xml:space="preserve">3.91 ppb</t>
  </si>
  <si>
    <t xml:space="preserve">6.21 ppb</t>
  </si>
  <si>
    <t xml:space="preserve">5.79 ppb</t>
  </si>
  <si>
    <t xml:space="preserve">12.06 ppb</t>
  </si>
  <si>
    <t xml:space="preserve">3.60 ppb</t>
  </si>
  <si>
    <t xml:space="preserve">4.72 ppb</t>
  </si>
  <si>
    <t xml:space="preserve">SNOLAB CW03</t>
  </si>
  <si>
    <t xml:space="preserve">Lead sample from Soudan lead</t>
  </si>
  <si>
    <t xml:space="preserve">70.9 g</t>
  </si>
  <si>
    <t xml:space="preserve">18121901
190104</t>
  </si>
  <si>
    <t xml:space="preserve">&lt;121.90</t>
  </si>
  <si>
    <t xml:space="preserve">&lt;87.29</t>
  </si>
  <si>
    <t xml:space="preserve">&lt;32.54</t>
  </si>
  <si>
    <t xml:space="preserve">Lead Rectangular Cuboid Soudan Lead #1</t>
  </si>
  <si>
    <t xml:space="preserve">1” x 7/16” x 7/16”
2 rectangular cuboids counted together</t>
  </si>
  <si>
    <t xml:space="preserve">Efficiencies are corrected for self-absorption by the lead using ANGLE4</t>
  </si>
  <si>
    <t xml:space="preserve">SNOLAB CW04</t>
  </si>
  <si>
    <t xml:space="preserve">73.3 g</t>
  </si>
  <si>
    <t xml:space="preserve">190527
190601</t>
  </si>
  <si>
    <t xml:space="preserve">&lt;112.30</t>
  </si>
  <si>
    <t xml:space="preserve">&lt;38.06</t>
  </si>
  <si>
    <t xml:space="preserve">Lead Rectangular Cuboid Soudan Lead #2</t>
  </si>
  <si>
    <t xml:space="preserve">SNOLAB CW05</t>
  </si>
  <si>
    <t xml:space="preserve">72.4 g</t>
  </si>
  <si>
    <t xml:space="preserve">190801
190806</t>
  </si>
  <si>
    <t xml:space="preserve">&lt;72.11</t>
  </si>
  <si>
    <t xml:space="preserve">&lt;79.14</t>
  </si>
  <si>
    <t xml:space="preserve">Lead Rectangular Cuboid Soudan Lead #3</t>
  </si>
  <si>
    <t xml:space="preserve">SNOLAB CW06</t>
  </si>
  <si>
    <t xml:space="preserve">72.3 g</t>
  </si>
  <si>
    <t xml:space="preserve">191007
191014
19101401
191016</t>
  </si>
  <si>
    <t xml:space="preserve">&lt;11.14</t>
  </si>
  <si>
    <t xml:space="preserve">&lt;22.97</t>
  </si>
  <si>
    <t xml:space="preserve">&lt;70.28</t>
  </si>
  <si>
    <t xml:space="preserve">&lt;18.63</t>
  </si>
  <si>
    <t xml:space="preserve">Lead Rectangular Cuboid Soudan Lead #4</t>
  </si>
  <si>
    <t xml:space="preserve">SNOLAB CW07</t>
  </si>
  <si>
    <t xml:space="preserve">Swipe Test Prepared on 2019.01.24</t>
  </si>
  <si>
    <t xml:space="preserve">0.2 g</t>
  </si>
  <si>
    <t xml:space="preserve">&lt;1149.00</t>
  </si>
  <si>
    <t xml:space="preserve">&lt;162.20</t>
  </si>
  <si>
    <t xml:space="preserve">&lt;1569.00</t>
  </si>
  <si>
    <t xml:space="preserve">&lt;18670.00</t>
  </si>
  <si>
    <t xml:space="preserve">XIA Th-230 Source Swipe Test</t>
  </si>
  <si>
    <t xml:space="preserve">1 swipe placed inside vial with the  swiped side facing outwards</t>
  </si>
  <si>
    <t xml:space="preserve">SNOLAB CW08</t>
  </si>
  <si>
    <t xml:space="preserve">~55cm long strand</t>
  </si>
  <si>
    <t xml:space="preserve">24.399 g</t>
  </si>
  <si>
    <t xml:space="preserve">&lt;41.32</t>
  </si>
  <si>
    <t xml:space="preserve">&lt;30.45</t>
  </si>
  <si>
    <t xml:space="preserve">&lt;65.57</t>
  </si>
  <si>
    <t xml:space="preserve">&lt;125.30</t>
  </si>
  <si>
    <t xml:space="preserve">White Silver Sil-Pure Pb-free</t>
  </si>
  <si>
    <t xml:space="preserve">CMP Global Ltd</t>
  </si>
  <si>
    <t xml:space="preserve">SNOLAB CW09</t>
  </si>
  <si>
    <t xml:space="preserve">NIST Sample</t>
  </si>
  <si>
    <t xml:space="preserve">3.689 g</t>
  </si>
  <si>
    <t xml:space="preserve">200213
200114</t>
  </si>
  <si>
    <t xml:space="preserve">Powdered Ocean Sediment Calibration Sample</t>
  </si>
  <si>
    <t xml:space="preserve">Cross Comparison Sample</t>
  </si>
  <si>
    <t xml:space="preserve">241Am</t>
  </si>
  <si>
    <t xml:space="preserve">&lt;2990.00</t>
  </si>
  <si>
    <t xml:space="preserve">SNOLAB CW10</t>
  </si>
  <si>
    <t xml:space="preserve">Lucas Cell Coating</t>
  </si>
  <si>
    <t xml:space="preserve">13.0 g</t>
  </si>
  <si>
    <t xml:space="preserve">&lt;15.69</t>
  </si>
  <si>
    <t xml:space="preserve">&lt;1.14</t>
  </si>
  <si>
    <t xml:space="preserve">&lt;14.98</t>
  </si>
  <si>
    <t xml:space="preserve">&lt;31.90</t>
  </si>
  <si>
    <t xml:space="preserve">ZnS(Ag) Powder</t>
  </si>
  <si>
    <t xml:space="preserve">Saint-Gobain</t>
  </si>
  <si>
    <t xml:space="preserve">The sample is also counted on the VDA detector as SNOLAB V33</t>
  </si>
  <si>
    <t xml:space="preserve">SNOLAB CW11</t>
  </si>
  <si>
    <t xml:space="preserve">Project 2020-11</t>
  </si>
  <si>
    <t xml:space="preserve">2.8 g</t>
  </si>
  <si>
    <t xml:space="preserve">Regular Activated Charcoal</t>
  </si>
  <si>
    <t xml:space="preserve">&lt;164.60</t>
  </si>
  <si>
    <t xml:space="preserve">&lt;501.40</t>
  </si>
  <si>
    <t xml:space="preserve">&lt;117.60</t>
  </si>
  <si>
    <t xml:space="preserve">&lt;194.50</t>
  </si>
  <si>
    <t xml:space="preserve">SNOLAB CW12</t>
  </si>
  <si>
    <t xml:space="preserve">3.2 g</t>
  </si>
  <si>
    <t xml:space="preserve">Regular Activated Charcoal Rinsed with Nitric Acid</t>
  </si>
  <si>
    <t xml:space="preserve">Sample dried with N2 gas.</t>
  </si>
  <si>
    <t xml:space="preserve">&lt;33.25</t>
  </si>
  <si>
    <t xml:space="preserve">&lt;205.10</t>
  </si>
  <si>
    <t xml:space="preserve">&lt;5.38</t>
  </si>
  <si>
    <t xml:space="preserve">&lt;162.50</t>
  </si>
  <si>
    <t xml:space="preserve">&lt;72.30</t>
  </si>
  <si>
    <t xml:space="preserve">&lt;548.20</t>
  </si>
  <si>
    <t xml:space="preserve">&lt;93.96</t>
  </si>
  <si>
    <t xml:space="preserve">&lt;24.32</t>
  </si>
  <si>
    <t xml:space="preserve">SNOLAB CW13</t>
  </si>
  <si>
    <t xml:space="preserve">4.2 g</t>
  </si>
  <si>
    <t xml:space="preserve">&lt;60.32</t>
  </si>
  <si>
    <t xml:space="preserve">&lt;75.14</t>
  </si>
  <si>
    <t xml:space="preserve">CarboTech - Activated Carbon – CMS-H2</t>
  </si>
  <si>
    <t xml:space="preserve">&lt;83.53</t>
  </si>
  <si>
    <t xml:space="preserve">SNOLAB CW14</t>
  </si>
  <si>
    <t xml:space="preserve">4.7 g</t>
  </si>
  <si>
    <t xml:space="preserve">&lt;94.92</t>
  </si>
  <si>
    <t xml:space="preserve">&lt;56.32</t>
  </si>
  <si>
    <t xml:space="preserve">&lt;209.10</t>
  </si>
  <si>
    <t xml:space="preserve">&lt;76.88</t>
  </si>
  <si>
    <t xml:space="preserve">SNOLAB CW15</t>
  </si>
  <si>
    <t xml:space="preserve">Sample Rock Bolt from TAD Expansion Area</t>
  </si>
  <si>
    <t xml:space="preserve">131.1 g</t>
  </si>
  <si>
    <t xml:space="preserve">Rock Bolt
(Carbon Steel)</t>
  </si>
  <si>
    <t xml:space="preserve">&lt;5.33</t>
  </si>
  <si>
    <t xml:space="preserve">&lt;2.68</t>
  </si>
  <si>
    <t xml:space="preserve">&lt;2.03</t>
  </si>
  <si>
    <t xml:space="preserve">SNOLAB CW16</t>
  </si>
  <si>
    <t xml:space="preserve">Charcoal Trap for Gas Assays at SNOLAB</t>
  </si>
  <si>
    <t xml:space="preserve">4.95 g</t>
  </si>
  <si>
    <t xml:space="preserve">240209
240910
24021001</t>
  </si>
  <si>
    <t xml:space="preserve">Blucher Protects Spherical Adsorbents</t>
  </si>
  <si>
    <t xml:space="preserve">&lt;52.53</t>
  </si>
  <si>
    <t xml:space="preserve">&lt;3.15</t>
  </si>
  <si>
    <t xml:space="preserve">&lt;85.24</t>
  </si>
  <si>
    <t xml:space="preserve">&lt;10.57</t>
  </si>
  <si>
    <t xml:space="preserve">&lt;363.70</t>
  </si>
  <si>
    <t xml:space="preserve">&lt;107.90</t>
  </si>
  <si>
    <t xml:space="preserve">&lt;14.78</t>
  </si>
  <si>
    <t xml:space="preserve">SNO+:</t>
  </si>
  <si>
    <t xml:space="preserve">SNO+ CW01</t>
  </si>
  <si>
    <t xml:space="preserve">---</t>
  </si>
  <si>
    <t xml:space="preserve">140312
14031302
140316</t>
  </si>
  <si>
    <t xml:space="preserve">&lt;0.219</t>
  </si>
  <si>
    <t xml:space="preserve">Acrylic_G UPW 12C, leached 37 days</t>
  </si>
  <si>
    <t xml:space="preserve">SNO+ CW02</t>
  </si>
  <si>
    <t xml:space="preserve">140327
140330
140404</t>
  </si>
  <si>
    <t xml:space="preserve">&lt;0.181</t>
  </si>
  <si>
    <t xml:space="preserve">&lt;0.635</t>
  </si>
  <si>
    <t xml:space="preserve">&lt;0.764</t>
  </si>
  <si>
    <t xml:space="preserve">UPW Assay from 140214 Supernatant Solution</t>
  </si>
  <si>
    <t xml:space="preserve">SNO+ CW03</t>
  </si>
  <si>
    <t xml:space="preserve">140407
140421</t>
  </si>
  <si>
    <t xml:space="preserve">&lt;1.338</t>
  </si>
  <si>
    <t xml:space="preserve">Water Assay with Dowex, set #2, 140214</t>
  </si>
  <si>
    <t xml:space="preserve">SNO+ CW04</t>
  </si>
  <si>
    <t xml:space="preserve">&lt;0.050</t>
  </si>
  <si>
    <t xml:space="preserve">&lt;0.055</t>
  </si>
  <si>
    <t xml:space="preserve">EDTA 16 Days Leaching A_D 010414</t>
  </si>
  <si>
    <t xml:space="preserve">SNO+ CW05</t>
  </si>
  <si>
    <t xml:space="preserve">Set 1, 010414</t>
  </si>
  <si>
    <t xml:space="preserve">140428
140505</t>
  </si>
  <si>
    <t xml:space="preserve">&lt;0.231</t>
  </si>
  <si>
    <t xml:space="preserve">&lt;0.224</t>
  </si>
  <si>
    <t xml:space="preserve">&lt;2.620</t>
  </si>
  <si>
    <t xml:space="preserve">Cavity Water Assay Supernate</t>
  </si>
  <si>
    <t xml:space="preserve">SNO+ CW06</t>
  </si>
  <si>
    <t xml:space="preserve">Set 2, 010414</t>
  </si>
  <si>
    <t xml:space="preserve">&lt;0.209</t>
  </si>
  <si>
    <t xml:space="preserve">SNO+ CW07</t>
  </si>
  <si>
    <t xml:space="preserve">Prepared On: 270414</t>
  </si>
  <si>
    <t xml:space="preserve">140514
140519
140530</t>
  </si>
  <si>
    <t xml:space="preserve">&lt;0.042</t>
  </si>
  <si>
    <t xml:space="preserve">&lt;1.082</t>
  </si>
  <si>
    <t xml:space="preserve">A_D UPW Leach 25 days</t>
  </si>
  <si>
    <t xml:space="preserve">SNO+ CW08</t>
  </si>
  <si>
    <t xml:space="preserve">Prepared On: 270514</t>
  </si>
  <si>
    <t xml:space="preserve">&lt;0.051</t>
  </si>
  <si>
    <t xml:space="preserve">&lt;0.149</t>
  </si>
  <si>
    <t xml:space="preserve">&lt;2.877</t>
  </si>
  <si>
    <t xml:space="preserve">HCL QSIL Wash</t>
  </si>
  <si>
    <t xml:space="preserve">SNO+ CW09</t>
  </si>
  <si>
    <t xml:space="preserve">&lt;0.592</t>
  </si>
  <si>
    <t xml:space="preserve">&lt;2.749</t>
  </si>
  <si>
    <t xml:space="preserve">Qsil A_G LAB</t>
  </si>
  <si>
    <t xml:space="preserve">SNO+ CW10</t>
  </si>
  <si>
    <t xml:space="preserve">&lt;0.11</t>
  </si>
  <si>
    <t xml:space="preserve">&lt;0.94</t>
  </si>
  <si>
    <t xml:space="preserve">&lt;3.67</t>
  </si>
  <si>
    <t xml:space="preserve">LAB A_G 5 mL</t>
  </si>
  <si>
    <t xml:space="preserve">SNO+ CW11</t>
  </si>
  <si>
    <t xml:space="preserve">140714
140722</t>
  </si>
  <si>
    <t xml:space="preserve">&lt;0.32</t>
  </si>
  <si>
    <t xml:space="preserve">&lt;2.36</t>
  </si>
  <si>
    <t xml:space="preserve">HCL QSIL Wash 2 mLSS</t>
  </si>
  <si>
    <t xml:space="preserve">SNO+ CW12</t>
  </si>
  <si>
    <t xml:space="preserve">&lt;0.025</t>
  </si>
  <si>
    <t xml:space="preserve">&lt;0.211</t>
  </si>
  <si>
    <t xml:space="preserve">&lt;0.197</t>
  </si>
  <si>
    <t xml:space="preserve">&lt;1.979</t>
  </si>
  <si>
    <t xml:space="preserve">LAB A_G Qsil 10 mL</t>
  </si>
  <si>
    <t xml:space="preserve">SNO+ CW13</t>
  </si>
  <si>
    <t xml:space="preserve">Prepared On: 070714</t>
  </si>
  <si>
    <t xml:space="preserve">&lt;2.62</t>
  </si>
  <si>
    <t xml:space="preserve">EDTA Leaching A_D 25C</t>
  </si>
  <si>
    <t xml:space="preserve">SNO+ CW14</t>
  </si>
  <si>
    <t xml:space="preserve">&lt;0.264</t>
  </si>
  <si>
    <t xml:space="preserve">&lt;0.114</t>
  </si>
  <si>
    <t xml:space="preserve">&lt;0.505</t>
  </si>
  <si>
    <t xml:space="preserve">&lt;3.26</t>
  </si>
  <si>
    <t xml:space="preserve">A_B EDTA Leach 0.027M, 12 C</t>
  </si>
  <si>
    <t xml:space="preserve">SNO+ CW15</t>
  </si>
  <si>
    <t xml:space="preserve">Prepared On: 110814</t>
  </si>
  <si>
    <t xml:space="preserve">140825
140830</t>
  </si>
  <si>
    <t xml:space="preserve">&lt;0.212</t>
  </si>
  <si>
    <t xml:space="preserve">&lt;0.086</t>
  </si>
  <si>
    <t xml:space="preserve">&lt;3.005</t>
  </si>
  <si>
    <t xml:space="preserve">AV Tube EDTA Leaching 17/25</t>
  </si>
  <si>
    <t xml:space="preserve">SNO+ CW16</t>
  </si>
  <si>
    <t xml:space="preserve">Prepared On: 140814</t>
  </si>
  <si>
    <t xml:space="preserve">&lt;3.646</t>
  </si>
  <si>
    <t xml:space="preserve">AD Leaching in TeLS 12C, 23 days</t>
  </si>
  <si>
    <t xml:space="preserve">SNO+ CW17</t>
  </si>
  <si>
    <t xml:space="preserve">Prepared On: 140901</t>
  </si>
  <si>
    <t xml:space="preserve">140915
140918</t>
  </si>
  <si>
    <t xml:space="preserve">&lt;0.226</t>
  </si>
  <si>
    <t xml:space="preserve">&lt;3.01</t>
  </si>
  <si>
    <t xml:space="preserve">LWA 140801 Supernate, Set 1</t>
  </si>
  <si>
    <t xml:space="preserve">SNO+ CW18</t>
  </si>
  <si>
    <t xml:space="preserve">140922
14092201</t>
  </si>
  <si>
    <t xml:space="preserve">&lt; 0.41</t>
  </si>
  <si>
    <t xml:space="preserve">LWA 140801 Supernate, Set 2</t>
  </si>
  <si>
    <t xml:space="preserve">SNO+ CW19</t>
  </si>
  <si>
    <t xml:space="preserve">Prepared On: Nov. 2014</t>
  </si>
  <si>
    <t xml:space="preserve">14112604
141205
141209</t>
  </si>
  <si>
    <t xml:space="preserve">&lt;0.56</t>
  </si>
  <si>
    <t xml:space="preserve">&lt;1.54</t>
  </si>
  <si>
    <t xml:space="preserve">A_D PRS 12C, 30 Days, Nov 2014</t>
  </si>
  <si>
    <t xml:space="preserve">SNO+ CW20</t>
  </si>
  <si>
    <t xml:space="preserve">Prepared On: January 27, 2015</t>
  </si>
  <si>
    <t xml:space="preserve">150129
150130
150209
15020901
150211</t>
  </si>
  <si>
    <t xml:space="preserve">&lt;1.13</t>
  </si>
  <si>
    <t xml:space="preserve">AV LWA Supernate at 50%</t>
  </si>
  <si>
    <t xml:space="preserve">SNO+ CW21</t>
  </si>
  <si>
    <t xml:space="preserve">150310
150313</t>
  </si>
  <si>
    <t xml:space="preserve">&lt;3.74</t>
  </si>
  <si>
    <t xml:space="preserve">&lt;5.86</t>
  </si>
  <si>
    <t xml:space="preserve">Radon Box #1</t>
  </si>
  <si>
    <t xml:space="preserve">SNO+ CW22</t>
  </si>
  <si>
    <t xml:space="preserve">&lt;6.92</t>
  </si>
  <si>
    <t xml:space="preserve">Radon Box #2</t>
  </si>
  <si>
    <t xml:space="preserve">SNO+ CW23</t>
  </si>
  <si>
    <t xml:space="preserve">150321
150323</t>
  </si>
  <si>
    <t xml:space="preserve">&lt;6.98</t>
  </si>
  <si>
    <t xml:space="preserve">Radon Box #3</t>
  </si>
  <si>
    <t xml:space="preserve">SNO+ CW24</t>
  </si>
  <si>
    <t xml:space="preserve">&lt;1.39</t>
  </si>
  <si>
    <t xml:space="preserve">Radon Box #4</t>
  </si>
  <si>
    <t xml:space="preserve">SNO+ CW25</t>
  </si>
  <si>
    <t xml:space="preserve">&lt;8.34</t>
  </si>
  <si>
    <t xml:space="preserve">Radon Box #5_1</t>
  </si>
  <si>
    <t xml:space="preserve">SNO+ CW26</t>
  </si>
  <si>
    <t xml:space="preserve">&lt;1.07</t>
  </si>
  <si>
    <t xml:space="preserve">&lt;3.42</t>
  </si>
  <si>
    <t xml:space="preserve">Radon Box #5_2</t>
  </si>
  <si>
    <t xml:space="preserve">SNO+ CW27</t>
  </si>
  <si>
    <t xml:space="preserve">150430
150505
15050504</t>
  </si>
  <si>
    <t xml:space="preserve">&lt;0.092</t>
  </si>
  <si>
    <t xml:space="preserve">&lt;0.12</t>
  </si>
  <si>
    <t xml:space="preserve">&lt;5.01</t>
  </si>
  <si>
    <t xml:space="preserve">Radon Box #6</t>
  </si>
  <si>
    <t xml:space="preserve">SNO+ CW28</t>
  </si>
  <si>
    <t xml:space="preserve">&lt;0.091</t>
  </si>
  <si>
    <t xml:space="preserve">&lt;0.039</t>
  </si>
  <si>
    <t xml:space="preserve">&lt;4.93</t>
  </si>
  <si>
    <t xml:space="preserve">Radon Box #7</t>
  </si>
  <si>
    <t xml:space="preserve">SNO+ CW29</t>
  </si>
  <si>
    <t xml:space="preserve">&lt;0.071</t>
  </si>
  <si>
    <t xml:space="preserve">&lt;4.94</t>
  </si>
  <si>
    <t xml:space="preserve">Cavity Water Assay #1, 22 litres</t>
  </si>
  <si>
    <t xml:space="preserve">SNO+ CW30</t>
  </si>
  <si>
    <t xml:space="preserve">&lt;0.16</t>
  </si>
  <si>
    <t xml:space="preserve">&lt;0.90</t>
  </si>
  <si>
    <t xml:space="preserve">&lt;5.82</t>
  </si>
  <si>
    <t xml:space="preserve">Cavity Water Assay #2, Dowex Eluted</t>
  </si>
  <si>
    <t xml:space="preserve">SNO+ CW31</t>
  </si>
  <si>
    <t xml:space="preserve">18.5 g</t>
  </si>
  <si>
    <t xml:space="preserve">160205
160206
16020601
16020604
160210
160214
160215
160216</t>
  </si>
  <si>
    <t xml:space="preserve">&lt;17.35</t>
  </si>
  <si>
    <t xml:space="preserve">SNO+ Water Assay From 160203</t>
  </si>
  <si>
    <t xml:space="preserve">&lt;1.41 ppb</t>
  </si>
  <si>
    <t xml:space="preserve">0.49 ppb</t>
  </si>
  <si>
    <t xml:space="preserve">0.66 ppb</t>
  </si>
  <si>
    <t xml:space="preserve">5.23 ppb</t>
  </si>
  <si>
    <t xml:space="preserve">4.08 ppb</t>
  </si>
  <si>
    <t xml:space="preserve">15.02 ppb</t>
  </si>
  <si>
    <t xml:space="preserve">2.93 ppb</t>
  </si>
  <si>
    <t xml:space="preserve">7.16 ppb</t>
  </si>
  <si>
    <t xml:space="preserve">5.00 ppb</t>
  </si>
  <si>
    <t xml:space="preserve">14.77 ppb</t>
  </si>
  <si>
    <t xml:space="preserve">2.76 ppb</t>
  </si>
  <si>
    <t xml:space="preserve">SNO+ CW32</t>
  </si>
  <si>
    <t xml:space="preserve">13.4 g</t>
  </si>
  <si>
    <t xml:space="preserve">16021601
160217
16021702
16021705
16021707
16021708
16021713
160218
16021802
16021803
16021805
</t>
  </si>
  <si>
    <t xml:space="preserve">&lt;15.52</t>
  </si>
  <si>
    <t xml:space="preserve">&lt;10.99</t>
  </si>
  <si>
    <t xml:space="preserve">&lt;21.27</t>
  </si>
  <si>
    <t xml:space="preserve">&lt;86.27</t>
  </si>
  <si>
    <t xml:space="preserve">&lt;441.12</t>
  </si>
  <si>
    <t xml:space="preserve">SNO+ Assay Cleanup from 160128</t>
  </si>
  <si>
    <t xml:space="preserve">&lt;1.26 ppb</t>
  </si>
  <si>
    <t xml:space="preserve">&lt;0.89 ppb</t>
  </si>
  <si>
    <t xml:space="preserve">1.44 ppb</t>
  </si>
  <si>
    <t xml:space="preserve">6.95 ppb</t>
  </si>
  <si>
    <t xml:space="preserve">&lt;5.23 ppb</t>
  </si>
  <si>
    <t xml:space="preserve">&lt;21.22 ppb</t>
  </si>
  <si>
    <t xml:space="preserve">18.90 ppb</t>
  </si>
  <si>
    <t xml:space="preserve">5.07 ppb</t>
  </si>
  <si>
    <t xml:space="preserve">SNO+ CW33</t>
  </si>
  <si>
    <t xml:space="preserve">Sample made on 15.02.16</t>
  </si>
  <si>
    <t xml:space="preserve">&lt;0.21</t>
  </si>
  <si>
    <t xml:space="preserve">&lt;5.72</t>
  </si>
  <si>
    <t xml:space="preserve">A_D Leaching is TeBD_LS</t>
  </si>
  <si>
    <t xml:space="preserve">0.005 ppb</t>
  </si>
  <si>
    <t xml:space="preserve">0.020 ppb</t>
  </si>
  <si>
    <t xml:space="preserve">&lt;0.017 ppb</t>
  </si>
  <si>
    <t xml:space="preserve">&lt;0.15 ppb</t>
  </si>
  <si>
    <t xml:space="preserve">0.038 ppb</t>
  </si>
  <si>
    <t xml:space="preserve">0.044 ppb</t>
  </si>
  <si>
    <t xml:space="preserve">0.24 ppb</t>
  </si>
  <si>
    <t xml:space="preserve">0.12 ppb</t>
  </si>
  <si>
    <t xml:space="preserve">SNO+ CW34</t>
  </si>
  <si>
    <t xml:space="preserve">Sample made on 08.02.16</t>
  </si>
  <si>
    <t xml:space="preserve">37.0 g</t>
  </si>
  <si>
    <t xml:space="preserve">160229
16022908
160301
160303
160316</t>
  </si>
  <si>
    <t xml:space="preserve">&lt;3.49</t>
  </si>
  <si>
    <t xml:space="preserve">&lt;20.14</t>
  </si>
  <si>
    <t xml:space="preserve">&lt;55.81</t>
  </si>
  <si>
    <t xml:space="preserve">Supernatant Sample</t>
  </si>
  <si>
    <t xml:space="preserve">&lt;0.28 ppb</t>
  </si>
  <si>
    <t xml:space="preserve">0.35 ppb</t>
  </si>
  <si>
    <t xml:space="preserve">0.23 ppb</t>
  </si>
  <si>
    <t xml:space="preserve">&lt;2.09 ppb</t>
  </si>
  <si>
    <t xml:space="preserve">0.20 ppb</t>
  </si>
  <si>
    <t xml:space="preserve">0.84 ppb</t>
  </si>
  <si>
    <t xml:space="preserve">&lt;4.95 ppb</t>
  </si>
  <si>
    <t xml:space="preserve">SNO+ CW35</t>
  </si>
  <si>
    <t xml:space="preserve">Sample made on 160208</t>
  </si>
  <si>
    <t xml:space="preserve">18.1 g</t>
  </si>
  <si>
    <t xml:space="preserve">&lt;19.88</t>
  </si>
  <si>
    <t xml:space="preserve">&lt;3.48</t>
  </si>
  <si>
    <t xml:space="preserve">&lt;37.98</t>
  </si>
  <si>
    <t xml:space="preserve">&lt;245.03</t>
  </si>
  <si>
    <t xml:space="preserve">Supernatant LWA</t>
  </si>
  <si>
    <t xml:space="preserve">0.85 ppb</t>
  </si>
  <si>
    <t xml:space="preserve">1.39 ppb</t>
  </si>
  <si>
    <t xml:space="preserve">&lt;1.61 ppb</t>
  </si>
  <si>
    <t xml:space="preserve">&lt;6.13 ppb</t>
  </si>
  <si>
    <t xml:space="preserve">10.83 ppb</t>
  </si>
  <si>
    <t xml:space="preserve">3.04 ppb</t>
  </si>
  <si>
    <t xml:space="preserve">&lt;9.34 ppb</t>
  </si>
  <si>
    <t xml:space="preserve">9.09 ppb</t>
  </si>
  <si>
    <t xml:space="preserve">3.97 ppb</t>
  </si>
  <si>
    <t xml:space="preserve">SNO+ CW36</t>
  </si>
  <si>
    <t xml:space="preserve">Sample made on 160218B</t>
  </si>
  <si>
    <t xml:space="preserve">17.1 g</t>
  </si>
  <si>
    <t xml:space="preserve">&lt;315.56</t>
  </si>
  <si>
    <t xml:space="preserve">1.98 ppb</t>
  </si>
  <si>
    <t xml:space="preserve">1.37 ppb</t>
  </si>
  <si>
    <t xml:space="preserve">0.46 ppb</t>
  </si>
  <si>
    <t xml:space="preserve">0.83 ppb</t>
  </si>
  <si>
    <t xml:space="preserve">9.35 ppb</t>
  </si>
  <si>
    <t xml:space="preserve">4.71 ppb</t>
  </si>
  <si>
    <t xml:space="preserve">1.33 ppb</t>
  </si>
  <si>
    <t xml:space="preserve">2.49 ppb</t>
  </si>
  <si>
    <t xml:space="preserve">6.13 ppb</t>
  </si>
  <si>
    <t xml:space="preserve">6.35 ppb</t>
  </si>
  <si>
    <t xml:space="preserve">19.93 ppb</t>
  </si>
  <si>
    <t xml:space="preserve">3.69 ppb</t>
  </si>
  <si>
    <t xml:space="preserve">SNO+ CW37</t>
  </si>
  <si>
    <t xml:space="preserve">Sample made on 160309</t>
  </si>
  <si>
    <t xml:space="preserve">18.6 g</t>
  </si>
  <si>
    <t xml:space="preserve">160414
160415
16041501</t>
  </si>
  <si>
    <t xml:space="preserve">&lt;16.08</t>
  </si>
  <si>
    <t xml:space="preserve">&lt;279.46</t>
  </si>
  <si>
    <t xml:space="preserve">&lt;1.30 ppb</t>
  </si>
  <si>
    <t xml:space="preserve">0.59 ppb</t>
  </si>
  <si>
    <t xml:space="preserve">0.75 ppb</t>
  </si>
  <si>
    <t xml:space="preserve">2.38 ppb</t>
  </si>
  <si>
    <t xml:space="preserve">4.15 ppb</t>
  </si>
  <si>
    <t xml:space="preserve">5.86 ppb</t>
  </si>
  <si>
    <t xml:space="preserve">3.59 ppb</t>
  </si>
  <si>
    <t xml:space="preserve">5.49 ppb</t>
  </si>
  <si>
    <t xml:space="preserve">8.00 ppb</t>
  </si>
  <si>
    <t xml:space="preserve">3.22 ppb</t>
  </si>
  <si>
    <t xml:space="preserve">SNO+ CW38</t>
  </si>
  <si>
    <t xml:space="preserve">Sample made on 160330</t>
  </si>
  <si>
    <t xml:space="preserve">20.0 g</t>
  </si>
  <si>
    <t xml:space="preserve">160421
160426</t>
  </si>
  <si>
    <t xml:space="preserve">&lt;11.24</t>
  </si>
  <si>
    <t xml:space="preserve">&lt;15.35</t>
  </si>
  <si>
    <t xml:space="preserve">&lt;261.05</t>
  </si>
  <si>
    <t xml:space="preserve">Blank</t>
  </si>
  <si>
    <t xml:space="preserve">1.38 ppb</t>
  </si>
  <si>
    <t xml:space="preserve">1.17 ppb</t>
  </si>
  <si>
    <t xml:space="preserve">&lt;0.91 ppb</t>
  </si>
  <si>
    <t xml:space="preserve">2.33 ppb</t>
  </si>
  <si>
    <t xml:space="preserve">4.05 ppb</t>
  </si>
  <si>
    <t xml:space="preserve">&lt;3.78 ppb</t>
  </si>
  <si>
    <t xml:space="preserve">0.06 ppb</t>
  </si>
  <si>
    <t xml:space="preserve">5.15 ppb</t>
  </si>
  <si>
    <t xml:space="preserve">8.40 ppb</t>
  </si>
  <si>
    <t xml:space="preserve">2.47 ppb</t>
  </si>
  <si>
    <t xml:space="preserve">SNO+ CW39</t>
  </si>
  <si>
    <t xml:space="preserve">Sample made on 160404</t>
  </si>
  <si>
    <t xml:space="preserve">20.5 g</t>
  </si>
  <si>
    <t xml:space="preserve">&lt;6.77</t>
  </si>
  <si>
    <t xml:space="preserve">&lt;118.24</t>
  </si>
  <si>
    <t xml:space="preserve">CF-Scint-Assay Supernatant for Pb210</t>
  </si>
  <si>
    <t xml:space="preserve">0.30 ppb</t>
  </si>
  <si>
    <t xml:space="preserve">&lt;0.55 ppb</t>
  </si>
  <si>
    <t xml:space="preserve">0.34 ppb</t>
  </si>
  <si>
    <t xml:space="preserve">2.83 ppb</t>
  </si>
  <si>
    <t xml:space="preserve">4.42 ppb</t>
  </si>
  <si>
    <t xml:space="preserve">1.72 ppb</t>
  </si>
  <si>
    <t xml:space="preserve">3.46 ppb</t>
  </si>
  <si>
    <t xml:space="preserve">3.65 ppb</t>
  </si>
  <si>
    <t xml:space="preserve">4.88 ppb</t>
  </si>
  <si>
    <t xml:space="preserve">1.67 ppb</t>
  </si>
  <si>
    <t xml:space="preserve">SNO+ CW40</t>
  </si>
  <si>
    <t xml:space="preserve">AV Set 5 160308</t>
  </si>
  <si>
    <t xml:space="preserve">22.4 g</t>
  </si>
  <si>
    <t xml:space="preserve">160512
160514
160517</t>
  </si>
  <si>
    <t xml:space="preserve">&lt;21.12</t>
  </si>
  <si>
    <t xml:space="preserve">&lt;5.66</t>
  </si>
  <si>
    <t xml:space="preserve">&lt;33.13</t>
  </si>
  <si>
    <t xml:space="preserve">&lt;1.71 ppb</t>
  </si>
  <si>
    <t xml:space="preserve">&lt;0.46 ppb</t>
  </si>
  <si>
    <t xml:space="preserve">0.54 ppb</t>
  </si>
  <si>
    <t xml:space="preserve">4.24 ppb</t>
  </si>
  <si>
    <t xml:space="preserve">37.98 ppb</t>
  </si>
  <si>
    <t xml:space="preserve">4.39 ppb</t>
  </si>
  <si>
    <t xml:space="preserve">&lt;8.15 ppb</t>
  </si>
  <si>
    <t xml:space="preserve">25.58 ppb</t>
  </si>
  <si>
    <t xml:space="preserve">3.76 ppb</t>
  </si>
  <si>
    <t xml:space="preserve">SNO+ CW41</t>
  </si>
  <si>
    <t xml:space="preserve">Sample Prepared on 160512</t>
  </si>
  <si>
    <t xml:space="preserve">--</t>
  </si>
  <si>
    <t xml:space="preserve">160519
160520</t>
  </si>
  <si>
    <t xml:space="preserve">&lt;0.24</t>
  </si>
  <si>
    <t xml:space="preserve">A_D Leach TeBD 56 days</t>
  </si>
  <si>
    <t xml:space="preserve">SNO+ CW42</t>
  </si>
  <si>
    <t xml:space="preserve">Sample Prepared on 160517</t>
  </si>
  <si>
    <t xml:space="preserve">21.5 g</t>
  </si>
  <si>
    <t xml:space="preserve">160531
160603</t>
  </si>
  <si>
    <t xml:space="preserve">&lt;2.84</t>
  </si>
  <si>
    <t xml:space="preserve">&lt;192.00</t>
  </si>
  <si>
    <t xml:space="preserve">Supernatant LWA AV Assay</t>
  </si>
  <si>
    <t xml:space="preserve">0.05 ppb</t>
  </si>
  <si>
    <t xml:space="preserve">0.79 ppb</t>
  </si>
  <si>
    <t xml:space="preserve">0.01 ppb</t>
  </si>
  <si>
    <t xml:space="preserve">&lt;4.99 ppb</t>
  </si>
  <si>
    <t xml:space="preserve">3.90 ppb</t>
  </si>
  <si>
    <t xml:space="preserve">2.08 ppb</t>
  </si>
  <si>
    <t xml:space="preserve">0.32 ppb</t>
  </si>
  <si>
    <t xml:space="preserve">5.11 ppb</t>
  </si>
  <si>
    <t xml:space="preserve">1.45 ppm</t>
  </si>
  <si>
    <t xml:space="preserve">0.08 ppm</t>
  </si>
  <si>
    <t xml:space="preserve">SNO+ CW43</t>
  </si>
  <si>
    <t xml:space="preserve">Sample Prepared on 170330</t>
  </si>
  <si>
    <t xml:space="preserve">18.9 g</t>
  </si>
  <si>
    <t xml:space="preserve">170511
170518</t>
  </si>
  <si>
    <t xml:space="preserve">&lt;10.90</t>
  </si>
  <si>
    <t xml:space="preserve">&lt;11.69</t>
  </si>
  <si>
    <t xml:space="preserve">&lt;32.43</t>
  </si>
  <si>
    <t xml:space="preserve">&lt;112.33</t>
  </si>
  <si>
    <t xml:space="preserve">&lt;0.88 ppb</t>
  </si>
  <si>
    <t xml:space="preserve">&lt;0.95 ppb</t>
  </si>
  <si>
    <t xml:space="preserve">1.89 ppb</t>
  </si>
  <si>
    <t xml:space="preserve">3.32 ppb</t>
  </si>
  <si>
    <t xml:space="preserve">0.02 ppb</t>
  </si>
  <si>
    <t xml:space="preserve">1.75 ppb</t>
  </si>
  <si>
    <t xml:space="preserve">&lt;7.98 ppb</t>
  </si>
  <si>
    <t xml:space="preserve">4.74 ppb</t>
  </si>
  <si>
    <t xml:space="preserve">2.09 ppb</t>
  </si>
  <si>
    <t xml:space="preserve">SNO+ CW44</t>
  </si>
  <si>
    <t xml:space="preserve">Sample Prepared on 170613</t>
  </si>
  <si>
    <t xml:space="preserve">30.5 g</t>
  </si>
  <si>
    <t xml:space="preserve">170711
17071101</t>
  </si>
  <si>
    <t xml:space="preserve">&lt;19.21</t>
  </si>
  <si>
    <t xml:space="preserve">&lt;142.89</t>
  </si>
  <si>
    <t xml:space="preserve">0.73 ppb</t>
  </si>
  <si>
    <t xml:space="preserve">0.43 ppb</t>
  </si>
  <si>
    <t xml:space="preserve">0.50 ppb</t>
  </si>
  <si>
    <t xml:space="preserve">3.26 ppb</t>
  </si>
  <si>
    <t xml:space="preserve">2.73 ppb</t>
  </si>
  <si>
    <t xml:space="preserve">0.45 ppb</t>
  </si>
  <si>
    <t xml:space="preserve">1.28 ppb</t>
  </si>
  <si>
    <t xml:space="preserve">&lt;4.73 ppb</t>
  </si>
  <si>
    <t xml:space="preserve">334.17 ppb</t>
  </si>
  <si>
    <t xml:space="preserve">18.69 ppb</t>
  </si>
  <si>
    <t xml:space="preserve">SNO+ CW45</t>
  </si>
  <si>
    <t xml:space="preserve">Sample Prepared on 160830</t>
  </si>
  <si>
    <t xml:space="preserve">19.9 g</t>
  </si>
  <si>
    <t xml:space="preserve">161017
161020</t>
  </si>
  <si>
    <t xml:space="preserve">.6.16</t>
  </si>
  <si>
    <t xml:space="preserve">&lt;99.75</t>
  </si>
  <si>
    <t xml:space="preserve">0.77 ppb</t>
  </si>
  <si>
    <t xml:space="preserve">0.98 ppb</t>
  </si>
  <si>
    <t xml:space="preserve">0.44 ppb</t>
  </si>
  <si>
    <t xml:space="preserve">2.39 ppb</t>
  </si>
  <si>
    <t xml:space="preserve">2.59 ppb</t>
  </si>
  <si>
    <t xml:space="preserve">1.52 ppb</t>
  </si>
  <si>
    <t xml:space="preserve">1.57 ppb</t>
  </si>
  <si>
    <t xml:space="preserve">3.30 ppb</t>
  </si>
  <si>
    <t xml:space="preserve">20.36 ppb</t>
  </si>
  <si>
    <t xml:space="preserve">2.30 ppb</t>
  </si>
  <si>
    <t xml:space="preserve">SNO+ CW46</t>
  </si>
  <si>
    <t xml:space="preserve">170719
170720
170804
170807</t>
  </si>
  <si>
    <t xml:space="preserve">&lt;1.53</t>
  </si>
  <si>
    <t xml:space="preserve">Acrylic Leaching DDA-LAB</t>
  </si>
  <si>
    <t xml:space="preserve">SNO+ CW47</t>
  </si>
  <si>
    <t xml:space="preserve">Sample Prepared on 170802 &amp; 03</t>
  </si>
  <si>
    <t xml:space="preserve">21.1 g</t>
  </si>
  <si>
    <t xml:space="preserve">170815
170818</t>
  </si>
  <si>
    <t xml:space="preserve">&lt;2.37</t>
  </si>
  <si>
    <t xml:space="preserve">&lt;181.80</t>
  </si>
  <si>
    <t xml:space="preserve">1.78 ppb</t>
  </si>
  <si>
    <t xml:space="preserve">1.09 ppb</t>
  </si>
  <si>
    <t xml:space="preserve">0.56 ppb</t>
  </si>
  <si>
    <t xml:space="preserve">&lt;4.17 ppb</t>
  </si>
  <si>
    <t xml:space="preserve">1.95 ppb</t>
  </si>
  <si>
    <t xml:space="preserve">1.87 ppb</t>
  </si>
  <si>
    <t xml:space="preserve">11.54 ppb</t>
  </si>
  <si>
    <t xml:space="preserve">4.89 ppb</t>
  </si>
  <si>
    <t xml:space="preserve">3.93 ppb</t>
  </si>
  <si>
    <t xml:space="preserve">2.28 ppb</t>
  </si>
  <si>
    <t xml:space="preserve">SNO+ CW48</t>
  </si>
  <si>
    <t xml:space="preserve">Sample Prepared on 171116, sample 1</t>
  </si>
  <si>
    <t xml:space="preserve">15.7 g</t>
  </si>
  <si>
    <t xml:space="preserve">171206
171213</t>
  </si>
  <si>
    <t xml:space="preserve">&lt;15.48</t>
  </si>
  <si>
    <t xml:space="preserve">&lt;322.42</t>
  </si>
  <si>
    <t xml:space="preserve">41.99 ppb</t>
  </si>
  <si>
    <t xml:space="preserve">4.44 ppb</t>
  </si>
  <si>
    <t xml:space="preserve">&lt;1.25 ppb</t>
  </si>
  <si>
    <t xml:space="preserve">11.35 ppb</t>
  </si>
  <si>
    <t xml:space="preserve">9.65 ppb</t>
  </si>
  <si>
    <t xml:space="preserve">0.25 ppb</t>
  </si>
  <si>
    <t xml:space="preserve">3.83 ppb</t>
  </si>
  <si>
    <t xml:space="preserve">20.25 ppb</t>
  </si>
  <si>
    <t xml:space="preserve">12.20 ppb</t>
  </si>
  <si>
    <t xml:space="preserve">16.93 ppb</t>
  </si>
  <si>
    <t xml:space="preserve">SNO+ CW49</t>
  </si>
  <si>
    <t xml:space="preserve">Sample Prepared on 171116, sample 2</t>
  </si>
  <si>
    <t xml:space="preserve">15.8 g</t>
  </si>
  <si>
    <t xml:space="preserve">&lt;30.57</t>
  </si>
  <si>
    <t xml:space="preserve">&lt;451.84</t>
  </si>
  <si>
    <t xml:space="preserve">2.44 ppb</t>
  </si>
  <si>
    <t xml:space="preserve">&lt;2.48 ppb</t>
  </si>
  <si>
    <t xml:space="preserve">6.49 ppb</t>
  </si>
  <si>
    <t xml:space="preserve">6.40 ppb</t>
  </si>
  <si>
    <t xml:space="preserve">2.14 ppb</t>
  </si>
  <si>
    <t xml:space="preserve">17.57 ppb</t>
  </si>
  <si>
    <t xml:space="preserve">8.94 ppb</t>
  </si>
  <si>
    <t xml:space="preserve">39.67 ppb</t>
  </si>
  <si>
    <t xml:space="preserve">6.16 ppb</t>
  </si>
  <si>
    <t xml:space="preserve">SNO+ CW50</t>
  </si>
  <si>
    <t xml:space="preserve">Sample Prepared on 171207</t>
  </si>
  <si>
    <t xml:space="preserve">12.9 g</t>
  </si>
  <si>
    <t xml:space="preserve">180104
18010401</t>
  </si>
  <si>
    <t xml:space="preserve">&lt;108.68</t>
  </si>
  <si>
    <t xml:space="preserve">&lt;116.51</t>
  </si>
  <si>
    <t xml:space="preserve">&lt;2633.80</t>
  </si>
  <si>
    <t xml:space="preserve">Supernatant</t>
  </si>
  <si>
    <t xml:space="preserve">This sample is from SNO+ AV</t>
  </si>
  <si>
    <t xml:space="preserve">&lt;8.80 ppb</t>
  </si>
  <si>
    <t xml:space="preserve">&lt;9.44 ppb</t>
  </si>
  <si>
    <t xml:space="preserve">30.87 ppb</t>
  </si>
  <si>
    <t xml:space="preserve">28.91 ppb</t>
  </si>
  <si>
    <t xml:space="preserve">7.74 ppb</t>
  </si>
  <si>
    <t xml:space="preserve">6.67 ppb</t>
  </si>
  <si>
    <t xml:space="preserve">41.44 ppb</t>
  </si>
  <si>
    <t xml:space="preserve">27.09 ppm</t>
  </si>
  <si>
    <t xml:space="preserve">1.41 ppm</t>
  </si>
  <si>
    <t xml:space="preserve">SNO+ CW51</t>
  </si>
  <si>
    <t xml:space="preserve">Sample Labeled AV-171207</t>
  </si>
  <si>
    <t xml:space="preserve">7.5 g</t>
  </si>
  <si>
    <t xml:space="preserve">&lt;449.47</t>
  </si>
  <si>
    <t xml:space="preserve">AV Assay</t>
  </si>
  <si>
    <t xml:space="preserve">Sample Prepared on March 15, 2018 by D.C.</t>
  </si>
  <si>
    <t xml:space="preserve">0.71 ppb</t>
  </si>
  <si>
    <t xml:space="preserve">1.35 ppb</t>
  </si>
  <si>
    <t xml:space="preserve">23.43 ppb</t>
  </si>
  <si>
    <t xml:space="preserve">9.40 ppb</t>
  </si>
  <si>
    <t xml:space="preserve">4.32 ppb</t>
  </si>
  <si>
    <t xml:space="preserve">4.99 ppb</t>
  </si>
  <si>
    <t xml:space="preserve">9.77 ppb</t>
  </si>
  <si>
    <t xml:space="preserve">11.39 ppb</t>
  </si>
  <si>
    <t xml:space="preserve">367.44 ppb</t>
  </si>
  <si>
    <t xml:space="preserve">23.80 ppb</t>
  </si>
  <si>
    <t xml:space="preserve">SNO+ CW52</t>
  </si>
  <si>
    <t xml:space="preserve">Sample LWA-180321</t>
  </si>
  <si>
    <t xml:space="preserve">25.7 g</t>
  </si>
  <si>
    <t xml:space="preserve">180329
180411</t>
  </si>
  <si>
    <t xml:space="preserve">&lt;8.17</t>
  </si>
  <si>
    <t xml:space="preserve">&lt;2.30</t>
  </si>
  <si>
    <t xml:space="preserve">&lt;29.30</t>
  </si>
  <si>
    <t xml:space="preserve">&lt;119.18</t>
  </si>
  <si>
    <t xml:space="preserve">Supernatant 180322</t>
  </si>
  <si>
    <t xml:space="preserve">Sample prepared on 180322</t>
  </si>
  <si>
    <t xml:space="preserve">2.70 ppb</t>
  </si>
  <si>
    <t xml:space="preserve">0.95 ppb</t>
  </si>
  <si>
    <t xml:space="preserve">&lt;0.66 ppb</t>
  </si>
  <si>
    <t xml:space="preserve">&lt;4.04 ppb</t>
  </si>
  <si>
    <t xml:space="preserve">3.17 ppb</t>
  </si>
  <si>
    <t xml:space="preserve">1.53 ppb</t>
  </si>
  <si>
    <t xml:space="preserve">&lt;7.21 ppb</t>
  </si>
  <si>
    <t xml:space="preserve">12.23 ppb</t>
  </si>
  <si>
    <t xml:space="preserve">1.92 ppb</t>
  </si>
  <si>
    <t xml:space="preserve">SNO+ CW53</t>
  </si>
  <si>
    <t xml:space="preserve">Sample prepared on 180419 by Ian Lam</t>
  </si>
  <si>
    <t xml:space="preserve">8.8 g</t>
  </si>
  <si>
    <t xml:space="preserve">180516
180517</t>
  </si>
  <si>
    <t xml:space="preserve">&lt;137.39</t>
  </si>
  <si>
    <t xml:space="preserve">&lt;274.21</t>
  </si>
  <si>
    <t xml:space="preserve">US AV 171116-2</t>
  </si>
  <si>
    <t xml:space="preserve">6.71 ppb</t>
  </si>
  <si>
    <t xml:space="preserve">2.13 ppb</t>
  </si>
  <si>
    <t xml:space="preserve">14.92 ppb</t>
  </si>
  <si>
    <t xml:space="preserve">6.79 ppb</t>
  </si>
  <si>
    <t xml:space="preserve">2.43 ppb</t>
  </si>
  <si>
    <t xml:space="preserve">&lt;33.80 ppb</t>
  </si>
  <si>
    <t xml:space="preserve">3.01 ppb</t>
  </si>
  <si>
    <t xml:space="preserve">SNO+ CW54</t>
  </si>
  <si>
    <t xml:space="preserve">Sample Prepared on 160420 by L. Anselmo</t>
  </si>
  <si>
    <t xml:space="preserve">&lt;98.73</t>
  </si>
  <si>
    <t xml:space="preserve">&lt;6.88</t>
  </si>
  <si>
    <t xml:space="preserve">&lt;19.27</t>
  </si>
  <si>
    <t xml:space="preserve">&lt;110.39</t>
  </si>
  <si>
    <t xml:space="preserve">&lt;427.07</t>
  </si>
  <si>
    <t xml:space="preserve">Supernatant 180416-US</t>
  </si>
  <si>
    <t xml:space="preserve">3.74 ppb</t>
  </si>
  <si>
    <t xml:space="preserve">2.32 ppb</t>
  </si>
  <si>
    <t xml:space="preserve">&lt;8.00 ppb</t>
  </si>
  <si>
    <t xml:space="preserve">&lt;12.11 ppb</t>
  </si>
  <si>
    <t xml:space="preserve">&lt;4.74 ppb</t>
  </si>
  <si>
    <t xml:space="preserve">&lt;27.16 ppb</t>
  </si>
  <si>
    <t xml:space="preserve">39.79 ppm</t>
  </si>
  <si>
    <t xml:space="preserve">2.03 ppm</t>
  </si>
  <si>
    <t xml:space="preserve">SNO+ CW55</t>
  </si>
  <si>
    <t xml:space="preserve">21.8 g</t>
  </si>
  <si>
    <t xml:space="preserve">180508
18050801</t>
  </si>
  <si>
    <t xml:space="preserve">&lt;38.35</t>
  </si>
  <si>
    <t xml:space="preserve">&lt;104.95</t>
  </si>
  <si>
    <t xml:space="preserve">&lt;196.33</t>
  </si>
  <si>
    <t xml:space="preserve">Supernatant 180416-DS</t>
  </si>
  <si>
    <t xml:space="preserve">1.97 ppb</t>
  </si>
  <si>
    <t xml:space="preserve">&lt;3.11 ppb</t>
  </si>
  <si>
    <t xml:space="preserve">1.20 ppb</t>
  </si>
  <si>
    <t xml:space="preserve">4.02 ppb</t>
  </si>
  <si>
    <t xml:space="preserve">&lt;25.82 ppb</t>
  </si>
  <si>
    <t xml:space="preserve">913.06 ppb</t>
  </si>
  <si>
    <t xml:space="preserve">48.83 ppb</t>
  </si>
  <si>
    <t xml:space="preserve">SNO+ CW56</t>
  </si>
  <si>
    <t xml:space="preserve">Sample prepared on 180530 by Tom Sonley</t>
  </si>
  <si>
    <t xml:space="preserve">8.5 g</t>
  </si>
  <si>
    <t xml:space="preserve">180530
180604
180608
180612</t>
  </si>
  <si>
    <t xml:space="preserve">&lt;286.12</t>
  </si>
  <si>
    <t xml:space="preserve">US 180416</t>
  </si>
  <si>
    <t xml:space="preserve">2.29 ppb</t>
  </si>
  <si>
    <t xml:space="preserve">0.41 ppb</t>
  </si>
  <si>
    <t xml:space="preserve">1.36 ppb</t>
  </si>
  <si>
    <t xml:space="preserve">6.44 ppb</t>
  </si>
  <si>
    <t xml:space="preserve">7.62 ppb</t>
  </si>
  <si>
    <t xml:space="preserve">10.40 ppb</t>
  </si>
  <si>
    <t xml:space="preserve">4.45 ppb</t>
  </si>
  <si>
    <t xml:space="preserve">8.02 ppb</t>
  </si>
  <si>
    <t xml:space="preserve">9.61 ppb</t>
  </si>
  <si>
    <t xml:space="preserve">1.04 ppm</t>
  </si>
  <si>
    <t xml:space="preserve">0.06 ppm</t>
  </si>
  <si>
    <t xml:space="preserve">SNO+ CW57</t>
  </si>
  <si>
    <t xml:space="preserve">8.2 g</t>
  </si>
  <si>
    <t xml:space="preserve">180613
180619
18061901
18061902
180625</t>
  </si>
  <si>
    <t xml:space="preserve">DS 180416</t>
  </si>
  <si>
    <t xml:space="preserve">14.85 ppb</t>
  </si>
  <si>
    <t xml:space="preserve">2.82 ppb</t>
  </si>
  <si>
    <t xml:space="preserve">0.87 ppb</t>
  </si>
  <si>
    <t xml:space="preserve">18.28 ppb</t>
  </si>
  <si>
    <t xml:space="preserve">8.25 ppb</t>
  </si>
  <si>
    <t xml:space="preserve">7.30 ppb</t>
  </si>
  <si>
    <t xml:space="preserve">4.31 ppb</t>
  </si>
  <si>
    <t xml:space="preserve">16.90 ppb</t>
  </si>
  <si>
    <t xml:space="preserve">9.88 ppb</t>
  </si>
  <si>
    <t xml:space="preserve">13.84 ppb</t>
  </si>
  <si>
    <t xml:space="preserve">4.12 ppb</t>
  </si>
  <si>
    <t xml:space="preserve">SNO+ CW58</t>
  </si>
  <si>
    <t xml:space="preserve">Sample Prepared on 180923</t>
  </si>
  <si>
    <t xml:space="preserve">7.11 g</t>
  </si>
  <si>
    <t xml:space="preserve">171017
171018</t>
  </si>
  <si>
    <t xml:space="preserve">&lt;413.80</t>
  </si>
  <si>
    <t xml:space="preserve">&lt;36.51</t>
  </si>
  <si>
    <t xml:space="preserve">&lt;1134.00</t>
  </si>
  <si>
    <t xml:space="preserve">&lt;946.50</t>
  </si>
  <si>
    <t xml:space="preserve">Dowex Resin</t>
  </si>
  <si>
    <t xml:space="preserve">SNO+ CW59</t>
  </si>
  <si>
    <t xml:space="preserve">Sample Prepared on 181205</t>
  </si>
  <si>
    <t xml:space="preserve">1.1 g</t>
  </si>
  <si>
    <t xml:space="preserve">181205
181219</t>
  </si>
  <si>
    <t xml:space="preserve">&lt;728.80</t>
  </si>
  <si>
    <t xml:space="preserve">&lt;4085.00</t>
  </si>
  <si>
    <t xml:space="preserve">&lt;219.60</t>
  </si>
  <si>
    <t xml:space="preserve">&lt;2226.00</t>
  </si>
  <si>
    <t xml:space="preserve">&lt;4256.00</t>
  </si>
  <si>
    <t xml:space="preserve">SNO+ CW60</t>
  </si>
  <si>
    <t xml:space="preserve">Eight meters of umibilical was soaked in boiling water.</t>
  </si>
  <si>
    <t xml:space="preserve">1.5 g</t>
  </si>
  <si>
    <t xml:space="preserve">&lt;592.90</t>
  </si>
  <si>
    <t xml:space="preserve">&lt;1923.00</t>
  </si>
  <si>
    <t xml:space="preserve">Powdered Umbillical Leachate </t>
  </si>
  <si>
    <t xml:space="preserve">The sample was evaporated to become a powder.</t>
  </si>
  <si>
    <t xml:space="preserve">SNO+ CW61</t>
  </si>
  <si>
    <t xml:space="preserve">Sample Prepared on 190206</t>
  </si>
  <si>
    <t xml:space="preserve">8.013 g</t>
  </si>
  <si>
    <t xml:space="preserve">&lt;91.74</t>
  </si>
  <si>
    <t xml:space="preserve">&lt;20.21</t>
  </si>
  <si>
    <t xml:space="preserve">&lt;239.10</t>
  </si>
  <si>
    <t xml:space="preserve">&lt;322.50</t>
  </si>
  <si>
    <t xml:space="preserve">&lt;370.50</t>
  </si>
  <si>
    <t xml:space="preserve">Dowex Effluent</t>
  </si>
  <si>
    <t xml:space="preserve">SNO+ CW62</t>
  </si>
  <si>
    <t xml:space="preserve">Sample Prepared on 190301</t>
  </si>
  <si>
    <t xml:space="preserve">?? g</t>
  </si>
  <si>
    <t xml:space="preserve">&lt;30.20</t>
  </si>
  <si>
    <t xml:space="preserve">&lt;18.04</t>
  </si>
  <si>
    <t xml:space="preserve">&lt;110.50</t>
  </si>
  <si>
    <t xml:space="preserve">&lt;457.90</t>
  </si>
  <si>
    <t xml:space="preserve">&lt;141.20</t>
  </si>
  <si>
    <t xml:space="preserve">Assume 8g</t>
  </si>
  <si>
    <t xml:space="preserve">SNO+ CW63</t>
  </si>
  <si>
    <t xml:space="preserve">190225-BLK</t>
  </si>
  <si>
    <t xml:space="preserve">8..8 g</t>
  </si>
  <si>
    <t xml:space="preserve">&lt;29.05</t>
  </si>
  <si>
    <t xml:space="preserve">&lt;36.55</t>
  </si>
  <si>
    <t xml:space="preserve">&lt;41.52</t>
  </si>
  <si>
    <t xml:space="preserve">&lt;289.10</t>
  </si>
  <si>
    <t xml:space="preserve">SNO+ Supernatant Sample</t>
  </si>
  <si>
    <t xml:space="preserve">SNO+ CW64</t>
  </si>
  <si>
    <t xml:space="preserve">Sample Prepared by D.C and B.H on 190418</t>
  </si>
  <si>
    <t xml:space="preserve">8.653 g</t>
  </si>
  <si>
    <t xml:space="preserve">&lt;76.66</t>
  </si>
  <si>
    <t xml:space="preserve">&lt;43.30</t>
  </si>
  <si>
    <t xml:space="preserve">&lt;12.10</t>
  </si>
  <si>
    <t xml:space="preserve">&lt;88.43</t>
  </si>
  <si>
    <t xml:space="preserve">&lt;305.80</t>
  </si>
  <si>
    <t xml:space="preserve">&lt;176.00</t>
  </si>
  <si>
    <t xml:space="preserve">SNO+ CW65</t>
  </si>
  <si>
    <t xml:space="preserve">Sample Prepared on 190708</t>
  </si>
  <si>
    <t xml:space="preserve">&lt;20.68</t>
  </si>
  <si>
    <t xml:space="preserve">&lt;22.16</t>
  </si>
  <si>
    <t xml:space="preserve">&lt;21.39</t>
  </si>
  <si>
    <t xml:space="preserve">&lt;201.90</t>
  </si>
  <si>
    <t xml:space="preserve">Supernatant-LWA
</t>
  </si>
  <si>
    <t xml:space="preserve">Sample Labeled LWA-190708-Blank</t>
  </si>
  <si>
    <t xml:space="preserve">SNO+ CW66</t>
  </si>
  <si>
    <t xml:space="preserve">Sample Prepared on 190719</t>
  </si>
  <si>
    <t xml:space="preserve">13.3 g</t>
  </si>
  <si>
    <t xml:space="preserve">&lt;30.59</t>
  </si>
  <si>
    <t xml:space="preserve">&lt;27.94</t>
  </si>
  <si>
    <t xml:space="preserve">&lt;80.59</t>
  </si>
  <si>
    <t xml:space="preserve">&lt;1402.00</t>
  </si>
  <si>
    <t xml:space="preserve">Prepared after the EDTA elution for the PSUP assay</t>
  </si>
  <si>
    <t xml:space="preserve">SNO+ CW67</t>
  </si>
  <si>
    <t xml:space="preserve">Sample Prepared on 190722</t>
  </si>
  <si>
    <t xml:space="preserve">15.2 g</t>
  </si>
  <si>
    <t xml:space="preserve">&lt;24.88</t>
  </si>
  <si>
    <t xml:space="preserve">&lt;1.55</t>
  </si>
  <si>
    <t xml:space="preserve">&lt;24.81</t>
  </si>
  <si>
    <t xml:space="preserve">&lt;40.58</t>
  </si>
  <si>
    <t xml:space="preserve">&lt;244.40</t>
  </si>
  <si>
    <t xml:space="preserve">Supernatant-LWA-190719</t>
  </si>
  <si>
    <t xml:space="preserve">Sample from PSUP using HtiO Technique</t>
  </si>
  <si>
    <t xml:space="preserve">SNO+ CW68</t>
  </si>
  <si>
    <t xml:space="preserve">Sample was eluted from QuadraSil using DMSA, eluate was boiled down and transferred into the sample vial.</t>
  </si>
  <si>
    <t xml:space="preserve">8.896 g</t>
  </si>
  <si>
    <t xml:space="preserve">&lt;4.15</t>
  </si>
  <si>
    <t xml:space="preserve">&lt;34.45</t>
  </si>
  <si>
    <t xml:space="preserve">&lt;55.57</t>
  </si>
  <si>
    <t xml:space="preserve">&lt;407.30</t>
  </si>
  <si>
    <t xml:space="preserve">DMSA Eluent Pb-210 (liquid with precipitate)</t>
  </si>
  <si>
    <t xml:space="preserve">Prep. On 2019-10-29</t>
  </si>
  <si>
    <t xml:space="preserve">SNO+ CW69</t>
  </si>
  <si>
    <t xml:space="preserve">Sample was eluted from QuadraSil using 1M HCl, eluate was boiled down and transferred into the sample vial.</t>
  </si>
  <si>
    <t xml:space="preserve">8.816 g</t>
  </si>
  <si>
    <t xml:space="preserve">&lt;412.60</t>
  </si>
  <si>
    <t xml:space="preserve">1M HCl eluent (liquid/acidic/ Precipitate)</t>
  </si>
  <si>
    <t xml:space="preserve">SNO+ CW70</t>
  </si>
  <si>
    <t xml:space="preserve">Sample removed from column</t>
  </si>
  <si>
    <t xml:space="preserve">8.914 g</t>
  </si>
  <si>
    <t xml:space="preserve">191122
191128</t>
  </si>
  <si>
    <t xml:space="preserve">&lt;4.67</t>
  </si>
  <si>
    <t xml:space="preserve">&lt;36.68</t>
  </si>
  <si>
    <t xml:space="preserve">&lt;80.67</t>
  </si>
  <si>
    <t xml:space="preserve">&lt;495.40</t>
  </si>
  <si>
    <t xml:space="preserve">QuadraSil-Top after extraction (beads)</t>
  </si>
  <si>
    <t xml:space="preserve">Prep. On 2019-10-24</t>
  </si>
  <si>
    <t xml:space="preserve">SNO+ CW71</t>
  </si>
  <si>
    <t xml:space="preserve">Sample was removed from column and transferred into vial</t>
  </si>
  <si>
    <t xml:space="preserve">9.475 g</t>
  </si>
  <si>
    <t xml:space="preserve">&lt;1.67</t>
  </si>
  <si>
    <t xml:space="preserve">&lt;53.65</t>
  </si>
  <si>
    <t xml:space="preserve">&lt;226.00</t>
  </si>
  <si>
    <t xml:space="preserve">QuadraSil- Bottom after extraction (Beads)</t>
  </si>
  <si>
    <t xml:space="preserve">Prep. on 2019-10-27</t>
  </si>
  <si>
    <t xml:space="preserve">SNO+ CW72</t>
  </si>
  <si>
    <t xml:space="preserve">System flushed and sample collected in vial.</t>
  </si>
  <si>
    <t xml:space="preserve">7.920 g</t>
  </si>
  <si>
    <t xml:space="preserve">&lt;19.68</t>
  </si>
  <si>
    <t xml:space="preserve">&lt;5.10</t>
  </si>
  <si>
    <t xml:space="preserve">&lt;29.09</t>
  </si>
  <si>
    <t xml:space="preserve">&lt;91.30</t>
  </si>
  <si>
    <t xml:space="preserve">&lt;404.30</t>
  </si>
  <si>
    <t xml:space="preserve">UPW Supply via V-563L to MHAD</t>
  </si>
  <si>
    <t xml:space="preserve">Prep on 2019-10-16</t>
  </si>
  <si>
    <t xml:space="preserve">SNO+ CW73</t>
  </si>
  <si>
    <t xml:space="preserve">After preparing the sample in the clean lab on surface, the outside of the counting vial was methanol wiped. Prep on 2019-10-31</t>
  </si>
  <si>
    <t xml:space="preserve">&lt;44.66</t>
  </si>
  <si>
    <t xml:space="preserve">&lt;4.46</t>
  </si>
  <si>
    <t xml:space="preserve">&lt;52.21</t>
  </si>
  <si>
    <t xml:space="preserve">Dowex after the EDTA elution (solid sample)</t>
  </si>
  <si>
    <t xml:space="preserve">SNO+ CW74</t>
  </si>
  <si>
    <t xml:space="preserve">Prepared in the clean lab on surface. The outside of the vial was methanol wiped.</t>
  </si>
  <si>
    <t xml:space="preserve">15.4 g</t>
  </si>
  <si>
    <t xml:space="preserve">&lt;1.61</t>
  </si>
  <si>
    <t xml:space="preserve">&lt;23.42</t>
  </si>
  <si>
    <t xml:space="preserve">&lt;204.70</t>
  </si>
  <si>
    <t xml:space="preserve">Supernatant sample from a blank assay (191031-BLK)</t>
  </si>
  <si>
    <t xml:space="preserve">Prep on 2019-10-31</t>
  </si>
  <si>
    <t xml:space="preserve">SNO+ CW75</t>
  </si>
  <si>
    <t xml:space="preserve">Prep on 2019-12-02</t>
  </si>
  <si>
    <t xml:space="preserve">&lt;11.39</t>
  </si>
  <si>
    <t xml:space="preserve">&lt;25.45</t>
  </si>
  <si>
    <t xml:space="preserve">&lt;20.19</t>
  </si>
  <si>
    <t xml:space="preserve">&lt;32.53</t>
  </si>
  <si>
    <t xml:space="preserve">&lt;281.80</t>
  </si>
  <si>
    <t xml:space="preserve">Supernatant  (in solid form) from PSUP Assay</t>
  </si>
  <si>
    <t xml:space="preserve">SNO+ CW76</t>
  </si>
  <si>
    <t xml:space="preserve">Prep on 2019-11-28</t>
  </si>
  <si>
    <t xml:space="preserve">8.472 g</t>
  </si>
  <si>
    <t xml:space="preserve">&lt;40.41</t>
  </si>
  <si>
    <t xml:space="preserve">&lt;2.83</t>
  </si>
  <si>
    <t xml:space="preserve">&lt;30.72</t>
  </si>
  <si>
    <t xml:space="preserve">&lt;81.30</t>
  </si>
  <si>
    <t xml:space="preserve">&lt;432.80</t>
  </si>
  <si>
    <t xml:space="preserve">Dowex after EDTA from PSUP Assay</t>
  </si>
  <si>
    <t xml:space="preserve">SNO+ CW77</t>
  </si>
  <si>
    <t xml:space="preserve">Prep on 2020-01-16</t>
  </si>
  <si>
    <t xml:space="preserve">8.4 g</t>
  </si>
  <si>
    <t xml:space="preserve">&lt;34.18</t>
  </si>
  <si>
    <t xml:space="preserve">&lt;380.80</t>
  </si>
  <si>
    <t xml:space="preserve">Dowex after EDTA elution</t>
  </si>
  <si>
    <t xml:space="preserve">From a blank assay on January 16, 2020</t>
  </si>
  <si>
    <t xml:space="preserve">SNO+ CW78</t>
  </si>
  <si>
    <t xml:space="preserve">14.5 g</t>
  </si>
  <si>
    <t xml:space="preserve">&lt;20.37</t>
  </si>
  <si>
    <t xml:space="preserve">&lt;24.61</t>
  </si>
  <si>
    <t xml:space="preserve">&lt;197.10</t>
  </si>
  <si>
    <t xml:space="preserve">Supernatant Solution from Blank assay on 2020-01-16</t>
  </si>
  <si>
    <t xml:space="preserve">SNO+ CW79</t>
  </si>
  <si>
    <t xml:space="preserve">Prep on 2020-03-06 by D.C.</t>
  </si>
  <si>
    <t xml:space="preserve">7.1 g</t>
  </si>
  <si>
    <t xml:space="preserve">&lt;21.03</t>
  </si>
  <si>
    <t xml:space="preserve">&lt;2.23</t>
  </si>
  <si>
    <t xml:space="preserve">&lt;38.63</t>
  </si>
  <si>
    <t xml:space="preserve">&lt;76.04</t>
  </si>
  <si>
    <t xml:space="preserve">Dowex Resin after elution with EDTA</t>
  </si>
  <si>
    <t xml:space="preserve">SNO+ CW80</t>
  </si>
  <si>
    <t xml:space="preserve">Prep on 2020-03-13 by S.R.</t>
  </si>
  <si>
    <t xml:space="preserve">11.5 g</t>
  </si>
  <si>
    <t xml:space="preserve">200610
200624</t>
  </si>
  <si>
    <t xml:space="preserve">&lt;17.95</t>
  </si>
  <si>
    <t xml:space="preserve">&lt;28.61</t>
  </si>
  <si>
    <t xml:space="preserve">&lt;18.69</t>
  </si>
  <si>
    <t xml:space="preserve">Supernatant PSUP Assay</t>
  </si>
  <si>
    <t xml:space="preserve">SNO+ CW81</t>
  </si>
  <si>
    <t xml:space="preserve">Prep on 2020-12-02 by D.F. </t>
  </si>
  <si>
    <t xml:space="preserve">10.7 g</t>
  </si>
  <si>
    <t xml:space="preserve">210517
210524</t>
  </si>
  <si>
    <t xml:space="preserve">For Assay completed on 2020-11-27</t>
  </si>
  <si>
    <t xml:space="preserve">&lt;8.42</t>
  </si>
  <si>
    <t xml:space="preserve">&lt;1.59</t>
  </si>
  <si>
    <t xml:space="preserve">&lt;35.07</t>
  </si>
  <si>
    <t xml:space="preserve">&lt;17.57</t>
  </si>
  <si>
    <t xml:space="preserve">&lt;66.11</t>
  </si>
  <si>
    <t xml:space="preserve">&lt;5.91</t>
  </si>
  <si>
    <t xml:space="preserve">&lt;21.96</t>
  </si>
  <si>
    <t xml:space="preserve">SNO+ CW82</t>
  </si>
  <si>
    <t xml:space="preserve">Prep on 2021-05-31 by D.F. </t>
  </si>
  <si>
    <t xml:space="preserve">12.6 g</t>
  </si>
  <si>
    <t xml:space="preserve">Supernatant Blank Assay</t>
  </si>
  <si>
    <t xml:space="preserve">For Blank Assay completed on 2021-05-25</t>
  </si>
  <si>
    <t xml:space="preserve">&lt;2.65</t>
  </si>
  <si>
    <t xml:space="preserve">&lt;13.60</t>
  </si>
  <si>
    <t xml:space="preserve">&lt;189.80</t>
  </si>
  <si>
    <t xml:space="preserve">&lt;23.15</t>
  </si>
  <si>
    <t xml:space="preserve">&lt;38.21</t>
  </si>
  <si>
    <t xml:space="preserve">&lt;10.89</t>
  </si>
  <si>
    <t xml:space="preserve">SNO+ CW83</t>
  </si>
  <si>
    <t xml:space="preserve">Prep on 2021-06-21 by S.H. </t>
  </si>
  <si>
    <t xml:space="preserve">5.3 g</t>
  </si>
  <si>
    <t xml:space="preserve">For Blank Assay completed on 2021-06-18</t>
  </si>
  <si>
    <t xml:space="preserve">&lt;7.49</t>
  </si>
  <si>
    <t xml:space="preserve">&lt;2.71</t>
  </si>
  <si>
    <t xml:space="preserve">&lt;10.27</t>
  </si>
  <si>
    <t xml:space="preserve">&lt;1345.00</t>
  </si>
  <si>
    <t xml:space="preserve">&lt;73.54</t>
  </si>
  <si>
    <t xml:space="preserve">&lt;143.70</t>
  </si>
  <si>
    <t xml:space="preserve">&lt;22.62</t>
  </si>
  <si>
    <t xml:space="preserve">&lt;13.17</t>
  </si>
  <si>
    <t xml:space="preserve">SNO+ CW84</t>
  </si>
  <si>
    <t xml:space="preserve">Prep on 2021-09-20 by S.R.</t>
  </si>
  <si>
    <t xml:space="preserve">14.8 g</t>
  </si>
  <si>
    <t xml:space="preserve">210924
211001
211004</t>
  </si>
  <si>
    <t xml:space="preserve">For PSUP Assay completed on 2021-09-17</t>
  </si>
  <si>
    <t xml:space="preserve">&lt;25.78</t>
  </si>
  <si>
    <t xml:space="preserve">&lt;1.20</t>
  </si>
  <si>
    <t xml:space="preserve">&lt;28.00</t>
  </si>
  <si>
    <t xml:space="preserve">&lt;4.04</t>
  </si>
  <si>
    <t xml:space="preserve">&lt;3.80</t>
  </si>
  <si>
    <t xml:space="preserve">SNO+ CW85</t>
  </si>
  <si>
    <t xml:space="preserve">Prep on 2022-02-07 by Chanel and Jessica</t>
  </si>
  <si>
    <t xml:space="preserve">7.0 g</t>
  </si>
  <si>
    <t xml:space="preserve">220304
220311</t>
  </si>
  <si>
    <t xml:space="preserve">For PSUP assay completed on 2202-02-04</t>
  </si>
  <si>
    <t xml:space="preserve">&lt;9.18</t>
  </si>
  <si>
    <t xml:space="preserve">&lt;48.63</t>
  </si>
  <si>
    <t xml:space="preserve">&lt;12.30</t>
  </si>
  <si>
    <t xml:space="preserve">&lt;57.53</t>
  </si>
  <si>
    <t xml:space="preserve">&lt;12.85</t>
  </si>
  <si>
    <t xml:space="preserve">&lt;55.12</t>
  </si>
  <si>
    <t xml:space="preserve">&lt;17.06</t>
  </si>
  <si>
    <t xml:space="preserve">SNO+ CW86</t>
  </si>
  <si>
    <t xml:space="preserve">Prep on 2022-02-28 by Chanel and Jessica</t>
  </si>
  <si>
    <t xml:space="preserve">10.0 g</t>
  </si>
  <si>
    <t xml:space="preserve">For Blank assay completed on 2202-02-25</t>
  </si>
  <si>
    <t xml:space="preserve">&lt;3.94</t>
  </si>
  <si>
    <t xml:space="preserve">&lt;47.06</t>
  </si>
  <si>
    <t xml:space="preserve">&lt;2.20</t>
  </si>
  <si>
    <t xml:space="preserve">&lt;38.67</t>
  </si>
  <si>
    <t xml:space="preserve">&lt;5.94</t>
  </si>
  <si>
    <t xml:space="preserve">&lt;160.20</t>
  </si>
  <si>
    <t xml:space="preserve">&lt;7.82</t>
  </si>
  <si>
    <t xml:space="preserve">SNO+ CW87</t>
  </si>
  <si>
    <t xml:space="preserve">Prep on 2022-06-08 by Jessica</t>
  </si>
  <si>
    <t xml:space="preserve">12.2 g</t>
  </si>
  <si>
    <t xml:space="preserve">220628
220701
220707
22070701
22070706</t>
  </si>
  <si>
    <t xml:space="preserve">Supernatant UPW Plant Assay</t>
  </si>
  <si>
    <t xml:space="preserve">For UPW Plant assay completed on 2202-06-03</t>
  </si>
  <si>
    <t xml:space="preserve">&lt;28.48</t>
  </si>
  <si>
    <t xml:space="preserve">&lt;1.24</t>
  </si>
  <si>
    <t xml:space="preserve">&lt;33.23</t>
  </si>
  <si>
    <t xml:space="preserve">&lt;6.07</t>
  </si>
  <si>
    <t xml:space="preserve">&lt;2.87</t>
  </si>
  <si>
    <t xml:space="preserve">SNO+ CW88</t>
  </si>
  <si>
    <t xml:space="preserve">Prep on 2022-06-09 by Chanel</t>
  </si>
  <si>
    <t xml:space="preserve">12.3 g</t>
  </si>
  <si>
    <t xml:space="preserve">220615
220621</t>
  </si>
  <si>
    <t xml:space="preserve">For Blank assay completed on 2202-06-08</t>
  </si>
  <si>
    <t xml:space="preserve">&lt;18.81</t>
  </si>
  <si>
    <t xml:space="preserve">&lt;34.67</t>
  </si>
  <si>
    <t xml:space="preserve">&lt;4.71</t>
  </si>
  <si>
    <t xml:space="preserve">&lt;173.20</t>
  </si>
  <si>
    <t xml:space="preserve">&lt;34.48</t>
  </si>
  <si>
    <t xml:space="preserve">&lt;9.33</t>
  </si>
  <si>
    <t xml:space="preserve">&lt;14.32</t>
  </si>
  <si>
    <t xml:space="preserve">SNO+ CW89</t>
  </si>
  <si>
    <t xml:space="preserve">Prep on 2023-10-18 by Sharayah/Sahima</t>
  </si>
  <si>
    <t xml:space="preserve">9.29 g</t>
  </si>
  <si>
    <t xml:space="preserve">231026
23102601
231028
231029
231030
231031
231101
231102
231103</t>
  </si>
  <si>
    <t xml:space="preserve">For Blank assay completed on 2023-10-17</t>
  </si>
  <si>
    <t xml:space="preserve">&lt;4.44</t>
  </si>
  <si>
    <t xml:space="preserve">&lt;28.97</t>
  </si>
  <si>
    <t xml:space="preserve">&lt;44.29</t>
  </si>
  <si>
    <t xml:space="preserve">&lt;5.75</t>
  </si>
  <si>
    <t xml:space="preserve">&lt;314.50</t>
  </si>
  <si>
    <t xml:space="preserve">&lt;53.13</t>
  </si>
  <si>
    <t xml:space="preserve">&lt;10.45</t>
  </si>
  <si>
    <t xml:space="preserve">SNO+ CW90</t>
  </si>
  <si>
    <t xml:space="preserve">Prep on 2023-10-30 by Sahima</t>
  </si>
  <si>
    <t xml:space="preserve">12.1 g</t>
  </si>
  <si>
    <t xml:space="preserve">Supernatant UG UPW Water System</t>
  </si>
  <si>
    <t xml:space="preserve">For UG UPW assay completed on 2023-10-27</t>
  </si>
  <si>
    <t xml:space="preserve">&lt;3.81</t>
  </si>
  <si>
    <t xml:space="preserve">&lt;26.83</t>
  </si>
  <si>
    <t xml:space="preserve">&lt;1.32</t>
  </si>
  <si>
    <t xml:space="preserve">&lt;31.58</t>
  </si>
  <si>
    <t xml:space="preserve">&lt;7.21</t>
  </si>
  <si>
    <t xml:space="preserve">&lt;61.60</t>
  </si>
  <si>
    <t xml:space="preserve">&lt;7.38</t>
  </si>
  <si>
    <t xml:space="preserve">SNO+ CW91</t>
  </si>
  <si>
    <t xml:space="preserve">Prep on 2024-02-09 by D.C.</t>
  </si>
  <si>
    <t xml:space="preserve">7.934 g</t>
  </si>
  <si>
    <t xml:space="preserve">For Assay completed on 2024-02-09</t>
  </si>
  <si>
    <t xml:space="preserve">&lt;4.22</t>
  </si>
  <si>
    <t xml:space="preserve">&lt;59.24</t>
  </si>
  <si>
    <t xml:space="preserve">&lt;1.87</t>
  </si>
  <si>
    <t xml:space="preserve">&lt;13.46</t>
  </si>
  <si>
    <t xml:space="preserve">&lt;45.96</t>
  </si>
  <si>
    <t xml:space="preserve">&lt;20.75</t>
  </si>
  <si>
    <t xml:space="preserve">&lt;48.09</t>
  </si>
  <si>
    <t xml:space="preserve">&lt;14.81</t>
  </si>
  <si>
    <t xml:space="preserve">SNO+ CW92</t>
  </si>
  <si>
    <t xml:space="preserve">Prep on 2024-02-09 by Sahima and Sharayah</t>
  </si>
  <si>
    <t xml:space="preserve">13.6 g</t>
  </si>
  <si>
    <t xml:space="preserve">For UG UPW assay completed on 2024-02-09</t>
  </si>
  <si>
    <t xml:space="preserve">&lt;7.96</t>
  </si>
  <si>
    <t xml:space="preserve">&lt;59.09</t>
  </si>
  <si>
    <t xml:space="preserve">&lt;8.70</t>
  </si>
  <si>
    <t xml:space="preserve">&lt;41.76</t>
  </si>
  <si>
    <t xml:space="preserve">&lt;11.91</t>
  </si>
  <si>
    <t xml:space="preserve">&lt;57.47</t>
  </si>
  <si>
    <t xml:space="preserve">&lt;3.57</t>
  </si>
  <si>
    <t xml:space="preserve">&lt;21.49</t>
  </si>
  <si>
    <t xml:space="preserve">SNO+ CW93</t>
  </si>
  <si>
    <t xml:space="preserve">Prep on 2024-05-06 by S.R.</t>
  </si>
  <si>
    <t xml:space="preserve">13.9 g</t>
  </si>
  <si>
    <t xml:space="preserve">For Assay completed on 2024-05-04</t>
  </si>
  <si>
    <t xml:space="preserve">&lt;30.69</t>
  </si>
  <si>
    <t xml:space="preserve">&lt;1.63</t>
  </si>
  <si>
    <t xml:space="preserve">&lt;30.54</t>
  </si>
  <si>
    <t xml:space="preserve">&lt;12.71</t>
  </si>
  <si>
    <t xml:space="preserve">&lt;41.24</t>
  </si>
  <si>
    <t xml:space="preserve">&lt;5.93</t>
  </si>
  <si>
    <t xml:space="preserve">SNO+ CW94</t>
  </si>
  <si>
    <t xml:space="preserve">Stemcell Science Shop</t>
  </si>
  <si>
    <t xml:space="preserve">0.015 g</t>
  </si>
  <si>
    <t xml:space="preserve">238U from 226Ra Progeny</t>
  </si>
  <si>
    <t xml:space="preserve">226Ra</t>
  </si>
  <si>
    <t xml:space="preserve">Radium Watch Dial Hand #1</t>
  </si>
  <si>
    <t xml:space="preserve">Sealed Container During Counting</t>
  </si>
  <si>
    <t xml:space="preserve">SNO+ CW95</t>
  </si>
  <si>
    <t xml:space="preserve">0.021 g</t>
  </si>
  <si>
    <t xml:space="preserve">Radium Watch Dial Hand #2</t>
  </si>
  <si>
    <t xml:space="preserve">Open Container During Counting</t>
  </si>
  <si>
    <t xml:space="preserve">SNO+ CW96</t>
  </si>
  <si>
    <t xml:space="preserve">Prep on 2024-09-04 by Sahima</t>
  </si>
  <si>
    <t xml:space="preserve">9.8 g</t>
  </si>
  <si>
    <t xml:space="preserve">240916
240920
240930</t>
  </si>
  <si>
    <t xml:space="preserve">For Blank assay completed on 2024-09-03</t>
  </si>
  <si>
    <t xml:space="preserve">&lt;42.16</t>
  </si>
  <si>
    <t xml:space="preserve">&lt;7.44</t>
  </si>
  <si>
    <t xml:space="preserve">&lt;10.60</t>
  </si>
  <si>
    <t xml:space="preserve">&lt;301.80</t>
  </si>
  <si>
    <t xml:space="preserve">&lt;44.19</t>
  </si>
  <si>
    <t xml:space="preserve">&lt;10.73</t>
  </si>
  <si>
    <t xml:space="preserve">SNO+ CW97</t>
  </si>
  <si>
    <t xml:space="preserve">Prepared on Sep 12, 2024</t>
  </si>
  <si>
    <t xml:space="preserve">Container Sealed</t>
  </si>
  <si>
    <t xml:space="preserve">SNO+ CW98</t>
  </si>
  <si>
    <t xml:space="preserve">(total)</t>
  </si>
  <si>
    <t xml:space="preserve">210Pb (total)</t>
  </si>
  <si>
    <t xml:space="preserve">The data is shown in 20 minute intervals:</t>
  </si>
  <si>
    <t xml:space="preserve">(0-20 m)</t>
  </si>
  <si>
    <t xml:space="preserve">210Pb (0-20 m)</t>
  </si>
  <si>
    <t xml:space="preserve">Data from entire run period</t>
  </si>
  <si>
    <t xml:space="preserve">(20-40 m)</t>
  </si>
  <si>
    <t xml:space="preserve">210Pb (20-40 m)</t>
  </si>
  <si>
    <t xml:space="preserve">Container Open</t>
  </si>
  <si>
    <t xml:space="preserve">(40-60 m)</t>
  </si>
  <si>
    <t xml:space="preserve">210Pb (40-60 m)</t>
  </si>
  <si>
    <t xml:space="preserve">(60-80 m)</t>
  </si>
  <si>
    <t xml:space="preserve">210Pb (60-80 m)</t>
  </si>
  <si>
    <t xml:space="preserve">(80-100 m)</t>
  </si>
  <si>
    <t xml:space="preserve">210Pb (80-100 m)</t>
  </si>
  <si>
    <t xml:space="preserve">SNO+ CW99</t>
  </si>
  <si>
    <t xml:space="preserve">Closed Container During Counting</t>
  </si>
  <si>
    <t xml:space="preserve">Prepared On Sep 12, 2024 </t>
  </si>
  <si>
    <t xml:space="preserve">SNO+ CW100</t>
  </si>
  <si>
    <t xml:space="preserve">SNO+ CW101</t>
  </si>
  <si>
    <t xml:space="preserve">Prep on 2024-09-16 by S.R./D.F.</t>
  </si>
  <si>
    <t xml:space="preserve">24100101
241002
241009</t>
  </si>
  <si>
    <t xml:space="preserve">For Assay completed on 2024-09-13</t>
  </si>
  <si>
    <t xml:space="preserve">&lt;30.11</t>
  </si>
  <si>
    <t xml:space="preserve">&lt;6.31</t>
  </si>
  <si>
    <t xml:space="preserve">&lt;6.23</t>
  </si>
  <si>
    <t xml:space="preserve">SNO+ CW102</t>
  </si>
  <si>
    <t xml:space="preserve">Prep on 2024-12-10 by D.F.</t>
  </si>
  <si>
    <t xml:space="preserve">10.8 g </t>
  </si>
  <si>
    <t xml:space="preserve">241217
241220</t>
  </si>
  <si>
    <t xml:space="preserve">For Assay completed on 2024-12-06</t>
  </si>
  <si>
    <t xml:space="preserve">&lt;24.76</t>
  </si>
  <si>
    <t xml:space="preserve">&lt;38.24</t>
  </si>
  <si>
    <t xml:space="preserve">&lt;8.82</t>
  </si>
  <si>
    <t xml:space="preserve">PICO Measurements:</t>
  </si>
  <si>
    <t xml:space="preserve">PICO CW01</t>
  </si>
  <si>
    <t xml:space="preserve">Small Diameter Piezos from December Production</t>
  </si>
  <si>
    <t xml:space="preserve">10.6 g</t>
  </si>
  <si>
    <t xml:space="preserve">140107
14010701
14010703
14010801
14010802
14010804
140115</t>
  </si>
  <si>
    <t xml:space="preserve">&lt;63.85</t>
  </si>
  <si>
    <t xml:space="preserve">Piezo Acoustic Sensors</t>
  </si>
  <si>
    <t xml:space="preserve">Also PICO 3</t>
  </si>
  <si>
    <t xml:space="preserve">110.17 ppb</t>
  </si>
  <si>
    <t xml:space="preserve">5.53 ppb</t>
  </si>
  <si>
    <t xml:space="preserve">3.68 ppb</t>
  </si>
  <si>
    <t xml:space="preserve">37.94 ppb</t>
  </si>
  <si>
    <t xml:space="preserve">6.62 ppb</t>
  </si>
  <si>
    <t xml:space="preserve">59.75 ppb</t>
  </si>
  <si>
    <t xml:space="preserve">6.89 ppb</t>
  </si>
  <si>
    <t xml:space="preserve">34.89 ppb</t>
  </si>
  <si>
    <t xml:space="preserve">20.19 ppb</t>
  </si>
  <si>
    <t xml:space="preserve">PICO CW02</t>
  </si>
  <si>
    <t xml:space="preserve">&lt;15.05</t>
  </si>
  <si>
    <t xml:space="preserve">&lt;118.15</t>
  </si>
  <si>
    <t xml:space="preserve">Small Diameter Piezo Acoustic Sensors (11)</t>
  </si>
  <si>
    <t xml:space="preserve">May/June 2014 Production (6/16/2014)</t>
  </si>
  <si>
    <t xml:space="preserve">Also PICO 10</t>
  </si>
  <si>
    <t xml:space="preserve">2.50 ppb</t>
  </si>
  <si>
    <t xml:space="preserve">1.22 ppb</t>
  </si>
  <si>
    <t xml:space="preserve">7.82 ppb</t>
  </si>
  <si>
    <t xml:space="preserve">10.39 ppb</t>
  </si>
  <si>
    <t xml:space="preserve">31.26 ppb</t>
  </si>
  <si>
    <t xml:space="preserve">4.92 ppb</t>
  </si>
  <si>
    <t xml:space="preserve">4.38 ppb</t>
  </si>
  <si>
    <t xml:space="preserve">11.02 ppb</t>
  </si>
  <si>
    <t xml:space="preserve">PICO CW03</t>
  </si>
  <si>
    <t xml:space="preserve">These piezos are unelectroded</t>
  </si>
  <si>
    <t xml:space="preserve">&lt;49.93</t>
  </si>
  <si>
    <t xml:space="preserve">&lt;331.87</t>
  </si>
  <si>
    <t xml:space="preserve">Small Diameter Piezo Acoustic Sensors (8)</t>
  </si>
  <si>
    <t xml:space="preserve">&lt;3.48 ppb</t>
  </si>
  <si>
    <t xml:space="preserve">1.45 ppb</t>
  </si>
  <si>
    <t xml:space="preserve">10.79 ppb</t>
  </si>
  <si>
    <t xml:space="preserve">14.53 ppb</t>
  </si>
  <si>
    <t xml:space="preserve">4.61 ppb</t>
  </si>
  <si>
    <t xml:space="preserve">29.34 ppb</t>
  </si>
  <si>
    <t xml:space="preserve">18.21 ppb</t>
  </si>
  <si>
    <t xml:space="preserve">PICO CW04</t>
  </si>
  <si>
    <t xml:space="preserve">4.0 g</t>
  </si>
  <si>
    <t xml:space="preserve">&lt;632.00</t>
  </si>
  <si>
    <t xml:space="preserve">Distilled LAB</t>
  </si>
  <si>
    <t xml:space="preserve">9.02 ppb</t>
  </si>
  <si>
    <t xml:space="preserve">6.36 ppb</t>
  </si>
  <si>
    <t xml:space="preserve">2.65 ppb</t>
  </si>
  <si>
    <t xml:space="preserve">3.37 ppb</t>
  </si>
  <si>
    <t xml:space="preserve">44.89 ppb</t>
  </si>
  <si>
    <t xml:space="preserve">21.34 ppb</t>
  </si>
  <si>
    <t xml:space="preserve">11.26 ppb</t>
  </si>
  <si>
    <t xml:space="preserve">12.21 ppb</t>
  </si>
  <si>
    <t xml:space="preserve">6.39 ppb</t>
  </si>
  <si>
    <t xml:space="preserve">38.22 ppb</t>
  </si>
  <si>
    <t xml:space="preserve">PICO CW05</t>
  </si>
  <si>
    <t xml:space="preserve">Blue</t>
  </si>
  <si>
    <t xml:space="preserve">19.2 g</t>
  </si>
  <si>
    <t xml:space="preserve">&lt;453.85</t>
  </si>
  <si>
    <t xml:space="preserve">PVC-Clad Wire (Hook up wire)</t>
  </si>
  <si>
    <t xml:space="preserve">Alpha Wire</t>
  </si>
  <si>
    <t xml:space="preserve">63.34 ppb</t>
  </si>
  <si>
    <t xml:space="preserve">8.35 ppb</t>
  </si>
  <si>
    <t xml:space="preserve">70.24 ppb</t>
  </si>
  <si>
    <t xml:space="preserve">7.72 ppb</t>
  </si>
  <si>
    <t xml:space="preserve">140.93 ppb</t>
  </si>
  <si>
    <t xml:space="preserve">29.04 ppb</t>
  </si>
  <si>
    <t xml:space="preserve">706.04 ppb</t>
  </si>
  <si>
    <t xml:space="preserve">42.59 ppb</t>
  </si>
  <si>
    <t xml:space="preserve">326.01 ppb</t>
  </si>
  <si>
    <t xml:space="preserve">40.96 ppb</t>
  </si>
  <si>
    <t xml:space="preserve">56.97 ppb</t>
  </si>
  <si>
    <t xml:space="preserve">14.62 ppb</t>
  </si>
  <si>
    <t xml:space="preserve">PICO CW06</t>
  </si>
  <si>
    <t xml:space="preserve">White</t>
  </si>
  <si>
    <t xml:space="preserve">19.3 g</t>
  </si>
  <si>
    <t xml:space="preserve">&lt;599.22</t>
  </si>
  <si>
    <t xml:space="preserve">56.41 ppb</t>
  </si>
  <si>
    <t xml:space="preserve">7.69 ppb</t>
  </si>
  <si>
    <t xml:space="preserve">70.42 ppb</t>
  </si>
  <si>
    <t xml:space="preserve">7.95 ppb</t>
  </si>
  <si>
    <t xml:space="preserve">168.01 ppb</t>
  </si>
  <si>
    <t xml:space="preserve">29.17 ppb</t>
  </si>
  <si>
    <t xml:space="preserve">712.59 ppb</t>
  </si>
  <si>
    <t xml:space="preserve">43.85 ppb</t>
  </si>
  <si>
    <t xml:space="preserve">371.95 ppb</t>
  </si>
  <si>
    <t xml:space="preserve">42.15 ppb</t>
  </si>
  <si>
    <t xml:space="preserve">61.49 ppb</t>
  </si>
  <si>
    <t xml:space="preserve">14.39 ppb</t>
  </si>
  <si>
    <t xml:space="preserve">PICO CW07</t>
  </si>
  <si>
    <t xml:space="preserve">Orange</t>
  </si>
  <si>
    <t xml:space="preserve">&lt;725.80</t>
  </si>
  <si>
    <t xml:space="preserve">73.76 ppb</t>
  </si>
  <si>
    <t xml:space="preserve">8.80 ppb</t>
  </si>
  <si>
    <t xml:space="preserve">52.23 ppb</t>
  </si>
  <si>
    <t xml:space="preserve">8.58 ppb</t>
  </si>
  <si>
    <t xml:space="preserve">132.27 ppb</t>
  </si>
  <si>
    <t xml:space="preserve">33.12 ppb</t>
  </si>
  <si>
    <t xml:space="preserve">705.82 ppb</t>
  </si>
  <si>
    <t xml:space="preserve">45.73 ppb</t>
  </si>
  <si>
    <t xml:space="preserve">395.87 ppb</t>
  </si>
  <si>
    <t xml:space="preserve">49.77 ppb</t>
  </si>
  <si>
    <t xml:space="preserve">100.18 ppb</t>
  </si>
  <si>
    <t xml:space="preserve">17.39 ppb</t>
  </si>
  <si>
    <t xml:space="preserve">PICO CW08</t>
  </si>
  <si>
    <t xml:space="preserve">Red</t>
  </si>
  <si>
    <t xml:space="preserve">&lt;645.29</t>
  </si>
  <si>
    <t xml:space="preserve">52.69 ppb</t>
  </si>
  <si>
    <t xml:space="preserve">49.28 ppb</t>
  </si>
  <si>
    <t xml:space="preserve">5.66 ppb</t>
  </si>
  <si>
    <t xml:space="preserve">115.61 ppb</t>
  </si>
  <si>
    <t xml:space="preserve">23.82 ppb</t>
  </si>
  <si>
    <t xml:space="preserve">316.99 ppb</t>
  </si>
  <si>
    <t xml:space="preserve">24.20 ppb</t>
  </si>
  <si>
    <t xml:space="preserve">146.85 ppb</t>
  </si>
  <si>
    <t xml:space="preserve">123.24 ppb</t>
  </si>
  <si>
    <t xml:space="preserve">14.79 ppb</t>
  </si>
  <si>
    <t xml:space="preserve">PICO CW09</t>
  </si>
  <si>
    <t xml:space="preserve">Green</t>
  </si>
  <si>
    <t xml:space="preserve">19.1 g</t>
  </si>
  <si>
    <t xml:space="preserve">150525
150527</t>
  </si>
  <si>
    <t xml:space="preserve">&lt;778.59</t>
  </si>
  <si>
    <t xml:space="preserve">90.63 ppb</t>
  </si>
  <si>
    <t xml:space="preserve">10.92 ppb</t>
  </si>
  <si>
    <t xml:space="preserve">80.22 ppb</t>
  </si>
  <si>
    <t xml:space="preserve">9.57 ppb</t>
  </si>
  <si>
    <t xml:space="preserve">310.99 ppb</t>
  </si>
  <si>
    <t xml:space="preserve">41.23 ppb</t>
  </si>
  <si>
    <t xml:space="preserve">624.88 ppb</t>
  </si>
  <si>
    <t xml:space="preserve">43.82 ppb</t>
  </si>
  <si>
    <t xml:space="preserve">189.67 ppb</t>
  </si>
  <si>
    <t xml:space="preserve">45.72 ppb</t>
  </si>
  <si>
    <t xml:space="preserve">170.22 ppb</t>
  </si>
  <si>
    <t xml:space="preserve">22.27 ppb</t>
  </si>
  <si>
    <t xml:space="preserve">PICO CW10</t>
  </si>
  <si>
    <t xml:space="preserve">Black</t>
  </si>
  <si>
    <t xml:space="preserve">19.0 g</t>
  </si>
  <si>
    <t xml:space="preserve">&lt;790.95</t>
  </si>
  <si>
    <t xml:space="preserve">71.70 ppb</t>
  </si>
  <si>
    <t xml:space="preserve">9.82 ppb</t>
  </si>
  <si>
    <t xml:space="preserve">77.51 ppb</t>
  </si>
  <si>
    <t xml:space="preserve">9.03 ppb</t>
  </si>
  <si>
    <t xml:space="preserve">166.21 ppb</t>
  </si>
  <si>
    <t xml:space="preserve">34.82 ppb</t>
  </si>
  <si>
    <t xml:space="preserve">658.12 ppb</t>
  </si>
  <si>
    <t xml:space="preserve">44.36 ppb</t>
  </si>
  <si>
    <t xml:space="preserve">313.22 ppb</t>
  </si>
  <si>
    <t xml:space="preserve">47.93 ppb</t>
  </si>
  <si>
    <t xml:space="preserve">126.44 ppb</t>
  </si>
  <si>
    <t xml:space="preserve">18.86 ppb</t>
  </si>
  <si>
    <t xml:space="preserve">PICO CW11</t>
  </si>
  <si>
    <t xml:space="preserve">Brown</t>
  </si>
  <si>
    <t xml:space="preserve">150529
150530</t>
  </si>
  <si>
    <t xml:space="preserve">&lt;229.05</t>
  </si>
  <si>
    <t xml:space="preserve">54.14 ppb</t>
  </si>
  <si>
    <t xml:space="preserve">62.85 ppb</t>
  </si>
  <si>
    <t xml:space="preserve">5.47 ppb</t>
  </si>
  <si>
    <t xml:space="preserve">145.44 ppb</t>
  </si>
  <si>
    <t xml:space="preserve">16.88 ppb</t>
  </si>
  <si>
    <t xml:space="preserve">603.875 ppb</t>
  </si>
  <si>
    <t xml:space="preserve">33.19 ppb</t>
  </si>
  <si>
    <t xml:space="preserve">322.71 ppb</t>
  </si>
  <si>
    <t xml:space="preserve">74.94 ppb</t>
  </si>
  <si>
    <t xml:space="preserve">8.69 ppb</t>
  </si>
  <si>
    <t xml:space="preserve">PICO CW12</t>
  </si>
  <si>
    <t xml:space="preserve">3.3 g</t>
  </si>
  <si>
    <t xml:space="preserve">&lt;77.89</t>
  </si>
  <si>
    <t xml:space="preserve">&lt;30.00</t>
  </si>
  <si>
    <t xml:space="preserve">&lt;386.36</t>
  </si>
  <si>
    <t xml:space="preserve">&lt;2556.67</t>
  </si>
  <si>
    <t xml:space="preserve">Cable Inner Wires</t>
  </si>
  <si>
    <t xml:space="preserve">ECOGen Cables by Alpha Wire</t>
  </si>
  <si>
    <t xml:space="preserve">7.35 ppb</t>
  </si>
  <si>
    <t xml:space="preserve">9.26 ppb</t>
  </si>
  <si>
    <t xml:space="preserve">&lt;6.31 ppb</t>
  </si>
  <si>
    <t xml:space="preserve">&lt;52.80 ppb</t>
  </si>
  <si>
    <t xml:space="preserve">23.63 ppb</t>
  </si>
  <si>
    <t xml:space="preserve">16.11 ppb</t>
  </si>
  <si>
    <t xml:space="preserve">&lt;95.05 ppb</t>
  </si>
  <si>
    <t xml:space="preserve">196.71 ppb</t>
  </si>
  <si>
    <t xml:space="preserve">29.33 ppb</t>
  </si>
  <si>
    <t xml:space="preserve">PICO CW13</t>
  </si>
  <si>
    <t xml:space="preserve">Grey plastic-type outer shell</t>
  </si>
  <si>
    <t xml:space="preserve">3.6 g</t>
  </si>
  <si>
    <t xml:space="preserve">Cable Outer Shield</t>
  </si>
  <si>
    <t xml:space="preserve">131.57 ppb</t>
  </si>
  <si>
    <t xml:space="preserve">19.14 ppb</t>
  </si>
  <si>
    <t xml:space="preserve">80.60 ppb</t>
  </si>
  <si>
    <t xml:space="preserve">13.91 ppb</t>
  </si>
  <si>
    <t xml:space="preserve">205.60 ppb</t>
  </si>
  <si>
    <t xml:space="preserve">56.45 ppb</t>
  </si>
  <si>
    <t xml:space="preserve">648.10 ppb</t>
  </si>
  <si>
    <t xml:space="preserve">57.43 ppb</t>
  </si>
  <si>
    <t xml:space="preserve">387.95 ppb</t>
  </si>
  <si>
    <t xml:space="preserve">76.18 ppb</t>
  </si>
  <si>
    <t xml:space="preserve">149.49 ppb</t>
  </si>
  <si>
    <t xml:space="preserve">31.91 ppb</t>
  </si>
  <si>
    <t xml:space="preserve">PICO CW14</t>
  </si>
  <si>
    <t xml:space="preserve">Metal Insulator / Grounding Jacket</t>
  </si>
  <si>
    <t xml:space="preserve">5.4 g</t>
  </si>
  <si>
    <t xml:space="preserve">150617
150618
15061801
150619</t>
  </si>
  <si>
    <t xml:space="preserve">&lt;1142..04</t>
  </si>
  <si>
    <t xml:space="preserve">Cable Outer insulator</t>
  </si>
  <si>
    <t xml:space="preserve">5.59 ppb</t>
  </si>
  <si>
    <t xml:space="preserve">39.51 ppb</t>
  </si>
  <si>
    <t xml:space="preserve">96.50 ppb</t>
  </si>
  <si>
    <t xml:space="preserve">23.73 ppb</t>
  </si>
  <si>
    <t xml:space="preserve">24.49 ppb</t>
  </si>
  <si>
    <t xml:space="preserve">9.69 ppb</t>
  </si>
  <si>
    <t xml:space="preserve">27.82 ppb</t>
  </si>
  <si>
    <t xml:space="preserve">22.33 ppb</t>
  </si>
  <si>
    <t xml:space="preserve">76.05 ppb</t>
  </si>
  <si>
    <t xml:space="preserve">14.51 ppb</t>
  </si>
  <si>
    <t xml:space="preserve">PICO CW15</t>
  </si>
  <si>
    <t xml:space="preserve">4.6 g</t>
  </si>
  <si>
    <t xml:space="preserve">&lt;1531.52</t>
  </si>
  <si>
    <t xml:space="preserve">Thick Diameter Cable Inner Wire</t>
  </si>
  <si>
    <t xml:space="preserve">20.44 ppb</t>
  </si>
  <si>
    <t xml:space="preserve">6.98 ppb</t>
  </si>
  <si>
    <t xml:space="preserve">4.01 ppb</t>
  </si>
  <si>
    <t xml:space="preserve">54.90 ppb</t>
  </si>
  <si>
    <t xml:space="preserve">25.12 ppb</t>
  </si>
  <si>
    <t xml:space="preserve">45.37 ppb</t>
  </si>
  <si>
    <t xml:space="preserve">14.44 ppb</t>
  </si>
  <si>
    <t xml:space="preserve">6.17 ppb</t>
  </si>
  <si>
    <t xml:space="preserve">28.92 ppb</t>
  </si>
  <si>
    <t xml:space="preserve">41.80 ppb</t>
  </si>
  <si>
    <t xml:space="preserve">13.89 ppb</t>
  </si>
  <si>
    <t xml:space="preserve">PICO CW16</t>
  </si>
  <si>
    <t xml:space="preserve">6.1 g</t>
  </si>
  <si>
    <t xml:space="preserve">&lt;48.69 </t>
  </si>
  <si>
    <t xml:space="preserve">&lt;116.72</t>
  </si>
  <si>
    <t xml:space="preserve">&lt;932.46</t>
  </si>
  <si>
    <t xml:space="preserve">Thick Diameter Cable Outer insulator</t>
  </si>
  <si>
    <t xml:space="preserve">1.96 ppb</t>
  </si>
  <si>
    <t xml:space="preserve">3.66 ppb</t>
  </si>
  <si>
    <t xml:space="preserve">55.73 ppb</t>
  </si>
  <si>
    <t xml:space="preserve">18.45 ppb</t>
  </si>
  <si>
    <t xml:space="preserve">&lt;11.98 ppb</t>
  </si>
  <si>
    <t xml:space="preserve">&lt;28.71 ppb</t>
  </si>
  <si>
    <t xml:space="preserve">639.58 ppb</t>
  </si>
  <si>
    <t xml:space="preserve">43.38 ppb</t>
  </si>
  <si>
    <t xml:space="preserve">PICO CW17</t>
  </si>
  <si>
    <t xml:space="preserve">&lt;258.92</t>
  </si>
  <si>
    <t xml:space="preserve">&lt;561.14 </t>
  </si>
  <si>
    <t xml:space="preserve">Thick Diameter Cable Outer Shield</t>
  </si>
  <si>
    <t xml:space="preserve">12.29 ppb</t>
  </si>
  <si>
    <t xml:space="preserve">3.10 ppb</t>
  </si>
  <si>
    <t xml:space="preserve">5.54 ppb</t>
  </si>
  <si>
    <t xml:space="preserve">2.04 ppb</t>
  </si>
  <si>
    <t xml:space="preserve">35.69 ppb</t>
  </si>
  <si>
    <t xml:space="preserve">7.76 ppb</t>
  </si>
  <si>
    <t xml:space="preserve">23.17 ppb</t>
  </si>
  <si>
    <t xml:space="preserve">5.35 ppb</t>
  </si>
  <si>
    <t xml:space="preserve">&lt;63.70 ppb</t>
  </si>
  <si>
    <t xml:space="preserve">51.77 ppb</t>
  </si>
  <si>
    <t xml:space="preserve">8.23 ppb</t>
  </si>
  <si>
    <t xml:space="preserve">PICO CW18</t>
  </si>
  <si>
    <t xml:space="preserve">Part No. A06000320625S</t>
  </si>
  <si>
    <t xml:space="preserve">160317
16031701</t>
  </si>
  <si>
    <t xml:space="preserve">&lt;47.17</t>
  </si>
  <si>
    <t xml:space="preserve">&lt;929.62</t>
  </si>
  <si>
    <t xml:space="preserve">Springs
</t>
  </si>
  <si>
    <t xml:space="preserve">Lot No. 1076186
  Associated Spring Raymond
</t>
  </si>
  <si>
    <t xml:space="preserve">2.71 ppb</t>
  </si>
  <si>
    <t xml:space="preserve">0.68 ppb</t>
  </si>
  <si>
    <t xml:space="preserve">2.31 ppb</t>
  </si>
  <si>
    <t xml:space="preserve">28.93 ppb</t>
  </si>
  <si>
    <t xml:space="preserve">15.75 ppb</t>
  </si>
  <si>
    <t xml:space="preserve">&lt;11.60 ppb</t>
  </si>
  <si>
    <t xml:space="preserve">19.97 ppb</t>
  </si>
  <si>
    <t xml:space="preserve">3.33 ppb</t>
  </si>
  <si>
    <t xml:space="preserve">8.24 ppb</t>
  </si>
  <si>
    <t xml:space="preserve">PICO CW19</t>
  </si>
  <si>
    <t xml:space="preserve">Lot No.: 286245-6
8-32 x ½ washer face thumb screw</t>
  </si>
  <si>
    <t xml:space="preserve">17.10 g</t>
  </si>
  <si>
    <t xml:space="preserve">&lt;13.18</t>
  </si>
  <si>
    <t xml:space="preserve">&lt;9.94</t>
  </si>
  <si>
    <t xml:space="preserve">&lt;244.74</t>
  </si>
  <si>
    <t xml:space="preserve">Thumb Screws</t>
  </si>
  <si>
    <t xml:space="preserve">Richard Manno Company</t>
  </si>
  <si>
    <t xml:space="preserve">&lt;1.07 ppb</t>
  </si>
  <si>
    <t xml:space="preserve">4.41 ppb</t>
  </si>
  <si>
    <t xml:space="preserve">&lt;2.45 ppb</t>
  </si>
  <si>
    <t xml:space="preserve">13.03 ppb</t>
  </si>
  <si>
    <t xml:space="preserve">6.42 ppb</t>
  </si>
  <si>
    <t xml:space="preserve">5.43 ppb</t>
  </si>
  <si>
    <t xml:space="preserve">2.42 ppb</t>
  </si>
  <si>
    <t xml:space="preserve">PICO CW20</t>
  </si>
  <si>
    <t xml:space="preserve">0.5 g</t>
  </si>
  <si>
    <t xml:space="preserve">160923
160930</t>
  </si>
  <si>
    <t xml:space="preserve">&lt;380.00</t>
  </si>
  <si>
    <t xml:space="preserve">&lt;5240.00</t>
  </si>
  <si>
    <t xml:space="preserve">Kapton</t>
  </si>
  <si>
    <t xml:space="preserve">35.66 ppb</t>
  </si>
  <si>
    <t xml:space="preserve">32.86 ppb</t>
  </si>
  <si>
    <t xml:space="preserve">16.30 ppb</t>
  </si>
  <si>
    <t xml:space="preserve">76.02 ppb</t>
  </si>
  <si>
    <t xml:space="preserve">109.70 ppb</t>
  </si>
  <si>
    <t xml:space="preserve">&lt;93.48 ppb</t>
  </si>
  <si>
    <t xml:space="preserve">73.33 ppb</t>
  </si>
  <si>
    <t xml:space="preserve">139.59 ppb</t>
  </si>
  <si>
    <t xml:space="preserve">155.44 ppb</t>
  </si>
  <si>
    <t xml:space="preserve">58.00 ppb</t>
  </si>
  <si>
    <t xml:space="preserve">PICO CW21</t>
  </si>
  <si>
    <t xml:space="preserve">0.4 g</t>
  </si>
  <si>
    <t xml:space="preserve">161006
161010</t>
  </si>
  <si>
    <t xml:space="preserve">&lt;525.00</t>
  </si>
  <si>
    <t xml:space="preserve">&lt;289.41</t>
  </si>
  <si>
    <t xml:space="preserve">&lt;4210.00</t>
  </si>
  <si>
    <t xml:space="preserve">&lt;7052.50</t>
  </si>
  <si>
    <t xml:space="preserve">Liquid Crystal Polymer</t>
  </si>
  <si>
    <t xml:space="preserve">&lt;42.53 ppb</t>
  </si>
  <si>
    <t xml:space="preserve">&lt;23.44 ppb</t>
  </si>
  <si>
    <t xml:space="preserve">41.37 ppb</t>
  </si>
  <si>
    <t xml:space="preserve">148.69 ppb</t>
  </si>
  <si>
    <t xml:space="preserve">28.55 ppb</t>
  </si>
  <si>
    <t xml:space="preserve">82.96 ppb</t>
  </si>
  <si>
    <t xml:space="preserve">&lt;1.04 ppm</t>
  </si>
  <si>
    <t xml:space="preserve">138.11 ppb</t>
  </si>
  <si>
    <t xml:space="preserve">77.96 ppb</t>
  </si>
  <si>
    <t xml:space="preserve">PICO CW22</t>
  </si>
  <si>
    <t xml:space="preserve">Jar to Flange Seal</t>
  </si>
  <si>
    <t xml:space="preserve">&lt;29.15</t>
  </si>
  <si>
    <t xml:space="preserve">&lt;12.19</t>
  </si>
  <si>
    <t xml:space="preserve">&lt;820.31</t>
  </si>
  <si>
    <t xml:space="preserve">PTFE Gasket</t>
  </si>
  <si>
    <t xml:space="preserve">Hennig Gaskets and Seals</t>
  </si>
  <si>
    <t xml:space="preserve">4.27 ppb</t>
  </si>
  <si>
    <t xml:space="preserve">&lt;2.36 ppb</t>
  </si>
  <si>
    <t xml:space="preserve">&lt;21.45 ppb</t>
  </si>
  <si>
    <t xml:space="preserve">2.62 ppb</t>
  </si>
  <si>
    <t xml:space="preserve">10.44 ppb</t>
  </si>
  <si>
    <t xml:space="preserve">24.83 ppb</t>
  </si>
  <si>
    <t xml:space="preserve">22.67 ppb</t>
  </si>
  <si>
    <t xml:space="preserve">16.91 ppb</t>
  </si>
  <si>
    <t xml:space="preserve">8.89 ppb</t>
  </si>
  <si>
    <t xml:space="preserve">PICO CW23</t>
  </si>
  <si>
    <t xml:space="preserve">PN: 1416-1701-1-ND</t>
  </si>
  <si>
    <t xml:space="preserve">170315
170316</t>
  </si>
  <si>
    <t xml:space="preserve">&lt;510.00</t>
  </si>
  <si>
    <t xml:space="preserve">&lt;3325.00</t>
  </si>
  <si>
    <t xml:space="preserve">LED Luxeon Rebel Deep Red SMD</t>
  </si>
  <si>
    <t xml:space="preserve">Digi-Key</t>
  </si>
  <si>
    <t xml:space="preserve">10 LEDs</t>
  </si>
  <si>
    <t xml:space="preserve">251.90 ppb</t>
  </si>
  <si>
    <t xml:space="preserve">54.50 ppb</t>
  </si>
  <si>
    <t xml:space="preserve">87.17 ppb</t>
  </si>
  <si>
    <t xml:space="preserve">28.26 ppb</t>
  </si>
  <si>
    <t xml:space="preserve">173.81 ppb</t>
  </si>
  <si>
    <t xml:space="preserve">147.66 ppb</t>
  </si>
  <si>
    <t xml:space="preserve">&lt;125.46 ppb</t>
  </si>
  <si>
    <t xml:space="preserve">382.83 ppb</t>
  </si>
  <si>
    <t xml:space="preserve">180.14 ppb</t>
  </si>
  <si>
    <t xml:space="preserve">227.41 ppb</t>
  </si>
  <si>
    <t xml:space="preserve">74.52 ppb</t>
  </si>
  <si>
    <t xml:space="preserve">PICO CW24</t>
  </si>
  <si>
    <t xml:space="preserve">PN: XPEPHR-L1-0000-00801CT-ND</t>
  </si>
  <si>
    <t xml:space="preserve">170406
170413</t>
  </si>
  <si>
    <t xml:space="preserve">&lt;442.50</t>
  </si>
  <si>
    <t xml:space="preserve">&lt;3962.50</t>
  </si>
  <si>
    <t xml:space="preserve">LED Photo Red 650NM 700MA</t>
  </si>
  <si>
    <t xml:space="preserve">32.74 ppb</t>
  </si>
  <si>
    <t xml:space="preserve">35.85 ppb</t>
  </si>
  <si>
    <t xml:space="preserve">55.44 ppb</t>
  </si>
  <si>
    <t xml:space="preserve">25.11 ppb</t>
  </si>
  <si>
    <t xml:space="preserve">352.62 ppb</t>
  </si>
  <si>
    <t xml:space="preserve">141.83 ppb</t>
  </si>
  <si>
    <t xml:space="preserve">&lt;108.86 ppb</t>
  </si>
  <si>
    <t xml:space="preserve">31.08 ppb</t>
  </si>
  <si>
    <t xml:space="preserve">153.91 ppb</t>
  </si>
  <si>
    <t xml:space="preserve">214.65 ppb</t>
  </si>
  <si>
    <t xml:space="preserve">66.42 ppb</t>
  </si>
  <si>
    <t xml:space="preserve">PICO CW25</t>
  </si>
  <si>
    <t xml:space="preserve">NB PZT Piezeos 5mm diameter and  1 mm thick</t>
  </si>
  <si>
    <t xml:space="preserve">1.8 g</t>
  </si>
  <si>
    <t xml:space="preserve">170427
170429
170502
170506</t>
  </si>
  <si>
    <t xml:space="preserve">&lt;74.44</t>
  </si>
  <si>
    <t xml:space="preserve">&lt;422.22</t>
  </si>
  <si>
    <t xml:space="preserve">&lt;1383.89</t>
  </si>
  <si>
    <t xml:space="preserve">April 2017 Batch, 
12 piezos</t>
  </si>
  <si>
    <t xml:space="preserve">37.74 ppb</t>
  </si>
  <si>
    <t xml:space="preserve">12.94 ppb</t>
  </si>
  <si>
    <t xml:space="preserve">&lt;6.03 ppb</t>
  </si>
  <si>
    <t xml:space="preserve">41.90 ppb</t>
  </si>
  <si>
    <t xml:space="preserve">37.10 ppb</t>
  </si>
  <si>
    <t xml:space="preserve">19.90 ppb</t>
  </si>
  <si>
    <t xml:space="preserve">20.88 ppb</t>
  </si>
  <si>
    <t xml:space="preserve">&lt;103.87 ppb</t>
  </si>
  <si>
    <t xml:space="preserve">104.18 ppb</t>
  </si>
  <si>
    <t xml:space="preserve">26.15 ppb</t>
  </si>
  <si>
    <t xml:space="preserve">PICO CW26</t>
  </si>
  <si>
    <t xml:space="preserve">NB PZT Piezeos
3 mm diameter and  8.7 mm tall</t>
  </si>
  <si>
    <t xml:space="preserve">170525
170601</t>
  </si>
  <si>
    <t xml:space="preserve">&lt;18.68</t>
  </si>
  <si>
    <t xml:space="preserve">&lt;15.66</t>
  </si>
  <si>
    <t xml:space="preserve">April 2017 Batch,  17 piezos</t>
  </si>
  <si>
    <t xml:space="preserve">1.83 ppb</t>
  </si>
  <si>
    <t xml:space="preserve">&lt;1.51 ppb</t>
  </si>
  <si>
    <t xml:space="preserve">6.74 ppb</t>
  </si>
  <si>
    <t xml:space="preserve">&lt;3.85 ppb</t>
  </si>
  <si>
    <t xml:space="preserve">7.94 ppb</t>
  </si>
  <si>
    <t xml:space="preserve">9.85 ppb</t>
  </si>
  <si>
    <t xml:space="preserve">22.52 ppb</t>
  </si>
  <si>
    <t xml:space="preserve">PICO CW27</t>
  </si>
  <si>
    <t xml:space="preserve">NB PZT Piezeos 5mm diameter and 1 mm thick</t>
  </si>
  <si>
    <t xml:space="preserve">4.1 g</t>
  </si>
  <si>
    <t xml:space="preserve">&lt;31.46</t>
  </si>
  <si>
    <t xml:space="preserve">&lt;596.83</t>
  </si>
  <si>
    <t xml:space="preserve">June 2017 Batch 
25 piezos</t>
  </si>
  <si>
    <t xml:space="preserve">2.72 ppb</t>
  </si>
  <si>
    <t xml:space="preserve">&lt;2.55 ppb</t>
  </si>
  <si>
    <t xml:space="preserve">14.52 ppb</t>
  </si>
  <si>
    <t xml:space="preserve">15.06 ppb</t>
  </si>
  <si>
    <t xml:space="preserve">16.54 ppb</t>
  </si>
  <si>
    <t xml:space="preserve">8.75 ppb</t>
  </si>
  <si>
    <t xml:space="preserve">24.28 ppb</t>
  </si>
  <si>
    <t xml:space="preserve">20.14 ppb</t>
  </si>
  <si>
    <t xml:space="preserve">42.77 ppb</t>
  </si>
  <si>
    <t xml:space="preserve">9.29 ppb</t>
  </si>
  <si>
    <t xml:space="preserve">PICO CW28</t>
  </si>
  <si>
    <t xml:space="preserve">3M Scotchlite 8725</t>
  </si>
  <si>
    <t xml:space="preserve">24.5 g</t>
  </si>
  <si>
    <t xml:space="preserve">170809
170814</t>
  </si>
  <si>
    <t xml:space="preserve">&lt;221.02</t>
  </si>
  <si>
    <t xml:space="preserve">Reflector Material</t>
  </si>
  <si>
    <t xml:space="preserve">1” wide</t>
  </si>
  <si>
    <t xml:space="preserve">114.17 ppb</t>
  </si>
  <si>
    <t xml:space="preserve">7.60 ppb</t>
  </si>
  <si>
    <t xml:space="preserve">4.19 ppb</t>
  </si>
  <si>
    <t xml:space="preserve">170.80 ppb</t>
  </si>
  <si>
    <t xml:space="preserve">23.61 ppb</t>
  </si>
  <si>
    <t xml:space="preserve">147.49 ppb</t>
  </si>
  <si>
    <t xml:space="preserve">12.68 ppb</t>
  </si>
  <si>
    <t xml:space="preserve">138.06 ppb</t>
  </si>
  <si>
    <t xml:space="preserve">27.59 ppb</t>
  </si>
  <si>
    <t xml:space="preserve">11.81 ppb</t>
  </si>
  <si>
    <t xml:space="preserve">Additional Activities:</t>
  </si>
  <si>
    <t xml:space="preserve">40K:</t>
  </si>
  <si>
    <t xml:space="preserve">4.25 ppm</t>
  </si>
  <si>
    <t xml:space="preserve">1.22 ppm</t>
  </si>
  <si>
    <t xml:space="preserve">PICO CW29</t>
  </si>
  <si>
    <t xml:space="preserve">3M Scotchlite 8830</t>
  </si>
  <si>
    <t xml:space="preserve">14.7 g</t>
  </si>
  <si>
    <t xml:space="preserve">170824
17082401
170826
17082601
17062602
170901
170904</t>
  </si>
  <si>
    <t xml:space="preserve">Also Counted as PICO 70</t>
  </si>
  <si>
    <t xml:space="preserve">66.06 ppb</t>
  </si>
  <si>
    <t xml:space="preserve">4.00 ppb</t>
  </si>
  <si>
    <t xml:space="preserve">5.61 ppb</t>
  </si>
  <si>
    <t xml:space="preserve">2.12 ppb</t>
  </si>
  <si>
    <t xml:space="preserve">96.11 ppb</t>
  </si>
  <si>
    <t xml:space="preserve">11.53 ppb</t>
  </si>
  <si>
    <t xml:space="preserve">73.99 ppb</t>
  </si>
  <si>
    <t xml:space="preserve">6.46 ppb</t>
  </si>
  <si>
    <t xml:space="preserve">61.18 ppb</t>
  </si>
  <si>
    <t xml:space="preserve">13.00 ppb</t>
  </si>
  <si>
    <t xml:space="preserve">26.50 ppb</t>
  </si>
  <si>
    <t xml:space="preserve">11.08 ppm</t>
  </si>
  <si>
    <t xml:space="preserve">2.75 ppm</t>
  </si>
  <si>
    <t xml:space="preserve">PICO CW30</t>
  </si>
  <si>
    <t xml:space="preserve">NB PZT Piezeos 5mm diameter and 8.7 mm high</t>
  </si>
  <si>
    <t xml:space="preserve">&lt;140.73</t>
  </si>
  <si>
    <t xml:space="preserve">Sept 2017 Batch 
11 piezos</t>
  </si>
  <si>
    <t xml:space="preserve">5.50 ppb</t>
  </si>
  <si>
    <t xml:space="preserve">1.42 ppb</t>
  </si>
  <si>
    <t xml:space="preserve">0.90 ppb</t>
  </si>
  <si>
    <t xml:space="preserve">14.16 ppb</t>
  </si>
  <si>
    <t xml:space="preserve">5.14 ppb</t>
  </si>
  <si>
    <t xml:space="preserve">2.60 ppb</t>
  </si>
  <si>
    <t xml:space="preserve">6.06 ppb</t>
  </si>
  <si>
    <t xml:space="preserve">47.35 ppb</t>
  </si>
  <si>
    <t xml:space="preserve">PICO CW31</t>
  </si>
  <si>
    <t xml:space="preserve">Solder No-Clean 18 AWG 63/37 1 LB
Part No: KE1402-ND
Mfg PN: 24-6337-8814</t>
  </si>
  <si>
    <t xml:space="preserve">15.0 g</t>
  </si>
  <si>
    <t xml:space="preserve">&lt;38.93</t>
  </si>
  <si>
    <t xml:space="preserve">&lt;67.93</t>
  </si>
  <si>
    <t xml:space="preserve">,22.13</t>
  </si>
  <si>
    <t xml:space="preserve">&lt;31.07</t>
  </si>
  <si>
    <t xml:space="preserve">&lt;101.60</t>
  </si>
  <si>
    <t xml:space="preserve">&lt;461.00</t>
  </si>
  <si>
    <t xml:space="preserve">Solder Wire</t>
  </si>
  <si>
    <t xml:space="preserve">Kester Solder (vendor Digi-Key)</t>
  </si>
  <si>
    <t xml:space="preserve">&lt;3.15 ppb</t>
  </si>
  <si>
    <t xml:space="preserve">&lt;5.50 ppb</t>
  </si>
  <si>
    <t xml:space="preserve">&lt;38.96 ppb</t>
  </si>
  <si>
    <t xml:space="preserve">&lt;7.64 ppb</t>
  </si>
  <si>
    <t xml:space="preserve">&lt;24.99 ppb</t>
  </si>
  <si>
    <t xml:space="preserve">1.80 ppm</t>
  </si>
  <si>
    <t xml:space="preserve">0.10 ppm</t>
  </si>
  <si>
    <t xml:space="preserve">PICO CW32</t>
  </si>
  <si>
    <t xml:space="preserve">Wire Bus Bar 16AWG
Part No.: 295 SV005-ND</t>
  </si>
  <si>
    <t xml:space="preserve">180227
080305</t>
  </si>
  <si>
    <t xml:space="preserve">&lt;4.05</t>
  </si>
  <si>
    <t xml:space="preserve">&lt;101.62</t>
  </si>
  <si>
    <t xml:space="preserve">&lt;252.91</t>
  </si>
  <si>
    <t xml:space="preserve">Tin coated copper wire</t>
  </si>
  <si>
    <t xml:space="preserve">Alpha Wire (vendor Digi-Key)</t>
  </si>
  <si>
    <t xml:space="preserve">1.15 ppb</t>
  </si>
  <si>
    <t xml:space="preserve">1.30 ppb</t>
  </si>
  <si>
    <t xml:space="preserve">1.12 ppb</t>
  </si>
  <si>
    <t xml:space="preserve">&lt;7.14 ppb</t>
  </si>
  <si>
    <t xml:space="preserve">2.79 ppb</t>
  </si>
  <si>
    <t xml:space="preserve">&lt;25.00 ppb</t>
  </si>
  <si>
    <t xml:space="preserve">242.89 ppb</t>
  </si>
  <si>
    <t xml:space="preserve">15.76 ppb</t>
  </si>
  <si>
    <t xml:space="preserve">PICO CW33</t>
  </si>
  <si>
    <t xml:space="preserve">304 Pieces of Fiducial Marks for PICO 40L</t>
  </si>
  <si>
    <t xml:space="preserve">0.122 g</t>
  </si>
  <si>
    <t xml:space="preserve">180628
180629
180710</t>
  </si>
  <si>
    <t xml:space="preserve">&lt;1270.49</t>
  </si>
  <si>
    <t xml:space="preserve">&lt;7344.26</t>
  </si>
  <si>
    <t xml:space="preserve">&lt;13122.95</t>
  </si>
  <si>
    <t xml:space="preserve">Fiducial Marks</t>
  </si>
  <si>
    <t xml:space="preserve">401 ug per mark</t>
  </si>
  <si>
    <t xml:space="preserve">65.17 ppb</t>
  </si>
  <si>
    <t xml:space="preserve">153.45 ppb</t>
  </si>
  <si>
    <t xml:space="preserve">&lt;102.91 ppb</t>
  </si>
  <si>
    <t xml:space="preserve">336.77 ppb</t>
  </si>
  <si>
    <t xml:space="preserve">473.15 ppb</t>
  </si>
  <si>
    <t xml:space="preserve">720.34 ppb</t>
  </si>
  <si>
    <t xml:space="preserve">300.31 ppb</t>
  </si>
  <si>
    <t xml:space="preserve">&lt;1806.69 ppb</t>
  </si>
  <si>
    <t xml:space="preserve">136.11 ppb</t>
  </si>
  <si>
    <t xml:space="preserve">219.76 ppb</t>
  </si>
  <si>
    <t xml:space="preserve">PICO CW34</t>
  </si>
  <si>
    <t xml:space="preserve">To be used to suspend the copper coils and retro-reflector</t>
  </si>
  <si>
    <t xml:space="preserve">14.1 g</t>
  </si>
  <si>
    <t xml:space="preserve">180713
180717
180730
18073001</t>
  </si>
  <si>
    <t xml:space="preserve">&lt;34.89</t>
  </si>
  <si>
    <t xml:space="preserve">&lt;236.70</t>
  </si>
  <si>
    <t xml:space="preserve">316 Stainless Steel Bar</t>
  </si>
  <si>
    <t xml:space="preserve">McMaster Carr</t>
  </si>
  <si>
    <t xml:space="preserve">PICO CW35</t>
  </si>
  <si>
    <t xml:space="preserve">52.3 g</t>
  </si>
  <si>
    <t xml:space="preserve">18082801
180829
180830
180904
18090401
180905
180920</t>
  </si>
  <si>
    <t xml:space="preserve">&lt;7.08</t>
  </si>
  <si>
    <t xml:space="preserve">&lt;18.05</t>
  </si>
  <si>
    <t xml:space="preserve">Batch: 2018-07-15
40 piezos</t>
  </si>
  <si>
    <t xml:space="preserve">1.3075 g / Piezo</t>
  </si>
  <si>
    <t xml:space="preserve">PICO CW36</t>
  </si>
  <si>
    <t xml:space="preserve">181113
181124</t>
  </si>
  <si>
    <t xml:space="preserve">&lt;8.80</t>
  </si>
  <si>
    <t xml:space="preserve">Batch: 2018-11-04
14 piezos</t>
  </si>
  <si>
    <t xml:space="preserve">1.293 g / Piezo</t>
  </si>
  <si>
    <t xml:space="preserve">PICO CW37</t>
  </si>
  <si>
    <t xml:space="preserve">6.7g</t>
  </si>
  <si>
    <t xml:space="preserve">190402
190413</t>
  </si>
  <si>
    <t xml:space="preserve">&lt;50.00</t>
  </si>
  <si>
    <t xml:space="preserve">&lt;16.79</t>
  </si>
  <si>
    <t xml:space="preserve">&lt;7.16</t>
  </si>
  <si>
    <t xml:space="preserve">&lt;59.61</t>
  </si>
  <si>
    <t xml:space="preserve">&lt;53.12</t>
  </si>
  <si>
    <t xml:space="preserve">&lt;264.80</t>
  </si>
  <si>
    <t xml:space="preserve">Acetal Plastic Rod</t>
  </si>
  <si>
    <t xml:space="preserve">PICO CW38</t>
  </si>
  <si>
    <t xml:space="preserve">50 Piezos</t>
  </si>
  <si>
    <t xml:space="preserve">69.3 g</t>
  </si>
  <si>
    <t xml:space="preserve">&lt;10.97</t>
  </si>
  <si>
    <t xml:space="preserve">June 2019 Batch</t>
  </si>
  <si>
    <t xml:space="preserve">1.386 g / piezo</t>
  </si>
  <si>
    <t xml:space="preserve">PICO CW39</t>
  </si>
  <si>
    <t xml:space="preserve">Loctite/Henkel</t>
  </si>
  <si>
    <t xml:space="preserve">3.0 g</t>
  </si>
  <si>
    <t xml:space="preserve">Lead-free Solder Wire</t>
  </si>
  <si>
    <t xml:space="preserve">ID: C511 97SC 3C</t>
  </si>
  <si>
    <t xml:space="preserve">&lt;19.57</t>
  </si>
  <si>
    <t xml:space="preserve">&lt;25.84</t>
  </si>
  <si>
    <t xml:space="preserve">&lt;138.60</t>
  </si>
  <si>
    <t xml:space="preserve">&lt;108.30</t>
  </si>
  <si>
    <t xml:space="preserve">Diameter: 0.56 mm</t>
  </si>
  <si>
    <t xml:space="preserve">&lt;63.81</t>
  </si>
  <si>
    <t xml:space="preserve">PICO CW40</t>
  </si>
  <si>
    <t xml:space="preserve">5.8 g</t>
  </si>
  <si>
    <t xml:space="preserve">220928
22100601
221012</t>
  </si>
  <si>
    <t xml:space="preserve">Sn: 95.5,  Ag: 3.0, Cu: 0.4</t>
  </si>
  <si>
    <t xml:space="preserve">&lt;9.37</t>
  </si>
  <si>
    <t xml:space="preserve">&lt;23.78</t>
  </si>
  <si>
    <t xml:space="preserve">&lt;45.48</t>
  </si>
  <si>
    <t xml:space="preserve">&lt;10.81</t>
  </si>
  <si>
    <t xml:space="preserve">24-7068-6403
Lot No: 02136567L</t>
  </si>
  <si>
    <t xml:space="preserve">&lt;82.19</t>
  </si>
  <si>
    <t xml:space="preserve">&lt;5.16</t>
  </si>
  <si>
    <t xml:space="preserve">PICO CW41</t>
  </si>
  <si>
    <t xml:space="preserve">Exocor</t>
  </si>
  <si>
    <t xml:space="preserve">65.7 g</t>
  </si>
  <si>
    <t xml:space="preserve">221109
221121</t>
  </si>
  <si>
    <t xml:space="preserve">TIG Filler Rod</t>
  </si>
  <si>
    <t xml:space="preserve">Executive 316L</t>
  </si>
  <si>
    <t xml:space="preserve">&lt;21.11</t>
  </si>
  <si>
    <t xml:space="preserve">&lt;5.64</t>
  </si>
  <si>
    <t xml:space="preserve">&lt;1.26</t>
  </si>
  <si>
    <t xml:space="preserve">2-36” Welding electrodes cut into 8 cm sections</t>
  </si>
  <si>
    <t xml:space="preserve">57Co</t>
  </si>
  <si>
    <t xml:space="preserve">58Co</t>
  </si>
  <si>
    <t xml:space="preserve">&lt;356.90</t>
  </si>
  <si>
    <t xml:space="preserve">PICO CW42</t>
  </si>
  <si>
    <t xml:space="preserve">Lincoln</t>
  </si>
  <si>
    <t xml:space="preserve">71.3 g</t>
  </si>
  <si>
    <t xml:space="preserve">221123
221128</t>
  </si>
  <si>
    <t xml:space="preserve">316L</t>
  </si>
  <si>
    <t xml:space="preserve">&lt;1.78</t>
  </si>
  <si>
    <t xml:space="preserve">&lt;25.37</t>
  </si>
  <si>
    <t xml:space="preserve">&lt;7.68</t>
  </si>
  <si>
    <t xml:space="preserve">&lt;4.60</t>
  </si>
  <si>
    <t xml:space="preserve">&lt;951.70</t>
  </si>
  <si>
    <t xml:space="preserve">&lt;9.71</t>
  </si>
  <si>
    <t xml:space="preserve">PICO CW43</t>
  </si>
  <si>
    <t xml:space="preserve">Flux Coated</t>
  </si>
  <si>
    <t xml:space="preserve">96.3 g</t>
  </si>
  <si>
    <t xml:space="preserve">221130
221201</t>
  </si>
  <si>
    <t xml:space="preserve">&lt;12.70</t>
  </si>
  <si>
    <t xml:space="preserve">&lt;38.73</t>
  </si>
  <si>
    <t xml:space="preserve">&lt;123.50</t>
  </si>
  <si>
    <t xml:space="preserve">&lt;25.81</t>
  </si>
  <si>
    <t xml:space="preserve">&lt;15.37</t>
  </si>
  <si>
    <t xml:space="preserve">PICO CW44</t>
  </si>
  <si>
    <t xml:space="preserve">97.1 g</t>
  </si>
  <si>
    <t xml:space="preserve">Executive 316/316L</t>
  </si>
  <si>
    <t xml:space="preserve">&lt;27.13</t>
  </si>
  <si>
    <t xml:space="preserve">&lt;44.24</t>
  </si>
  <si>
    <t xml:space="preserve">&lt;6.56</t>
  </si>
  <si>
    <t xml:space="preserve">3-36” Welding filler rod cut into 8 cm sections</t>
  </si>
  <si>
    <t xml:space="preserve">&lt;4.40</t>
  </si>
  <si>
    <t xml:space="preserve">PICO CW45</t>
  </si>
  <si>
    <t xml:space="preserve">PICO Heating Element Circuit Boards</t>
  </si>
  <si>
    <t xml:space="preserve">2.2 g</t>
  </si>
  <si>
    <t xml:space="preserve">Polyimide Circuit Boards</t>
  </si>
  <si>
    <t xml:space="preserve">&lt;16.91</t>
  </si>
  <si>
    <t xml:space="preserve">&lt;258.90</t>
  </si>
  <si>
    <t xml:space="preserve">&lt;193.80</t>
  </si>
  <si>
    <t xml:space="preserve">&lt;40.27</t>
  </si>
  <si>
    <t xml:space="preserve">&lt;1587.00</t>
  </si>
  <si>
    <t xml:space="preserve">&lt;124.00</t>
  </si>
  <si>
    <t xml:space="preserve">&lt;24.31</t>
  </si>
  <si>
    <t xml:space="preserve">&lt;95.26</t>
  </si>
  <si>
    <t xml:space="preserve">PICO CW46</t>
  </si>
  <si>
    <t xml:space="preserve">SAC305 No-Clean T3 Solder Paste</t>
  </si>
  <si>
    <t xml:space="preserve">35.721 g</t>
  </si>
  <si>
    <t xml:space="preserve">Chip Quick Solder Paste</t>
  </si>
  <si>
    <t xml:space="preserve">Type: SMD291SNL50T3</t>
  </si>
  <si>
    <t xml:space="preserve">&lt;7.47</t>
  </si>
  <si>
    <t xml:space="preserve">&lt;220.60</t>
  </si>
  <si>
    <t xml:space="preserve">&lt;13.26</t>
  </si>
  <si>
    <t xml:space="preserve">Lot No.: 520005-19986</t>
  </si>
  <si>
    <t xml:space="preserve">&lt;25.21</t>
  </si>
  <si>
    <t xml:space="preserve">&lt;4.50</t>
  </si>
  <si>
    <t xml:space="preserve">PICO CW47</t>
  </si>
  <si>
    <t xml:space="preserve">T4 – Halogen &amp; Pb Free</t>
  </si>
  <si>
    <t xml:space="preserve">22.90 g</t>
  </si>
  <si>
    <t xml:space="preserve">231228
240105
240117</t>
  </si>
  <si>
    <t xml:space="preserve">Loctite Solder Paste</t>
  </si>
  <si>
    <t xml:space="preserve">PN: GC 10 SAC305T4 885V 52K</t>
  </si>
  <si>
    <t xml:space="preserve">&lt;2.99</t>
  </si>
  <si>
    <t xml:space="preserve">&lt;140.70</t>
  </si>
  <si>
    <t xml:space="preserve">&lt;5.70</t>
  </si>
  <si>
    <t xml:space="preserve">&lt;177.30</t>
  </si>
  <si>
    <t xml:space="preserve">&lt;18.55</t>
  </si>
  <si>
    <t xml:space="preserve">&lt;5.80</t>
  </si>
  <si>
    <t xml:space="preserve">Batch No: A733040271</t>
  </si>
  <si>
    <t xml:space="preserve">&lt;29.52</t>
  </si>
  <si>
    <t xml:space="preserve">&lt;2.24</t>
  </si>
  <si>
    <t xml:space="preserve">PICO CW48</t>
  </si>
  <si>
    <t xml:space="preserve">Type: EP21TDCS-LO Part A</t>
  </si>
  <si>
    <t xml:space="preserve">5.971 g</t>
  </si>
  <si>
    <t xml:space="preserve">240226
240313</t>
  </si>
  <si>
    <t xml:space="preserve">MasterBond Epxoy Part A</t>
  </si>
  <si>
    <t xml:space="preserve">Lot: 225967</t>
  </si>
  <si>
    <t xml:space="preserve">&lt;8.96</t>
  </si>
  <si>
    <t xml:space="preserve">&lt;266.70</t>
  </si>
  <si>
    <t xml:space="preserve">&lt;64.07</t>
  </si>
  <si>
    <t xml:space="preserve">&lt;24.95</t>
  </si>
  <si>
    <t xml:space="preserve">&lt;9206.00</t>
  </si>
  <si>
    <t xml:space="preserve">&lt;112.80</t>
  </si>
  <si>
    <t xml:space="preserve">&lt;10.88</t>
  </si>
  <si>
    <t xml:space="preserve">PICO CW49</t>
  </si>
  <si>
    <t xml:space="preserve">Type: EP21TDCS-LO Part B</t>
  </si>
  <si>
    <t xml:space="preserve">6.900 g</t>
  </si>
  <si>
    <t xml:space="preserve">230315
23031801</t>
  </si>
  <si>
    <t xml:space="preserve">MasterBond Epxoy Part B</t>
  </si>
  <si>
    <t xml:space="preserve">&lt;13.84</t>
  </si>
  <si>
    <t xml:space="preserve">&lt;138.70</t>
  </si>
  <si>
    <t xml:space="preserve">&lt;2.97</t>
  </si>
  <si>
    <t xml:space="preserve">&lt;23.88</t>
  </si>
  <si>
    <t xml:space="preserve">&lt;62.81</t>
  </si>
  <si>
    <t xml:space="preserve">&lt;18.71</t>
  </si>
  <si>
    <t xml:space="preserve">&lt;19.84</t>
  </si>
  <si>
    <t xml:space="preserve">&lt;36.37</t>
  </si>
  <si>
    <t xml:space="preserve">PICO CW50</t>
  </si>
  <si>
    <t xml:space="preserve">Type: TMP1826DGKR</t>
  </si>
  <si>
    <t xml:space="preserve">0.253 g</t>
  </si>
  <si>
    <t xml:space="preserve">240411
240419
240422</t>
  </si>
  <si>
    <t xml:space="preserve">Texas Instruments Temperature Sensors</t>
  </si>
  <si>
    <t xml:space="preserve">One-Wire temperature sensors</t>
  </si>
  <si>
    <t xml:space="preserve">&lt;129.40</t>
  </si>
  <si>
    <t xml:space="preserve">&lt;1935.00</t>
  </si>
  <si>
    <t xml:space="preserve">&lt;251.00</t>
  </si>
  <si>
    <t xml:space="preserve">&lt;1703.00</t>
  </si>
  <si>
    <t xml:space="preserve">10 units</t>
  </si>
  <si>
    <t xml:space="preserve">&lt;11930.00</t>
  </si>
  <si>
    <t xml:space="preserve">&lt;2127.00</t>
  </si>
  <si>
    <t xml:space="preserve">&lt;485.50</t>
  </si>
  <si>
    <t xml:space="preserve">PICO CW51</t>
  </si>
  <si>
    <t xml:space="preserve">Part Number: C0805X105K8RAC7210</t>
  </si>
  <si>
    <t xml:space="preserve">0.140 g</t>
  </si>
  <si>
    <t xml:space="preserve">KEMET Capacitors</t>
  </si>
  <si>
    <t xml:space="preserve">Type: 1uF 10V X7R 0805</t>
  </si>
  <si>
    <t xml:space="preserve">&lt;4973.00</t>
  </si>
  <si>
    <t xml:space="preserve">&lt;3045.00</t>
  </si>
  <si>
    <t xml:space="preserve">&lt;630.50</t>
  </si>
  <si>
    <t xml:space="preserve">13 units</t>
  </si>
  <si>
    <t xml:space="preserve">&lt;1982.00</t>
  </si>
  <si>
    <t xml:space="preserve">&lt;1404.00</t>
  </si>
  <si>
    <t xml:space="preserve">DAMIC Measurements:</t>
  </si>
  <si>
    <t xml:space="preserve">DAMIC CW01</t>
  </si>
  <si>
    <t xml:space="preserve">Epotek 301-2FL two-part epoxy</t>
  </si>
  <si>
    <t xml:space="preserve">&lt;63.49</t>
  </si>
  <si>
    <t xml:space="preserve">&lt;496.84</t>
  </si>
  <si>
    <t xml:space="preserve">&lt;269.47</t>
  </si>
  <si>
    <t xml:space="preserve">Epoxy</t>
  </si>
  <si>
    <t xml:space="preserve">Epoxy Technology, Billerica, Mass, USA</t>
  </si>
  <si>
    <t xml:space="preserve">Also DAMIC 7</t>
  </si>
  <si>
    <t xml:space="preserve">4.07 ppb</t>
  </si>
  <si>
    <t xml:space="preserve">2.45 ppb</t>
  </si>
  <si>
    <t xml:space="preserve">23.39 ppb</t>
  </si>
  <si>
    <t xml:space="preserve">16.28 ppb</t>
  </si>
  <si>
    <t xml:space="preserve">6.02 ppb</t>
  </si>
  <si>
    <t xml:space="preserve">10.82 ppb</t>
  </si>
  <si>
    <t xml:space="preserve">&lt;15.62 ppb</t>
  </si>
  <si>
    <t xml:space="preserve">DAMIC CW02</t>
  </si>
  <si>
    <t xml:space="preserve">Ametek Engineered Materials SDN BHD</t>
  </si>
  <si>
    <t xml:space="preserve">11.6 g</t>
  </si>
  <si>
    <t xml:space="preserve">190513
180523
19052301
190527</t>
  </si>
  <si>
    <t xml:space="preserve">&lt;161.40</t>
  </si>
  <si>
    <t xml:space="preserve">&lt;9865.00</t>
  </si>
  <si>
    <t xml:space="preserve">Aluminum Rod (with 1% Silicon)</t>
  </si>
  <si>
    <t xml:space="preserve">DAMIC CW03</t>
  </si>
  <si>
    <t xml:space="preserve">CENPA SS Lead</t>
  </si>
  <si>
    <t xml:space="preserve">108.6 g</t>
  </si>
  <si>
    <t xml:space="preserve">250310
230312
25031201
250313</t>
  </si>
  <si>
    <t xml:space="preserve">Lead Sample A1</t>
  </si>
  <si>
    <t xml:space="preserve">&lt;193.10</t>
  </si>
  <si>
    <t xml:space="preserve">&lt;3.91</t>
  </si>
  <si>
    <t xml:space="preserve">&lt;3.90</t>
  </si>
  <si>
    <t xml:space="preserve">&lt;7.59</t>
  </si>
  <si>
    <t xml:space="preserve">&lt;1.45</t>
  </si>
  <si>
    <t xml:space="preserve">&lt;13.47</t>
  </si>
  <si>
    <t xml:space="preserve">DAMIC CW04</t>
  </si>
  <si>
    <t xml:space="preserve">108.8 g</t>
  </si>
  <si>
    <t xml:space="preserve">Lead Sample B1</t>
  </si>
  <si>
    <t xml:space="preserve">&lt;65.62</t>
  </si>
  <si>
    <t xml:space="preserve">&lt;7.26</t>
  </si>
  <si>
    <t xml:space="preserve">&lt;2.57</t>
  </si>
  <si>
    <t xml:space="preserve">&lt;19.98</t>
  </si>
  <si>
    <t xml:space="preserve">DAMIC CW05</t>
  </si>
  <si>
    <t xml:space="preserve">108.3 g</t>
  </si>
  <si>
    <t xml:space="preserve">250414
250416
250423</t>
  </si>
  <si>
    <t xml:space="preserve">Lead Sample C1</t>
  </si>
  <si>
    <t xml:space="preserve">&lt;2.01</t>
  </si>
  <si>
    <t xml:space="preserve">&lt;8.53</t>
  </si>
  <si>
    <t xml:space="preserve">&lt;2.95</t>
  </si>
  <si>
    <t xml:space="preserve">&lt;2.49</t>
  </si>
  <si>
    <t xml:space="preserve">&lt;10.76</t>
  </si>
  <si>
    <t xml:space="preserve">&lt;1.60</t>
  </si>
  <si>
    <t xml:space="preserve">DEAP Measurements:</t>
  </si>
  <si>
    <t xml:space="preserve">DEAP CW01</t>
  </si>
  <si>
    <t xml:space="preserve">Prepared On: 140904</t>
  </si>
  <si>
    <t xml:space="preserve">3.1 g</t>
  </si>
  <si>
    <t xml:space="preserve">&lt;55.47</t>
  </si>
  <si>
    <t xml:space="preserve">&lt;969.36</t>
  </si>
  <si>
    <t xml:space="preserve">Acrylic Vaporization Sample</t>
  </si>
  <si>
    <t xml:space="preserve">3.16 ppb</t>
  </si>
  <si>
    <t xml:space="preserve">&lt;4.49 ppb</t>
  </si>
  <si>
    <t xml:space="preserve">101.98 ppb</t>
  </si>
  <si>
    <t xml:space="preserve">49.18 ppb</t>
  </si>
  <si>
    <t xml:space="preserve">87.16 ppb</t>
  </si>
  <si>
    <t xml:space="preserve">15.78 ppb</t>
  </si>
  <si>
    <t xml:space="preserve">12.07 ppb</t>
  </si>
  <si>
    <t xml:space="preserve">34.20 ppb</t>
  </si>
  <si>
    <t xml:space="preserve">DEAP CW02</t>
  </si>
  <si>
    <t xml:space="preserve">Prepared On: 140826</t>
  </si>
  <si>
    <t xml:space="preserve">0.3 g</t>
  </si>
  <si>
    <t xml:space="preserve">150708
150729
17072905</t>
  </si>
  <si>
    <t xml:space="preserve">&lt;616.67</t>
  </si>
  <si>
    <t xml:space="preserve">&lt;93.33</t>
  </si>
  <si>
    <t xml:space="preserve">&lt;5106.67</t>
  </si>
  <si>
    <t xml:space="preserve">&lt;49.85 ppb</t>
  </si>
  <si>
    <t xml:space="preserve">37.76 ppb</t>
  </si>
  <si>
    <t xml:space="preserve">23.34 ppb</t>
  </si>
  <si>
    <t xml:space="preserve">&lt;164.27 ppb</t>
  </si>
  <si>
    <t xml:space="preserve">48.44 ppb</t>
  </si>
  <si>
    <t xml:space="preserve">96.02 ppb</t>
  </si>
  <si>
    <t xml:space="preserve">368.26 ppb</t>
  </si>
  <si>
    <t xml:space="preserve">196.22 ppb</t>
  </si>
  <si>
    <t xml:space="preserve">1.85 ppm</t>
  </si>
  <si>
    <t xml:space="preserve">0.16 ppm</t>
  </si>
  <si>
    <t xml:space="preserve">DEAP CW03</t>
  </si>
  <si>
    <t xml:space="preserve">Solder used for 22Na source encapsulation</t>
  </si>
  <si>
    <t xml:space="preserve">1.4 g</t>
  </si>
  <si>
    <t xml:space="preserve">&lt;366.43</t>
  </si>
  <si>
    <t xml:space="preserve">&lt;69.29</t>
  </si>
  <si>
    <t xml:space="preserve">&lt;174.29</t>
  </si>
  <si>
    <t xml:space="preserve">&lt;2582.14</t>
  </si>
  <si>
    <t xml:space="preserve">Solder</t>
  </si>
  <si>
    <t xml:space="preserve">&lt;29.68 ppb</t>
  </si>
  <si>
    <t xml:space="preserve">31.86 ppb</t>
  </si>
  <si>
    <t xml:space="preserve">33.89 ppb</t>
  </si>
  <si>
    <t xml:space="preserve">&lt;121.94 ppb</t>
  </si>
  <si>
    <t xml:space="preserve">&lt;42.87 ppb</t>
  </si>
  <si>
    <t xml:space="preserve">134.79 ppb</t>
  </si>
  <si>
    <t xml:space="preserve">147.48 ppb</t>
  </si>
  <si>
    <t xml:space="preserve">12.36 ppm</t>
  </si>
  <si>
    <t xml:space="preserve">0.67 ppm</t>
  </si>
  <si>
    <t xml:space="preserve">DEAP CW04</t>
  </si>
  <si>
    <t xml:space="preserve">Foil is 0.0015” thick</t>
  </si>
  <si>
    <t xml:space="preserve">151115
151125
151209
151212
15121201
151217</t>
  </si>
  <si>
    <t xml:space="preserve">&lt;50.89</t>
  </si>
  <si>
    <t xml:space="preserve">&lt;117.86</t>
  </si>
  <si>
    <t xml:space="preserve">&lt;708.86</t>
  </si>
  <si>
    <t xml:space="preserve">&lt;539.29</t>
  </si>
  <si>
    <t xml:space="preserve">Copper Foil for 22Na Inner Encapsulation</t>
  </si>
  <si>
    <t xml:space="preserve">13.30 ppb</t>
  </si>
  <si>
    <t xml:space="preserve">7.52 ppb</t>
  </si>
  <si>
    <t xml:space="preserve">&lt;4.14 ppb</t>
  </si>
  <si>
    <t xml:space="preserve">12.47 ppb</t>
  </si>
  <si>
    <t xml:space="preserve">23.93 ppb</t>
  </si>
  <si>
    <t xml:space="preserve">&lt;28.99 ppb</t>
  </si>
  <si>
    <t xml:space="preserve">&lt;174.13 ppb</t>
  </si>
  <si>
    <t xml:space="preserve">41.60 ppb</t>
  </si>
  <si>
    <t xml:space="preserve">13.65 ppb</t>
  </si>
  <si>
    <t xml:space="preserve">DEAP CW05</t>
  </si>
  <si>
    <t xml:space="preserve">Prepared by Joshua Bonatt on 23 Aug 2016</t>
  </si>
  <si>
    <t xml:space="preserve">160915
160916
160919
190920</t>
  </si>
  <si>
    <t xml:space="preserve">&lt;0.80</t>
  </si>
  <si>
    <t xml:space="preserve">Labelled “Efficiency 4”</t>
  </si>
  <si>
    <t xml:space="preserve">DEAP CW06</t>
  </si>
  <si>
    <t xml:space="preserve">Prepared by Joshua Bonatt on 02 Nov 2016</t>
  </si>
  <si>
    <t xml:space="preserve">161103 161104 161111 16111101</t>
  </si>
  <si>
    <t xml:space="preserve">&lt;0.098</t>
  </si>
  <si>
    <t xml:space="preserve">&lt;2.33</t>
  </si>
  <si>
    <t xml:space="preserve">Labelled “Efficiency 5”</t>
  </si>
  <si>
    <t xml:space="preserve">DEAP CW07</t>
  </si>
  <si>
    <t xml:space="preserve">Prepared by Joshua Bonatt on 03 Nov 2016</t>
  </si>
  <si>
    <t xml:space="preserve">&lt;0.124</t>
  </si>
  <si>
    <t xml:space="preserve">Labelled ”Blank”</t>
  </si>
  <si>
    <t xml:space="preserve">DEAP CW08</t>
  </si>
  <si>
    <t xml:space="preserve">Silver Zeolite: Ionex Type AG400</t>
  </si>
  <si>
    <t xml:space="preserve">6.8 g</t>
  </si>
  <si>
    <t xml:space="preserve">&lt;508.60</t>
  </si>
  <si>
    <t xml:space="preserve">Silver Zeolite</t>
  </si>
  <si>
    <t xml:space="preserve">Lot #: 1911002-0062
Molecular Products Inc.</t>
  </si>
  <si>
    <t xml:space="preserve">The sample is also counted on the PGT detector as DEAP 138</t>
  </si>
  <si>
    <t xml:space="preserve">EXO and nEXO Measurements:</t>
  </si>
  <si>
    <t xml:space="preserve">5 samples have been counted for nEXO, results are only available to EXO and nEXO collaboration members.</t>
  </si>
  <si>
    <t xml:space="preserve">NEWS-G Measurements:</t>
  </si>
  <si>
    <t xml:space="preserve">NEWS-G CW01</t>
  </si>
  <si>
    <t xml:space="preserve">400 micron UV/Vis Item No: 6-103288</t>
  </si>
  <si>
    <t xml:space="preserve">0.8 g</t>
  </si>
  <si>
    <t xml:space="preserve">170207
170214
170216</t>
  </si>
  <si>
    <t xml:space="preserve">&lt;140.78</t>
  </si>
  <si>
    <t xml:space="preserve">&lt;165.00</t>
  </si>
  <si>
    <t xml:space="preserve">In-Vacuum multimode fibre optic cable, Polymide Buffer</t>
  </si>
  <si>
    <t xml:space="preserve">Accu-Glass Products Inc., Valenca</t>
  </si>
  <si>
    <t xml:space="preserve">79 pieces</t>
  </si>
  <si>
    <t xml:space="preserve">6.43 ppb</t>
  </si>
  <si>
    <t xml:space="preserve">16.94 ppb</t>
  </si>
  <si>
    <t xml:space="preserve">&lt;11.40 ppb</t>
  </si>
  <si>
    <t xml:space="preserve">70.31 ppb</t>
  </si>
  <si>
    <t xml:space="preserve">61.74 ppb</t>
  </si>
  <si>
    <t xml:space="preserve">&lt;40.59 ppb</t>
  </si>
  <si>
    <t xml:space="preserve">15.43 ppb</t>
  </si>
  <si>
    <t xml:space="preserve">73.24 ppb</t>
  </si>
  <si>
    <t xml:space="preserve">110.57 ppb</t>
  </si>
  <si>
    <t xml:space="preserve">33.51 ppb</t>
  </si>
  <si>
    <t xml:space="preserve">NEWS-G CW02</t>
  </si>
  <si>
    <t xml:space="preserve">400 micron UV/Vis Item No: 6-103289</t>
  </si>
  <si>
    <t xml:space="preserve">&lt;134.29</t>
  </si>
  <si>
    <t xml:space="preserve">&lt;94.42</t>
  </si>
  <si>
    <t xml:space="preserve">&lt;103.57</t>
  </si>
  <si>
    <t xml:space="preserve">&lt;1510.71</t>
  </si>
  <si>
    <t xml:space="preserve">In-Vacuum multimode fibre optic cable, Aluminum Buffer</t>
  </si>
  <si>
    <t xml:space="preserve">&lt;10.88 ppb</t>
  </si>
  <si>
    <t xml:space="preserve">&lt;7.65 ppb</t>
  </si>
  <si>
    <t xml:space="preserve">56.15 ppb</t>
  </si>
  <si>
    <t xml:space="preserve">35.76 ppb</t>
  </si>
  <si>
    <t xml:space="preserve">&lt;25.28 ppb</t>
  </si>
  <si>
    <t xml:space="preserve">55.49 ppb</t>
  </si>
  <si>
    <t xml:space="preserve">48.15 ppb</t>
  </si>
  <si>
    <t xml:space="preserve">60.81 ppb</t>
  </si>
  <si>
    <t xml:space="preserve">20.83 ppb</t>
  </si>
  <si>
    <t xml:space="preserve">NEWS-G CW03</t>
  </si>
  <si>
    <t xml:space="preserve">Arubis 
C10100 – 
Cu-OFE (OF-Cu)</t>
  </si>
  <si>
    <t xml:space="preserve">23.634 g</t>
  </si>
  <si>
    <t xml:space="preserve">171005
171009</t>
  </si>
  <si>
    <t xml:space="preserve">&lt;0.67</t>
  </si>
  <si>
    <t xml:space="preserve">&lt;1.06</t>
  </si>
  <si>
    <t xml:space="preserve">57Co:</t>
  </si>
  <si>
    <t xml:space="preserve">Copper Rod</t>
  </si>
  <si>
    <t xml:space="preserve">Cleaned with 1% citric acid</t>
  </si>
  <si>
    <t xml:space="preserve">&lt;28.39</t>
  </si>
  <si>
    <t xml:space="preserve">&lt;44.82</t>
  </si>
  <si>
    <t xml:space="preserve">0.041 mBq</t>
  </si>
  <si>
    <t xml:space="preserve">0.027 mBq</t>
  </si>
  <si>
    <t xml:space="preserve">Efficiencies are corrected for self-absorption by the copper using ANGLE4</t>
  </si>
  <si>
    <t xml:space="preserve">0.67 ppb</t>
  </si>
  <si>
    <t xml:space="preserve">1.00 ppb</t>
  </si>
  <si>
    <t xml:space="preserve">2.00 ppb</t>
  </si>
  <si>
    <t xml:space="preserve">5.37 ppb</t>
  </si>
  <si>
    <t xml:space="preserve">5.03 ppb</t>
  </si>
  <si>
    <t xml:space="preserve">&lt;6.98 ppb</t>
  </si>
  <si>
    <t xml:space="preserve">40.09 ppb</t>
  </si>
  <si>
    <t xml:space="preserve">19.56 ppb</t>
  </si>
  <si>
    <t xml:space="preserve">1.74 mBq/kg</t>
  </si>
  <si>
    <t xml:space="preserve">1.16 mBq/kg</t>
  </si>
  <si>
    <t xml:space="preserve">NEWS-G CW04</t>
  </si>
  <si>
    <t xml:space="preserve">23.724 g</t>
  </si>
  <si>
    <t xml:space="preserve">171101
171106
17110601
17110602
171114
171115</t>
  </si>
  <si>
    <t xml:space="preserve">&lt;0.038</t>
  </si>
  <si>
    <t xml:space="preserve">&lt;0.63</t>
  </si>
  <si>
    <t xml:space="preserve">Etched with 5% nitric acid</t>
  </si>
  <si>
    <t xml:space="preserve">&lt;1.62</t>
  </si>
  <si>
    <t xml:space="preserve">&lt;26.42</t>
  </si>
  <si>
    <t xml:space="preserve">0.033 mBq</t>
  </si>
  <si>
    <t xml:space="preserve">&lt;0.13 ppb</t>
  </si>
  <si>
    <t xml:space="preserve">0.48 ppb</t>
  </si>
  <si>
    <t xml:space="preserve">1.23 ppb</t>
  </si>
  <si>
    <t xml:space="preserve">4.66 ppb</t>
  </si>
  <si>
    <t xml:space="preserve">5.22 ppb</t>
  </si>
  <si>
    <t xml:space="preserve">2.86 ppb</t>
  </si>
  <si>
    <t xml:space="preserve">29.10 ppb</t>
  </si>
  <si>
    <t xml:space="preserve">20.30 ppb</t>
  </si>
  <si>
    <t xml:space="preserve">1.37 mBq/kg</t>
  </si>
  <si>
    <t xml:space="preserve">1.12 mBq/kg</t>
  </si>
  <si>
    <t xml:space="preserve">NEWS-G 005</t>
  </si>
  <si>
    <t xml:space="preserve">This sample is also being counted for CUTE</t>
  </si>
  <si>
    <t xml:space="preserve">119.1 g</t>
  </si>
  <si>
    <t xml:space="preserve">&lt;3.72</t>
  </si>
  <si>
    <t xml:space="preserve">&lt;4.58</t>
  </si>
  <si>
    <t xml:space="preserve">&lt;5.32</t>
  </si>
  <si>
    <t xml:space="preserve">&lt;5.85</t>
  </si>
  <si>
    <t xml:space="preserve">Lead Rod from Marshield</t>
  </si>
  <si>
    <t xml:space="preserve">Manufactured by Marshield Ltd</t>
  </si>
  <si>
    <t xml:space="preserve">&lt;31.19</t>
  </si>
  <si>
    <t xml:space="preserve">&lt;38.46</t>
  </si>
  <si>
    <t xml:space="preserve">&lt;44.65</t>
  </si>
  <si>
    <t xml:space="preserve">&lt;49.08</t>
  </si>
  <si>
    <t xml:space="preserve">Cylinder is 34 mm x 10 mm</t>
  </si>
  <si>
    <t xml:space="preserve">&lt;2.53 ppb</t>
  </si>
  <si>
    <t xml:space="preserve">48.62 ppb</t>
  </si>
  <si>
    <t xml:space="preserve">28.46 ppb</t>
  </si>
  <si>
    <t xml:space="preserve">&lt;67.69 ppb</t>
  </si>
  <si>
    <t xml:space="preserve">5.75 ppb</t>
  </si>
  <si>
    <t xml:space="preserve">11.65 ppb</t>
  </si>
  <si>
    <t xml:space="preserve">&lt;10.98 ppb</t>
  </si>
  <si>
    <t xml:space="preserve">26.43 ppm</t>
  </si>
  <si>
    <t xml:space="preserve">NEWS-G CW06</t>
  </si>
  <si>
    <t xml:space="preserve">Extraordinary Adsorbants</t>
  </si>
  <si>
    <t xml:space="preserve">8.9 g</t>
  </si>
  <si>
    <t xml:space="preserve">210426
210429</t>
  </si>
  <si>
    <t xml:space="preserve">Ag-ETS-10</t>
  </si>
  <si>
    <t xml:space="preserve">&lt;127.20</t>
  </si>
  <si>
    <t xml:space="preserve">&lt;147.20</t>
  </si>
  <si>
    <t xml:space="preserve">(15 g 16-30 mesh)</t>
  </si>
  <si>
    <t xml:space="preserve">&lt;174.70</t>
  </si>
  <si>
    <t xml:space="preserve">&lt;62.09</t>
  </si>
  <si>
    <t xml:space="preserve">NEWS-G CW07</t>
  </si>
  <si>
    <t xml:space="preserve">Extraordinary Adsorbents</t>
  </si>
  <si>
    <t xml:space="preserve">7.2 g</t>
  </si>
  <si>
    <t xml:space="preserve">Sodium Zeolite Absorbent</t>
  </si>
  <si>
    <t xml:space="preserve">Na-ETS-10</t>
  </si>
  <si>
    <t xml:space="preserve">+</t>
  </si>
  <si>
    <t xml:space="preserve">(16-30 Mesh)</t>
  </si>
  <si>
    <t xml:space="preserve">&lt;162.60</t>
  </si>
  <si>
    <t xml:space="preserve">&lt;89.79</t>
  </si>
  <si>
    <t xml:space="preserve">&lt;74.57</t>
  </si>
  <si>
    <t xml:space="preserve">CUTE Measurements:</t>
  </si>
  <si>
    <t xml:space="preserve">CUTE CW01</t>
  </si>
  <si>
    <t xml:space="preserve">FA 412 Lead 
(low activity lead)
1” x 5/8” d </t>
  </si>
  <si>
    <t xml:space="preserve">56.5 g</t>
  </si>
  <si>
    <t xml:space="preserve">19011602
19011702
19012102</t>
  </si>
  <si>
    <t xml:space="preserve">&lt;132.60</t>
  </si>
  <si>
    <t xml:space="preserve">&lt;59.10</t>
  </si>
  <si>
    <t xml:space="preserve">&lt;45.20</t>
  </si>
  <si>
    <t xml:space="preserve">Lead Cylinder</t>
  </si>
  <si>
    <t xml:space="preserve">Fonderie de Gentilly</t>
  </si>
  <si>
    <t xml:space="preserve">CUTE CW02</t>
  </si>
  <si>
    <t xml:space="preserve">TFA 393 Lead 
(very low activity lead)
1” x 5/8” d </t>
  </si>
  <si>
    <t xml:space="preserve">56.6 g</t>
  </si>
  <si>
    <t xml:space="preserve">190213
190218</t>
  </si>
  <si>
    <t xml:space="preserve">&lt;109.90</t>
  </si>
  <si>
    <t xml:space="preserve">&lt;59.77</t>
  </si>
  <si>
    <t xml:space="preserve">&lt;38.20</t>
  </si>
  <si>
    <t xml:space="preserve">SENSEI Measurements:</t>
  </si>
  <si>
    <t xml:space="preserve">SENSEI CW01</t>
  </si>
  <si>
    <t xml:space="preserve">TFA Lead 
1” x 5/8” d </t>
  </si>
  <si>
    <t xml:space="preserve">&lt;6.94</t>
  </si>
  <si>
    <t xml:space="preserve">&lt;47.38</t>
  </si>
  <si>
    <t xml:space="preserve">SBC Measurements:</t>
  </si>
  <si>
    <t xml:space="preserve">SBC CW01</t>
  </si>
  <si>
    <t xml:space="preserve">SiPMs labelled 96 &amp; 97</t>
  </si>
  <si>
    <t xml:space="preserve">2.6 g</t>
  </si>
  <si>
    <t xml:space="preserve">Hamamatsu VUV4 Quad SiPM (MEG-II Style)</t>
  </si>
  <si>
    <t xml:space="preserve">(2 SiPMs)</t>
  </si>
  <si>
    <t xml:space="preserve">(mBq / SiPM)</t>
  </si>
  <si>
    <t xml:space="preserve">SBC CW02</t>
  </si>
  <si>
    <t xml:space="preserve">PCB Size: 
15 mm x 15 mm x 1.5 mm</t>
  </si>
  <si>
    <t xml:space="preserve">21.2 g</t>
  </si>
  <si>
    <t xml:space="preserve">&lt;299.80</t>
  </si>
  <si>
    <t xml:space="preserve">PCBs for the SBC SiPMs</t>
  </si>
  <si>
    <t xml:space="preserve">Quantity: 30</t>
  </si>
  <si>
    <t xml:space="preserve">0.7 g/ PCB</t>
  </si>
  <si>
    <t xml:space="preserve">227Ac:</t>
  </si>
  <si>
    <t xml:space="preserve">60Co:</t>
  </si>
  <si>
    <t xml:space="preserve">SBC CW03</t>
  </si>
  <si>
    <t xml:space="preserve">Kester Lead-Free Solder</t>
  </si>
  <si>
    <t xml:space="preserve">210623
210627
210630</t>
  </si>
  <si>
    <t xml:space="preserve">Tin-Silver Solder</t>
  </si>
  <si>
    <t xml:space="preserve">Solder: Sn 96.5%
Sg: 3.0%
Cu: 05%</t>
  </si>
  <si>
    <t xml:space="preserve">&lt;7.54</t>
  </si>
  <si>
    <t xml:space="preserve">&lt;13.30</t>
  </si>
  <si>
    <t xml:space="preserve">&lt;329.40</t>
  </si>
  <si>
    <t xml:space="preserve">&lt;36.93</t>
  </si>
  <si>
    <t xml:space="preserve">Lot: W201038
Solder diameter: 0.8 mm</t>
  </si>
  <si>
    <t xml:space="preserve">Also counted as PGT SBC P09</t>
  </si>
  <si>
    <t xml:space="preserve">Kester
Itaska, IL, USA</t>
  </si>
  <si>
    <t xml:space="preserve">&lt;7.34</t>
  </si>
  <si>
    <t xml:space="preserve">&lt;11.50</t>
  </si>
  <si>
    <t xml:space="preserve">SBC CW04</t>
  </si>
  <si>
    <t xml:space="preserve">Stainless Steel</t>
  </si>
  <si>
    <t xml:space="preserve">53.5 g</t>
  </si>
  <si>
    <t xml:space="preserve">Pressure Vessel Body</t>
  </si>
  <si>
    <t xml:space="preserve">&lt;25.48</t>
  </si>
  <si>
    <t xml:space="preserve">&lt;0.31</t>
  </si>
  <si>
    <t xml:space="preserve">&lt;3.24</t>
  </si>
  <si>
    <t xml:space="preserve">&lt;11.46</t>
  </si>
  <si>
    <t xml:space="preserve">&lt;6.62</t>
  </si>
  <si>
    <t xml:space="preserve">PV Drawing Item #3</t>
  </si>
  <si>
    <t xml:space="preserve">Also counted as VDA SBC-V01</t>
  </si>
  <si>
    <t xml:space="preserve">&lt;11.73</t>
  </si>
  <si>
    <t xml:space="preserve">&lt;2.53</t>
  </si>
  <si>
    <t xml:space="preserve">SBC CW05</t>
  </si>
  <si>
    <t xml:space="preserve">Units: 10</t>
  </si>
  <si>
    <t xml:space="preserve">2.85 g</t>
  </si>
  <si>
    <t xml:space="preserve">211029
211101
211102</t>
  </si>
  <si>
    <t xml:space="preserve">Four-Pin RTD Connectors</t>
  </si>
  <si>
    <t xml:space="preserve">&lt;180.70</t>
  </si>
  <si>
    <t xml:space="preserve">&lt;135.20</t>
  </si>
  <si>
    <t xml:space="preserve">&lt;603.20</t>
  </si>
  <si>
    <t xml:space="preserve">&lt;174.10</t>
  </si>
  <si>
    <t xml:space="preserve">SBC CW06</t>
  </si>
  <si>
    <t xml:space="preserve">Epoxy colour is blue</t>
  </si>
  <si>
    <t xml:space="preserve">6.25 g</t>
  </si>
  <si>
    <t xml:space="preserve">Stycast Epoxy</t>
  </si>
  <si>
    <t xml:space="preserve">&lt;59.64</t>
  </si>
  <si>
    <t xml:space="preserve">&lt;14.21</t>
  </si>
  <si>
    <t xml:space="preserve">&lt;545.10</t>
  </si>
  <si>
    <t xml:space="preserve">&lt;65.98</t>
  </si>
  <si>
    <t xml:space="preserve">&lt;16.26</t>
  </si>
  <si>
    <t xml:space="preserve">SBC CW07</t>
  </si>
  <si>
    <t xml:space="preserve">Kapton Insulated single conductor wire</t>
  </si>
  <si>
    <t xml:space="preserve">8.45 g</t>
  </si>
  <si>
    <t xml:space="preserve">211203
211207
211213</t>
  </si>
  <si>
    <t xml:space="preserve">RTD Wire</t>
  </si>
  <si>
    <t xml:space="preserve">Kapton, Silver plated copper</t>
  </si>
  <si>
    <t xml:space="preserve">&lt;5.92</t>
  </si>
  <si>
    <t xml:space="preserve">&lt;527.90</t>
  </si>
  <si>
    <t xml:space="preserve">&lt;12.42</t>
  </si>
  <si>
    <t xml:space="preserve">&lt;660.40</t>
  </si>
  <si>
    <t xml:space="preserve">SBC CW08</t>
  </si>
  <si>
    <t xml:space="preserve">Circuit Board Material: Arlon 85N</t>
  </si>
  <si>
    <t xml:space="preserve">1.85 g</t>
  </si>
  <si>
    <t xml:space="preserve">211217
220103</t>
  </si>
  <si>
    <t xml:space="preserve">PCB Materials</t>
  </si>
  <si>
    <t xml:space="preserve">OnBoardCircuits Inc.</t>
  </si>
  <si>
    <t xml:space="preserve">&lt;164.10</t>
  </si>
  <si>
    <t xml:space="preserve">&lt;118.60</t>
  </si>
  <si>
    <t xml:space="preserve">&lt;454.80</t>
  </si>
  <si>
    <t xml:space="preserve">SBC CW09</t>
  </si>
  <si>
    <t xml:space="preserve">FBK VUV HD4 1x1cm </t>
  </si>
  <si>
    <t xml:space="preserve">SiPMs
</t>
  </si>
  <si>
    <t xml:space="preserve">Foundazione Bruno Kessler, Italy</t>
  </si>
  <si>
    <t xml:space="preserve">&lt;15.80</t>
  </si>
  <si>
    <t xml:space="preserve">&lt;4.35</t>
  </si>
  <si>
    <t xml:space="preserve">&lt;31.10</t>
  </si>
  <si>
    <t xml:space="preserve">&lt;7.92</t>
  </si>
  <si>
    <t xml:space="preserve">&lt;263.40</t>
  </si>
  <si>
    <t xml:space="preserve">&lt;21.85</t>
  </si>
  <si>
    <t xml:space="preserve">&lt;8.89</t>
  </si>
  <si>
    <t xml:space="preserve">&lt;6.48</t>
  </si>
  <si>
    <t xml:space="preserve">QBITS-CUTE Measurements:</t>
  </si>
  <si>
    <t xml:space="preserve">QBITS-CUTE 01</t>
  </si>
  <si>
    <t xml:space="preserve">Homemade IR filters (CNTs)</t>
  </si>
  <si>
    <t xml:space="preserve">68.8 g</t>
  </si>
  <si>
    <t xml:space="preserve">220712
220720
220721
22072101</t>
  </si>
  <si>
    <t xml:space="preserve">IR Filter</t>
  </si>
  <si>
    <t xml:space="preserve">3 Pieces</t>
  </si>
  <si>
    <t xml:space="preserve">&lt;0.89</t>
  </si>
  <si>
    <t xml:space="preserve">&lt;3.62</t>
  </si>
  <si>
    <t xml:space="preserve">&lt;0.063</t>
  </si>
  <si>
    <t xml:space="preserve">QBITS-CUTE 02</t>
  </si>
  <si>
    <t xml:space="preserve">6.2 g</t>
  </si>
  <si>
    <t xml:space="preserve">220726
220728
220729
22072901</t>
  </si>
  <si>
    <t xml:space="preserve">NbTI Coaxial Cable with Connectors</t>
  </si>
  <si>
    <t xml:space="preserve">220731
220803</t>
  </si>
  <si>
    <t xml:space="preserve">&lt;58.40</t>
  </si>
  <si>
    <t xml:space="preserve">&lt;9.25</t>
  </si>
  <si>
    <t xml:space="preserve">&lt;150.20</t>
  </si>
  <si>
    <t xml:space="preserve">&lt;16.52</t>
  </si>
  <si>
    <t xml:space="preserve">QBITS-CUTE CW03</t>
  </si>
  <si>
    <t xml:space="preserve">Used Sample Holder Circuit Boards</t>
  </si>
  <si>
    <t xml:space="preserve">5 Units</t>
  </si>
  <si>
    <t xml:space="preserve">&lt;39.71</t>
  </si>
  <si>
    <t xml:space="preserve">&lt;42.98</t>
  </si>
  <si>
    <t xml:space="preserve">&lt;15.71</t>
  </si>
  <si>
    <t xml:space="preserve">QBITS-CUTE CW04</t>
  </si>
  <si>
    <t xml:space="preserve">New Sample Holder Circuit Boards</t>
  </si>
  <si>
    <t xml:space="preserve">&lt;40.46</t>
  </si>
  <si>
    <t xml:space="preserve">&lt;25.22</t>
  </si>
  <si>
    <t xml:space="preserve">&lt;984.90</t>
  </si>
  <si>
    <t xml:space="preserve">&lt;13.69</t>
  </si>
  <si>
    <t xml:space="preserve">QBITS-CUTE CW05</t>
  </si>
  <si>
    <t xml:space="preserve">Kurt-J Lesker (99.999% Pure)</t>
  </si>
  <si>
    <t xml:space="preserve">4.246 g</t>
  </si>
  <si>
    <t xml:space="preserve">230224
230228</t>
  </si>
  <si>
    <t xml:space="preserve">Aluminum Pellets (New)</t>
  </si>
  <si>
    <t xml:space="preserve">&lt;13.58</t>
  </si>
  <si>
    <t xml:space="preserve">&lt;133.00</t>
  </si>
  <si>
    <t xml:space="preserve">&lt;6.66</t>
  </si>
  <si>
    <t xml:space="preserve">&lt;754.90</t>
  </si>
  <si>
    <t xml:space="preserve">&lt;90.26</t>
  </si>
  <si>
    <t xml:space="preserve">&lt;12.60</t>
  </si>
  <si>
    <t xml:space="preserve">24Na</t>
  </si>
  <si>
    <t xml:space="preserve">&lt;967.10</t>
  </si>
  <si>
    <t xml:space="preserve">&lt;128.60</t>
  </si>
  <si>
    <t xml:space="preserve">&lt;15.93</t>
  </si>
  <si>
    <t xml:space="preserve">&lt;16.20</t>
  </si>
  <si>
    <t xml:space="preserve">&lt;38.64</t>
  </si>
  <si>
    <t xml:space="preserve">QBITS-CUTE CW06</t>
  </si>
  <si>
    <t xml:space="preserve">Alfa Aeser Puratonics (99.999% Pure)</t>
  </si>
  <si>
    <t xml:space="preserve">1.97 g</t>
  </si>
  <si>
    <t xml:space="preserve">230303
230314</t>
  </si>
  <si>
    <t xml:space="preserve">Aluminum Slugs (New)</t>
  </si>
  <si>
    <t xml:space="preserve">&lt;17.31</t>
  </si>
  <si>
    <t xml:space="preserve">&lt;131.90</t>
  </si>
  <si>
    <t xml:space="preserve">&lt;7.83</t>
  </si>
  <si>
    <t xml:space="preserve">&lt;18.91</t>
  </si>
  <si>
    <t xml:space="preserve">&lt;209.00</t>
  </si>
  <si>
    <t xml:space="preserve">&lt;38.08</t>
  </si>
  <si>
    <t xml:space="preserve">&lt;1762.00</t>
  </si>
  <si>
    <t xml:space="preserve">&lt;160.60</t>
  </si>
  <si>
    <t xml:space="preserve">&lt;37.99</t>
  </si>
  <si>
    <t xml:space="preserve">&lt;15.02</t>
  </si>
  <si>
    <t xml:space="preserve">&lt;27.79</t>
  </si>
  <si>
    <t xml:space="preserve">&lt;47.76</t>
  </si>
  <si>
    <t xml:space="preserve">QBITS-CUTE CW07</t>
  </si>
  <si>
    <t xml:space="preserve">Kurt-J Lesker (99.995% Pure)</t>
  </si>
  <si>
    <t xml:space="preserve">2.66 g</t>
  </si>
  <si>
    <t xml:space="preserve">Titanium Pellets (New)</t>
  </si>
  <si>
    <t xml:space="preserve">&lt;154.40</t>
  </si>
  <si>
    <t xml:space="preserve">&lt;23.08</t>
  </si>
  <si>
    <t xml:space="preserve">&lt;1538.00</t>
  </si>
  <si>
    <t xml:space="preserve">&lt;129.80</t>
  </si>
  <si>
    <t xml:space="preserve">&lt;72.47</t>
  </si>
  <si>
    <t xml:space="preserve">&lt;2802.00</t>
  </si>
  <si>
    <t xml:space="preserve">&lt;137.70</t>
  </si>
  <si>
    <t xml:space="preserve">&lt;45.93</t>
  </si>
  <si>
    <t xml:space="preserve">&lt;47.48</t>
  </si>
  <si>
    <t xml:space="preserve">QBITS-CUTE CW08</t>
  </si>
  <si>
    <t xml:space="preserve">Chalmers University of Technology</t>
  </si>
  <si>
    <t xml:space="preserve">4.806 g</t>
  </si>
  <si>
    <t xml:space="preserve">Tin Plated Printed Circuit Boards</t>
  </si>
  <si>
    <t xml:space="preserve">&lt;70.62</t>
  </si>
  <si>
    <t xml:space="preserve">&lt;69.07</t>
  </si>
  <si>
    <t xml:space="preserve">&lt;376.80</t>
  </si>
  <si>
    <t xml:space="preserve">QBITS-CUTE CW09</t>
  </si>
  <si>
    <t xml:space="preserve">12.9568 g</t>
  </si>
  <si>
    <t xml:space="preserve">IR Filter from Bluefors</t>
  </si>
  <si>
    <t xml:space="preserve">&lt;8.66</t>
  </si>
  <si>
    <t xml:space="preserve">&lt;40.70</t>
  </si>
  <si>
    <t xml:space="preserve">&lt;20.96</t>
  </si>
  <si>
    <t xml:space="preserve">Sample #2</t>
  </si>
  <si>
    <t xml:space="preserve">&lt;55.55</t>
  </si>
  <si>
    <t xml:space="preserve">QBITS-CUTE CW10</t>
  </si>
  <si>
    <t xml:space="preserve">5.092 g</t>
  </si>
  <si>
    <t xml:space="preserve">231206
231209</t>
  </si>
  <si>
    <t xml:space="preserve">Screws M2</t>
  </si>
  <si>
    <t xml:space="preserve">Brass screws small 16 units Skruvcenter</t>
  </si>
  <si>
    <t xml:space="preserve">&lt;14.96</t>
  </si>
  <si>
    <t xml:space="preserve">&lt;62.19</t>
  </si>
  <si>
    <t xml:space="preserve">&lt;6.64</t>
  </si>
  <si>
    <t xml:space="preserve">&lt;11.83</t>
  </si>
  <si>
    <t xml:space="preserve">&lt;79.64</t>
  </si>
  <si>
    <t xml:space="preserve">Sample #5
16 units</t>
  </si>
  <si>
    <t xml:space="preserve">&lt;603.70</t>
  </si>
  <si>
    <t xml:space="preserve">&lt;146.40</t>
  </si>
  <si>
    <t xml:space="preserve">&lt;15.44</t>
  </si>
  <si>
    <t xml:space="preserve">QBITS-CUTE CW11</t>
  </si>
  <si>
    <t xml:space="preserve">0.584 g</t>
  </si>
  <si>
    <t xml:space="preserve">PCB Circuits</t>
  </si>
  <si>
    <t xml:space="preserve">AlOx Tin plated PCB from CERcuits</t>
  </si>
  <si>
    <t xml:space="preserve">&lt;679.10</t>
  </si>
  <si>
    <t xml:space="preserve">&lt;469.20</t>
  </si>
  <si>
    <t xml:space="preserve">Sample #6</t>
  </si>
  <si>
    <t xml:space="preserve">2 Units</t>
  </si>
  <si>
    <t xml:space="preserve">&lt;4672.00</t>
  </si>
  <si>
    <t xml:space="preserve">&lt;228.90</t>
  </si>
  <si>
    <t xml:space="preserve">QBITS-CUTE CW12</t>
  </si>
  <si>
    <t xml:space="preserve">1.506 g</t>
  </si>
  <si>
    <t xml:space="preserve">Circuit Boards</t>
  </si>
  <si>
    <t xml:space="preserve">PCB from CIRcuits</t>
  </si>
  <si>
    <t xml:space="preserve">&lt;323.40</t>
  </si>
  <si>
    <t xml:space="preserve">&lt;153.20</t>
  </si>
  <si>
    <t xml:space="preserve">Sample #8-1</t>
  </si>
  <si>
    <t xml:space="preserve">&lt;335.30</t>
  </si>
  <si>
    <t xml:space="preserve">QBITS-CUTE CW13</t>
  </si>
  <si>
    <t xml:space="preserve">U Waterloo Group</t>
  </si>
  <si>
    <t xml:space="preserve">23.237 g</t>
  </si>
  <si>
    <t xml:space="preserve">SMA Connectors</t>
  </si>
  <si>
    <t xml:space="preserve">(10 units)</t>
  </si>
  <si>
    <t xml:space="preserve">&lt;3.79</t>
  </si>
  <si>
    <t xml:space="preserve">QBITS-CUTE CW14</t>
  </si>
  <si>
    <t xml:space="preserve">0.048 g</t>
  </si>
  <si>
    <t xml:space="preserve">SMA Pins</t>
  </si>
  <si>
    <t xml:space="preserve">&lt;8141.00</t>
  </si>
  <si>
    <t xml:space="preserve">&lt;1505.00</t>
  </si>
  <si>
    <t xml:space="preserve">&lt;55050.00</t>
  </si>
  <si>
    <t xml:space="preserve">&lt;882.50</t>
  </si>
  <si>
    <t xml:space="preserve">&lt;2711.00</t>
  </si>
  <si>
    <t xml:space="preserve">QBITS-CUTE CW15</t>
  </si>
  <si>
    <t xml:space="preserve">0.068 g</t>
  </si>
  <si>
    <t xml:space="preserve">SMA PTFE</t>
  </si>
  <si>
    <t xml:space="preserve">&lt;476.40</t>
  </si>
  <si>
    <t xml:space="preserve">&lt;4004.00</t>
  </si>
  <si>
    <t xml:space="preserve">&lt;933.70</t>
  </si>
  <si>
    <t xml:space="preserve">&lt;5595.00</t>
  </si>
  <si>
    <t xml:space="preserve">&lt;902.20</t>
  </si>
  <si>
    <t xml:space="preserve">&lt;896.80</t>
  </si>
  <si>
    <t xml:space="preserve">HALO Measurements:</t>
  </si>
  <si>
    <t xml:space="preserve">HALO CW01</t>
  </si>
  <si>
    <t xml:space="preserve">HALO Cf-252 Source</t>
  </si>
  <si>
    <t xml:space="preserve">34.012 g</t>
  </si>
  <si>
    <t xml:space="preserve">SRS-10-003 Cf-252 Source</t>
  </si>
  <si>
    <t xml:space="preserve">Special measurement to determine strength of the HALO source</t>
  </si>
  <si>
    <t xml:space="preserve">HALO CW02</t>
  </si>
  <si>
    <t xml:space="preserve">HALO Cf-252 “Dummy” Source</t>
  </si>
  <si>
    <t xml:space="preserve">51.03 g</t>
  </si>
  <si>
    <t xml:space="preserve">221107
22110701</t>
  </si>
  <si>
    <t xml:space="preserve">SRS-10-003 Cf-252 “Dummy”  Source</t>
  </si>
  <si>
    <t xml:space="preserve">&lt;42.61</t>
  </si>
  <si>
    <t xml:space="preserve">&lt;0.61</t>
  </si>
  <si>
    <t xml:space="preserve">&lt;40.49</t>
  </si>
  <si>
    <t xml:space="preserve">&lt;8.46</t>
  </si>
  <si>
    <t xml:space="preserve">&lt;537.50</t>
  </si>
  <si>
    <t xml:space="preserve">&lt;9.77</t>
  </si>
  <si>
    <t xml:space="preserve">&lt;1.82</t>
  </si>
  <si>
    <t xml:space="preserve">&lt;2.86</t>
  </si>
  <si>
    <t xml:space="preserve">LEGEND Measurements:</t>
  </si>
  <si>
    <t xml:space="preserve">LEGEND CW01</t>
  </si>
  <si>
    <t xml:space="preserve"> Taiwan Semiconductor Manufacturing Company Limited</t>
  </si>
  <si>
    <t xml:space="preserve">0.57 g</t>
  </si>
  <si>
    <t xml:space="preserve">250425
240528</t>
  </si>
  <si>
    <t xml:space="preserve">ASIC Chips</t>
  </si>
  <si>
    <t xml:space="preserve">J/N A16-07-374-4</t>
  </si>
  <si>
    <t xml:space="preserve">June 3, ,2024</t>
  </si>
  <si>
    <t xml:space="preserve">&lt;74.00</t>
  </si>
  <si>
    <t xml:space="preserve">&lt;358.20</t>
  </si>
  <si>
    <t xml:space="preserve">&lt;84.32</t>
  </si>
  <si>
    <t xml:space="preserve">&lt;703.80</t>
  </si>
  <si>
    <t xml:space="preserve">Cold ATA V1</t>
  </si>
  <si>
    <t xml:space="preserve">Die Size: 7.85 mm x 7.85 mm x 0.3 mm</t>
  </si>
  <si>
    <t xml:space="preserve">Number of Units: 13</t>
  </si>
  <si>
    <t xml:space="preserve">&lt;2521.00</t>
  </si>
  <si>
    <t xml:space="preserve">&lt;404.20</t>
  </si>
  <si>
    <t xml:space="preserve">&lt;113.60</t>
  </si>
  <si>
    <t xml:space="preserve">COSINUS Measurements:</t>
  </si>
  <si>
    <t xml:space="preserve">COSINUS CW01</t>
  </si>
  <si>
    <t xml:space="preserve">Rope is 1 m long</t>
  </si>
  <si>
    <t xml:space="preserve">0.71 g</t>
  </si>
  <si>
    <t xml:space="preserve">Kevlar Rope</t>
  </si>
  <si>
    <t xml:space="preserve">&lt;33.26</t>
  </si>
  <si>
    <t xml:space="preserve">&lt;339.20</t>
  </si>
  <si>
    <t xml:space="preserve">&lt;550.50</t>
  </si>
  <si>
    <t xml:space="preserve">&lt;115.40</t>
  </si>
  <si>
    <t xml:space="preserve">&lt;2620.00</t>
  </si>
  <si>
    <t xml:space="preserve">&lt;423.50</t>
  </si>
  <si>
    <t xml:space="preserve">&lt;46.78</t>
  </si>
  <si>
    <t xml:space="preserve">COSINUS CW02</t>
  </si>
  <si>
    <t xml:space="preserve">250218
250301</t>
  </si>
  <si>
    <t xml:space="preserve">Kevlar Rope – Soaked in UPW</t>
  </si>
  <si>
    <t xml:space="preserve">The rope was soaked in UPW and then dried for counting</t>
  </si>
  <si>
    <t xml:space="preserve">&lt;97.17</t>
  </si>
  <si>
    <t xml:space="preserve">&lt;483.30</t>
  </si>
  <si>
    <t xml:space="preserve">&lt;28.42</t>
  </si>
  <si>
    <t xml:space="preserve">&lt;554.9</t>
  </si>
  <si>
    <t xml:space="preserve">&lt;130.70</t>
  </si>
  <si>
    <t xml:space="preserve">&lt;576.00</t>
  </si>
  <si>
    <t xml:space="preserve">&lt;62.15</t>
  </si>
  <si>
    <t xml:space="preserve">COSINUS CW03</t>
  </si>
  <si>
    <t xml:space="preserve">ID: 0140081010000800</t>
  </si>
  <si>
    <t xml:space="preserve">4.879 g</t>
  </si>
  <si>
    <t xml:space="preserve">AISI 316 Steel Pins</t>
  </si>
  <si>
    <t xml:space="preserve">Werkstoff: 1.4401 (316 Steel)</t>
  </si>
  <si>
    <t xml:space="preserve">&lt;15.04</t>
  </si>
  <si>
    <t xml:space="preserve">&lt;214.30</t>
  </si>
  <si>
    <t xml:space="preserve">&lt;3.63</t>
  </si>
  <si>
    <t xml:space="preserve">&lt;20.52</t>
  </si>
  <si>
    <t xml:space="preserve">&lt;95.64</t>
  </si>
  <si>
    <t xml:space="preserve">&lt;40.93</t>
  </si>
  <si>
    <t xml:space="preserve">Charge: BA-170560</t>
  </si>
  <si>
    <t xml:space="preserve">Quantity: 100</t>
  </si>
  <si>
    <t xml:space="preserve">&lt;7794.00</t>
  </si>
  <si>
    <t xml:space="preserve">&lt;64.72</t>
  </si>
  <si>
    <t xml:space="preserve">Super CDMS Measurements:</t>
  </si>
  <si>
    <t xml:space="preserve">15 samples have been counted for SuperCDMS, results are only available to SuperCDMS collaboration members.</t>
  </si>
  <si>
    <t xml:space="preserve">DARKSIDE Measurements:</t>
  </si>
  <si>
    <t xml:space="preserve">7 samples have been counted for DarkSide, results are only available to DarkSide collaboration members.</t>
  </si>
  <si>
    <t xml:space="preserve">In Progress and To Be Measured:</t>
  </si>
  <si>
    <t xml:space="preserve">Background CW22</t>
  </si>
  <si>
    <t xml:space="preserve">&lt;0.070</t>
  </si>
  <si>
    <t xml:space="preserve">&lt;1.30</t>
  </si>
  <si>
    <t xml:space="preserve">&lt;0.075</t>
  </si>
  <si>
    <t xml:space="preserve">DAMIC CW06</t>
  </si>
  <si>
    <t xml:space="preserve">108.5 g</t>
  </si>
  <si>
    <t xml:space="preserve">Lead Sample D1</t>
  </si>
  <si>
    <t xml:space="preserve">&lt;4.96</t>
  </si>
  <si>
    <t xml:space="preserve">&lt;8.52</t>
  </si>
  <si>
    <t xml:space="preserve">&lt;5.87</t>
  </si>
  <si>
    <t xml:space="preserve">&lt;2.27</t>
  </si>
  <si>
    <t xml:space="preserve">SNO+ CW103</t>
  </si>
  <si>
    <t xml:space="preserve">Prep on 2025-03-21 by Sahima &amp; Deema</t>
  </si>
  <si>
    <t xml:space="preserve">For Blank assay completed on 2025-03-14</t>
  </si>
  <si>
    <t xml:space="preserve">SNO+ CW104</t>
  </si>
  <si>
    <t xml:space="preserve">Prep on 2025-03-21 by Sahima &amp; Deena</t>
  </si>
  <si>
    <t xml:space="preserve">10.2 g</t>
  </si>
  <si>
    <t xml:space="preserve">For Assay completed on 2025-03-18</t>
  </si>
  <si>
    <t xml:space="preserve">SNO+ CW105</t>
  </si>
  <si>
    <t xml:space="preserve">Prep on 2025-04-23 by Sahima</t>
  </si>
  <si>
    <t xml:space="preserve">For Blank assay completed on 2025-04-16</t>
  </si>
  <si>
    <t xml:space="preserve">Next Sample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</si>
</sst>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mmm\ d&quot;, &quot;yyyy"/>
    <numFmt numFmtId="166" formatCode="0.000"/>
    <numFmt numFmtId="167" formatCode="0"/>
    <numFmt numFmtId="168" formatCode="0.00"/>
    <numFmt numFmtId="169" formatCode="0.0"/>
    <numFmt numFmtId="170" formatCode="@"/>
    <numFmt numFmtId="171" formatCode="0.0000"/>
    <numFmt numFmtId="172" formatCode="0.00%"/>
    <numFmt numFmtId="173" formatCode="0.00E+00"/>
    <numFmt numFmtId="174" formatCode="yyyy/mm/dd"/>
    <numFmt numFmtId="175" formatCode="[hh]:mm:ss"/>
  </numFmts>
  <fonts count="35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8"/>
      <name val="Bitstream Vera Serif"/>
      <family val="1"/>
      <charset val="1"/>
    </font>
    <font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A933"/>
      <name val="Bitstream Vera Serif"/>
      <family val="1"/>
      <charset val="1"/>
    </font>
    <font>
      <sz val="8"/>
      <color rgb="FFFF0000"/>
      <name val="Bitstream Vera Serif"/>
      <family val="1"/>
      <charset val="1"/>
    </font>
    <font>
      <sz val="9"/>
      <color rgb="FF00A933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name val="Bitstream Vera Serif"/>
      <family val="1"/>
      <charset val="1"/>
    </font>
    <font>
      <sz val="8"/>
      <name val="Bitstream Vera Sans"/>
      <family val="2"/>
      <charset val="1"/>
    </font>
    <font>
      <sz val="9"/>
      <color rgb="FF000000"/>
      <name val="Bitstream Vera Serif"/>
      <family val="1"/>
      <charset val="1"/>
    </font>
    <font>
      <sz val="10"/>
      <color rgb="FF000000"/>
      <name val="Bitstream Vera Sans"/>
      <family val="2"/>
      <charset val="1"/>
    </font>
    <font>
      <sz val="8"/>
      <color rgb="FF800000"/>
      <name val="Bitstream Vera Serif"/>
      <family val="1"/>
      <charset val="1"/>
    </font>
    <font>
      <sz val="7"/>
      <color rgb="FF000000"/>
      <name val="Bitstream Vera Serif"/>
      <family val="1"/>
      <charset val="1"/>
    </font>
    <font>
      <sz val="9"/>
      <name val="Bitstream Vera Sans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FFCCCC"/>
        <bgColor rgb="FFF7D1D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C0C0C0"/>
        <bgColor rgb="FFCCCCCC"/>
      </patternFill>
    </fill>
    <fill>
      <patternFill patternType="solid">
        <fgColor rgb="FFFFDBB6"/>
        <bgColor rgb="FFF7D1D5"/>
      </patternFill>
    </fill>
    <fill>
      <patternFill patternType="solid">
        <fgColor rgb="FFFFFBCC"/>
        <bgColor rgb="FFFFFFCC"/>
      </patternFill>
    </fill>
    <fill>
      <patternFill patternType="solid">
        <fgColor rgb="FFFFFF99"/>
        <bgColor rgb="FFFFFF66"/>
      </patternFill>
    </fill>
    <fill>
      <patternFill patternType="solid">
        <fgColor rgb="FFEEEEEE"/>
        <bgColor rgb="FFFFFFFF"/>
      </patternFill>
    </fill>
    <fill>
      <patternFill patternType="solid">
        <fgColor rgb="FFFFFF66"/>
        <bgColor rgb="FFFFFF99"/>
      </patternFill>
    </fill>
    <fill>
      <patternFill patternType="solid">
        <fgColor rgb="FFB4C7DC"/>
        <bgColor rgb="FFC0C0C0"/>
      </patternFill>
    </fill>
    <fill>
      <patternFill patternType="solid">
        <fgColor rgb="FFF7D1D5"/>
        <bgColor rgb="FFFFCC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 diagonalUp="false" diagonalDown="false">
      <left style="thin">
        <color rgb="FF000080"/>
      </left>
      <right/>
      <top style="thin">
        <color rgb="FF000080"/>
      </top>
      <bottom style="thin">
        <color rgb="FF000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>
        <color rgb="FF000080"/>
      </left>
      <right style="thin">
        <color rgb="FF000080"/>
      </right>
      <top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1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1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1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1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6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8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8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22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23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15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8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8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8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8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8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8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8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8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1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8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5" fillId="18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1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8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8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5" fillId="18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2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2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2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2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2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2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15" fillId="11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15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8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28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9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8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8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8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0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13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8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0" fillId="1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5" fillId="0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1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5" fillId="1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3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7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7" fillId="1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2" fillId="1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3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7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3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13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9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1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15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1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5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2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21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21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2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2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9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2" fillId="9" borderId="0" xfId="0" applyFont="true" applyBorder="false" applyAlignment="true" applyProtection="true">
      <alignment horizontal="center" vertical="center" textRotation="0" wrapText="true" indent="0" shrinkToFit="true"/>
      <protection locked="true" hidden="false"/>
    </xf>
    <xf numFmtId="164" fontId="3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1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4" fillId="13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34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DDDDDD"/>
      <rgbColor rgb="FF993366"/>
      <rgbColor rgb="FFFFFFCC"/>
      <rgbColor rgb="FFCCFFFF"/>
      <rgbColor rgb="FF660066"/>
      <rgbColor rgb="FFF7D1D5"/>
      <rgbColor rgb="FF0066CC"/>
      <rgbColor rgb="FFCCCCFF"/>
      <rgbColor rgb="FF000080"/>
      <rgbColor rgb="FFFF00FF"/>
      <rgbColor rgb="FFFFFBCC"/>
      <rgbColor rgb="FF00FFFF"/>
      <rgbColor rgb="FF800080"/>
      <rgbColor rgb="FFCC0000"/>
      <rgbColor rgb="FF008080"/>
      <rgbColor rgb="FF0000FF"/>
      <rgbColor rgb="FF00CCFF"/>
      <rgbColor rgb="FFEEEEEE"/>
      <rgbColor rgb="FFCCFFCC"/>
      <rgbColor rgb="FFFFFF99"/>
      <rgbColor rgb="FFB4C7DC"/>
      <rgbColor rgb="FFFFCCCC"/>
      <rgbColor rgb="FFCCCCCC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well/SNOLAB/cw03/cw03.html" TargetMode="External"/><Relationship Id="rId2" Type="http://schemas.openxmlformats.org/officeDocument/2006/relationships/hyperlink" Target="https://www.snolab.ca/users/services/gamma-assay/well/SNOLAB/cw04/cw04.html" TargetMode="External"/><Relationship Id="rId3" Type="http://schemas.openxmlformats.org/officeDocument/2006/relationships/hyperlink" Target="https://www.snolab.ca/users/services/gamma-assay/well/SNOLAB/cw05/cw05.html" TargetMode="External"/><Relationship Id="rId4" Type="http://schemas.openxmlformats.org/officeDocument/2006/relationships/hyperlink" Target="https://www.snolab.ca/users/services/gamma-assay/well/SNOLAB/cw06/cw06.html" TargetMode="External"/><Relationship Id="rId5" Type="http://schemas.openxmlformats.org/officeDocument/2006/relationships/hyperlink" Target="https://www.snolab.ca/users/services/gamma-assay/well/SNOLAB/cw07/cw07.html" TargetMode="External"/><Relationship Id="rId6" Type="http://schemas.openxmlformats.org/officeDocument/2006/relationships/hyperlink" Target="https://www.snolab.ca/users/services/gamma-assay/well/SNOLAB/cw08/cw08.html" TargetMode="External"/><Relationship Id="rId7" Type="http://schemas.openxmlformats.org/officeDocument/2006/relationships/hyperlink" Target="https://www.snolab.ca/users/services/gamma-assay/well/SNOLAB/cw09/cw09.html" TargetMode="External"/><Relationship Id="rId8" Type="http://schemas.openxmlformats.org/officeDocument/2006/relationships/hyperlink" Target="https://www.snolab.ca/users/services/gamma-assay/well/SNOLAB/cw10/cw10.html" TargetMode="External"/><Relationship Id="rId9" Type="http://schemas.openxmlformats.org/officeDocument/2006/relationships/hyperlink" Target="https://www.snolab.ca/users/services/gamma-assay/well/SNOLAB/cw11/cw11.html" TargetMode="External"/><Relationship Id="rId10" Type="http://schemas.openxmlformats.org/officeDocument/2006/relationships/hyperlink" Target="https://www.snolab.ca/users/services/gamma-assay/well/SNOLAB/cw12/cw12.html" TargetMode="External"/><Relationship Id="rId11" Type="http://schemas.openxmlformats.org/officeDocument/2006/relationships/hyperlink" Target="https://www.snolab.ca/users/services/gamma-assay/well/SNOLAB/cw13/cw13.html" TargetMode="External"/><Relationship Id="rId12" Type="http://schemas.openxmlformats.org/officeDocument/2006/relationships/hyperlink" Target="https://www.snolab.ca/users/services/gamma-assay/well/SNOLAB/cw14/cw14.html" TargetMode="External"/><Relationship Id="rId13" Type="http://schemas.openxmlformats.org/officeDocument/2006/relationships/hyperlink" Target="https://www.snolab.ca/users/services/gamma-assay/well/SNOLAB/cw15/cw15.html" TargetMode="External"/><Relationship Id="rId14" Type="http://schemas.openxmlformats.org/officeDocument/2006/relationships/hyperlink" Target="https://www.snolab.ca/users/services/gamma-assay/well/SNOLAB/cw16/cw16.html" TargetMode="External"/><Relationship Id="rId15" Type="http://schemas.openxmlformats.org/officeDocument/2006/relationships/hyperlink" Target="https://www.snolab.ca/users/services/gamma-assay/well/SNO+/cw60/cw60.html" TargetMode="External"/><Relationship Id="rId16" Type="http://schemas.openxmlformats.org/officeDocument/2006/relationships/hyperlink" Target="https://www.snolab.ca/users/services/gamma-assay/well/SNO+/cw61/cw61.html" TargetMode="External"/><Relationship Id="rId17" Type="http://schemas.openxmlformats.org/officeDocument/2006/relationships/hyperlink" Target="https://www.snolab.ca/users/services/gamma-assay/well/SNO+/cw62/cw62.html" TargetMode="External"/><Relationship Id="rId18" Type="http://schemas.openxmlformats.org/officeDocument/2006/relationships/hyperlink" Target="https://www.snolab.ca/users/services/gamma-assay/well/SNO+/cw63/cw63.html" TargetMode="External"/><Relationship Id="rId19" Type="http://schemas.openxmlformats.org/officeDocument/2006/relationships/hyperlink" Target="https://www.snolab.ca/users/services/gamma-assay/well/SNO+/cw64/cw64.html" TargetMode="External"/><Relationship Id="rId20" Type="http://schemas.openxmlformats.org/officeDocument/2006/relationships/hyperlink" Target="https://www.snolab.ca/users/services/gamma-assay/well/SNO+/cw65/cw65.html" TargetMode="External"/><Relationship Id="rId21" Type="http://schemas.openxmlformats.org/officeDocument/2006/relationships/hyperlink" Target="https://www.snolab.ca/users/services/gamma-assay/well/SNO+/cw66/cw66.html" TargetMode="External"/><Relationship Id="rId22" Type="http://schemas.openxmlformats.org/officeDocument/2006/relationships/hyperlink" Target="https://www.snolab.ca/users/services/gamma-assay/well/SNO+/cw67/cw67.html" TargetMode="External"/><Relationship Id="rId23" Type="http://schemas.openxmlformats.org/officeDocument/2006/relationships/hyperlink" Target="https://www.snolab.ca/users/services/gamma-assay/well/SNO+/cw68/cw68.html" TargetMode="External"/><Relationship Id="rId24" Type="http://schemas.openxmlformats.org/officeDocument/2006/relationships/hyperlink" Target="https://www.snolab.ca/users/services/gamma-assay/well/SNO+/cw69/cw69.html" TargetMode="External"/><Relationship Id="rId25" Type="http://schemas.openxmlformats.org/officeDocument/2006/relationships/hyperlink" Target="https://www.snolab.ca/users/services/gamma-assay/well/SNO+/cw70/cw70.html" TargetMode="External"/><Relationship Id="rId26" Type="http://schemas.openxmlformats.org/officeDocument/2006/relationships/hyperlink" Target="https://www.snolab.ca/users/services/gamma-assay/well/SNO+/cw71/cw71.html" TargetMode="External"/><Relationship Id="rId27" Type="http://schemas.openxmlformats.org/officeDocument/2006/relationships/hyperlink" Target="https://www.snolab.ca/users/services/gamma-assay/well/SNO+/cw72/cw72.html" TargetMode="External"/><Relationship Id="rId28" Type="http://schemas.openxmlformats.org/officeDocument/2006/relationships/hyperlink" Target="https://www.snolab.ca/users/services/gamma-assay/well/SNO+/cw73/cw73.html" TargetMode="External"/><Relationship Id="rId29" Type="http://schemas.openxmlformats.org/officeDocument/2006/relationships/hyperlink" Target="https://www.snolab.ca/users/services/gamma-assay/well/SNO+/cw74/cw74.html" TargetMode="External"/><Relationship Id="rId30" Type="http://schemas.openxmlformats.org/officeDocument/2006/relationships/hyperlink" Target="https://www.snolab.ca/users/services/gamma-assay/well/SNO+/cw75/cw75.html" TargetMode="External"/><Relationship Id="rId31" Type="http://schemas.openxmlformats.org/officeDocument/2006/relationships/hyperlink" Target="https://www.snolab.ca/users/services/gamma-assay/well/SNO+/cw76/cw76.html" TargetMode="External"/><Relationship Id="rId32" Type="http://schemas.openxmlformats.org/officeDocument/2006/relationships/hyperlink" Target="https://www.snolab.ca/users/services/gamma-assay/well/SNO+/cw77/cw77.html" TargetMode="External"/><Relationship Id="rId33" Type="http://schemas.openxmlformats.org/officeDocument/2006/relationships/hyperlink" Target="https://www.snolab.ca/users/services/gamma-assay/well/SNO+/cw78/cw78.html" TargetMode="External"/><Relationship Id="rId34" Type="http://schemas.openxmlformats.org/officeDocument/2006/relationships/hyperlink" Target="https://www.snolab.ca/users/services/gamma-assay/well/SNO+/cw79/cw79.html" TargetMode="External"/><Relationship Id="rId35" Type="http://schemas.openxmlformats.org/officeDocument/2006/relationships/hyperlink" Target="https://www.snolab.ca/users/services/gamma-assay/well/SNO+/cw80/cw80.html" TargetMode="External"/><Relationship Id="rId36" Type="http://schemas.openxmlformats.org/officeDocument/2006/relationships/hyperlink" Target="https://www.snolab.ca/users/services/gamma-assay/well/SNO+/cw81/cw81.html" TargetMode="External"/><Relationship Id="rId37" Type="http://schemas.openxmlformats.org/officeDocument/2006/relationships/hyperlink" Target="https://www.snolab.ca/users/services/gamma-assay/well/SNO+/cw82/cw82.html" TargetMode="External"/><Relationship Id="rId38" Type="http://schemas.openxmlformats.org/officeDocument/2006/relationships/hyperlink" Target="https://www.snolab.ca/users/services/gamma-assay/well/SNO+/cw83/cw83.html" TargetMode="External"/><Relationship Id="rId39" Type="http://schemas.openxmlformats.org/officeDocument/2006/relationships/hyperlink" Target="https://www.snolab.ca/users/services/gamma-assay/well/SNO+/cw84/cw84.html" TargetMode="External"/><Relationship Id="rId40" Type="http://schemas.openxmlformats.org/officeDocument/2006/relationships/hyperlink" Target="https://www.snolab.ca/users/services/gamma-assay/well/SNO+/cw85/cw85.html" TargetMode="External"/><Relationship Id="rId41" Type="http://schemas.openxmlformats.org/officeDocument/2006/relationships/hyperlink" Target="https://www.snolab.ca/users/services/gamma-assay/well/SNO+/cw86/cw86.html" TargetMode="External"/><Relationship Id="rId42" Type="http://schemas.openxmlformats.org/officeDocument/2006/relationships/hyperlink" Target="https://www.snolab.ca/users/services/gamma-assay/well/SNO+/cw87/cw87.html" TargetMode="External"/><Relationship Id="rId43" Type="http://schemas.openxmlformats.org/officeDocument/2006/relationships/hyperlink" Target="https://www.snolab.ca/users/services/gamma-assay/well/SNO+/cw88/cw88.html" TargetMode="External"/><Relationship Id="rId44" Type="http://schemas.openxmlformats.org/officeDocument/2006/relationships/hyperlink" Target="https://www.snolab.ca/users/services/gamma-assay/well/SNO+/cw89/cw89.html" TargetMode="External"/><Relationship Id="rId45" Type="http://schemas.openxmlformats.org/officeDocument/2006/relationships/hyperlink" Target="https://www.snolab.ca/users/services/gamma-assay/well/SNO+/cw90/cw90.html" TargetMode="External"/><Relationship Id="rId46" Type="http://schemas.openxmlformats.org/officeDocument/2006/relationships/hyperlink" Target="https://www.snolab.ca/users/services/gamma-assay/well/SNO+/cw91/cw91.html" TargetMode="External"/><Relationship Id="rId47" Type="http://schemas.openxmlformats.org/officeDocument/2006/relationships/hyperlink" Target="https://www.snolab.ca/users/services/gamma-assay/well/SNO+/cw92/cw92.html" TargetMode="External"/><Relationship Id="rId48" Type="http://schemas.openxmlformats.org/officeDocument/2006/relationships/hyperlink" Target="https://www.snolab.ca/users/services/gamma-assay/well/SNO+/cw93/cw93.html" TargetMode="External"/><Relationship Id="rId49" Type="http://schemas.openxmlformats.org/officeDocument/2006/relationships/hyperlink" Target="https://www.snolab.ca/users/services/gamma-assay/well/SNO+/cw94/cw94.html" TargetMode="External"/><Relationship Id="rId50" Type="http://schemas.openxmlformats.org/officeDocument/2006/relationships/hyperlink" Target="https://www.snolab.ca/users/services/gamma-assay/well/SNO+/cw95/cw95.html" TargetMode="External"/><Relationship Id="rId51" Type="http://schemas.openxmlformats.org/officeDocument/2006/relationships/hyperlink" Target="https://www.snolab.ca/users/services/gamma-assay/well/SNO+/cw96/cw96.html" TargetMode="External"/><Relationship Id="rId52" Type="http://schemas.openxmlformats.org/officeDocument/2006/relationships/hyperlink" Target="https://www.snolab.ca/users/services/gamma-assay/well/SNO+/cw97/cw97.html" TargetMode="External"/><Relationship Id="rId53" Type="http://schemas.openxmlformats.org/officeDocument/2006/relationships/hyperlink" Target="https://www.snolab.ca/users/services/gamma-assay/well/SNO+/cw98/cw98.html" TargetMode="External"/><Relationship Id="rId54" Type="http://schemas.openxmlformats.org/officeDocument/2006/relationships/hyperlink" Target="https://www.snolab.ca/users/services/gamma-assay/well/SNO+/cw99/cw99.html" TargetMode="External"/><Relationship Id="rId55" Type="http://schemas.openxmlformats.org/officeDocument/2006/relationships/hyperlink" Target="https://www.snolab.ca/users/services/gamma-assay/well/SNO+/cw100/cw100.html" TargetMode="External"/><Relationship Id="rId56" Type="http://schemas.openxmlformats.org/officeDocument/2006/relationships/hyperlink" Target="https://www.snolab.ca/users/services/gamma-assay/well/SNO+/cw101/cw101.html" TargetMode="External"/><Relationship Id="rId57" Type="http://schemas.openxmlformats.org/officeDocument/2006/relationships/hyperlink" Target="https://www.snolab.ca/users/services/gamma-assay/well/SNO+/cw102/cw102.html" TargetMode="External"/><Relationship Id="rId58" Type="http://schemas.openxmlformats.org/officeDocument/2006/relationships/hyperlink" Target="https://www.snolab.ca/users/services/gamma-assay/well/PICO/cw37/cw37.html" TargetMode="External"/><Relationship Id="rId59" Type="http://schemas.openxmlformats.org/officeDocument/2006/relationships/hyperlink" Target="https://www.snolab.ca/users/services/gamma-assay/well/PICO/cw38/cw38.html" TargetMode="External"/><Relationship Id="rId60" Type="http://schemas.openxmlformats.org/officeDocument/2006/relationships/hyperlink" Target="https://www.snolab.ca/users/services/gamma-assay/well/PICO/cw39/cw39.html" TargetMode="External"/><Relationship Id="rId61" Type="http://schemas.openxmlformats.org/officeDocument/2006/relationships/hyperlink" Target="https://www.snolab.ca/users/services/gamma-assay/well/PICO/cw40/cw40.html" TargetMode="External"/><Relationship Id="rId62" Type="http://schemas.openxmlformats.org/officeDocument/2006/relationships/hyperlink" Target="https://www.snolab.ca/users/services/gamma-assay/well/PICO/cw41/cw41.html" TargetMode="External"/><Relationship Id="rId63" Type="http://schemas.openxmlformats.org/officeDocument/2006/relationships/hyperlink" Target="https://www.snolab.ca/users/services/gamma-assay/well/PICO/cw42/cw42.html" TargetMode="External"/><Relationship Id="rId64" Type="http://schemas.openxmlformats.org/officeDocument/2006/relationships/hyperlink" Target="https://www.snolab.ca/users/services/gamma-assay/well/PICO/cw43/cw43.html" TargetMode="External"/><Relationship Id="rId65" Type="http://schemas.openxmlformats.org/officeDocument/2006/relationships/hyperlink" Target="https://www.snolab.ca/users/services/gamma-assay/well/PICO/cw44/cw44.html" TargetMode="External"/><Relationship Id="rId66" Type="http://schemas.openxmlformats.org/officeDocument/2006/relationships/hyperlink" Target="https://www.snolab.ca/users/services/gamma-assay/well/PICO/cw45/cw45.html" TargetMode="External"/><Relationship Id="rId67" Type="http://schemas.openxmlformats.org/officeDocument/2006/relationships/hyperlink" Target="https://www.snolab.ca/users/services/gamma-assay/well/PICO/cw46/cw46.html" TargetMode="External"/><Relationship Id="rId68" Type="http://schemas.openxmlformats.org/officeDocument/2006/relationships/hyperlink" Target="https://www.snolab.ca/users/services/gamma-assay/well/PICO/cw47/cw47.html" TargetMode="External"/><Relationship Id="rId69" Type="http://schemas.openxmlformats.org/officeDocument/2006/relationships/hyperlink" Target="https://www.snolab.ca/users/services/gamma-assay/well/PICO/cw48/cw48.html" TargetMode="External"/><Relationship Id="rId70" Type="http://schemas.openxmlformats.org/officeDocument/2006/relationships/hyperlink" Target="https://www.snolab.ca/users/services/gamma-assay/well/PICO/cw49/cw49.html" TargetMode="External"/><Relationship Id="rId71" Type="http://schemas.openxmlformats.org/officeDocument/2006/relationships/hyperlink" Target="https://www.snolab.ca/users/services/gamma-assay/well/PICO/cw50/cw50.html" TargetMode="External"/><Relationship Id="rId72" Type="http://schemas.openxmlformats.org/officeDocument/2006/relationships/hyperlink" Target="https://www.snolab.ca/users/services/gamma-assay/well/PICO/cw51/cw51.html" TargetMode="External"/><Relationship Id="rId73" Type="http://schemas.openxmlformats.org/officeDocument/2006/relationships/hyperlink" Target="https://www.snolab.ca/users/services/gamma-assay/well/DAMIC/cw02/cw02.html" TargetMode="External"/><Relationship Id="rId74" Type="http://schemas.openxmlformats.org/officeDocument/2006/relationships/hyperlink" Target="https://www.snolab.ca/users/services/gamma-assay/well/DAMIC/cw03/cw03.html" TargetMode="External"/><Relationship Id="rId75" Type="http://schemas.openxmlformats.org/officeDocument/2006/relationships/hyperlink" Target="https://www.snolab.ca/users/services/gamma-assay/well/DAMIC/cw04/cw04.html" TargetMode="External"/><Relationship Id="rId76" Type="http://schemas.openxmlformats.org/officeDocument/2006/relationships/hyperlink" Target="https://www.snolab.ca/users/services/gamma-assay/well/DAMIC/cw05/cw05.html" TargetMode="External"/><Relationship Id="rId77" Type="http://schemas.openxmlformats.org/officeDocument/2006/relationships/hyperlink" Target="https://www.snolab.ca/users/services/gamma-assay/well/DEAP/cw08/cw08.html" TargetMode="External"/><Relationship Id="rId78" Type="http://schemas.openxmlformats.org/officeDocument/2006/relationships/hyperlink" Target="https://www.snolab.ca/users/services/gamma-assay/well/NEWS-G/CW06/CW06.html" TargetMode="External"/><Relationship Id="rId79" Type="http://schemas.openxmlformats.org/officeDocument/2006/relationships/hyperlink" Target="https://www.snolab.ca/users/services/gamma-assay/well/NEWS-G/CW07/CW07.html" TargetMode="External"/><Relationship Id="rId80" Type="http://schemas.openxmlformats.org/officeDocument/2006/relationships/hyperlink" Target="https://www.snolab.ca/users/services/gamma-assay/well/CUTE/cw01/cw01.html" TargetMode="External"/><Relationship Id="rId81" Type="http://schemas.openxmlformats.org/officeDocument/2006/relationships/hyperlink" Target="https://www.snolab.ca/users/services/gamma-assay/well/CUTE/cw02/cw02.html" TargetMode="External"/><Relationship Id="rId82" Type="http://schemas.openxmlformats.org/officeDocument/2006/relationships/hyperlink" Target="https://www.snolab.ca/users/services/gamma-assay/well/SENSEI/cw01/cw01.html" TargetMode="External"/><Relationship Id="rId83" Type="http://schemas.openxmlformats.org/officeDocument/2006/relationships/hyperlink" Target="https://www.snolab.ca/users/services/gamma-assay/well/SBC/cw01/cw01.html" TargetMode="External"/><Relationship Id="rId84" Type="http://schemas.openxmlformats.org/officeDocument/2006/relationships/hyperlink" Target="https://www.snolab.ca/users/services/gamma-assay/well/SBC/cw02/cw02.html" TargetMode="External"/><Relationship Id="rId85" Type="http://schemas.openxmlformats.org/officeDocument/2006/relationships/hyperlink" Target="https://www.snolab.ca/users/services/gamma-assay/well/SBC/cw03/cw03.html" TargetMode="External"/><Relationship Id="rId86" Type="http://schemas.openxmlformats.org/officeDocument/2006/relationships/hyperlink" Target="https://www.snolab.ca/users/services/gamma-assay/well/SBC/cw04/cw04.html" TargetMode="External"/><Relationship Id="rId87" Type="http://schemas.openxmlformats.org/officeDocument/2006/relationships/hyperlink" Target="https://www.snolab.ca/users/services/gamma-assay/well/SBC/cw05/cw05.html" TargetMode="External"/><Relationship Id="rId88" Type="http://schemas.openxmlformats.org/officeDocument/2006/relationships/hyperlink" Target="https://www.snolab.ca/users/services/gamma-assay/well/SBC/cw06/cw06.html" TargetMode="External"/><Relationship Id="rId89" Type="http://schemas.openxmlformats.org/officeDocument/2006/relationships/hyperlink" Target="https://www.snolab.ca/users/services/gamma-assay/well/SBC/cw07/cw07.html" TargetMode="External"/><Relationship Id="rId90" Type="http://schemas.openxmlformats.org/officeDocument/2006/relationships/hyperlink" Target="https://www.snolab.ca/users/services/gamma-assay/well/SBC/cw08/cw08.html" TargetMode="External"/><Relationship Id="rId91" Type="http://schemas.openxmlformats.org/officeDocument/2006/relationships/hyperlink" Target="https://www.snolab.ca/users/services/gamma-assay/well/SBC/cw09/cw09.html" TargetMode="External"/><Relationship Id="rId92" Type="http://schemas.openxmlformats.org/officeDocument/2006/relationships/hyperlink" Target="https://www.snolab.ca/users/services/gamma-assay/well/QBITS/cw01/cw01.html" TargetMode="External"/><Relationship Id="rId93" Type="http://schemas.openxmlformats.org/officeDocument/2006/relationships/hyperlink" Target="https://www.snolab.ca/users/services/gamma-assay/well/QBITS/cw02/cw02.html" TargetMode="External"/><Relationship Id="rId94" Type="http://schemas.openxmlformats.org/officeDocument/2006/relationships/hyperlink" Target="https://www.snolab.ca/users/services/gamma-assay/well/QBITS/cw03/cw03.html" TargetMode="External"/><Relationship Id="rId95" Type="http://schemas.openxmlformats.org/officeDocument/2006/relationships/hyperlink" Target="https://www.snolab.ca/users/services/gamma-assay/well/QBITS/cw04/cw04.html" TargetMode="External"/><Relationship Id="rId96" Type="http://schemas.openxmlformats.org/officeDocument/2006/relationships/hyperlink" Target="https://www.snolab.ca/users/services/gamma-assay/well/QBITS/cw05/cw05.html" TargetMode="External"/><Relationship Id="rId97" Type="http://schemas.openxmlformats.org/officeDocument/2006/relationships/hyperlink" Target="https://www.snolab.ca/users/services/gamma-assay/well/QBITS/cw06/cw06.html" TargetMode="External"/><Relationship Id="rId98" Type="http://schemas.openxmlformats.org/officeDocument/2006/relationships/hyperlink" Target="https://www.snolab.ca/users/services/gamma-assay/well/QBITS/cw07/cw07.html" TargetMode="External"/><Relationship Id="rId99" Type="http://schemas.openxmlformats.org/officeDocument/2006/relationships/hyperlink" Target="https://www.snolab.ca/users/services/gamma-assay/well/QBITS/cw08/cw08.html" TargetMode="External"/><Relationship Id="rId100" Type="http://schemas.openxmlformats.org/officeDocument/2006/relationships/hyperlink" Target="https://www.snolab.ca/users/services/gamma-assay/well/QBITS/cw09/cw09.html" TargetMode="External"/><Relationship Id="rId101" Type="http://schemas.openxmlformats.org/officeDocument/2006/relationships/hyperlink" Target="https://www.snolab.ca/users/services/gamma-assay/well/QBITS/cw10/cw10.html" TargetMode="External"/><Relationship Id="rId102" Type="http://schemas.openxmlformats.org/officeDocument/2006/relationships/hyperlink" Target="https://www.snolab.ca/users/services/gamma-assay/well/QBITS/cw11/cw11.html" TargetMode="External"/><Relationship Id="rId103" Type="http://schemas.openxmlformats.org/officeDocument/2006/relationships/hyperlink" Target="https://www.snolab.ca/users/services/gamma-assay/well/QBITS/cw12/cw12.html" TargetMode="External"/><Relationship Id="rId104" Type="http://schemas.openxmlformats.org/officeDocument/2006/relationships/hyperlink" Target="https://www.snolab.ca/users/services/gamma-assay/well/QBITS/cw13/cw13.html" TargetMode="External"/><Relationship Id="rId105" Type="http://schemas.openxmlformats.org/officeDocument/2006/relationships/hyperlink" Target="https://www.snolab.ca/users/services/gamma-assay/well/QBITS/cw14/cw14.html" TargetMode="External"/><Relationship Id="rId106" Type="http://schemas.openxmlformats.org/officeDocument/2006/relationships/hyperlink" Target="https://www.snolab.ca/users/services/gamma-assay/well/QBITS/cw15/cw15.html" TargetMode="External"/><Relationship Id="rId107" Type="http://schemas.openxmlformats.org/officeDocument/2006/relationships/hyperlink" Target="https://www.snolab.ca/users/services/gamma-assay/well/HALO/halo01/halo01.html" TargetMode="External"/><Relationship Id="rId108" Type="http://schemas.openxmlformats.org/officeDocument/2006/relationships/hyperlink" Target="https://www.snolab.ca/users/services/gamma-assay/well/HALO/halo02/halo02.html" TargetMode="External"/><Relationship Id="rId109" Type="http://schemas.openxmlformats.org/officeDocument/2006/relationships/hyperlink" Target="https://www.snolab.ca/users/services/gamma-assay/well/LEGEND/legend01/cw01.html" TargetMode="External"/><Relationship Id="rId110" Type="http://schemas.openxmlformats.org/officeDocument/2006/relationships/hyperlink" Target="https://www.snolab.ca/users/services/gamma-assay/well/COSINUS/cw01/cw01.html" TargetMode="External"/><Relationship Id="rId111" Type="http://schemas.openxmlformats.org/officeDocument/2006/relationships/hyperlink" Target="https://www.snolab.ca/users/services/gamma-assay/well/COSINUS/cw02/cw02.html" TargetMode="External"/><Relationship Id="rId112" Type="http://schemas.openxmlformats.org/officeDocument/2006/relationships/hyperlink" Target="https://www.snolab.ca/users/services/gamma-assay/well/COSINUS/cw03/cw03.html" TargetMode="External"/><Relationship Id="rId113" Type="http://schemas.openxmlformats.org/officeDocument/2006/relationships/hyperlink" Target="https://www.snolab.ca/users/services/gamma-assay/well/DAMIC/cw06/cw06.html" TargetMode="External"/><Relationship Id="rId114" Type="http://schemas.openxmlformats.org/officeDocument/2006/relationships/hyperlink" Target="https://www.snolab.ca/users/services/gamma-assay/well/SNO+/cw103/cw103.html" TargetMode="External"/><Relationship Id="rId115" Type="http://schemas.openxmlformats.org/officeDocument/2006/relationships/hyperlink" Target="https://www.snolab.ca/users/services/gamma-assay/well/SNO+/cw104/cw104.html" TargetMode="External"/><Relationship Id="rId116" Type="http://schemas.openxmlformats.org/officeDocument/2006/relationships/hyperlink" Target="https://www.snolab.ca/users/services/gamma-assay/well/SNO+/cw105/cw105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969"/>
  <sheetViews>
    <sheetView showFormulas="false" showGridLines="true" showRowColHeaders="true" showZeros="true" rightToLeft="false" tabSelected="true" showOutlineSymbols="true" defaultGridColor="true" view="normal" topLeftCell="A939" colorId="64" zoomScale="90" zoomScaleNormal="90" zoomScalePageLayoutView="100" workbookViewId="0">
      <selection pane="topLeft" activeCell="B941" activeCellId="0" sqref="B941"/>
    </sheetView>
  </sheetViews>
  <sheetFormatPr defaultColWidth="9.359375" defaultRowHeight="12.8" customHeight="true" zeroHeight="false" outlineLevelRow="0" outlineLevelCol="0"/>
  <cols>
    <col collapsed="false" customWidth="true" hidden="false" outlineLevel="0" max="1" min="1" style="1" width="15.15"/>
    <col collapsed="false" customWidth="true" hidden="false" outlineLevel="0" max="2" min="2" style="1" width="13.34"/>
    <col collapsed="false" customWidth="true" hidden="false" outlineLevel="0" max="3" min="3" style="1" width="7.34"/>
    <col collapsed="false" customWidth="true" hidden="false" outlineLevel="0" max="4" min="4" style="1" width="8.34"/>
    <col collapsed="false" customWidth="true" hidden="false" outlineLevel="0" max="5" min="5" style="1" width="10.34"/>
    <col collapsed="false" customWidth="true" hidden="false" outlineLevel="0" max="6" min="6" style="2" width="10.34"/>
    <col collapsed="false" customWidth="true" hidden="false" outlineLevel="0" max="7" min="7" style="1" width="10.34"/>
    <col collapsed="false" customWidth="false" hidden="false" outlineLevel="0" max="8" min="8" style="1" width="9.34"/>
    <col collapsed="false" customWidth="true" hidden="false" outlineLevel="0" max="10" min="9" style="1" width="8.34"/>
    <col collapsed="false" customWidth="false" hidden="false" outlineLevel="0" max="12" min="11" style="1" width="9.34"/>
    <col collapsed="false" customWidth="true" hidden="false" outlineLevel="0" max="13" min="13" style="1" width="8.34"/>
    <col collapsed="false" customWidth="false" hidden="false" outlineLevel="0" max="14" min="14" style="1" width="9.34"/>
    <col collapsed="false" customWidth="true" hidden="false" outlineLevel="0" max="15" min="15" style="1" width="5.34"/>
    <col collapsed="false" customWidth="true" hidden="false" outlineLevel="0" max="16" min="16" style="1" width="8.34"/>
    <col collapsed="false" customWidth="true" hidden="false" outlineLevel="0" max="17" min="17" style="1" width="10.34"/>
    <col collapsed="false" customWidth="true" hidden="false" outlineLevel="0" max="18" min="18" style="1" width="6.34"/>
    <col collapsed="false" customWidth="true" hidden="false" outlineLevel="0" max="19" min="19" style="1" width="9.97"/>
    <col collapsed="false" customWidth="true" hidden="false" outlineLevel="0" max="20" min="20" style="1" width="10.34"/>
    <col collapsed="false" customWidth="true" hidden="false" outlineLevel="0" max="21" min="21" style="1" width="6.43"/>
    <col collapsed="false" customWidth="false" hidden="false" outlineLevel="0" max="23" min="22" style="1" width="9.34"/>
    <col collapsed="false" customWidth="true" hidden="false" outlineLevel="0" max="24" min="24" style="1" width="5.34"/>
    <col collapsed="false" customWidth="true" hidden="false" outlineLevel="0" max="25" min="25" style="1" width="8.34"/>
    <col collapsed="false" customWidth="false" hidden="false" outlineLevel="0" max="26" min="26" style="1" width="9.34"/>
    <col collapsed="false" customWidth="true" hidden="false" outlineLevel="0" max="27" min="27" style="1" width="5.34"/>
    <col collapsed="false" customWidth="true" hidden="false" outlineLevel="0" max="28" min="28" style="1" width="8.34"/>
    <col collapsed="false" customWidth="false" hidden="false" outlineLevel="0" max="29" min="29" style="1" width="9.34"/>
    <col collapsed="false" customWidth="true" hidden="false" outlineLevel="0" max="30" min="30" style="1" width="3.34"/>
    <col collapsed="false" customWidth="true" hidden="false" outlineLevel="0" max="31" min="31" style="1" width="8.34"/>
    <col collapsed="false" customWidth="true" hidden="false" outlineLevel="0" max="32" min="32" style="3" width="8.34"/>
    <col collapsed="false" customWidth="false" hidden="false" outlineLevel="0" max="257" min="33" style="3" width="9.34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12.8" hidden="false" customHeight="true" outlineLevel="0" collapsed="false">
      <c r="A11" s="13" t="s">
        <v>19</v>
      </c>
      <c r="B11" s="13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6"/>
    </row>
    <row r="12" customFormat="false" ht="12.8" hidden="false" customHeight="true" outlineLevel="0" collapsed="false">
      <c r="A12" s="17" t="s">
        <v>20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customFormat="false" ht="26.5" hidden="false" customHeight="true" outlineLevel="0" collapsed="false">
      <c r="A13" s="18" t="s">
        <v>21</v>
      </c>
      <c r="B13" s="18" t="s">
        <v>22</v>
      </c>
      <c r="C13" s="18" t="s">
        <v>23</v>
      </c>
      <c r="D13" s="18" t="s">
        <v>24</v>
      </c>
      <c r="E13" s="18" t="s">
        <v>25</v>
      </c>
      <c r="F13" s="19" t="s">
        <v>26</v>
      </c>
      <c r="G13" s="18"/>
      <c r="H13" s="20"/>
      <c r="I13" s="21" t="s">
        <v>27</v>
      </c>
      <c r="J13" s="22"/>
      <c r="K13" s="20"/>
      <c r="L13" s="21" t="s">
        <v>28</v>
      </c>
      <c r="M13" s="22"/>
      <c r="N13" s="20"/>
      <c r="O13" s="21" t="s">
        <v>29</v>
      </c>
      <c r="P13" s="22"/>
      <c r="Q13" s="20"/>
      <c r="R13" s="21" t="s">
        <v>30</v>
      </c>
      <c r="S13" s="22"/>
      <c r="T13" s="23"/>
      <c r="U13" s="21" t="s">
        <v>31</v>
      </c>
      <c r="V13" s="22"/>
      <c r="W13" s="20"/>
      <c r="X13" s="21" t="s">
        <v>32</v>
      </c>
      <c r="Y13" s="22"/>
      <c r="Z13" s="20"/>
      <c r="AA13" s="21" t="s">
        <v>33</v>
      </c>
      <c r="AB13" s="22"/>
      <c r="AC13" s="18" t="s">
        <v>34</v>
      </c>
      <c r="AD13" s="18"/>
      <c r="AE13" s="18"/>
    </row>
    <row r="14" customFormat="false" ht="26.5" hidden="false" customHeight="true" outlineLevel="0" collapsed="false">
      <c r="A14" s="24" t="s">
        <v>35</v>
      </c>
      <c r="B14" s="24"/>
      <c r="C14" s="24"/>
      <c r="D14" s="25" t="n">
        <v>38.281</v>
      </c>
      <c r="E14" s="26" t="s">
        <v>36</v>
      </c>
      <c r="F14" s="27" t="n">
        <v>41234</v>
      </c>
      <c r="G14" s="28" t="s">
        <v>37</v>
      </c>
      <c r="H14" s="29" t="n">
        <v>0.153</v>
      </c>
      <c r="I14" s="30" t="s">
        <v>38</v>
      </c>
      <c r="J14" s="31" t="n">
        <v>0.053</v>
      </c>
      <c r="K14" s="32" t="n">
        <v>0.1</v>
      </c>
      <c r="L14" s="33" t="s">
        <v>39</v>
      </c>
      <c r="M14" s="31" t="n">
        <v>0.071</v>
      </c>
      <c r="N14" s="32" t="n">
        <v>0.345</v>
      </c>
      <c r="O14" s="33" t="s">
        <v>39</v>
      </c>
      <c r="P14" s="34" t="n">
        <v>0.065</v>
      </c>
      <c r="Q14" s="32" t="n">
        <v>0.216</v>
      </c>
      <c r="R14" s="30" t="s">
        <v>38</v>
      </c>
      <c r="S14" s="34" t="n">
        <v>0.097</v>
      </c>
      <c r="T14" s="32" t="n">
        <v>0.073</v>
      </c>
      <c r="U14" s="30" t="s">
        <v>38</v>
      </c>
      <c r="V14" s="34" t="n">
        <v>0.278</v>
      </c>
      <c r="W14" s="35" t="s">
        <v>40</v>
      </c>
      <c r="X14" s="30"/>
      <c r="Y14" s="36"/>
      <c r="Z14" s="29" t="n">
        <v>0.151</v>
      </c>
      <c r="AA14" s="30" t="s">
        <v>38</v>
      </c>
      <c r="AB14" s="31" t="n">
        <v>0.276</v>
      </c>
      <c r="AC14" s="37"/>
      <c r="AD14" s="33"/>
      <c r="AE14" s="38"/>
    </row>
    <row r="15" customFormat="false" ht="43.85" hidden="false" customHeight="true" outlineLevel="0" collapsed="false">
      <c r="A15" s="39" t="s">
        <v>41</v>
      </c>
      <c r="B15" s="39"/>
      <c r="C15" s="39"/>
      <c r="D15" s="39"/>
      <c r="E15" s="26"/>
      <c r="F15" s="40" t="n">
        <v>41274</v>
      </c>
      <c r="G15" s="28"/>
      <c r="H15" s="32"/>
      <c r="I15" s="30"/>
      <c r="J15" s="34"/>
      <c r="K15" s="29"/>
      <c r="L15" s="33"/>
      <c r="M15" s="31"/>
      <c r="N15" s="32"/>
      <c r="O15" s="33"/>
      <c r="P15" s="34"/>
      <c r="Q15" s="32"/>
      <c r="R15" s="30"/>
      <c r="S15" s="34"/>
      <c r="T15" s="29"/>
      <c r="U15" s="30"/>
      <c r="V15" s="31"/>
      <c r="W15" s="29"/>
      <c r="X15" s="33"/>
      <c r="Y15" s="31"/>
      <c r="Z15" s="35" t="n">
        <f aca="false">Z14/AB14/AB14</f>
        <v>1.98225162780928</v>
      </c>
      <c r="AA15" s="30"/>
      <c r="AB15" s="36" t="n">
        <f aca="false">1/AB14/AB14</f>
        <v>13.1274942239025</v>
      </c>
      <c r="AC15" s="37"/>
      <c r="AD15" s="33"/>
      <c r="AE15" s="38"/>
    </row>
    <row r="16" customFormat="false" ht="43.85" hidden="false" customHeight="true" outlineLevel="0" collapsed="false">
      <c r="A16" s="41" t="s">
        <v>42</v>
      </c>
      <c r="B16" s="41"/>
      <c r="C16" s="41"/>
      <c r="D16" s="41" t="n">
        <v>23.184</v>
      </c>
      <c r="E16" s="42" t="s">
        <v>43</v>
      </c>
      <c r="F16" s="43" t="n">
        <v>41361</v>
      </c>
      <c r="G16" s="44" t="s">
        <v>37</v>
      </c>
      <c r="H16" s="45" t="n">
        <v>0.225</v>
      </c>
      <c r="I16" s="46" t="s">
        <v>38</v>
      </c>
      <c r="J16" s="47" t="n">
        <v>0.063</v>
      </c>
      <c r="K16" s="45" t="n">
        <v>0.02</v>
      </c>
      <c r="L16" s="46" t="s">
        <v>39</v>
      </c>
      <c r="M16" s="47" t="n">
        <v>0.089</v>
      </c>
      <c r="N16" s="45" t="n">
        <v>0.227</v>
      </c>
      <c r="O16" s="46" t="s">
        <v>39</v>
      </c>
      <c r="P16" s="47" t="n">
        <v>0.066</v>
      </c>
      <c r="Q16" s="45" t="n">
        <v>0.308</v>
      </c>
      <c r="R16" s="46" t="s">
        <v>38</v>
      </c>
      <c r="S16" s="47" t="n">
        <v>0.098</v>
      </c>
      <c r="T16" s="45" t="n">
        <v>0.759</v>
      </c>
      <c r="U16" s="46" t="s">
        <v>38</v>
      </c>
      <c r="V16" s="47" t="n">
        <v>0.378</v>
      </c>
      <c r="W16" s="45" t="n">
        <v>0.7</v>
      </c>
      <c r="X16" s="46" t="s">
        <v>38</v>
      </c>
      <c r="Y16" s="47" t="n">
        <v>0.7</v>
      </c>
      <c r="Z16" s="45" t="n">
        <v>0.195</v>
      </c>
      <c r="AA16" s="46" t="s">
        <v>38</v>
      </c>
      <c r="AB16" s="47" t="n">
        <v>0.332</v>
      </c>
      <c r="AC16" s="48"/>
      <c r="AD16" s="49"/>
      <c r="AE16" s="50"/>
    </row>
    <row r="17" customFormat="false" ht="43.85" hidden="false" customHeight="true" outlineLevel="0" collapsed="false">
      <c r="A17" s="51" t="s">
        <v>41</v>
      </c>
      <c r="B17" s="51"/>
      <c r="C17" s="51"/>
      <c r="D17" s="51"/>
      <c r="E17" s="52"/>
      <c r="F17" s="53" t="n">
        <v>41386</v>
      </c>
      <c r="G17" s="44"/>
      <c r="H17" s="54"/>
      <c r="I17" s="49"/>
      <c r="J17" s="55"/>
      <c r="K17" s="54"/>
      <c r="L17" s="49"/>
      <c r="M17" s="55"/>
      <c r="N17" s="45"/>
      <c r="O17" s="49"/>
      <c r="P17" s="47"/>
      <c r="Q17" s="54"/>
      <c r="R17" s="49"/>
      <c r="S17" s="55"/>
      <c r="T17" s="54"/>
      <c r="U17" s="49"/>
      <c r="V17" s="55"/>
      <c r="W17" s="54"/>
      <c r="X17" s="49"/>
      <c r="Y17" s="55"/>
      <c r="Z17" s="56" t="n">
        <f aca="false">Z16/AB16/AB16</f>
        <v>1.76912469153723</v>
      </c>
      <c r="AA17" s="57"/>
      <c r="AB17" s="58" t="n">
        <f aca="false">1/AB16/AB16</f>
        <v>9.07243431557555</v>
      </c>
      <c r="AC17" s="48"/>
      <c r="AD17" s="49"/>
      <c r="AE17" s="50"/>
    </row>
    <row r="18" customFormat="false" ht="43.85" hidden="false" customHeight="true" outlineLevel="0" collapsed="false">
      <c r="A18" s="24" t="s">
        <v>44</v>
      </c>
      <c r="B18" s="24"/>
      <c r="C18" s="24"/>
      <c r="D18" s="24" t="n">
        <v>10.681</v>
      </c>
      <c r="E18" s="26" t="s">
        <v>45</v>
      </c>
      <c r="F18" s="27" t="n">
        <v>41477</v>
      </c>
      <c r="G18" s="28" t="s">
        <v>37</v>
      </c>
      <c r="H18" s="32" t="n">
        <v>0.187</v>
      </c>
      <c r="I18" s="59" t="s">
        <v>38</v>
      </c>
      <c r="J18" s="34" t="n">
        <v>0.078</v>
      </c>
      <c r="K18" s="32" t="n">
        <v>0.058</v>
      </c>
      <c r="L18" s="59" t="s">
        <v>39</v>
      </c>
      <c r="M18" s="34" t="n">
        <v>0.196</v>
      </c>
      <c r="N18" s="32" t="n">
        <v>0.116</v>
      </c>
      <c r="O18" s="59" t="s">
        <v>39</v>
      </c>
      <c r="P18" s="34" t="n">
        <v>0.038</v>
      </c>
      <c r="Q18" s="32" t="n">
        <v>0.218</v>
      </c>
      <c r="R18" s="59" t="s">
        <v>38</v>
      </c>
      <c r="S18" s="34" t="n">
        <v>0.099</v>
      </c>
      <c r="T18" s="60" t="s">
        <v>46</v>
      </c>
      <c r="U18" s="59"/>
      <c r="V18" s="34"/>
      <c r="W18" s="60" t="s">
        <v>47</v>
      </c>
      <c r="X18" s="59"/>
      <c r="Y18" s="34"/>
      <c r="Z18" s="60" t="s">
        <v>48</v>
      </c>
      <c r="AA18" s="59"/>
      <c r="AB18" s="34"/>
      <c r="AC18" s="12"/>
      <c r="AD18" s="12"/>
      <c r="AE18" s="12"/>
    </row>
    <row r="19" customFormat="false" ht="12.8" hidden="false" customHeight="true" outlineLevel="0" collapsed="false">
      <c r="A19" s="39" t="s">
        <v>41</v>
      </c>
      <c r="B19" s="39"/>
      <c r="C19" s="39"/>
      <c r="D19" s="39"/>
      <c r="E19" s="61"/>
      <c r="F19" s="40" t="n">
        <v>41499</v>
      </c>
      <c r="G19" s="28"/>
      <c r="H19" s="29"/>
      <c r="I19" s="33"/>
      <c r="J19" s="36"/>
      <c r="K19" s="35"/>
      <c r="L19" s="33"/>
      <c r="M19" s="36"/>
      <c r="N19" s="32"/>
      <c r="O19" s="33"/>
      <c r="P19" s="34"/>
      <c r="Q19" s="29"/>
      <c r="R19" s="33"/>
      <c r="S19" s="36"/>
      <c r="T19" s="35"/>
      <c r="U19" s="33"/>
      <c r="V19" s="36"/>
      <c r="W19" s="35"/>
      <c r="X19" s="33"/>
      <c r="Y19" s="36"/>
      <c r="Z19" s="35" t="n">
        <v>0</v>
      </c>
      <c r="AA19" s="33"/>
      <c r="AB19" s="36" t="n">
        <f aca="false">1/0.172/0.172</f>
        <v>33.802055164954</v>
      </c>
      <c r="AC19" s="29"/>
      <c r="AD19" s="33"/>
      <c r="AE19" s="31"/>
    </row>
    <row r="20" customFormat="false" ht="12.8" hidden="false" customHeight="true" outlineLevel="0" collapsed="false">
      <c r="A20" s="41" t="s">
        <v>49</v>
      </c>
      <c r="B20" s="41"/>
      <c r="C20" s="41"/>
      <c r="D20" s="41" t="n">
        <v>14.158</v>
      </c>
      <c r="E20" s="42" t="s">
        <v>50</v>
      </c>
      <c r="F20" s="62" t="n">
        <v>41576</v>
      </c>
      <c r="G20" s="63" t="s">
        <v>37</v>
      </c>
      <c r="H20" s="64" t="n">
        <v>0.08</v>
      </c>
      <c r="I20" s="65" t="s">
        <v>39</v>
      </c>
      <c r="J20" s="66" t="n">
        <v>0.078</v>
      </c>
      <c r="K20" s="64" t="n">
        <v>0.1</v>
      </c>
      <c r="L20" s="65" t="s">
        <v>39</v>
      </c>
      <c r="M20" s="66" t="n">
        <v>0.089</v>
      </c>
      <c r="N20" s="64" t="n">
        <v>0.065</v>
      </c>
      <c r="O20" s="65" t="s">
        <v>39</v>
      </c>
      <c r="P20" s="67" t="n">
        <v>0.032</v>
      </c>
      <c r="Q20" s="64" t="n">
        <v>0.028</v>
      </c>
      <c r="R20" s="65" t="s">
        <v>39</v>
      </c>
      <c r="S20" s="66" t="n">
        <v>0.099</v>
      </c>
      <c r="T20" s="68" t="s">
        <v>51</v>
      </c>
      <c r="U20" s="65"/>
      <c r="V20" s="66"/>
      <c r="W20" s="68" t="s">
        <v>52</v>
      </c>
      <c r="X20" s="65"/>
      <c r="Y20" s="66"/>
      <c r="Z20" s="68" t="s">
        <v>53</v>
      </c>
      <c r="AA20" s="65"/>
      <c r="AB20" s="66"/>
      <c r="AC20" s="69"/>
      <c r="AD20" s="69"/>
      <c r="AE20" s="69"/>
    </row>
    <row r="21" customFormat="false" ht="12.8" hidden="false" customHeight="true" outlineLevel="0" collapsed="false">
      <c r="A21" s="51" t="s">
        <v>41</v>
      </c>
      <c r="B21" s="51"/>
      <c r="C21" s="51"/>
      <c r="D21" s="51"/>
      <c r="E21" s="52"/>
      <c r="F21" s="53" t="n">
        <v>41591</v>
      </c>
      <c r="G21" s="63"/>
      <c r="H21" s="64"/>
      <c r="I21" s="70"/>
      <c r="J21" s="66"/>
      <c r="K21" s="71"/>
      <c r="L21" s="70"/>
      <c r="M21" s="72"/>
      <c r="N21" s="64"/>
      <c r="O21" s="70"/>
      <c r="P21" s="67"/>
      <c r="Q21" s="64"/>
      <c r="R21" s="70"/>
      <c r="S21" s="66"/>
      <c r="T21" s="71"/>
      <c r="U21" s="70"/>
      <c r="V21" s="72"/>
      <c r="W21" s="71"/>
      <c r="X21" s="70"/>
      <c r="Y21" s="72"/>
      <c r="Z21" s="71" t="n">
        <v>0</v>
      </c>
      <c r="AA21" s="70"/>
      <c r="AB21" s="58" t="n">
        <f aca="false">1/0.391/0.391</f>
        <v>6.54103518422826</v>
      </c>
      <c r="AC21" s="73"/>
      <c r="AD21" s="70"/>
      <c r="AE21" s="74"/>
    </row>
    <row r="22" customFormat="false" ht="12.8" hidden="false" customHeight="true" outlineLevel="0" collapsed="false">
      <c r="A22" s="24" t="s">
        <v>54</v>
      </c>
      <c r="B22" s="24"/>
      <c r="C22" s="24"/>
      <c r="D22" s="24" t="n">
        <v>6.721</v>
      </c>
      <c r="E22" s="26" t="s">
        <v>55</v>
      </c>
      <c r="F22" s="27" t="n">
        <v>41869</v>
      </c>
      <c r="G22" s="28" t="s">
        <v>37</v>
      </c>
      <c r="H22" s="32" t="n">
        <v>0.08</v>
      </c>
      <c r="I22" s="59" t="s">
        <v>38</v>
      </c>
      <c r="J22" s="34" t="n">
        <v>0.083</v>
      </c>
      <c r="K22" s="60" t="s">
        <v>56</v>
      </c>
      <c r="L22" s="59"/>
      <c r="M22" s="34"/>
      <c r="N22" s="32" t="n">
        <v>0.012</v>
      </c>
      <c r="O22" s="59" t="s">
        <v>39</v>
      </c>
      <c r="P22" s="34" t="n">
        <v>0.086</v>
      </c>
      <c r="Q22" s="60" t="s">
        <v>57</v>
      </c>
      <c r="R22" s="59"/>
      <c r="S22" s="34"/>
      <c r="T22" s="32" t="n">
        <v>0.186</v>
      </c>
      <c r="U22" s="59" t="s">
        <v>39</v>
      </c>
      <c r="V22" s="34" t="n">
        <v>0.759</v>
      </c>
      <c r="W22" s="60" t="s">
        <v>58</v>
      </c>
      <c r="X22" s="59"/>
      <c r="Y22" s="34"/>
      <c r="Z22" s="32" t="n">
        <v>1.5</v>
      </c>
      <c r="AA22" s="59" t="s">
        <v>39</v>
      </c>
      <c r="AB22" s="34" t="n">
        <v>0.7</v>
      </c>
      <c r="AC22" s="12"/>
      <c r="AD22" s="12"/>
      <c r="AE22" s="12"/>
    </row>
    <row r="23" customFormat="false" ht="12.8" hidden="false" customHeight="true" outlineLevel="0" collapsed="false">
      <c r="A23" s="39" t="s">
        <v>41</v>
      </c>
      <c r="B23" s="39"/>
      <c r="C23" s="39"/>
      <c r="D23" s="39"/>
      <c r="E23" s="61"/>
      <c r="F23" s="40" t="n">
        <v>41876</v>
      </c>
      <c r="G23" s="28"/>
      <c r="H23" s="29"/>
      <c r="I23" s="33"/>
      <c r="J23" s="36"/>
      <c r="K23" s="35"/>
      <c r="L23" s="33"/>
      <c r="M23" s="36"/>
      <c r="N23" s="32"/>
      <c r="O23" s="33"/>
      <c r="P23" s="34"/>
      <c r="Q23" s="29"/>
      <c r="R23" s="33"/>
      <c r="S23" s="36"/>
      <c r="T23" s="35"/>
      <c r="U23" s="33"/>
      <c r="V23" s="36"/>
      <c r="W23" s="35"/>
      <c r="X23" s="33"/>
      <c r="Y23" s="36"/>
      <c r="Z23" s="35" t="n">
        <f aca="false">Z22/AB22/AB22</f>
        <v>3.06122448979592</v>
      </c>
      <c r="AA23" s="30"/>
      <c r="AB23" s="36" t="n">
        <f aca="false">1/AB22/AB22</f>
        <v>2.04081632653061</v>
      </c>
      <c r="AC23" s="29"/>
      <c r="AD23" s="33"/>
      <c r="AE23" s="31"/>
    </row>
    <row r="24" customFormat="false" ht="12.8" hidden="false" customHeight="true" outlineLevel="0" collapsed="false">
      <c r="A24" s="41" t="s">
        <v>59</v>
      </c>
      <c r="B24" s="41"/>
      <c r="C24" s="75"/>
      <c r="D24" s="76" t="n">
        <v>44.129</v>
      </c>
      <c r="E24" s="42" t="s">
        <v>60</v>
      </c>
      <c r="F24" s="62" t="n">
        <v>41988</v>
      </c>
      <c r="G24" s="63" t="s">
        <v>37</v>
      </c>
      <c r="H24" s="64" t="n">
        <v>0.178</v>
      </c>
      <c r="I24" s="65" t="s">
        <v>39</v>
      </c>
      <c r="J24" s="66" t="n">
        <v>0.039</v>
      </c>
      <c r="K24" s="64" t="n">
        <v>0.1</v>
      </c>
      <c r="L24" s="65" t="s">
        <v>39</v>
      </c>
      <c r="M24" s="66" t="n">
        <v>0.059</v>
      </c>
      <c r="N24" s="64" t="n">
        <v>0.051</v>
      </c>
      <c r="O24" s="65" t="s">
        <v>39</v>
      </c>
      <c r="P24" s="66" t="n">
        <v>0.018</v>
      </c>
      <c r="Q24" s="64" t="n">
        <v>0.164</v>
      </c>
      <c r="R24" s="65" t="s">
        <v>39</v>
      </c>
      <c r="S24" s="66" t="n">
        <v>0.054</v>
      </c>
      <c r="T24" s="64" t="n">
        <v>0.23</v>
      </c>
      <c r="U24" s="65" t="s">
        <v>39</v>
      </c>
      <c r="V24" s="66" t="n">
        <v>0.245</v>
      </c>
      <c r="W24" s="77" t="s">
        <v>61</v>
      </c>
      <c r="X24" s="65"/>
      <c r="Y24" s="58"/>
      <c r="Z24" s="64" t="n">
        <v>0.921</v>
      </c>
      <c r="AA24" s="65" t="s">
        <v>39</v>
      </c>
      <c r="AB24" s="66" t="n">
        <v>0.21</v>
      </c>
      <c r="AC24" s="78"/>
      <c r="AD24" s="78"/>
      <c r="AE24" s="78"/>
    </row>
    <row r="25" customFormat="false" ht="34.3" hidden="false" customHeight="true" outlineLevel="0" collapsed="false">
      <c r="A25" s="51" t="s">
        <v>41</v>
      </c>
      <c r="B25" s="51"/>
      <c r="C25" s="79"/>
      <c r="D25" s="80"/>
      <c r="E25" s="81"/>
      <c r="F25" s="53" t="n">
        <v>42033</v>
      </c>
      <c r="G25" s="63"/>
      <c r="H25" s="71"/>
      <c r="I25" s="70"/>
      <c r="J25" s="58"/>
      <c r="K25" s="56"/>
      <c r="L25" s="70"/>
      <c r="M25" s="58"/>
      <c r="N25" s="64"/>
      <c r="O25" s="70"/>
      <c r="P25" s="66"/>
      <c r="Q25" s="71"/>
      <c r="R25" s="70"/>
      <c r="S25" s="58"/>
      <c r="T25" s="56"/>
      <c r="U25" s="70"/>
      <c r="V25" s="58"/>
      <c r="W25" s="56"/>
      <c r="X25" s="70"/>
      <c r="Y25" s="58"/>
      <c r="Z25" s="56" t="n">
        <f aca="false">Z24/AB24/AB24</f>
        <v>20.8843537414966</v>
      </c>
      <c r="AA25" s="57"/>
      <c r="AB25" s="58" t="n">
        <f aca="false">1/AB24/AB24</f>
        <v>22.6757369614512</v>
      </c>
      <c r="AC25" s="71"/>
      <c r="AD25" s="70"/>
      <c r="AE25" s="72"/>
    </row>
    <row r="26" customFormat="false" ht="12.8" hidden="false" customHeight="true" outlineLevel="0" collapsed="false">
      <c r="A26" s="24" t="s">
        <v>62</v>
      </c>
      <c r="B26" s="24"/>
      <c r="C26" s="82"/>
      <c r="D26" s="25" t="n">
        <v>12.386</v>
      </c>
      <c r="E26" s="26" t="s">
        <v>63</v>
      </c>
      <c r="F26" s="27" t="n">
        <v>42059</v>
      </c>
      <c r="G26" s="28" t="s">
        <v>37</v>
      </c>
      <c r="H26" s="32" t="n">
        <v>0.132</v>
      </c>
      <c r="I26" s="59" t="s">
        <v>39</v>
      </c>
      <c r="J26" s="34" t="n">
        <v>0.07</v>
      </c>
      <c r="K26" s="60" t="s">
        <v>64</v>
      </c>
      <c r="L26" s="59"/>
      <c r="M26" s="34"/>
      <c r="N26" s="32" t="n">
        <v>0.012</v>
      </c>
      <c r="O26" s="59" t="s">
        <v>39</v>
      </c>
      <c r="P26" s="34" t="n">
        <v>0.033</v>
      </c>
      <c r="Q26" s="32" t="n">
        <v>0.379</v>
      </c>
      <c r="R26" s="59" t="s">
        <v>39</v>
      </c>
      <c r="S26" s="34" t="n">
        <v>0.099</v>
      </c>
      <c r="T26" s="60" t="s">
        <v>65</v>
      </c>
      <c r="U26" s="59"/>
      <c r="V26" s="34"/>
      <c r="W26" s="35" t="s">
        <v>66</v>
      </c>
      <c r="X26" s="59"/>
      <c r="Y26" s="36"/>
      <c r="Z26" s="35" t="n">
        <v>0.65</v>
      </c>
      <c r="AA26" s="59" t="s">
        <v>39</v>
      </c>
      <c r="AB26" s="36" t="n">
        <v>0.37</v>
      </c>
      <c r="AC26" s="12"/>
      <c r="AD26" s="12"/>
      <c r="AE26" s="12"/>
    </row>
    <row r="27" customFormat="false" ht="12.8" hidden="false" customHeight="true" outlineLevel="0" collapsed="false">
      <c r="A27" s="39" t="s">
        <v>41</v>
      </c>
      <c r="B27" s="39"/>
      <c r="C27" s="83"/>
      <c r="D27" s="84"/>
      <c r="E27" s="26"/>
      <c r="F27" s="40" t="n">
        <v>42073</v>
      </c>
      <c r="G27" s="28"/>
      <c r="H27" s="29"/>
      <c r="I27" s="33"/>
      <c r="J27" s="36"/>
      <c r="K27" s="35"/>
      <c r="L27" s="33"/>
      <c r="M27" s="36"/>
      <c r="N27" s="32"/>
      <c r="O27" s="33"/>
      <c r="P27" s="34"/>
      <c r="Q27" s="29"/>
      <c r="R27" s="33"/>
      <c r="S27" s="36"/>
      <c r="T27" s="35"/>
      <c r="U27" s="33"/>
      <c r="V27" s="36"/>
      <c r="W27" s="35"/>
      <c r="X27" s="33"/>
      <c r="Y27" s="36"/>
      <c r="Z27" s="35" t="n">
        <f aca="false">Z26/AB26/AB26</f>
        <v>4.74799123447772</v>
      </c>
      <c r="AA27" s="30"/>
      <c r="AB27" s="36" t="n">
        <f aca="false">1/AB26/AB26</f>
        <v>7.30460189919649</v>
      </c>
      <c r="AC27" s="29"/>
      <c r="AD27" s="33"/>
      <c r="AE27" s="31"/>
    </row>
    <row r="28" customFormat="false" ht="12.8" hidden="false" customHeight="true" outlineLevel="0" collapsed="false">
      <c r="A28" s="41" t="s">
        <v>67</v>
      </c>
      <c r="B28" s="41"/>
      <c r="C28" s="75"/>
      <c r="D28" s="76" t="n">
        <v>25.147</v>
      </c>
      <c r="E28" s="42" t="s">
        <v>68</v>
      </c>
      <c r="F28" s="62" t="n">
        <v>42356</v>
      </c>
      <c r="G28" s="63" t="s">
        <v>37</v>
      </c>
      <c r="H28" s="64" t="n">
        <v>0.209</v>
      </c>
      <c r="I28" s="65" t="s">
        <v>39</v>
      </c>
      <c r="J28" s="66" t="n">
        <v>0.055</v>
      </c>
      <c r="K28" s="68" t="s">
        <v>69</v>
      </c>
      <c r="L28" s="65"/>
      <c r="M28" s="66"/>
      <c r="N28" s="68" t="s">
        <v>70</v>
      </c>
      <c r="O28" s="65"/>
      <c r="P28" s="66"/>
      <c r="Q28" s="64" t="n">
        <v>0.294</v>
      </c>
      <c r="R28" s="65" t="s">
        <v>39</v>
      </c>
      <c r="S28" s="66" t="n">
        <v>0.078</v>
      </c>
      <c r="T28" s="64" t="n">
        <v>0.838</v>
      </c>
      <c r="U28" s="65" t="s">
        <v>39</v>
      </c>
      <c r="V28" s="66" t="n">
        <v>0.361</v>
      </c>
      <c r="W28" s="77" t="s">
        <v>71</v>
      </c>
      <c r="X28" s="65"/>
      <c r="Y28" s="58"/>
      <c r="Z28" s="56" t="n">
        <v>0.62</v>
      </c>
      <c r="AA28" s="65" t="s">
        <v>39</v>
      </c>
      <c r="AB28" s="58" t="n">
        <v>0.29</v>
      </c>
      <c r="AC28" s="78"/>
      <c r="AD28" s="78"/>
      <c r="AE28" s="78"/>
    </row>
    <row r="29" customFormat="false" ht="12.8" hidden="false" customHeight="true" outlineLevel="0" collapsed="false">
      <c r="A29" s="51" t="s">
        <v>41</v>
      </c>
      <c r="B29" s="51"/>
      <c r="C29" s="79"/>
      <c r="D29" s="80"/>
      <c r="E29" s="81"/>
      <c r="F29" s="53" t="n">
        <v>42382</v>
      </c>
      <c r="G29" s="63"/>
      <c r="H29" s="71"/>
      <c r="I29" s="70"/>
      <c r="J29" s="58"/>
      <c r="K29" s="56"/>
      <c r="L29" s="70"/>
      <c r="M29" s="58"/>
      <c r="N29" s="64"/>
      <c r="O29" s="70"/>
      <c r="P29" s="66"/>
      <c r="Q29" s="71"/>
      <c r="R29" s="70"/>
      <c r="S29" s="58"/>
      <c r="T29" s="56"/>
      <c r="U29" s="70"/>
      <c r="V29" s="58"/>
      <c r="W29" s="56"/>
      <c r="X29" s="70"/>
      <c r="Y29" s="58"/>
      <c r="Z29" s="56" t="n">
        <f aca="false">Z28/AB28/AB28</f>
        <v>7.37217598097503</v>
      </c>
      <c r="AA29" s="57"/>
      <c r="AB29" s="58" t="n">
        <f aca="false">1/AB28/AB28</f>
        <v>11.8906064209275</v>
      </c>
      <c r="AC29" s="71"/>
      <c r="AD29" s="70"/>
      <c r="AE29" s="72"/>
    </row>
    <row r="30" customFormat="false" ht="12.8" hidden="false" customHeight="true" outlineLevel="0" collapsed="false">
      <c r="A30" s="24" t="s">
        <v>72</v>
      </c>
      <c r="B30" s="24"/>
      <c r="C30" s="82"/>
      <c r="D30" s="25" t="n">
        <v>25.098</v>
      </c>
      <c r="E30" s="26" t="s">
        <v>73</v>
      </c>
      <c r="F30" s="27" t="n">
        <v>42529</v>
      </c>
      <c r="G30" s="28" t="s">
        <v>37</v>
      </c>
      <c r="H30" s="32" t="n">
        <v>0.162</v>
      </c>
      <c r="I30" s="59" t="s">
        <v>39</v>
      </c>
      <c r="J30" s="34" t="n">
        <v>0.051</v>
      </c>
      <c r="K30" s="32" t="n">
        <v>0.011</v>
      </c>
      <c r="L30" s="59" t="s">
        <v>39</v>
      </c>
      <c r="M30" s="34" t="n">
        <v>0.073</v>
      </c>
      <c r="N30" s="60" t="s">
        <v>74</v>
      </c>
      <c r="O30" s="59"/>
      <c r="P30" s="34"/>
      <c r="Q30" s="32" t="n">
        <v>0.314</v>
      </c>
      <c r="R30" s="59" t="s">
        <v>39</v>
      </c>
      <c r="S30" s="34" t="n">
        <v>0.082</v>
      </c>
      <c r="T30" s="60" t="s">
        <v>75</v>
      </c>
      <c r="U30" s="59"/>
      <c r="V30" s="34"/>
      <c r="W30" s="35" t="n">
        <v>0.688</v>
      </c>
      <c r="X30" s="59" t="s">
        <v>39</v>
      </c>
      <c r="Y30" s="36" t="n">
        <v>0.844</v>
      </c>
      <c r="Z30" s="35" t="n">
        <v>0.74</v>
      </c>
      <c r="AA30" s="59" t="s">
        <v>39</v>
      </c>
      <c r="AB30" s="36" t="n">
        <v>0.25</v>
      </c>
      <c r="AC30" s="12"/>
      <c r="AD30" s="12"/>
      <c r="AE30" s="12"/>
    </row>
    <row r="31" customFormat="false" ht="38.65" hidden="false" customHeight="true" outlineLevel="0" collapsed="false">
      <c r="A31" s="39" t="s">
        <v>41</v>
      </c>
      <c r="B31" s="39"/>
      <c r="C31" s="83"/>
      <c r="D31" s="84"/>
      <c r="E31" s="85"/>
      <c r="F31" s="40" t="n">
        <v>42558</v>
      </c>
      <c r="G31" s="28"/>
      <c r="H31" s="29"/>
      <c r="I31" s="33"/>
      <c r="J31" s="36"/>
      <c r="K31" s="35"/>
      <c r="L31" s="33"/>
      <c r="M31" s="36"/>
      <c r="N31" s="32"/>
      <c r="O31" s="33"/>
      <c r="P31" s="34"/>
      <c r="Q31" s="29"/>
      <c r="R31" s="33"/>
      <c r="S31" s="36"/>
      <c r="T31" s="35"/>
      <c r="U31" s="33"/>
      <c r="V31" s="36"/>
      <c r="W31" s="35"/>
      <c r="X31" s="33"/>
      <c r="Y31" s="36"/>
      <c r="Z31" s="29" t="n">
        <f aca="false">Z30/AB30/AB30</f>
        <v>11.84</v>
      </c>
      <c r="AA31" s="33"/>
      <c r="AB31" s="36" t="n">
        <f aca="false">1/AB30/AB30</f>
        <v>16</v>
      </c>
      <c r="AC31" s="29"/>
      <c r="AD31" s="33"/>
      <c r="AE31" s="31"/>
    </row>
    <row r="32" customFormat="false" ht="43.85" hidden="false" customHeight="true" outlineLevel="0" collapsed="false">
      <c r="A32" s="41" t="s">
        <v>76</v>
      </c>
      <c r="B32" s="41"/>
      <c r="C32" s="75"/>
      <c r="D32" s="76" t="n">
        <v>52.569</v>
      </c>
      <c r="E32" s="42" t="s">
        <v>77</v>
      </c>
      <c r="F32" s="62" t="n">
        <v>42706</v>
      </c>
      <c r="G32" s="63" t="s">
        <v>37</v>
      </c>
      <c r="H32" s="64" t="n">
        <v>0.123</v>
      </c>
      <c r="I32" s="65" t="s">
        <v>39</v>
      </c>
      <c r="J32" s="66" t="n">
        <v>0.035</v>
      </c>
      <c r="K32" s="64" t="n">
        <v>0.03</v>
      </c>
      <c r="L32" s="65" t="s">
        <v>39</v>
      </c>
      <c r="M32" s="66" t="n">
        <v>0.051</v>
      </c>
      <c r="N32" s="64" t="n">
        <v>0.044</v>
      </c>
      <c r="O32" s="65" t="s">
        <v>39</v>
      </c>
      <c r="P32" s="66" t="n">
        <v>0.015</v>
      </c>
      <c r="Q32" s="64" t="n">
        <v>0.211</v>
      </c>
      <c r="R32" s="65" t="s">
        <v>39</v>
      </c>
      <c r="S32" s="66" t="n">
        <v>0.054</v>
      </c>
      <c r="T32" s="64" t="n">
        <v>0.092</v>
      </c>
      <c r="U32" s="65" t="s">
        <v>39</v>
      </c>
      <c r="V32" s="66" t="n">
        <v>0.22</v>
      </c>
      <c r="W32" s="77" t="s">
        <v>78</v>
      </c>
      <c r="X32" s="65"/>
      <c r="Y32" s="58"/>
      <c r="Z32" s="56" t="n">
        <v>0.47</v>
      </c>
      <c r="AA32" s="65" t="s">
        <v>39</v>
      </c>
      <c r="AB32" s="58" t="n">
        <v>0.18</v>
      </c>
      <c r="AC32" s="78"/>
      <c r="AD32" s="78"/>
      <c r="AE32" s="78"/>
    </row>
    <row r="33" customFormat="false" ht="38.65" hidden="false" customHeight="true" outlineLevel="0" collapsed="false">
      <c r="A33" s="86" t="s">
        <v>41</v>
      </c>
      <c r="B33" s="86"/>
      <c r="C33" s="87"/>
      <c r="D33" s="88"/>
      <c r="E33" s="42"/>
      <c r="F33" s="89" t="n">
        <v>42760</v>
      </c>
      <c r="G33" s="63"/>
      <c r="H33" s="71"/>
      <c r="I33" s="70"/>
      <c r="J33" s="58"/>
      <c r="K33" s="56"/>
      <c r="L33" s="70"/>
      <c r="M33" s="58"/>
      <c r="N33" s="64"/>
      <c r="O33" s="70"/>
      <c r="P33" s="66"/>
      <c r="Q33" s="71"/>
      <c r="R33" s="70"/>
      <c r="S33" s="58"/>
      <c r="T33" s="56"/>
      <c r="U33" s="70"/>
      <c r="V33" s="58"/>
      <c r="W33" s="56"/>
      <c r="X33" s="70"/>
      <c r="Y33" s="58"/>
      <c r="Z33" s="56" t="n">
        <f aca="false">Z32/AB32/AB32</f>
        <v>14.5061728395062</v>
      </c>
      <c r="AA33" s="70"/>
      <c r="AB33" s="58" t="n">
        <f aca="false">1/AB32/AB32</f>
        <v>30.8641975308642</v>
      </c>
      <c r="AC33" s="71"/>
      <c r="AD33" s="70"/>
      <c r="AE33" s="72"/>
    </row>
    <row r="34" customFormat="false" ht="34.3" hidden="false" customHeight="true" outlineLevel="0" collapsed="false">
      <c r="A34" s="86"/>
      <c r="B34" s="86"/>
      <c r="C34" s="87"/>
      <c r="D34" s="88"/>
      <c r="E34" s="90"/>
      <c r="F34" s="89"/>
      <c r="G34" s="63" t="s">
        <v>79</v>
      </c>
      <c r="H34" s="71"/>
      <c r="I34" s="91" t="s">
        <v>80</v>
      </c>
      <c r="J34" s="58"/>
      <c r="K34" s="56"/>
      <c r="L34" s="91" t="s">
        <v>81</v>
      </c>
      <c r="M34" s="58"/>
      <c r="N34" s="64"/>
      <c r="O34" s="70"/>
      <c r="P34" s="66"/>
      <c r="Q34" s="71"/>
      <c r="R34" s="70"/>
      <c r="S34" s="58"/>
      <c r="T34" s="56"/>
      <c r="U34" s="70"/>
      <c r="V34" s="58"/>
      <c r="W34" s="56"/>
      <c r="X34" s="70"/>
      <c r="Y34" s="58"/>
      <c r="Z34" s="56"/>
      <c r="AA34" s="70"/>
      <c r="AB34" s="72"/>
      <c r="AC34" s="71"/>
      <c r="AD34" s="70"/>
      <c r="AE34" s="72"/>
    </row>
    <row r="35" customFormat="false" ht="34.3" hidden="false" customHeight="true" outlineLevel="0" collapsed="false">
      <c r="A35" s="51"/>
      <c r="B35" s="51"/>
      <c r="C35" s="79"/>
      <c r="D35" s="80"/>
      <c r="E35" s="81"/>
      <c r="F35" s="53"/>
      <c r="G35" s="63" t="s">
        <v>37</v>
      </c>
      <c r="H35" s="92" t="s">
        <v>82</v>
      </c>
      <c r="I35" s="70"/>
      <c r="J35" s="58"/>
      <c r="K35" s="56" t="n">
        <v>2.5</v>
      </c>
      <c r="L35" s="91" t="s">
        <v>39</v>
      </c>
      <c r="M35" s="58" t="n">
        <v>2.64</v>
      </c>
      <c r="N35" s="64"/>
      <c r="O35" s="70"/>
      <c r="P35" s="66"/>
      <c r="Q35" s="71"/>
      <c r="R35" s="70"/>
      <c r="S35" s="58"/>
      <c r="T35" s="56"/>
      <c r="U35" s="70"/>
      <c r="V35" s="58"/>
      <c r="W35" s="56"/>
      <c r="X35" s="70"/>
      <c r="Y35" s="58"/>
      <c r="Z35" s="56"/>
      <c r="AA35" s="70"/>
      <c r="AB35" s="72"/>
      <c r="AC35" s="71"/>
      <c r="AD35" s="70"/>
      <c r="AE35" s="72"/>
    </row>
    <row r="36" customFormat="false" ht="43.85" hidden="false" customHeight="true" outlineLevel="0" collapsed="false">
      <c r="A36" s="24" t="s">
        <v>83</v>
      </c>
      <c r="B36" s="24"/>
      <c r="C36" s="82"/>
      <c r="D36" s="25" t="n">
        <v>20.398</v>
      </c>
      <c r="E36" s="26" t="s">
        <v>84</v>
      </c>
      <c r="F36" s="27" t="n">
        <v>43368</v>
      </c>
      <c r="G36" s="28" t="s">
        <v>37</v>
      </c>
      <c r="H36" s="32" t="n">
        <v>0.172</v>
      </c>
      <c r="I36" s="59" t="s">
        <v>39</v>
      </c>
      <c r="J36" s="34" t="n">
        <v>0.058</v>
      </c>
      <c r="K36" s="32" t="n">
        <v>0.097</v>
      </c>
      <c r="L36" s="59" t="s">
        <v>39</v>
      </c>
      <c r="M36" s="34" t="n">
        <v>0.092</v>
      </c>
      <c r="N36" s="32" t="n">
        <v>0.035</v>
      </c>
      <c r="O36" s="59" t="s">
        <v>39</v>
      </c>
      <c r="P36" s="34" t="n">
        <v>0.025</v>
      </c>
      <c r="Q36" s="32" t="n">
        <v>0.188</v>
      </c>
      <c r="R36" s="59" t="s">
        <v>39</v>
      </c>
      <c r="S36" s="34" t="n">
        <v>0.082</v>
      </c>
      <c r="T36" s="32" t="n">
        <v>0.189</v>
      </c>
      <c r="U36" s="59" t="s">
        <v>39</v>
      </c>
      <c r="V36" s="34" t="n">
        <v>0.331</v>
      </c>
      <c r="W36" s="35" t="s">
        <v>85</v>
      </c>
      <c r="X36" s="59"/>
      <c r="Y36" s="36"/>
      <c r="Z36" s="35" t="n">
        <v>1.38</v>
      </c>
      <c r="AA36" s="59" t="s">
        <v>39</v>
      </c>
      <c r="AB36" s="36" t="n">
        <v>0.43</v>
      </c>
      <c r="AC36" s="12"/>
      <c r="AD36" s="12"/>
      <c r="AE36" s="12"/>
    </row>
    <row r="37" customFormat="false" ht="38.65" hidden="false" customHeight="true" outlineLevel="0" collapsed="false">
      <c r="A37" s="93" t="s">
        <v>41</v>
      </c>
      <c r="B37" s="93"/>
      <c r="C37" s="94"/>
      <c r="D37" s="95"/>
      <c r="E37" s="26"/>
      <c r="F37" s="96" t="n">
        <v>43390</v>
      </c>
      <c r="G37" s="28"/>
      <c r="H37" s="29"/>
      <c r="I37" s="33"/>
      <c r="J37" s="36"/>
      <c r="K37" s="35"/>
      <c r="L37" s="33"/>
      <c r="M37" s="36"/>
      <c r="N37" s="32"/>
      <c r="O37" s="33"/>
      <c r="P37" s="34"/>
      <c r="Q37" s="29"/>
      <c r="R37" s="33"/>
      <c r="S37" s="36"/>
      <c r="T37" s="35"/>
      <c r="U37" s="33"/>
      <c r="V37" s="36"/>
      <c r="W37" s="35"/>
      <c r="X37" s="33"/>
      <c r="Y37" s="36"/>
      <c r="Z37" s="35"/>
      <c r="AA37" s="33"/>
      <c r="AB37" s="36"/>
      <c r="AC37" s="29"/>
      <c r="AD37" s="33"/>
      <c r="AE37" s="31"/>
    </row>
    <row r="38" customFormat="false" ht="34.3" hidden="false" customHeight="true" outlineLevel="0" collapsed="false">
      <c r="A38" s="93"/>
      <c r="B38" s="93"/>
      <c r="C38" s="94"/>
      <c r="D38" s="95"/>
      <c r="E38" s="97"/>
      <c r="F38" s="96"/>
      <c r="G38" s="28" t="s">
        <v>79</v>
      </c>
      <c r="H38" s="29"/>
      <c r="I38" s="33" t="s">
        <v>80</v>
      </c>
      <c r="J38" s="36"/>
      <c r="K38" s="35"/>
      <c r="L38" s="33" t="s">
        <v>81</v>
      </c>
      <c r="M38" s="36"/>
      <c r="N38" s="32"/>
      <c r="O38" s="33"/>
      <c r="P38" s="34"/>
      <c r="Q38" s="29"/>
      <c r="R38" s="33"/>
      <c r="S38" s="36"/>
      <c r="T38" s="35"/>
      <c r="U38" s="33"/>
      <c r="V38" s="36"/>
      <c r="W38" s="35"/>
      <c r="X38" s="33"/>
      <c r="Y38" s="36"/>
      <c r="Z38" s="35"/>
      <c r="AA38" s="33"/>
      <c r="AB38" s="31"/>
      <c r="AC38" s="29"/>
      <c r="AD38" s="33"/>
      <c r="AE38" s="31"/>
    </row>
    <row r="39" customFormat="false" ht="34.3" hidden="false" customHeight="true" outlineLevel="0" collapsed="false">
      <c r="A39" s="39"/>
      <c r="B39" s="39"/>
      <c r="C39" s="83"/>
      <c r="D39" s="84"/>
      <c r="E39" s="85"/>
      <c r="F39" s="40"/>
      <c r="G39" s="28" t="s">
        <v>37</v>
      </c>
      <c r="H39" s="35" t="n">
        <v>1.34</v>
      </c>
      <c r="I39" s="33" t="s">
        <v>39</v>
      </c>
      <c r="J39" s="36" t="n">
        <v>1.73</v>
      </c>
      <c r="K39" s="35" t="s">
        <v>86</v>
      </c>
      <c r="L39" s="33"/>
      <c r="M39" s="36"/>
      <c r="N39" s="32"/>
      <c r="O39" s="33"/>
      <c r="P39" s="34"/>
      <c r="Q39" s="29"/>
      <c r="R39" s="33"/>
      <c r="S39" s="36"/>
      <c r="T39" s="35"/>
      <c r="U39" s="33"/>
      <c r="V39" s="36"/>
      <c r="W39" s="35"/>
      <c r="X39" s="33"/>
      <c r="Y39" s="36"/>
      <c r="Z39" s="35"/>
      <c r="AA39" s="33"/>
      <c r="AB39" s="31"/>
      <c r="AC39" s="29"/>
      <c r="AD39" s="33"/>
      <c r="AE39" s="31"/>
    </row>
    <row r="40" customFormat="false" ht="43.85" hidden="false" customHeight="true" outlineLevel="0" collapsed="false">
      <c r="A40" s="41" t="s">
        <v>87</v>
      </c>
      <c r="B40" s="41"/>
      <c r="C40" s="75"/>
      <c r="D40" s="76" t="n">
        <v>10.726</v>
      </c>
      <c r="E40" s="42" t="n">
        <v>181102</v>
      </c>
      <c r="F40" s="62" t="n">
        <v>43406</v>
      </c>
      <c r="G40" s="63" t="s">
        <v>37</v>
      </c>
      <c r="H40" s="64" t="n">
        <v>0.077</v>
      </c>
      <c r="I40" s="65" t="s">
        <v>39</v>
      </c>
      <c r="J40" s="66" t="n">
        <v>0.08</v>
      </c>
      <c r="K40" s="64" t="n">
        <v>0.241</v>
      </c>
      <c r="L40" s="65" t="s">
        <v>39</v>
      </c>
      <c r="M40" s="66" t="n">
        <v>0.126</v>
      </c>
      <c r="N40" s="68" t="s">
        <v>88</v>
      </c>
      <c r="O40" s="65"/>
      <c r="P40" s="66"/>
      <c r="Q40" s="56" t="n">
        <v>0.124</v>
      </c>
      <c r="R40" s="98" t="s">
        <v>39</v>
      </c>
      <c r="S40" s="58" t="n">
        <v>0.11</v>
      </c>
      <c r="T40" s="56" t="n">
        <v>0.712</v>
      </c>
      <c r="U40" s="98" t="s">
        <v>39</v>
      </c>
      <c r="V40" s="58" t="n">
        <v>0.559</v>
      </c>
      <c r="W40" s="77" t="s">
        <v>89</v>
      </c>
      <c r="X40" s="65"/>
      <c r="Y40" s="58"/>
      <c r="Z40" s="56" t="n">
        <v>0.84</v>
      </c>
      <c r="AA40" s="65" t="s">
        <v>39</v>
      </c>
      <c r="AB40" s="58" t="n">
        <v>0.56</v>
      </c>
      <c r="AC40" s="78"/>
      <c r="AD40" s="78"/>
      <c r="AE40" s="78"/>
    </row>
    <row r="41" customFormat="false" ht="38.65" hidden="false" customHeight="true" outlineLevel="0" collapsed="false">
      <c r="A41" s="86" t="s">
        <v>41</v>
      </c>
      <c r="B41" s="86"/>
      <c r="C41" s="87"/>
      <c r="D41" s="88"/>
      <c r="E41" s="90"/>
      <c r="F41" s="89" t="n">
        <v>43417</v>
      </c>
      <c r="G41" s="63"/>
      <c r="H41" s="71"/>
      <c r="I41" s="70"/>
      <c r="J41" s="58"/>
      <c r="K41" s="56"/>
      <c r="L41" s="70"/>
      <c r="M41" s="58"/>
      <c r="N41" s="64"/>
      <c r="O41" s="70"/>
      <c r="P41" s="66"/>
      <c r="Q41" s="71"/>
      <c r="R41" s="70"/>
      <c r="S41" s="58"/>
      <c r="T41" s="56"/>
      <c r="U41" s="70"/>
      <c r="V41" s="58"/>
      <c r="W41" s="56"/>
      <c r="X41" s="70"/>
      <c r="Y41" s="58"/>
      <c r="Z41" s="56"/>
      <c r="AA41" s="70"/>
      <c r="AB41" s="58"/>
      <c r="AC41" s="71"/>
      <c r="AD41" s="70"/>
      <c r="AE41" s="72"/>
    </row>
    <row r="42" customFormat="false" ht="34.3" hidden="false" customHeight="true" outlineLevel="0" collapsed="false">
      <c r="A42" s="86"/>
      <c r="B42" s="86"/>
      <c r="C42" s="87"/>
      <c r="D42" s="88"/>
      <c r="E42" s="90"/>
      <c r="F42" s="89"/>
      <c r="G42" s="63" t="s">
        <v>79</v>
      </c>
      <c r="H42" s="71"/>
      <c r="I42" s="91" t="s">
        <v>80</v>
      </c>
      <c r="J42" s="58"/>
      <c r="K42" s="56"/>
      <c r="L42" s="91" t="s">
        <v>81</v>
      </c>
      <c r="M42" s="58"/>
      <c r="N42" s="64"/>
      <c r="O42" s="70"/>
      <c r="P42" s="66"/>
      <c r="Q42" s="71"/>
      <c r="R42" s="70"/>
      <c r="S42" s="58"/>
      <c r="T42" s="56"/>
      <c r="U42" s="70"/>
      <c r="V42" s="58"/>
      <c r="W42" s="56"/>
      <c r="X42" s="70"/>
      <c r="Y42" s="58"/>
      <c r="Z42" s="56"/>
      <c r="AA42" s="70"/>
      <c r="AB42" s="72"/>
      <c r="AC42" s="71"/>
      <c r="AD42" s="70"/>
      <c r="AE42" s="72"/>
    </row>
    <row r="43" customFormat="false" ht="34.3" hidden="false" customHeight="true" outlineLevel="0" collapsed="false">
      <c r="A43" s="51"/>
      <c r="B43" s="51"/>
      <c r="C43" s="79"/>
      <c r="D43" s="80"/>
      <c r="E43" s="81"/>
      <c r="F43" s="53"/>
      <c r="G43" s="63" t="s">
        <v>37</v>
      </c>
      <c r="H43" s="77" t="s">
        <v>90</v>
      </c>
      <c r="I43" s="70"/>
      <c r="J43" s="58"/>
      <c r="K43" s="77" t="s">
        <v>91</v>
      </c>
      <c r="L43" s="70"/>
      <c r="M43" s="58"/>
      <c r="N43" s="64"/>
      <c r="O43" s="70"/>
      <c r="P43" s="66"/>
      <c r="Q43" s="71"/>
      <c r="R43" s="70"/>
      <c r="S43" s="58"/>
      <c r="T43" s="56"/>
      <c r="U43" s="70"/>
      <c r="V43" s="58"/>
      <c r="W43" s="56"/>
      <c r="X43" s="70"/>
      <c r="Y43" s="58"/>
      <c r="Z43" s="56"/>
      <c r="AA43" s="70"/>
      <c r="AB43" s="72"/>
      <c r="AC43" s="71"/>
      <c r="AD43" s="70"/>
      <c r="AE43" s="72"/>
    </row>
    <row r="44" customFormat="false" ht="43.85" hidden="false" customHeight="true" outlineLevel="0" collapsed="false">
      <c r="A44" s="24" t="s">
        <v>92</v>
      </c>
      <c r="B44" s="24"/>
      <c r="C44" s="82"/>
      <c r="D44" s="25" t="n">
        <v>53.002</v>
      </c>
      <c r="E44" s="26" t="s">
        <v>93</v>
      </c>
      <c r="F44" s="27" t="n">
        <v>43914</v>
      </c>
      <c r="G44" s="28" t="s">
        <v>37</v>
      </c>
      <c r="H44" s="32" t="n">
        <v>1.105</v>
      </c>
      <c r="I44" s="59" t="s">
        <v>39</v>
      </c>
      <c r="J44" s="34" t="n">
        <v>0.145</v>
      </c>
      <c r="K44" s="32" t="n">
        <v>0.1276</v>
      </c>
      <c r="L44" s="59" t="s">
        <v>39</v>
      </c>
      <c r="M44" s="34" t="n">
        <v>0.07508</v>
      </c>
      <c r="N44" s="32" t="n">
        <v>0.02407</v>
      </c>
      <c r="O44" s="59" t="s">
        <v>39</v>
      </c>
      <c r="P44" s="34" t="n">
        <v>0.0093</v>
      </c>
      <c r="Q44" s="32" t="n">
        <v>0.3456</v>
      </c>
      <c r="R44" s="59" t="s">
        <v>39</v>
      </c>
      <c r="S44" s="34" t="n">
        <v>0.06701</v>
      </c>
      <c r="T44" s="35" t="n">
        <v>0.4596</v>
      </c>
      <c r="U44" s="30" t="s">
        <v>39</v>
      </c>
      <c r="V44" s="36" t="n">
        <v>0.1895</v>
      </c>
      <c r="W44" s="35" t="s">
        <v>94</v>
      </c>
      <c r="X44" s="59"/>
      <c r="Y44" s="36"/>
      <c r="Z44" s="35" t="n">
        <v>0.424</v>
      </c>
      <c r="AA44" s="59" t="s">
        <v>39</v>
      </c>
      <c r="AB44" s="36" t="n">
        <v>0.203</v>
      </c>
      <c r="AC44" s="12"/>
      <c r="AD44" s="12"/>
      <c r="AE44" s="12"/>
    </row>
    <row r="45" customFormat="false" ht="38.65" hidden="false" customHeight="true" outlineLevel="0" collapsed="false">
      <c r="A45" s="93" t="s">
        <v>41</v>
      </c>
      <c r="B45" s="93"/>
      <c r="C45" s="94"/>
      <c r="D45" s="95"/>
      <c r="E45" s="97"/>
      <c r="F45" s="96" t="n">
        <v>43970</v>
      </c>
      <c r="G45" s="28"/>
      <c r="H45" s="29"/>
      <c r="I45" s="33"/>
      <c r="J45" s="36"/>
      <c r="K45" s="35"/>
      <c r="L45" s="33"/>
      <c r="M45" s="36"/>
      <c r="N45" s="32"/>
      <c r="O45" s="33"/>
      <c r="P45" s="34"/>
      <c r="Q45" s="29"/>
      <c r="R45" s="33"/>
      <c r="S45" s="36"/>
      <c r="T45" s="35"/>
      <c r="U45" s="33"/>
      <c r="V45" s="36"/>
      <c r="W45" s="35"/>
      <c r="X45" s="33"/>
      <c r="Y45" s="36"/>
      <c r="Z45" s="35"/>
      <c r="AA45" s="33"/>
      <c r="AB45" s="36"/>
      <c r="AC45" s="29"/>
      <c r="AD45" s="33"/>
      <c r="AE45" s="31"/>
    </row>
    <row r="46" customFormat="false" ht="34.3" hidden="false" customHeight="true" outlineLevel="0" collapsed="false">
      <c r="A46" s="93"/>
      <c r="B46" s="93"/>
      <c r="C46" s="94"/>
      <c r="D46" s="95"/>
      <c r="E46" s="97"/>
      <c r="F46" s="96"/>
      <c r="G46" s="28" t="s">
        <v>79</v>
      </c>
      <c r="H46" s="29"/>
      <c r="I46" s="33" t="s">
        <v>80</v>
      </c>
      <c r="J46" s="36"/>
      <c r="K46" s="35"/>
      <c r="L46" s="33" t="s">
        <v>81</v>
      </c>
      <c r="M46" s="36"/>
      <c r="N46" s="32"/>
      <c r="O46" s="33"/>
      <c r="P46" s="34"/>
      <c r="Q46" s="29"/>
      <c r="R46" s="33"/>
      <c r="S46" s="36"/>
      <c r="T46" s="35"/>
      <c r="U46" s="33"/>
      <c r="V46" s="36"/>
      <c r="W46" s="35"/>
      <c r="X46" s="33"/>
      <c r="Y46" s="36"/>
      <c r="Z46" s="35"/>
      <c r="AA46" s="33"/>
      <c r="AB46" s="31"/>
      <c r="AC46" s="29"/>
      <c r="AD46" s="33"/>
      <c r="AE46" s="31"/>
    </row>
    <row r="47" customFormat="false" ht="34.3" hidden="false" customHeight="true" outlineLevel="0" collapsed="false">
      <c r="A47" s="39"/>
      <c r="B47" s="39"/>
      <c r="C47" s="83"/>
      <c r="D47" s="84"/>
      <c r="E47" s="85"/>
      <c r="F47" s="40"/>
      <c r="G47" s="28" t="s">
        <v>37</v>
      </c>
      <c r="H47" s="35" t="n">
        <v>1.6297</v>
      </c>
      <c r="I47" s="33" t="s">
        <v>39</v>
      </c>
      <c r="J47" s="36" t="n">
        <v>1.081</v>
      </c>
      <c r="K47" s="35" t="n">
        <v>0</v>
      </c>
      <c r="L47" s="33" t="s">
        <v>39</v>
      </c>
      <c r="M47" s="36" t="n">
        <v>0.6657</v>
      </c>
      <c r="N47" s="32"/>
      <c r="O47" s="33"/>
      <c r="P47" s="34"/>
      <c r="Q47" s="29"/>
      <c r="R47" s="33"/>
      <c r="S47" s="36"/>
      <c r="T47" s="35"/>
      <c r="U47" s="33"/>
      <c r="V47" s="36"/>
      <c r="W47" s="35"/>
      <c r="X47" s="33"/>
      <c r="Y47" s="36"/>
      <c r="Z47" s="35"/>
      <c r="AA47" s="33"/>
      <c r="AB47" s="31"/>
      <c r="AC47" s="29"/>
      <c r="AD47" s="33"/>
      <c r="AE47" s="31"/>
    </row>
    <row r="48" customFormat="false" ht="43.85" hidden="false" customHeight="true" outlineLevel="0" collapsed="false">
      <c r="A48" s="41" t="s">
        <v>95</v>
      </c>
      <c r="B48" s="41"/>
      <c r="C48" s="75"/>
      <c r="D48" s="76" t="n">
        <v>40.956</v>
      </c>
      <c r="E48" s="42" t="s">
        <v>96</v>
      </c>
      <c r="F48" s="62" t="n">
        <v>44054</v>
      </c>
      <c r="G48" s="63" t="s">
        <v>37</v>
      </c>
      <c r="H48" s="64" t="n">
        <v>0.1683</v>
      </c>
      <c r="I48" s="65" t="s">
        <v>39</v>
      </c>
      <c r="J48" s="66" t="n">
        <v>0.1044</v>
      </c>
      <c r="K48" s="64" t="n">
        <v>0.1355</v>
      </c>
      <c r="L48" s="65" t="s">
        <v>39</v>
      </c>
      <c r="M48" s="66" t="n">
        <v>0.7493</v>
      </c>
      <c r="N48" s="68" t="s">
        <v>69</v>
      </c>
      <c r="O48" s="65"/>
      <c r="P48" s="66"/>
      <c r="Q48" s="64" t="n">
        <v>0.2076</v>
      </c>
      <c r="R48" s="65" t="s">
        <v>39</v>
      </c>
      <c r="S48" s="66" t="n">
        <v>0.06712</v>
      </c>
      <c r="T48" s="56" t="n">
        <v>0.1891</v>
      </c>
      <c r="U48" s="98" t="s">
        <v>39</v>
      </c>
      <c r="V48" s="58" t="n">
        <v>0.1831</v>
      </c>
      <c r="W48" s="77" t="s">
        <v>97</v>
      </c>
      <c r="X48" s="65"/>
      <c r="Y48" s="58"/>
      <c r="Z48" s="56" t="n">
        <v>0.43679</v>
      </c>
      <c r="AA48" s="65" t="s">
        <v>39</v>
      </c>
      <c r="AB48" s="58" t="n">
        <v>0.2013</v>
      </c>
      <c r="AC48" s="78"/>
      <c r="AD48" s="78"/>
      <c r="AE48" s="78"/>
    </row>
    <row r="49" customFormat="false" ht="38.65" hidden="false" customHeight="true" outlineLevel="0" collapsed="false">
      <c r="A49" s="86" t="s">
        <v>41</v>
      </c>
      <c r="B49" s="86"/>
      <c r="C49" s="87"/>
      <c r="D49" s="88"/>
      <c r="E49" s="90"/>
      <c r="F49" s="89" t="n">
        <v>44076</v>
      </c>
      <c r="G49" s="63"/>
      <c r="H49" s="71"/>
      <c r="I49" s="70"/>
      <c r="J49" s="58"/>
      <c r="K49" s="56"/>
      <c r="L49" s="70"/>
      <c r="M49" s="58"/>
      <c r="N49" s="64"/>
      <c r="O49" s="70"/>
      <c r="P49" s="66"/>
      <c r="Q49" s="71"/>
      <c r="R49" s="70"/>
      <c r="S49" s="58"/>
      <c r="T49" s="56"/>
      <c r="U49" s="70"/>
      <c r="V49" s="58"/>
      <c r="W49" s="56"/>
      <c r="X49" s="70"/>
      <c r="Y49" s="58"/>
      <c r="Z49" s="56"/>
      <c r="AA49" s="70"/>
      <c r="AB49" s="58"/>
      <c r="AC49" s="71"/>
      <c r="AD49" s="70"/>
      <c r="AE49" s="72"/>
    </row>
    <row r="50" customFormat="false" ht="34.3" hidden="false" customHeight="true" outlineLevel="0" collapsed="false">
      <c r="A50" s="86"/>
      <c r="B50" s="86"/>
      <c r="C50" s="87"/>
      <c r="D50" s="88"/>
      <c r="E50" s="90"/>
      <c r="F50" s="89"/>
      <c r="G50" s="63" t="s">
        <v>79</v>
      </c>
      <c r="H50" s="71"/>
      <c r="I50" s="91" t="s">
        <v>80</v>
      </c>
      <c r="J50" s="58"/>
      <c r="K50" s="56"/>
      <c r="L50" s="91" t="s">
        <v>81</v>
      </c>
      <c r="M50" s="58"/>
      <c r="N50" s="64"/>
      <c r="O50" s="91" t="s">
        <v>98</v>
      </c>
      <c r="P50" s="66"/>
      <c r="Q50" s="71"/>
      <c r="R50" s="70"/>
      <c r="S50" s="58"/>
      <c r="T50" s="56"/>
      <c r="U50" s="70"/>
      <c r="V50" s="58"/>
      <c r="W50" s="56"/>
      <c r="X50" s="70"/>
      <c r="Y50" s="58"/>
      <c r="Z50" s="56"/>
      <c r="AA50" s="70"/>
      <c r="AB50" s="72"/>
      <c r="AC50" s="71"/>
      <c r="AD50" s="70"/>
      <c r="AE50" s="72"/>
    </row>
    <row r="51" customFormat="false" ht="34.3" hidden="false" customHeight="true" outlineLevel="0" collapsed="false">
      <c r="A51" s="51" t="s">
        <v>99</v>
      </c>
      <c r="B51" s="51"/>
      <c r="C51" s="79"/>
      <c r="D51" s="80"/>
      <c r="E51" s="81"/>
      <c r="F51" s="53"/>
      <c r="G51" s="63" t="s">
        <v>37</v>
      </c>
      <c r="H51" s="77" t="s">
        <v>100</v>
      </c>
      <c r="I51" s="70"/>
      <c r="J51" s="58"/>
      <c r="K51" s="77" t="s">
        <v>101</v>
      </c>
      <c r="L51" s="70"/>
      <c r="M51" s="58"/>
      <c r="N51" s="56" t="n">
        <v>1.068</v>
      </c>
      <c r="O51" s="98" t="s">
        <v>39</v>
      </c>
      <c r="P51" s="58" t="n">
        <v>2.145</v>
      </c>
      <c r="Q51" s="71"/>
      <c r="R51" s="70"/>
      <c r="S51" s="58"/>
      <c r="T51" s="56"/>
      <c r="U51" s="70"/>
      <c r="V51" s="58"/>
      <c r="W51" s="56"/>
      <c r="X51" s="70"/>
      <c r="Y51" s="58"/>
      <c r="Z51" s="56"/>
      <c r="AA51" s="70"/>
      <c r="AB51" s="72"/>
      <c r="AC51" s="71"/>
      <c r="AD51" s="70"/>
      <c r="AE51" s="72"/>
    </row>
    <row r="52" customFormat="false" ht="65.8" hidden="false" customHeight="true" outlineLevel="0" collapsed="false">
      <c r="A52" s="24" t="s">
        <v>102</v>
      </c>
      <c r="B52" s="24" t="s">
        <v>103</v>
      </c>
      <c r="C52" s="99"/>
      <c r="D52" s="24" t="n">
        <v>283.566</v>
      </c>
      <c r="E52" s="24"/>
      <c r="F52" s="27"/>
      <c r="G52" s="28" t="s">
        <v>37</v>
      </c>
      <c r="H52" s="32" t="n">
        <v>0.23</v>
      </c>
      <c r="I52" s="33" t="s">
        <v>39</v>
      </c>
      <c r="J52" s="34" t="n">
        <v>0.04</v>
      </c>
      <c r="K52" s="32" t="n">
        <v>0.044</v>
      </c>
      <c r="L52" s="33" t="s">
        <v>39</v>
      </c>
      <c r="M52" s="34" t="n">
        <v>0.027</v>
      </c>
      <c r="N52" s="32" t="n">
        <v>0.023</v>
      </c>
      <c r="O52" s="33" t="s">
        <v>39</v>
      </c>
      <c r="P52" s="34" t="n">
        <v>0.008</v>
      </c>
      <c r="Q52" s="35" t="n">
        <v>0.752</v>
      </c>
      <c r="R52" s="33" t="s">
        <v>39</v>
      </c>
      <c r="S52" s="36" t="n">
        <v>0.216</v>
      </c>
      <c r="T52" s="35" t="n">
        <v>0.249</v>
      </c>
      <c r="U52" s="33" t="s">
        <v>39</v>
      </c>
      <c r="V52" s="36" t="n">
        <v>0.108</v>
      </c>
      <c r="W52" s="35" t="s">
        <v>104</v>
      </c>
      <c r="X52" s="33"/>
      <c r="Y52" s="36"/>
      <c r="Z52" s="32" t="n">
        <v>0.221</v>
      </c>
      <c r="AA52" s="33" t="s">
        <v>39</v>
      </c>
      <c r="AB52" s="34" t="n">
        <v>0.072</v>
      </c>
      <c r="AC52" s="29"/>
      <c r="AD52" s="33"/>
      <c r="AE52" s="31"/>
    </row>
    <row r="53" customFormat="false" ht="34.3" hidden="false" customHeight="true" outlineLevel="0" collapsed="false">
      <c r="A53" s="93" t="s">
        <v>41</v>
      </c>
      <c r="B53" s="93"/>
      <c r="C53" s="94"/>
      <c r="D53" s="95"/>
      <c r="E53" s="95"/>
      <c r="F53" s="96"/>
      <c r="G53" s="28"/>
      <c r="H53" s="29"/>
      <c r="I53" s="33"/>
      <c r="J53" s="36"/>
      <c r="K53" s="35"/>
      <c r="L53" s="33"/>
      <c r="M53" s="36"/>
      <c r="N53" s="32"/>
      <c r="O53" s="33"/>
      <c r="P53" s="34"/>
      <c r="Q53" s="29"/>
      <c r="R53" s="33"/>
      <c r="S53" s="36"/>
      <c r="T53" s="35"/>
      <c r="U53" s="33"/>
      <c r="V53" s="36"/>
      <c r="W53" s="35"/>
      <c r="X53" s="33"/>
      <c r="Y53" s="36"/>
      <c r="Z53" s="35"/>
      <c r="AA53" s="33"/>
      <c r="AB53" s="36"/>
      <c r="AC53" s="12"/>
      <c r="AD53" s="12"/>
      <c r="AE53" s="12"/>
    </row>
    <row r="54" customFormat="false" ht="34.3" hidden="false" customHeight="true" outlineLevel="0" collapsed="false">
      <c r="A54" s="93"/>
      <c r="B54" s="93"/>
      <c r="C54" s="94"/>
      <c r="D54" s="95"/>
      <c r="E54" s="95"/>
      <c r="F54" s="96"/>
      <c r="G54" s="28" t="s">
        <v>79</v>
      </c>
      <c r="H54" s="29"/>
      <c r="I54" s="33" t="s">
        <v>80</v>
      </c>
      <c r="J54" s="36"/>
      <c r="K54" s="35"/>
      <c r="L54" s="33" t="s">
        <v>81</v>
      </c>
      <c r="M54" s="36"/>
      <c r="N54" s="32"/>
      <c r="O54" s="33"/>
      <c r="P54" s="34"/>
      <c r="Q54" s="29"/>
      <c r="R54" s="33"/>
      <c r="S54" s="36"/>
      <c r="T54" s="35"/>
      <c r="U54" s="33"/>
      <c r="V54" s="36"/>
      <c r="W54" s="35"/>
      <c r="X54" s="33"/>
      <c r="Y54" s="36"/>
      <c r="Z54" s="35"/>
      <c r="AA54" s="33"/>
      <c r="AB54" s="31"/>
      <c r="AC54" s="29"/>
      <c r="AD54" s="33"/>
      <c r="AE54" s="31"/>
    </row>
    <row r="55" customFormat="false" ht="34.3" hidden="false" customHeight="true" outlineLevel="0" collapsed="false">
      <c r="A55" s="39"/>
      <c r="B55" s="39"/>
      <c r="C55" s="83"/>
      <c r="D55" s="84"/>
      <c r="E55" s="84"/>
      <c r="F55" s="40"/>
      <c r="G55" s="28" t="s">
        <v>37</v>
      </c>
      <c r="H55" s="100" t="s">
        <v>105</v>
      </c>
      <c r="I55" s="33" t="s">
        <v>106</v>
      </c>
      <c r="J55" s="36"/>
      <c r="K55" s="35" t="n">
        <v>0.785</v>
      </c>
      <c r="L55" s="33" t="s">
        <v>39</v>
      </c>
      <c r="M55" s="36" t="n">
        <v>0.97</v>
      </c>
      <c r="N55" s="32"/>
      <c r="O55" s="33"/>
      <c r="P55" s="34"/>
      <c r="Q55" s="29"/>
      <c r="R55" s="33"/>
      <c r="S55" s="36"/>
      <c r="T55" s="35"/>
      <c r="U55" s="33"/>
      <c r="V55" s="36"/>
      <c r="W55" s="35"/>
      <c r="X55" s="33"/>
      <c r="Y55" s="36"/>
      <c r="Z55" s="35"/>
      <c r="AA55" s="33"/>
      <c r="AB55" s="31"/>
      <c r="AC55" s="29"/>
      <c r="AD55" s="33"/>
      <c r="AE55" s="31"/>
    </row>
    <row r="56" customFormat="false" ht="42.4" hidden="false" customHeight="true" outlineLevel="0" collapsed="false">
      <c r="A56" s="101" t="s">
        <v>107</v>
      </c>
      <c r="B56" s="102" t="s">
        <v>108</v>
      </c>
      <c r="C56" s="103" t="s">
        <v>109</v>
      </c>
      <c r="D56" s="104" t="n">
        <v>33.032</v>
      </c>
      <c r="E56" s="105" t="s">
        <v>110</v>
      </c>
      <c r="F56" s="106" t="n">
        <v>44277</v>
      </c>
      <c r="G56" s="107" t="s">
        <v>111</v>
      </c>
      <c r="H56" s="108"/>
      <c r="I56" s="109" t="s">
        <v>27</v>
      </c>
      <c r="J56" s="110"/>
      <c r="K56" s="108"/>
      <c r="L56" s="109" t="s">
        <v>28</v>
      </c>
      <c r="M56" s="110"/>
      <c r="N56" s="108"/>
      <c r="O56" s="109" t="s">
        <v>29</v>
      </c>
      <c r="P56" s="110"/>
      <c r="Q56" s="108"/>
      <c r="R56" s="109" t="s">
        <v>30</v>
      </c>
      <c r="S56" s="110"/>
      <c r="T56" s="111"/>
      <c r="U56" s="109" t="s">
        <v>112</v>
      </c>
      <c r="V56" s="110"/>
      <c r="W56" s="108"/>
      <c r="X56" s="109" t="s">
        <v>32</v>
      </c>
      <c r="Y56" s="110"/>
      <c r="Z56" s="108"/>
      <c r="AA56" s="109" t="s">
        <v>98</v>
      </c>
      <c r="AB56" s="110"/>
      <c r="AC56" s="112" t="s">
        <v>34</v>
      </c>
      <c r="AD56" s="112"/>
      <c r="AE56" s="112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</row>
    <row r="57" customFormat="false" ht="28.25" hidden="false" customHeight="true" outlineLevel="0" collapsed="false">
      <c r="A57" s="114" t="s">
        <v>41</v>
      </c>
      <c r="B57" s="102"/>
      <c r="C57" s="115"/>
      <c r="D57" s="116"/>
      <c r="E57" s="116"/>
      <c r="F57" s="117" t="n">
        <v>44312</v>
      </c>
      <c r="G57" s="107" t="s">
        <v>37</v>
      </c>
      <c r="H57" s="118" t="n">
        <v>0.2586</v>
      </c>
      <c r="I57" s="119" t="s">
        <v>39</v>
      </c>
      <c r="J57" s="120" t="n">
        <v>0.03125</v>
      </c>
      <c r="K57" s="118" t="n">
        <v>0.5146</v>
      </c>
      <c r="L57" s="119" t="s">
        <v>39</v>
      </c>
      <c r="M57" s="120" t="n">
        <v>0.1591</v>
      </c>
      <c r="N57" s="121" t="n">
        <v>0.007358</v>
      </c>
      <c r="O57" s="122" t="s">
        <v>39</v>
      </c>
      <c r="P57" s="123" t="n">
        <v>0.005664</v>
      </c>
      <c r="Q57" s="118" t="n">
        <v>0.2039</v>
      </c>
      <c r="R57" s="119" t="s">
        <v>39</v>
      </c>
      <c r="S57" s="120" t="n">
        <v>0.02909</v>
      </c>
      <c r="T57" s="124" t="n">
        <v>4.161</v>
      </c>
      <c r="U57" s="125" t="s">
        <v>39</v>
      </c>
      <c r="V57" s="126" t="n">
        <v>1.116</v>
      </c>
      <c r="W57" s="118" t="n">
        <v>0.043215</v>
      </c>
      <c r="X57" s="119" t="s">
        <v>39</v>
      </c>
      <c r="Y57" s="120" t="n">
        <v>0.02767</v>
      </c>
      <c r="Z57" s="118" t="n">
        <v>0.2246</v>
      </c>
      <c r="AA57" s="119" t="s">
        <v>39</v>
      </c>
      <c r="AB57" s="120" t="n">
        <v>0.06323</v>
      </c>
      <c r="AC57" s="127"/>
      <c r="AD57" s="127"/>
      <c r="AE57" s="127"/>
    </row>
    <row r="58" customFormat="false" ht="33.15" hidden="false" customHeight="true" outlineLevel="0" collapsed="false">
      <c r="A58" s="114"/>
      <c r="B58" s="114" t="s">
        <v>113</v>
      </c>
      <c r="C58" s="114"/>
      <c r="D58" s="114"/>
      <c r="E58" s="114"/>
      <c r="F58" s="117"/>
      <c r="G58" s="107"/>
      <c r="H58" s="128"/>
      <c r="I58" s="125"/>
      <c r="J58" s="129"/>
      <c r="K58" s="128"/>
      <c r="L58" s="125"/>
      <c r="M58" s="129"/>
      <c r="N58" s="128"/>
      <c r="O58" s="125"/>
      <c r="P58" s="129"/>
      <c r="Q58" s="128"/>
      <c r="R58" s="125"/>
      <c r="S58" s="130"/>
      <c r="T58" s="128"/>
      <c r="U58" s="125"/>
      <c r="V58" s="129"/>
      <c r="W58" s="131"/>
      <c r="X58" s="125"/>
      <c r="Y58" s="130"/>
      <c r="Z58" s="131"/>
      <c r="AA58" s="125"/>
      <c r="AB58" s="130"/>
      <c r="AC58" s="132"/>
      <c r="AD58" s="125"/>
      <c r="AE58" s="133"/>
    </row>
    <row r="59" customFormat="false" ht="34.3" hidden="false" customHeight="true" outlineLevel="0" collapsed="false">
      <c r="A59" s="114"/>
      <c r="B59" s="114" t="s">
        <v>114</v>
      </c>
      <c r="C59" s="103"/>
      <c r="D59" s="114"/>
      <c r="E59" s="114"/>
      <c r="F59" s="117"/>
      <c r="G59" s="107" t="s">
        <v>111</v>
      </c>
      <c r="H59" s="134" t="s">
        <v>115</v>
      </c>
      <c r="I59" s="134"/>
      <c r="J59" s="134"/>
      <c r="K59" s="108"/>
      <c r="L59" s="109" t="s">
        <v>80</v>
      </c>
      <c r="M59" s="110"/>
      <c r="N59" s="135"/>
      <c r="O59" s="109" t="s">
        <v>116</v>
      </c>
      <c r="P59" s="136"/>
      <c r="Q59" s="135"/>
      <c r="R59" s="109" t="s">
        <v>117</v>
      </c>
      <c r="S59" s="136"/>
      <c r="T59" s="134"/>
      <c r="U59" s="134"/>
      <c r="V59" s="134"/>
      <c r="W59" s="111"/>
      <c r="X59" s="109"/>
      <c r="Y59" s="137"/>
      <c r="Z59" s="111"/>
      <c r="AA59" s="109"/>
      <c r="AB59" s="137"/>
      <c r="AC59" s="108"/>
      <c r="AD59" s="109"/>
      <c r="AE59" s="110"/>
    </row>
    <row r="60" customFormat="false" ht="34.3" hidden="false" customHeight="true" outlineLevel="0" collapsed="false">
      <c r="A60" s="114"/>
      <c r="B60" s="114"/>
      <c r="C60" s="103"/>
      <c r="D60" s="114"/>
      <c r="E60" s="114"/>
      <c r="F60" s="117"/>
      <c r="G60" s="107" t="s">
        <v>118</v>
      </c>
      <c r="H60" s="138" t="s">
        <v>119</v>
      </c>
      <c r="I60" s="139"/>
      <c r="J60" s="140"/>
      <c r="K60" s="141" t="s">
        <v>120</v>
      </c>
      <c r="L60" s="142"/>
      <c r="M60" s="143"/>
      <c r="N60" s="118" t="n">
        <v>0.0314</v>
      </c>
      <c r="O60" s="119" t="s">
        <v>39</v>
      </c>
      <c r="P60" s="120" t="n">
        <v>0.03578</v>
      </c>
      <c r="Q60" s="118" t="n">
        <v>0.2947</v>
      </c>
      <c r="R60" s="119" t="s">
        <v>39</v>
      </c>
      <c r="S60" s="120" t="n">
        <v>0.07995</v>
      </c>
      <c r="T60" s="144"/>
      <c r="U60" s="145"/>
      <c r="V60" s="146"/>
      <c r="W60" s="131"/>
      <c r="X60" s="125"/>
      <c r="Y60" s="130"/>
      <c r="Z60" s="131"/>
      <c r="AA60" s="125"/>
      <c r="AB60" s="130"/>
      <c r="AC60" s="132"/>
      <c r="AD60" s="125"/>
      <c r="AE60" s="133"/>
    </row>
    <row r="61" customFormat="false" ht="34.3" hidden="false" customHeight="true" outlineLevel="0" collapsed="false">
      <c r="A61" s="147"/>
      <c r="B61" s="147"/>
      <c r="C61" s="148"/>
      <c r="D61" s="147"/>
      <c r="E61" s="147"/>
      <c r="F61" s="149"/>
      <c r="G61" s="107"/>
      <c r="H61" s="128"/>
      <c r="I61" s="125"/>
      <c r="J61" s="129"/>
      <c r="K61" s="141"/>
      <c r="L61" s="142"/>
      <c r="M61" s="143"/>
      <c r="N61" s="118"/>
      <c r="O61" s="125"/>
      <c r="P61" s="120"/>
      <c r="Q61" s="128"/>
      <c r="R61" s="125"/>
      <c r="S61" s="130"/>
      <c r="T61" s="124"/>
      <c r="U61" s="142"/>
      <c r="V61" s="126"/>
      <c r="W61" s="131"/>
      <c r="X61" s="125"/>
      <c r="Y61" s="130"/>
      <c r="Z61" s="131"/>
      <c r="AA61" s="125"/>
      <c r="AB61" s="130"/>
      <c r="AC61" s="132"/>
      <c r="AD61" s="125"/>
      <c r="AE61" s="133"/>
    </row>
    <row r="62" customFormat="false" ht="42.4" hidden="false" customHeight="true" outlineLevel="0" collapsed="false">
      <c r="A62" s="101" t="s">
        <v>121</v>
      </c>
      <c r="B62" s="102" t="s">
        <v>122</v>
      </c>
      <c r="C62" s="103" t="s">
        <v>109</v>
      </c>
      <c r="D62" s="104" t="n">
        <v>40.479</v>
      </c>
      <c r="E62" s="105" t="s">
        <v>123</v>
      </c>
      <c r="F62" s="106" t="n">
        <v>44406</v>
      </c>
      <c r="G62" s="107" t="s">
        <v>111</v>
      </c>
      <c r="H62" s="108"/>
      <c r="I62" s="109" t="s">
        <v>27</v>
      </c>
      <c r="J62" s="110"/>
      <c r="K62" s="108"/>
      <c r="L62" s="109" t="s">
        <v>28</v>
      </c>
      <c r="M62" s="110"/>
      <c r="N62" s="108"/>
      <c r="O62" s="109" t="s">
        <v>29</v>
      </c>
      <c r="P62" s="110"/>
      <c r="Q62" s="108"/>
      <c r="R62" s="109" t="s">
        <v>30</v>
      </c>
      <c r="S62" s="110"/>
      <c r="T62" s="111"/>
      <c r="U62" s="109" t="s">
        <v>112</v>
      </c>
      <c r="V62" s="110"/>
      <c r="W62" s="108"/>
      <c r="X62" s="109" t="s">
        <v>32</v>
      </c>
      <c r="Y62" s="110"/>
      <c r="Z62" s="108"/>
      <c r="AA62" s="109" t="s">
        <v>98</v>
      </c>
      <c r="AB62" s="110"/>
      <c r="AC62" s="112" t="s">
        <v>34</v>
      </c>
      <c r="AD62" s="112"/>
      <c r="AE62" s="112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</row>
    <row r="63" customFormat="false" ht="28.25" hidden="false" customHeight="true" outlineLevel="0" collapsed="false">
      <c r="A63" s="114" t="s">
        <v>41</v>
      </c>
      <c r="B63" s="102"/>
      <c r="C63" s="115"/>
      <c r="D63" s="116"/>
      <c r="E63" s="150" t="s">
        <v>124</v>
      </c>
      <c r="F63" s="117" t="n">
        <v>44449</v>
      </c>
      <c r="G63" s="107" t="s">
        <v>37</v>
      </c>
      <c r="H63" s="118" t="n">
        <v>0.02235</v>
      </c>
      <c r="I63" s="119" t="s">
        <v>39</v>
      </c>
      <c r="J63" s="120" t="n">
        <v>0.02191</v>
      </c>
      <c r="K63" s="118" t="n">
        <v>1.634</v>
      </c>
      <c r="L63" s="119" t="s">
        <v>39</v>
      </c>
      <c r="M63" s="120" t="n">
        <v>0.2491</v>
      </c>
      <c r="N63" s="151" t="s">
        <v>125</v>
      </c>
      <c r="O63" s="122"/>
      <c r="P63" s="123"/>
      <c r="Q63" s="118" t="n">
        <v>0.0504</v>
      </c>
      <c r="R63" s="119" t="s">
        <v>39</v>
      </c>
      <c r="S63" s="120" t="n">
        <v>0.0218</v>
      </c>
      <c r="T63" s="124" t="n">
        <v>0.79954</v>
      </c>
      <c r="U63" s="125" t="s">
        <v>39</v>
      </c>
      <c r="V63" s="126" t="n">
        <v>1.442</v>
      </c>
      <c r="W63" s="118" t="n">
        <v>0.033305</v>
      </c>
      <c r="X63" s="119" t="s">
        <v>39</v>
      </c>
      <c r="Y63" s="120" t="n">
        <v>0.02507</v>
      </c>
      <c r="Z63" s="118" t="n">
        <v>0.09359</v>
      </c>
      <c r="AA63" s="119" t="s">
        <v>39</v>
      </c>
      <c r="AB63" s="120" t="n">
        <v>0.0582</v>
      </c>
      <c r="AC63" s="127"/>
      <c r="AD63" s="127"/>
      <c r="AE63" s="127"/>
    </row>
    <row r="64" customFormat="false" ht="33.15" hidden="false" customHeight="true" outlineLevel="0" collapsed="false">
      <c r="A64" s="114"/>
      <c r="B64" s="114" t="s">
        <v>113</v>
      </c>
      <c r="C64" s="114"/>
      <c r="D64" s="114"/>
      <c r="E64" s="114"/>
      <c r="F64" s="117"/>
      <c r="G64" s="107"/>
      <c r="H64" s="128"/>
      <c r="I64" s="125"/>
      <c r="J64" s="129"/>
      <c r="K64" s="128"/>
      <c r="L64" s="125"/>
      <c r="M64" s="129"/>
      <c r="N64" s="128"/>
      <c r="O64" s="125"/>
      <c r="P64" s="129"/>
      <c r="Q64" s="128"/>
      <c r="R64" s="125"/>
      <c r="S64" s="130"/>
      <c r="T64" s="128"/>
      <c r="U64" s="125"/>
      <c r="V64" s="129"/>
      <c r="W64" s="131"/>
      <c r="X64" s="125"/>
      <c r="Y64" s="130"/>
      <c r="Z64" s="131"/>
      <c r="AA64" s="125"/>
      <c r="AB64" s="130"/>
      <c r="AC64" s="132"/>
      <c r="AD64" s="125"/>
      <c r="AE64" s="133"/>
    </row>
    <row r="65" customFormat="false" ht="34.3" hidden="false" customHeight="true" outlineLevel="0" collapsed="false">
      <c r="A65" s="114"/>
      <c r="B65" s="114" t="s">
        <v>114</v>
      </c>
      <c r="C65" s="103"/>
      <c r="D65" s="114"/>
      <c r="E65" s="114"/>
      <c r="F65" s="117"/>
      <c r="G65" s="107" t="s">
        <v>111</v>
      </c>
      <c r="H65" s="134" t="s">
        <v>115</v>
      </c>
      <c r="I65" s="134"/>
      <c r="J65" s="134"/>
      <c r="K65" s="108"/>
      <c r="L65" s="109" t="s">
        <v>80</v>
      </c>
      <c r="M65" s="110"/>
      <c r="N65" s="135"/>
      <c r="O65" s="109" t="s">
        <v>116</v>
      </c>
      <c r="P65" s="136"/>
      <c r="Q65" s="135"/>
      <c r="R65" s="109" t="s">
        <v>117</v>
      </c>
      <c r="S65" s="136"/>
      <c r="T65" s="134"/>
      <c r="U65" s="134"/>
      <c r="V65" s="134"/>
      <c r="W65" s="111"/>
      <c r="X65" s="109"/>
      <c r="Y65" s="137"/>
      <c r="Z65" s="111"/>
      <c r="AA65" s="109"/>
      <c r="AB65" s="137"/>
      <c r="AC65" s="108"/>
      <c r="AD65" s="109"/>
      <c r="AE65" s="110"/>
    </row>
    <row r="66" customFormat="false" ht="34.3" hidden="false" customHeight="true" outlineLevel="0" collapsed="false">
      <c r="A66" s="114"/>
      <c r="B66" s="114"/>
      <c r="C66" s="103"/>
      <c r="D66" s="114"/>
      <c r="E66" s="114"/>
      <c r="F66" s="117"/>
      <c r="G66" s="107" t="s">
        <v>118</v>
      </c>
      <c r="H66" s="138" t="s">
        <v>126</v>
      </c>
      <c r="I66" s="139"/>
      <c r="J66" s="140"/>
      <c r="K66" s="141" t="s">
        <v>127</v>
      </c>
      <c r="L66" s="142"/>
      <c r="M66" s="143"/>
      <c r="N66" s="152" t="s">
        <v>128</v>
      </c>
      <c r="O66" s="119"/>
      <c r="P66" s="120"/>
      <c r="Q66" s="118" t="n">
        <v>0.0972</v>
      </c>
      <c r="R66" s="119" t="s">
        <v>39</v>
      </c>
      <c r="S66" s="120" t="n">
        <v>0.06547</v>
      </c>
      <c r="T66" s="144"/>
      <c r="U66" s="145"/>
      <c r="V66" s="146"/>
      <c r="W66" s="131"/>
      <c r="X66" s="125"/>
      <c r="Y66" s="130"/>
      <c r="Z66" s="131"/>
      <c r="AA66" s="125"/>
      <c r="AB66" s="130"/>
      <c r="AC66" s="132"/>
      <c r="AD66" s="125"/>
      <c r="AE66" s="133"/>
    </row>
    <row r="67" customFormat="false" ht="34.3" hidden="false" customHeight="true" outlineLevel="0" collapsed="false">
      <c r="A67" s="147"/>
      <c r="B67" s="147"/>
      <c r="C67" s="148"/>
      <c r="D67" s="147"/>
      <c r="E67" s="147"/>
      <c r="F67" s="149"/>
      <c r="G67" s="107"/>
      <c r="H67" s="128"/>
      <c r="I67" s="125"/>
      <c r="J67" s="129"/>
      <c r="K67" s="141"/>
      <c r="L67" s="142"/>
      <c r="M67" s="143"/>
      <c r="N67" s="118"/>
      <c r="O67" s="125"/>
      <c r="P67" s="120"/>
      <c r="Q67" s="128"/>
      <c r="R67" s="125"/>
      <c r="S67" s="130"/>
      <c r="T67" s="124"/>
      <c r="U67" s="142"/>
      <c r="V67" s="126"/>
      <c r="W67" s="131"/>
      <c r="X67" s="125"/>
      <c r="Y67" s="130"/>
      <c r="Z67" s="131"/>
      <c r="AA67" s="125"/>
      <c r="AB67" s="130"/>
      <c r="AC67" s="132"/>
      <c r="AD67" s="125"/>
      <c r="AE67" s="133"/>
    </row>
    <row r="68" customFormat="false" ht="42.4" hidden="false" customHeight="true" outlineLevel="0" collapsed="false">
      <c r="A68" s="101" t="s">
        <v>129</v>
      </c>
      <c r="B68" s="102" t="s">
        <v>130</v>
      </c>
      <c r="C68" s="103" t="s">
        <v>109</v>
      </c>
      <c r="D68" s="153" t="n">
        <v>20.798</v>
      </c>
      <c r="E68" s="105" t="n">
        <v>220114</v>
      </c>
      <c r="F68" s="106" t="n">
        <v>44575</v>
      </c>
      <c r="G68" s="107" t="s">
        <v>111</v>
      </c>
      <c r="H68" s="108"/>
      <c r="I68" s="109" t="s">
        <v>27</v>
      </c>
      <c r="J68" s="110"/>
      <c r="K68" s="108"/>
      <c r="L68" s="109" t="s">
        <v>28</v>
      </c>
      <c r="M68" s="110"/>
      <c r="N68" s="108"/>
      <c r="O68" s="109" t="s">
        <v>29</v>
      </c>
      <c r="P68" s="110"/>
      <c r="Q68" s="108"/>
      <c r="R68" s="109" t="s">
        <v>30</v>
      </c>
      <c r="S68" s="110"/>
      <c r="T68" s="111"/>
      <c r="U68" s="109" t="s">
        <v>112</v>
      </c>
      <c r="V68" s="110"/>
      <c r="W68" s="108"/>
      <c r="X68" s="109" t="s">
        <v>32</v>
      </c>
      <c r="Y68" s="110"/>
      <c r="Z68" s="108"/>
      <c r="AA68" s="109" t="s">
        <v>98</v>
      </c>
      <c r="AB68" s="110"/>
      <c r="AC68" s="112" t="s">
        <v>34</v>
      </c>
      <c r="AD68" s="112"/>
      <c r="AE68" s="112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</row>
    <row r="69" customFormat="false" ht="28.25" hidden="false" customHeight="true" outlineLevel="0" collapsed="false">
      <c r="A69" s="114" t="s">
        <v>41</v>
      </c>
      <c r="B69" s="102"/>
      <c r="C69" s="115"/>
      <c r="D69" s="116"/>
      <c r="E69" s="116"/>
      <c r="F69" s="117" t="n">
        <v>44596</v>
      </c>
      <c r="G69" s="107" t="s">
        <v>37</v>
      </c>
      <c r="H69" s="118" t="n">
        <v>0.1141</v>
      </c>
      <c r="I69" s="119" t="s">
        <v>39</v>
      </c>
      <c r="J69" s="120" t="n">
        <v>0.03294</v>
      </c>
      <c r="K69" s="152" t="s">
        <v>131</v>
      </c>
      <c r="L69" s="119"/>
      <c r="M69" s="120"/>
      <c r="N69" s="121" t="n">
        <v>0.01238</v>
      </c>
      <c r="O69" s="122" t="s">
        <v>39</v>
      </c>
      <c r="P69" s="123" t="n">
        <v>0.00752</v>
      </c>
      <c r="Q69" s="118" t="n">
        <v>0.1188</v>
      </c>
      <c r="R69" s="119" t="s">
        <v>39</v>
      </c>
      <c r="S69" s="120" t="n">
        <v>0.03279</v>
      </c>
      <c r="T69" s="124" t="n">
        <v>3.8904</v>
      </c>
      <c r="U69" s="125" t="s">
        <v>39</v>
      </c>
      <c r="V69" s="126" t="n">
        <v>1.495</v>
      </c>
      <c r="W69" s="152" t="s">
        <v>132</v>
      </c>
      <c r="X69" s="119"/>
      <c r="Y69" s="120"/>
      <c r="Z69" s="118" t="n">
        <v>0.2056</v>
      </c>
      <c r="AA69" s="119" t="s">
        <v>39</v>
      </c>
      <c r="AB69" s="120" t="n">
        <v>0.07735</v>
      </c>
      <c r="AC69" s="127"/>
      <c r="AD69" s="127"/>
      <c r="AE69" s="127"/>
    </row>
    <row r="70" customFormat="false" ht="33.15" hidden="false" customHeight="true" outlineLevel="0" collapsed="false">
      <c r="A70" s="114"/>
      <c r="B70" s="114" t="s">
        <v>113</v>
      </c>
      <c r="C70" s="114"/>
      <c r="D70" s="114"/>
      <c r="E70" s="114"/>
      <c r="F70" s="117"/>
      <c r="G70" s="107"/>
      <c r="H70" s="128"/>
      <c r="I70" s="125"/>
      <c r="J70" s="129"/>
      <c r="K70" s="128"/>
      <c r="L70" s="125"/>
      <c r="M70" s="129"/>
      <c r="N70" s="128"/>
      <c r="O70" s="125"/>
      <c r="P70" s="129"/>
      <c r="Q70" s="128"/>
      <c r="R70" s="125"/>
      <c r="S70" s="130"/>
      <c r="T70" s="128"/>
      <c r="U70" s="125"/>
      <c r="V70" s="129"/>
      <c r="W70" s="131"/>
      <c r="X70" s="125"/>
      <c r="Y70" s="130"/>
      <c r="Z70" s="131"/>
      <c r="AA70" s="125"/>
      <c r="AB70" s="130"/>
      <c r="AC70" s="132"/>
      <c r="AD70" s="125"/>
      <c r="AE70" s="133"/>
    </row>
    <row r="71" customFormat="false" ht="34.3" hidden="false" customHeight="true" outlineLevel="0" collapsed="false">
      <c r="A71" s="114"/>
      <c r="B71" s="114" t="s">
        <v>114</v>
      </c>
      <c r="C71" s="103"/>
      <c r="D71" s="114"/>
      <c r="E71" s="114"/>
      <c r="F71" s="117"/>
      <c r="G71" s="107" t="s">
        <v>111</v>
      </c>
      <c r="H71" s="134" t="s">
        <v>115</v>
      </c>
      <c r="I71" s="134"/>
      <c r="J71" s="134"/>
      <c r="K71" s="108"/>
      <c r="L71" s="109" t="s">
        <v>80</v>
      </c>
      <c r="M71" s="110"/>
      <c r="N71" s="135"/>
      <c r="O71" s="109" t="s">
        <v>116</v>
      </c>
      <c r="P71" s="136"/>
      <c r="Q71" s="135"/>
      <c r="R71" s="109" t="s">
        <v>117</v>
      </c>
      <c r="S71" s="136"/>
      <c r="T71" s="134"/>
      <c r="U71" s="134"/>
      <c r="V71" s="134"/>
      <c r="W71" s="111"/>
      <c r="X71" s="109"/>
      <c r="Y71" s="137"/>
      <c r="Z71" s="111"/>
      <c r="AA71" s="109"/>
      <c r="AB71" s="137"/>
      <c r="AC71" s="108"/>
      <c r="AD71" s="109"/>
      <c r="AE71" s="110"/>
    </row>
    <row r="72" customFormat="false" ht="34.3" hidden="false" customHeight="true" outlineLevel="0" collapsed="false">
      <c r="A72" s="114"/>
      <c r="B72" s="114"/>
      <c r="C72" s="103"/>
      <c r="D72" s="114"/>
      <c r="E72" s="114"/>
      <c r="F72" s="117"/>
      <c r="G72" s="107" t="s">
        <v>118</v>
      </c>
      <c r="H72" s="138" t="s">
        <v>133</v>
      </c>
      <c r="I72" s="139"/>
      <c r="J72" s="140"/>
      <c r="K72" s="124" t="n">
        <v>0.063238</v>
      </c>
      <c r="L72" s="154" t="s">
        <v>39</v>
      </c>
      <c r="M72" s="126" t="n">
        <v>0.1747</v>
      </c>
      <c r="N72" s="118" t="n">
        <v>0.066494</v>
      </c>
      <c r="O72" s="119" t="s">
        <v>39</v>
      </c>
      <c r="P72" s="120" t="n">
        <v>0.04714</v>
      </c>
      <c r="Q72" s="118" t="n">
        <v>0.4168</v>
      </c>
      <c r="R72" s="119" t="s">
        <v>39</v>
      </c>
      <c r="S72" s="120" t="n">
        <v>0.09282</v>
      </c>
      <c r="T72" s="144"/>
      <c r="U72" s="145"/>
      <c r="V72" s="146"/>
      <c r="W72" s="131"/>
      <c r="X72" s="125"/>
      <c r="Y72" s="130"/>
      <c r="Z72" s="131"/>
      <c r="AA72" s="125"/>
      <c r="AB72" s="130"/>
      <c r="AC72" s="132"/>
      <c r="AD72" s="125"/>
      <c r="AE72" s="133"/>
    </row>
    <row r="73" customFormat="false" ht="34.3" hidden="false" customHeight="true" outlineLevel="0" collapsed="false">
      <c r="A73" s="147"/>
      <c r="B73" s="147"/>
      <c r="C73" s="148"/>
      <c r="D73" s="147"/>
      <c r="E73" s="147"/>
      <c r="F73" s="149"/>
      <c r="G73" s="107"/>
      <c r="H73" s="128"/>
      <c r="I73" s="125"/>
      <c r="J73" s="129"/>
      <c r="K73" s="141"/>
      <c r="L73" s="142"/>
      <c r="M73" s="143"/>
      <c r="N73" s="118"/>
      <c r="O73" s="125"/>
      <c r="P73" s="120"/>
      <c r="Q73" s="128"/>
      <c r="R73" s="125"/>
      <c r="S73" s="130"/>
      <c r="T73" s="124"/>
      <c r="U73" s="142"/>
      <c r="V73" s="126"/>
      <c r="W73" s="131"/>
      <c r="X73" s="125"/>
      <c r="Y73" s="130"/>
      <c r="Z73" s="131"/>
      <c r="AA73" s="125"/>
      <c r="AB73" s="130"/>
      <c r="AC73" s="132"/>
      <c r="AD73" s="125"/>
      <c r="AE73" s="133"/>
    </row>
    <row r="74" customFormat="false" ht="42.4" hidden="false" customHeight="true" outlineLevel="0" collapsed="false">
      <c r="A74" s="101" t="s">
        <v>134</v>
      </c>
      <c r="B74" s="102" t="s">
        <v>135</v>
      </c>
      <c r="C74" s="103" t="s">
        <v>109</v>
      </c>
      <c r="D74" s="153" t="n">
        <v>103.809</v>
      </c>
      <c r="E74" s="105" t="s">
        <v>136</v>
      </c>
      <c r="F74" s="155"/>
      <c r="G74" s="107" t="s">
        <v>111</v>
      </c>
      <c r="H74" s="108"/>
      <c r="I74" s="109" t="s">
        <v>27</v>
      </c>
      <c r="J74" s="110"/>
      <c r="K74" s="108"/>
      <c r="L74" s="109" t="s">
        <v>28</v>
      </c>
      <c r="M74" s="110"/>
      <c r="N74" s="108"/>
      <c r="O74" s="109" t="s">
        <v>29</v>
      </c>
      <c r="P74" s="110"/>
      <c r="Q74" s="108"/>
      <c r="R74" s="109" t="s">
        <v>30</v>
      </c>
      <c r="S74" s="110"/>
      <c r="T74" s="111"/>
      <c r="U74" s="109" t="s">
        <v>112</v>
      </c>
      <c r="V74" s="110"/>
      <c r="W74" s="108"/>
      <c r="X74" s="109" t="s">
        <v>32</v>
      </c>
      <c r="Y74" s="110"/>
      <c r="Z74" s="108"/>
      <c r="AA74" s="109" t="s">
        <v>98</v>
      </c>
      <c r="AB74" s="110"/>
      <c r="AC74" s="112" t="s">
        <v>34</v>
      </c>
      <c r="AD74" s="112"/>
      <c r="AE74" s="112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</row>
    <row r="75" customFormat="false" ht="28.25" hidden="false" customHeight="true" outlineLevel="0" collapsed="false">
      <c r="A75" s="114" t="s">
        <v>41</v>
      </c>
      <c r="B75" s="102"/>
      <c r="C75" s="115"/>
      <c r="D75" s="116"/>
      <c r="E75" s="150" t="s">
        <v>137</v>
      </c>
      <c r="F75" s="156"/>
      <c r="G75" s="107" t="s">
        <v>37</v>
      </c>
      <c r="H75" s="118" t="n">
        <v>0.1225</v>
      </c>
      <c r="I75" s="119" t="s">
        <v>39</v>
      </c>
      <c r="J75" s="120" t="n">
        <v>0.0156</v>
      </c>
      <c r="K75" s="118" t="n">
        <v>0.2433</v>
      </c>
      <c r="L75" s="119" t="s">
        <v>39</v>
      </c>
      <c r="M75" s="120" t="n">
        <v>0.07917</v>
      </c>
      <c r="N75" s="121" t="n">
        <v>0.004414</v>
      </c>
      <c r="O75" s="122" t="s">
        <v>39</v>
      </c>
      <c r="P75" s="123" t="n">
        <v>0.003372</v>
      </c>
      <c r="Q75" s="118" t="n">
        <v>0.1945</v>
      </c>
      <c r="R75" s="119" t="s">
        <v>39</v>
      </c>
      <c r="S75" s="120" t="n">
        <v>0.01689</v>
      </c>
      <c r="T75" s="124" t="n">
        <v>7.5605</v>
      </c>
      <c r="U75" s="125" t="s">
        <v>39</v>
      </c>
      <c r="V75" s="126" t="n">
        <v>0.9157</v>
      </c>
      <c r="W75" s="152" t="s">
        <v>138</v>
      </c>
      <c r="X75" s="119"/>
      <c r="Y75" s="120"/>
      <c r="Z75" s="118" t="n">
        <v>0.1334</v>
      </c>
      <c r="AA75" s="119" t="s">
        <v>39</v>
      </c>
      <c r="AB75" s="120" t="n">
        <v>0.02997</v>
      </c>
      <c r="AC75" s="127"/>
      <c r="AD75" s="127"/>
      <c r="AE75" s="127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</row>
    <row r="76" customFormat="false" ht="37.3" hidden="false" customHeight="true" outlineLevel="0" collapsed="false">
      <c r="A76" s="114"/>
      <c r="B76" s="114" t="s">
        <v>113</v>
      </c>
      <c r="C76" s="114"/>
      <c r="D76" s="114"/>
      <c r="E76" s="114" t="s">
        <v>139</v>
      </c>
      <c r="F76" s="157"/>
      <c r="G76" s="107"/>
      <c r="H76" s="128"/>
      <c r="I76" s="125"/>
      <c r="J76" s="129"/>
      <c r="K76" s="128"/>
      <c r="L76" s="125"/>
      <c r="M76" s="129"/>
      <c r="N76" s="128"/>
      <c r="O76" s="125"/>
      <c r="P76" s="129"/>
      <c r="Q76" s="128"/>
      <c r="R76" s="125"/>
      <c r="S76" s="130"/>
      <c r="T76" s="128"/>
      <c r="U76" s="125"/>
      <c r="V76" s="129"/>
      <c r="W76" s="131"/>
      <c r="X76" s="125"/>
      <c r="Y76" s="130"/>
      <c r="Z76" s="131"/>
      <c r="AA76" s="125"/>
      <c r="AB76" s="130"/>
      <c r="AC76" s="132"/>
      <c r="AD76" s="125"/>
      <c r="AE76" s="13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</row>
    <row r="77" customFormat="false" ht="34.3" hidden="false" customHeight="true" outlineLevel="0" collapsed="false">
      <c r="A77" s="114"/>
      <c r="B77" s="114" t="s">
        <v>114</v>
      </c>
      <c r="C77" s="103"/>
      <c r="D77" s="114"/>
      <c r="E77" s="114" t="s">
        <v>140</v>
      </c>
      <c r="F77" s="157"/>
      <c r="G77" s="107" t="s">
        <v>111</v>
      </c>
      <c r="H77" s="134" t="s">
        <v>115</v>
      </c>
      <c r="I77" s="134"/>
      <c r="J77" s="134"/>
      <c r="K77" s="108"/>
      <c r="L77" s="109" t="s">
        <v>80</v>
      </c>
      <c r="M77" s="110"/>
      <c r="N77" s="135"/>
      <c r="O77" s="109" t="s">
        <v>116</v>
      </c>
      <c r="P77" s="136"/>
      <c r="Q77" s="135"/>
      <c r="R77" s="109" t="s">
        <v>117</v>
      </c>
      <c r="S77" s="136"/>
      <c r="T77" s="134"/>
      <c r="U77" s="134"/>
      <c r="V77" s="134"/>
      <c r="W77" s="111"/>
      <c r="X77" s="109"/>
      <c r="Y77" s="137"/>
      <c r="Z77" s="111"/>
      <c r="AA77" s="109"/>
      <c r="AB77" s="137"/>
      <c r="AC77" s="108"/>
      <c r="AD77" s="109"/>
      <c r="AE77" s="110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</row>
    <row r="78" customFormat="false" ht="46.4" hidden="false" customHeight="true" outlineLevel="0" collapsed="false">
      <c r="A78" s="114"/>
      <c r="B78" s="114"/>
      <c r="C78" s="103"/>
      <c r="D78" s="114"/>
      <c r="E78" s="114" t="s">
        <v>141</v>
      </c>
      <c r="F78" s="117"/>
      <c r="G78" s="107" t="s">
        <v>118</v>
      </c>
      <c r="H78" s="138" t="s">
        <v>142</v>
      </c>
      <c r="I78" s="139"/>
      <c r="J78" s="140"/>
      <c r="K78" s="158" t="s">
        <v>143</v>
      </c>
      <c r="L78" s="142"/>
      <c r="M78" s="126"/>
      <c r="N78" s="152" t="s">
        <v>144</v>
      </c>
      <c r="O78" s="119"/>
      <c r="P78" s="120"/>
      <c r="Q78" s="118" t="n">
        <v>0.2293</v>
      </c>
      <c r="R78" s="119" t="s">
        <v>39</v>
      </c>
      <c r="S78" s="120" t="n">
        <v>0.04286</v>
      </c>
      <c r="T78" s="144"/>
      <c r="U78" s="145"/>
      <c r="V78" s="146"/>
      <c r="W78" s="131"/>
      <c r="X78" s="125"/>
      <c r="Y78" s="130"/>
      <c r="Z78" s="131"/>
      <c r="AA78" s="125"/>
      <c r="AB78" s="130"/>
      <c r="AC78" s="132"/>
      <c r="AD78" s="125"/>
      <c r="AE78" s="13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</row>
    <row r="79" customFormat="false" ht="34.3" hidden="false" customHeight="true" outlineLevel="0" collapsed="false">
      <c r="A79" s="147"/>
      <c r="B79" s="147"/>
      <c r="C79" s="148"/>
      <c r="D79" s="147"/>
      <c r="E79" s="159" t="s">
        <v>145</v>
      </c>
      <c r="F79" s="149"/>
      <c r="G79" s="107"/>
      <c r="H79" s="128"/>
      <c r="I79" s="125"/>
      <c r="J79" s="129"/>
      <c r="K79" s="141"/>
      <c r="L79" s="142"/>
      <c r="M79" s="143"/>
      <c r="N79" s="118"/>
      <c r="O79" s="125"/>
      <c r="P79" s="120"/>
      <c r="Q79" s="128"/>
      <c r="R79" s="125"/>
      <c r="S79" s="130"/>
      <c r="T79" s="124"/>
      <c r="U79" s="142"/>
      <c r="V79" s="126"/>
      <c r="W79" s="131"/>
      <c r="X79" s="125"/>
      <c r="Y79" s="130"/>
      <c r="Z79" s="131"/>
      <c r="AA79" s="125"/>
      <c r="AB79" s="130"/>
      <c r="AC79" s="132"/>
      <c r="AD79" s="125"/>
      <c r="AE79" s="13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</row>
    <row r="80" customFormat="false" ht="42.4" hidden="false" customHeight="true" outlineLevel="0" collapsed="false">
      <c r="A80" s="101" t="s">
        <v>146</v>
      </c>
      <c r="B80" s="102"/>
      <c r="C80" s="103" t="s">
        <v>109</v>
      </c>
      <c r="D80" s="153" t="n">
        <v>63.332</v>
      </c>
      <c r="E80" s="105" t="s">
        <v>147</v>
      </c>
      <c r="F80" s="155"/>
      <c r="G80" s="107" t="s">
        <v>111</v>
      </c>
      <c r="H80" s="108"/>
      <c r="I80" s="109" t="s">
        <v>27</v>
      </c>
      <c r="J80" s="110"/>
      <c r="K80" s="108"/>
      <c r="L80" s="109" t="s">
        <v>28</v>
      </c>
      <c r="M80" s="110"/>
      <c r="N80" s="108"/>
      <c r="O80" s="109" t="s">
        <v>29</v>
      </c>
      <c r="P80" s="110"/>
      <c r="Q80" s="108"/>
      <c r="R80" s="109" t="s">
        <v>30</v>
      </c>
      <c r="S80" s="110"/>
      <c r="T80" s="111"/>
      <c r="U80" s="109" t="s">
        <v>112</v>
      </c>
      <c r="V80" s="110"/>
      <c r="W80" s="108"/>
      <c r="X80" s="109" t="s">
        <v>32</v>
      </c>
      <c r="Y80" s="110"/>
      <c r="Z80" s="108"/>
      <c r="AA80" s="109" t="s">
        <v>98</v>
      </c>
      <c r="AB80" s="110"/>
      <c r="AC80" s="112" t="s">
        <v>34</v>
      </c>
      <c r="AD80" s="112"/>
      <c r="AE80" s="112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</row>
    <row r="81" customFormat="false" ht="38.1" hidden="false" customHeight="true" outlineLevel="0" collapsed="false">
      <c r="A81" s="114" t="s">
        <v>41</v>
      </c>
      <c r="B81" s="102"/>
      <c r="C81" s="115"/>
      <c r="D81" s="116"/>
      <c r="E81" s="116"/>
      <c r="F81" s="156"/>
      <c r="G81" s="107" t="s">
        <v>37</v>
      </c>
      <c r="H81" s="118" t="n">
        <v>0.1527</v>
      </c>
      <c r="I81" s="119" t="s">
        <v>39</v>
      </c>
      <c r="J81" s="120" t="n">
        <v>0.02125</v>
      </c>
      <c r="K81" s="118" t="n">
        <v>0.1536</v>
      </c>
      <c r="L81" s="119" t="s">
        <v>39</v>
      </c>
      <c r="M81" s="120" t="n">
        <v>0.1044</v>
      </c>
      <c r="N81" s="121" t="n">
        <v>0.007561</v>
      </c>
      <c r="O81" s="122" t="s">
        <v>39</v>
      </c>
      <c r="P81" s="123" t="n">
        <v>0.00476</v>
      </c>
      <c r="Q81" s="118" t="n">
        <v>0.2039</v>
      </c>
      <c r="R81" s="119" t="s">
        <v>39</v>
      </c>
      <c r="S81" s="120" t="n">
        <v>0.0227</v>
      </c>
      <c r="T81" s="124" t="n">
        <v>6.8798</v>
      </c>
      <c r="U81" s="125" t="s">
        <v>39</v>
      </c>
      <c r="V81" s="126" t="n">
        <v>1.127</v>
      </c>
      <c r="W81" s="118" t="n">
        <v>0.030535</v>
      </c>
      <c r="X81" s="119" t="s">
        <v>39</v>
      </c>
      <c r="Y81" s="120" t="n">
        <v>0.02649</v>
      </c>
      <c r="Z81" s="118" t="n">
        <v>0.1709</v>
      </c>
      <c r="AA81" s="119" t="s">
        <v>39</v>
      </c>
      <c r="AB81" s="120" t="n">
        <v>0.04222</v>
      </c>
      <c r="AC81" s="127"/>
      <c r="AD81" s="127"/>
      <c r="AE81" s="127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</row>
    <row r="82" customFormat="false" ht="37.3" hidden="false" customHeight="true" outlineLevel="0" collapsed="false">
      <c r="A82" s="114"/>
      <c r="B82" s="114"/>
      <c r="C82" s="114"/>
      <c r="D82" s="114"/>
      <c r="E82" s="114"/>
      <c r="F82" s="157"/>
      <c r="G82" s="107"/>
      <c r="H82" s="128"/>
      <c r="I82" s="125"/>
      <c r="J82" s="129"/>
      <c r="K82" s="128"/>
      <c r="L82" s="125"/>
      <c r="M82" s="129"/>
      <c r="N82" s="128"/>
      <c r="O82" s="125"/>
      <c r="P82" s="129"/>
      <c r="Q82" s="128"/>
      <c r="R82" s="125"/>
      <c r="S82" s="130"/>
      <c r="T82" s="128"/>
      <c r="U82" s="125"/>
      <c r="V82" s="129"/>
      <c r="W82" s="131"/>
      <c r="X82" s="125"/>
      <c r="Y82" s="130"/>
      <c r="Z82" s="131"/>
      <c r="AA82" s="125"/>
      <c r="AB82" s="130"/>
      <c r="AC82" s="132"/>
      <c r="AD82" s="125"/>
      <c r="AE82" s="13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</row>
    <row r="83" customFormat="false" ht="34.3" hidden="false" customHeight="true" outlineLevel="0" collapsed="false">
      <c r="A83" s="114"/>
      <c r="B83" s="114"/>
      <c r="C83" s="103"/>
      <c r="D83" s="114"/>
      <c r="E83" s="114"/>
      <c r="F83" s="157"/>
      <c r="G83" s="107" t="s">
        <v>111</v>
      </c>
      <c r="H83" s="134" t="s">
        <v>115</v>
      </c>
      <c r="I83" s="134"/>
      <c r="J83" s="134"/>
      <c r="K83" s="108"/>
      <c r="L83" s="109" t="s">
        <v>80</v>
      </c>
      <c r="M83" s="110"/>
      <c r="N83" s="135"/>
      <c r="O83" s="109" t="s">
        <v>116</v>
      </c>
      <c r="P83" s="136"/>
      <c r="Q83" s="135"/>
      <c r="R83" s="109" t="s">
        <v>117</v>
      </c>
      <c r="S83" s="136"/>
      <c r="T83" s="134"/>
      <c r="U83" s="134"/>
      <c r="V83" s="134"/>
      <c r="W83" s="111"/>
      <c r="X83" s="109"/>
      <c r="Y83" s="137"/>
      <c r="Z83" s="111"/>
      <c r="AA83" s="109"/>
      <c r="AB83" s="137"/>
      <c r="AC83" s="108"/>
      <c r="AD83" s="109"/>
      <c r="AE83" s="110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</row>
    <row r="84" customFormat="false" ht="46.4" hidden="false" customHeight="true" outlineLevel="0" collapsed="false">
      <c r="A84" s="114"/>
      <c r="B84" s="114"/>
      <c r="C84" s="103"/>
      <c r="D84" s="114"/>
      <c r="E84" s="114"/>
      <c r="F84" s="117"/>
      <c r="G84" s="107" t="s">
        <v>118</v>
      </c>
      <c r="H84" s="138" t="s">
        <v>148</v>
      </c>
      <c r="I84" s="139"/>
      <c r="J84" s="140"/>
      <c r="K84" s="124" t="n">
        <v>0.22683</v>
      </c>
      <c r="L84" s="154" t="s">
        <v>39</v>
      </c>
      <c r="M84" s="126" t="n">
        <v>0.1124</v>
      </c>
      <c r="N84" s="152" t="s">
        <v>149</v>
      </c>
      <c r="O84" s="119"/>
      <c r="P84" s="120"/>
      <c r="Q84" s="118" t="n">
        <v>0.2281</v>
      </c>
      <c r="R84" s="119" t="s">
        <v>39</v>
      </c>
      <c r="S84" s="120" t="n">
        <v>0.05763</v>
      </c>
      <c r="T84" s="144"/>
      <c r="U84" s="145"/>
      <c r="V84" s="146"/>
      <c r="W84" s="131"/>
      <c r="X84" s="125"/>
      <c r="Y84" s="130"/>
      <c r="Z84" s="131"/>
      <c r="AA84" s="125"/>
      <c r="AB84" s="130"/>
      <c r="AC84" s="132"/>
      <c r="AD84" s="125"/>
      <c r="AE84" s="13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</row>
    <row r="85" customFormat="false" ht="34.3" hidden="false" customHeight="true" outlineLevel="0" collapsed="false">
      <c r="A85" s="147"/>
      <c r="B85" s="147"/>
      <c r="C85" s="148"/>
      <c r="D85" s="147"/>
      <c r="E85" s="147"/>
      <c r="F85" s="149"/>
      <c r="G85" s="107"/>
      <c r="H85" s="128"/>
      <c r="I85" s="125"/>
      <c r="J85" s="129"/>
      <c r="K85" s="141"/>
      <c r="L85" s="142"/>
      <c r="M85" s="143"/>
      <c r="N85" s="118"/>
      <c r="O85" s="125"/>
      <c r="P85" s="120"/>
      <c r="Q85" s="128"/>
      <c r="R85" s="125"/>
      <c r="S85" s="130"/>
      <c r="T85" s="124"/>
      <c r="U85" s="142"/>
      <c r="V85" s="126"/>
      <c r="W85" s="131"/>
      <c r="X85" s="125"/>
      <c r="Y85" s="130"/>
      <c r="Z85" s="131"/>
      <c r="AA85" s="125"/>
      <c r="AB85" s="130"/>
      <c r="AC85" s="132"/>
      <c r="AD85" s="125"/>
      <c r="AE85" s="13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</row>
    <row r="86" customFormat="false" ht="48.05" hidden="false" customHeight="true" outlineLevel="0" collapsed="false">
      <c r="A86" s="101" t="s">
        <v>150</v>
      </c>
      <c r="B86" s="102"/>
      <c r="C86" s="103" t="s">
        <v>109</v>
      </c>
      <c r="D86" s="153" t="n">
        <v>35.57</v>
      </c>
      <c r="E86" s="105" t="s">
        <v>151</v>
      </c>
      <c r="F86" s="155" t="n">
        <v>45185</v>
      </c>
      <c r="G86" s="107" t="s">
        <v>111</v>
      </c>
      <c r="H86" s="108"/>
      <c r="I86" s="109" t="s">
        <v>27</v>
      </c>
      <c r="J86" s="110"/>
      <c r="K86" s="108"/>
      <c r="L86" s="109" t="s">
        <v>28</v>
      </c>
      <c r="M86" s="110"/>
      <c r="N86" s="108"/>
      <c r="O86" s="109" t="s">
        <v>29</v>
      </c>
      <c r="P86" s="110"/>
      <c r="Q86" s="108"/>
      <c r="R86" s="109" t="s">
        <v>30</v>
      </c>
      <c r="S86" s="110"/>
      <c r="T86" s="111"/>
      <c r="U86" s="109" t="s">
        <v>112</v>
      </c>
      <c r="V86" s="110"/>
      <c r="W86" s="108"/>
      <c r="X86" s="109" t="s">
        <v>32</v>
      </c>
      <c r="Y86" s="110"/>
      <c r="Z86" s="108"/>
      <c r="AA86" s="109" t="s">
        <v>98</v>
      </c>
      <c r="AB86" s="110"/>
      <c r="AC86" s="112" t="s">
        <v>34</v>
      </c>
      <c r="AD86" s="112"/>
      <c r="AE86" s="112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</row>
    <row r="87" customFormat="false" ht="43.9" hidden="false" customHeight="true" outlineLevel="0" collapsed="false">
      <c r="A87" s="114" t="s">
        <v>41</v>
      </c>
      <c r="B87" s="102"/>
      <c r="C87" s="115"/>
      <c r="D87" s="116"/>
      <c r="E87" s="150" t="s">
        <v>152</v>
      </c>
      <c r="F87" s="156" t="n">
        <v>45225</v>
      </c>
      <c r="G87" s="107" t="s">
        <v>37</v>
      </c>
      <c r="H87" s="118" t="n">
        <v>0.1658</v>
      </c>
      <c r="I87" s="119" t="s">
        <v>39</v>
      </c>
      <c r="J87" s="120" t="n">
        <v>0.02688</v>
      </c>
      <c r="K87" s="118" t="n">
        <v>0.1943</v>
      </c>
      <c r="L87" s="119" t="s">
        <v>39</v>
      </c>
      <c r="M87" s="120" t="n">
        <v>0.1314</v>
      </c>
      <c r="N87" s="121" t="n">
        <v>0.008162</v>
      </c>
      <c r="O87" s="122" t="s">
        <v>39</v>
      </c>
      <c r="P87" s="123" t="n">
        <v>0.006008</v>
      </c>
      <c r="Q87" s="118" t="n">
        <v>0.1948</v>
      </c>
      <c r="R87" s="119" t="s">
        <v>39</v>
      </c>
      <c r="S87" s="120" t="n">
        <v>0.02804</v>
      </c>
      <c r="T87" s="124" t="n">
        <v>6.0279</v>
      </c>
      <c r="U87" s="125" t="s">
        <v>39</v>
      </c>
      <c r="V87" s="126" t="n">
        <v>1.347</v>
      </c>
      <c r="W87" s="118" t="n">
        <v>0.069115</v>
      </c>
      <c r="X87" s="119" t="s">
        <v>39</v>
      </c>
      <c r="Y87" s="120" t="n">
        <v>0.03101</v>
      </c>
      <c r="Z87" s="118" t="n">
        <v>0.09021</v>
      </c>
      <c r="AA87" s="119" t="s">
        <v>39</v>
      </c>
      <c r="AB87" s="120" t="n">
        <v>0.05005</v>
      </c>
      <c r="AC87" s="127"/>
      <c r="AD87" s="127"/>
      <c r="AE87" s="127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</row>
    <row r="88" customFormat="false" ht="50.55" hidden="false" customHeight="true" outlineLevel="0" collapsed="false">
      <c r="A88" s="114"/>
      <c r="B88" s="114"/>
      <c r="C88" s="114"/>
      <c r="D88" s="114"/>
      <c r="E88" s="114" t="s">
        <v>153</v>
      </c>
      <c r="F88" s="157"/>
      <c r="G88" s="107"/>
      <c r="H88" s="128"/>
      <c r="I88" s="125"/>
      <c r="J88" s="129"/>
      <c r="K88" s="128"/>
      <c r="L88" s="125"/>
      <c r="M88" s="129"/>
      <c r="N88" s="128"/>
      <c r="O88" s="125"/>
      <c r="P88" s="129"/>
      <c r="Q88" s="128"/>
      <c r="R88" s="125"/>
      <c r="S88" s="130"/>
      <c r="T88" s="128"/>
      <c r="U88" s="125"/>
      <c r="V88" s="129"/>
      <c r="W88" s="131"/>
      <c r="X88" s="125"/>
      <c r="Y88" s="130"/>
      <c r="Z88" s="131"/>
      <c r="AA88" s="125"/>
      <c r="AB88" s="130"/>
      <c r="AC88" s="132"/>
      <c r="AD88" s="125"/>
      <c r="AE88" s="13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</row>
    <row r="89" customFormat="false" ht="34.3" hidden="false" customHeight="true" outlineLevel="0" collapsed="false">
      <c r="A89" s="114"/>
      <c r="B89" s="114"/>
      <c r="C89" s="103"/>
      <c r="D89" s="114"/>
      <c r="E89" s="114" t="s">
        <v>154</v>
      </c>
      <c r="F89" s="157"/>
      <c r="G89" s="107" t="s">
        <v>111</v>
      </c>
      <c r="H89" s="134" t="s">
        <v>115</v>
      </c>
      <c r="I89" s="134"/>
      <c r="J89" s="134"/>
      <c r="K89" s="108"/>
      <c r="L89" s="109" t="s">
        <v>80</v>
      </c>
      <c r="M89" s="110"/>
      <c r="N89" s="135"/>
      <c r="O89" s="109" t="s">
        <v>116</v>
      </c>
      <c r="P89" s="136"/>
      <c r="Q89" s="135"/>
      <c r="R89" s="109" t="s">
        <v>117</v>
      </c>
      <c r="S89" s="136"/>
      <c r="T89" s="134"/>
      <c r="U89" s="134"/>
      <c r="V89" s="134"/>
      <c r="W89" s="111"/>
      <c r="X89" s="109"/>
      <c r="Y89" s="137"/>
      <c r="Z89" s="111"/>
      <c r="AA89" s="109"/>
      <c r="AB89" s="137"/>
      <c r="AC89" s="108"/>
      <c r="AD89" s="109"/>
      <c r="AE89" s="110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</row>
    <row r="90" customFormat="false" ht="46.4" hidden="false" customHeight="true" outlineLevel="0" collapsed="false">
      <c r="A90" s="114"/>
      <c r="B90" s="114"/>
      <c r="C90" s="103"/>
      <c r="D90" s="114"/>
      <c r="E90" s="114"/>
      <c r="F90" s="117"/>
      <c r="G90" s="107" t="s">
        <v>118</v>
      </c>
      <c r="H90" s="138" t="s">
        <v>155</v>
      </c>
      <c r="I90" s="139"/>
      <c r="J90" s="140"/>
      <c r="K90" s="124" t="n">
        <v>0.10168</v>
      </c>
      <c r="L90" s="154" t="s">
        <v>39</v>
      </c>
      <c r="M90" s="126" t="n">
        <v>0.1381</v>
      </c>
      <c r="N90" s="118" t="n">
        <v>0.022679</v>
      </c>
      <c r="O90" s="119" t="s">
        <v>39</v>
      </c>
      <c r="P90" s="120" t="n">
        <v>0.03624</v>
      </c>
      <c r="Q90" s="118" t="n">
        <v>0.2475</v>
      </c>
      <c r="R90" s="119" t="s">
        <v>39</v>
      </c>
      <c r="S90" s="120" t="n">
        <v>0.07385</v>
      </c>
      <c r="T90" s="144"/>
      <c r="U90" s="145"/>
      <c r="V90" s="146"/>
      <c r="W90" s="131"/>
      <c r="X90" s="125"/>
      <c r="Y90" s="130"/>
      <c r="Z90" s="131"/>
      <c r="AA90" s="125"/>
      <c r="AB90" s="130"/>
      <c r="AC90" s="132"/>
      <c r="AD90" s="125"/>
      <c r="AE90" s="13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</row>
    <row r="91" customFormat="false" ht="34.3" hidden="false" customHeight="true" outlineLevel="0" collapsed="false">
      <c r="A91" s="147"/>
      <c r="B91" s="147"/>
      <c r="C91" s="148"/>
      <c r="D91" s="147"/>
      <c r="E91" s="147"/>
      <c r="F91" s="149"/>
      <c r="G91" s="107"/>
      <c r="H91" s="128"/>
      <c r="I91" s="125"/>
      <c r="J91" s="129"/>
      <c r="K91" s="141"/>
      <c r="L91" s="142"/>
      <c r="M91" s="143"/>
      <c r="N91" s="118"/>
      <c r="O91" s="125"/>
      <c r="P91" s="120"/>
      <c r="Q91" s="128"/>
      <c r="R91" s="125"/>
      <c r="S91" s="130"/>
      <c r="T91" s="124"/>
      <c r="U91" s="142"/>
      <c r="V91" s="126"/>
      <c r="W91" s="131"/>
      <c r="X91" s="125"/>
      <c r="Y91" s="130"/>
      <c r="Z91" s="131"/>
      <c r="AA91" s="125"/>
      <c r="AB91" s="130"/>
      <c r="AC91" s="132"/>
      <c r="AD91" s="125"/>
      <c r="AE91" s="13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</row>
    <row r="92" customFormat="false" ht="48.05" hidden="false" customHeight="true" outlineLevel="0" collapsed="false">
      <c r="A92" s="101" t="s">
        <v>156</v>
      </c>
      <c r="B92" s="153"/>
      <c r="C92" s="103" t="s">
        <v>109</v>
      </c>
      <c r="D92" s="153" t="n">
        <v>7.537</v>
      </c>
      <c r="E92" s="160" t="n">
        <v>24101602</v>
      </c>
      <c r="F92" s="161" t="s">
        <v>157</v>
      </c>
      <c r="G92" s="107" t="s">
        <v>111</v>
      </c>
      <c r="H92" s="108"/>
      <c r="I92" s="109" t="s">
        <v>27</v>
      </c>
      <c r="J92" s="110"/>
      <c r="K92" s="108"/>
      <c r="L92" s="109" t="s">
        <v>28</v>
      </c>
      <c r="M92" s="110"/>
      <c r="N92" s="108"/>
      <c r="O92" s="109" t="s">
        <v>29</v>
      </c>
      <c r="P92" s="110"/>
      <c r="Q92" s="108"/>
      <c r="R92" s="109" t="s">
        <v>30</v>
      </c>
      <c r="S92" s="110"/>
      <c r="T92" s="111"/>
      <c r="U92" s="109" t="s">
        <v>112</v>
      </c>
      <c r="V92" s="110"/>
      <c r="W92" s="108"/>
      <c r="X92" s="109" t="s">
        <v>32</v>
      </c>
      <c r="Y92" s="110"/>
      <c r="Z92" s="108"/>
      <c r="AA92" s="109" t="s">
        <v>98</v>
      </c>
      <c r="AB92" s="110"/>
      <c r="AC92" s="112" t="s">
        <v>34</v>
      </c>
      <c r="AD92" s="112"/>
      <c r="AE92" s="112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</row>
    <row r="93" customFormat="false" ht="43.9" hidden="false" customHeight="true" outlineLevel="0" collapsed="false">
      <c r="A93" s="114" t="s">
        <v>41</v>
      </c>
      <c r="B93" s="153"/>
      <c r="C93" s="115"/>
      <c r="D93" s="116"/>
      <c r="E93" s="116"/>
      <c r="F93" s="156"/>
      <c r="G93" s="107" t="s">
        <v>37</v>
      </c>
      <c r="H93" s="118" t="n">
        <v>0.1991</v>
      </c>
      <c r="I93" s="119" t="s">
        <v>39</v>
      </c>
      <c r="J93" s="120" t="n">
        <v>0.06152</v>
      </c>
      <c r="K93" s="118" t="s">
        <v>158</v>
      </c>
      <c r="L93" s="119"/>
      <c r="M93" s="120"/>
      <c r="N93" s="121" t="n">
        <v>0.009598</v>
      </c>
      <c r="O93" s="122" t="s">
        <v>39</v>
      </c>
      <c r="P93" s="123" t="n">
        <v>0.01419</v>
      </c>
      <c r="Q93" s="118" t="n">
        <v>0.802</v>
      </c>
      <c r="R93" s="119" t="s">
        <v>39</v>
      </c>
      <c r="S93" s="120" t="n">
        <v>0.0817</v>
      </c>
      <c r="T93" s="124" t="n">
        <v>11.808</v>
      </c>
      <c r="U93" s="125" t="s">
        <v>39</v>
      </c>
      <c r="V93" s="126" t="n">
        <v>3.843</v>
      </c>
      <c r="W93" s="152" t="s">
        <v>159</v>
      </c>
      <c r="X93" s="119"/>
      <c r="Y93" s="120"/>
      <c r="Z93" s="118" t="n">
        <v>0.03903</v>
      </c>
      <c r="AA93" s="119" t="s">
        <v>39</v>
      </c>
      <c r="AB93" s="120" t="n">
        <v>0.115</v>
      </c>
      <c r="AC93" s="127"/>
      <c r="AD93" s="127"/>
      <c r="AE93" s="127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</row>
    <row r="94" customFormat="false" ht="50.55" hidden="false" customHeight="true" outlineLevel="0" collapsed="false">
      <c r="A94" s="114"/>
      <c r="B94" s="162"/>
      <c r="C94" s="114"/>
      <c r="D94" s="114"/>
      <c r="E94" s="114"/>
      <c r="F94" s="157"/>
      <c r="G94" s="107"/>
      <c r="H94" s="128"/>
      <c r="I94" s="125"/>
      <c r="J94" s="129"/>
      <c r="K94" s="128"/>
      <c r="L94" s="125"/>
      <c r="M94" s="129"/>
      <c r="N94" s="128"/>
      <c r="O94" s="125"/>
      <c r="P94" s="129"/>
      <c r="Q94" s="128"/>
      <c r="R94" s="125"/>
      <c r="S94" s="130"/>
      <c r="T94" s="128"/>
      <c r="U94" s="125"/>
      <c r="V94" s="129"/>
      <c r="W94" s="131"/>
      <c r="X94" s="125"/>
      <c r="Y94" s="130"/>
      <c r="Z94" s="131"/>
      <c r="AA94" s="125"/>
      <c r="AB94" s="130"/>
      <c r="AC94" s="132"/>
      <c r="AD94" s="125"/>
      <c r="AE94" s="13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</row>
    <row r="95" customFormat="false" ht="34.3" hidden="false" customHeight="true" outlineLevel="0" collapsed="false">
      <c r="A95" s="114"/>
      <c r="B95" s="162"/>
      <c r="C95" s="103"/>
      <c r="D95" s="114"/>
      <c r="E95" s="114"/>
      <c r="F95" s="157"/>
      <c r="G95" s="107" t="s">
        <v>111</v>
      </c>
      <c r="H95" s="134" t="s">
        <v>115</v>
      </c>
      <c r="I95" s="134"/>
      <c r="J95" s="134"/>
      <c r="K95" s="108"/>
      <c r="L95" s="109" t="s">
        <v>80</v>
      </c>
      <c r="M95" s="110"/>
      <c r="N95" s="135"/>
      <c r="O95" s="109" t="s">
        <v>116</v>
      </c>
      <c r="P95" s="136"/>
      <c r="Q95" s="135"/>
      <c r="R95" s="109" t="s">
        <v>117</v>
      </c>
      <c r="S95" s="136"/>
      <c r="T95" s="134"/>
      <c r="U95" s="134"/>
      <c r="V95" s="134"/>
      <c r="W95" s="111"/>
      <c r="X95" s="109"/>
      <c r="Y95" s="137"/>
      <c r="Z95" s="111"/>
      <c r="AA95" s="109"/>
      <c r="AB95" s="137"/>
      <c r="AC95" s="108"/>
      <c r="AD95" s="109"/>
      <c r="AE95" s="110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</row>
    <row r="96" customFormat="false" ht="46.4" hidden="false" customHeight="true" outlineLevel="0" collapsed="false">
      <c r="A96" s="114"/>
      <c r="B96" s="114"/>
      <c r="C96" s="103"/>
      <c r="D96" s="114"/>
      <c r="E96" s="114"/>
      <c r="F96" s="117"/>
      <c r="G96" s="107" t="s">
        <v>118</v>
      </c>
      <c r="H96" s="138" t="n">
        <v>0.82741</v>
      </c>
      <c r="I96" s="139" t="s">
        <v>39</v>
      </c>
      <c r="J96" s="140" t="n">
        <v>2.415</v>
      </c>
      <c r="K96" s="158" t="n">
        <v>0.13087</v>
      </c>
      <c r="L96" s="142" t="s">
        <v>39</v>
      </c>
      <c r="M96" s="126" t="n">
        <v>0.2927</v>
      </c>
      <c r="N96" s="118" t="n">
        <v>0.091738</v>
      </c>
      <c r="O96" s="119" t="s">
        <v>39</v>
      </c>
      <c r="P96" s="120" t="n">
        <v>0.075</v>
      </c>
      <c r="Q96" s="118" t="n">
        <v>0.2048</v>
      </c>
      <c r="R96" s="119" t="s">
        <v>39</v>
      </c>
      <c r="S96" s="120" t="n">
        <v>0.1569</v>
      </c>
      <c r="T96" s="144"/>
      <c r="U96" s="145"/>
      <c r="V96" s="146"/>
      <c r="W96" s="131"/>
      <c r="X96" s="125"/>
      <c r="Y96" s="130"/>
      <c r="Z96" s="131"/>
      <c r="AA96" s="125"/>
      <c r="AB96" s="130"/>
      <c r="AC96" s="132"/>
      <c r="AD96" s="125"/>
      <c r="AE96" s="13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</row>
    <row r="97" customFormat="false" ht="34.3" hidden="false" customHeight="true" outlineLevel="0" collapsed="false">
      <c r="A97" s="147"/>
      <c r="B97" s="147"/>
      <c r="C97" s="148"/>
      <c r="D97" s="147"/>
      <c r="E97" s="147"/>
      <c r="F97" s="149"/>
      <c r="G97" s="107"/>
      <c r="H97" s="128"/>
      <c r="I97" s="125"/>
      <c r="J97" s="129"/>
      <c r="K97" s="163"/>
      <c r="L97" s="142"/>
      <c r="M97" s="143"/>
      <c r="N97" s="118"/>
      <c r="O97" s="125"/>
      <c r="P97" s="120"/>
      <c r="Q97" s="128"/>
      <c r="R97" s="125"/>
      <c r="S97" s="130"/>
      <c r="T97" s="124"/>
      <c r="U97" s="142"/>
      <c r="V97" s="126"/>
      <c r="W97" s="131"/>
      <c r="X97" s="125"/>
      <c r="Y97" s="130"/>
      <c r="Z97" s="131"/>
      <c r="AA97" s="125"/>
      <c r="AB97" s="130"/>
      <c r="AC97" s="132"/>
      <c r="AD97" s="125"/>
      <c r="AE97" s="13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</row>
    <row r="98" customFormat="false" ht="13.4" hidden="false" customHeight="true" outlineLevel="0" collapsed="false">
      <c r="A98" s="164" t="s">
        <v>160</v>
      </c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5"/>
      <c r="AD98" s="165"/>
      <c r="AE98" s="165"/>
    </row>
    <row r="99" customFormat="false" ht="14.9" hidden="false" customHeight="true" outlineLevel="0" collapsed="false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5"/>
      <c r="AD99" s="165"/>
      <c r="AE99" s="165"/>
    </row>
    <row r="100" customFormat="false" ht="12.65" hidden="false" customHeight="true" outlineLevel="0" collapsed="false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5"/>
      <c r="AD100" s="165"/>
      <c r="AE100" s="165"/>
    </row>
    <row r="101" customFormat="false" ht="8.2" hidden="false" customHeight="true" outlineLevel="0" collapsed="false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5"/>
      <c r="AD101" s="165"/>
      <c r="AE101" s="165"/>
    </row>
    <row r="102" customFormat="false" ht="26.95" hidden="false" customHeight="true" outlineLevel="0" collapsed="false">
      <c r="A102" s="13" t="s">
        <v>161</v>
      </c>
      <c r="B102" s="13"/>
      <c r="C102" s="14"/>
      <c r="D102" s="14"/>
      <c r="E102" s="14"/>
      <c r="F102" s="1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6"/>
    </row>
    <row r="103" customFormat="false" ht="38.05" hidden="false" customHeight="true" outlineLevel="0" collapsed="false">
      <c r="A103" s="18" t="s">
        <v>21</v>
      </c>
      <c r="B103" s="18" t="s">
        <v>22</v>
      </c>
      <c r="C103" s="18" t="s">
        <v>23</v>
      </c>
      <c r="D103" s="18" t="s">
        <v>24</v>
      </c>
      <c r="E103" s="18" t="s">
        <v>25</v>
      </c>
      <c r="F103" s="19" t="s">
        <v>26</v>
      </c>
      <c r="G103" s="18"/>
      <c r="H103" s="20"/>
      <c r="I103" s="21" t="s">
        <v>27</v>
      </c>
      <c r="J103" s="22"/>
      <c r="K103" s="20"/>
      <c r="L103" s="21" t="s">
        <v>28</v>
      </c>
      <c r="M103" s="22"/>
      <c r="N103" s="20"/>
      <c r="O103" s="21" t="s">
        <v>29</v>
      </c>
      <c r="P103" s="22"/>
      <c r="Q103" s="20"/>
      <c r="R103" s="21" t="s">
        <v>30</v>
      </c>
      <c r="S103" s="22"/>
      <c r="T103" s="23"/>
      <c r="U103" s="21" t="s">
        <v>31</v>
      </c>
      <c r="V103" s="22"/>
      <c r="W103" s="20"/>
      <c r="X103" s="21" t="s">
        <v>32</v>
      </c>
      <c r="Y103" s="22"/>
      <c r="Z103" s="20"/>
      <c r="AA103" s="21" t="s">
        <v>33</v>
      </c>
      <c r="AB103" s="22"/>
      <c r="AC103" s="18" t="s">
        <v>34</v>
      </c>
      <c r="AD103" s="18"/>
      <c r="AE103" s="18"/>
    </row>
    <row r="104" customFormat="false" ht="38.8" hidden="false" customHeight="true" outlineLevel="0" collapsed="false">
      <c r="A104" s="24" t="s">
        <v>162</v>
      </c>
      <c r="B104" s="24"/>
      <c r="C104" s="82"/>
      <c r="D104" s="25" t="n">
        <v>17.199</v>
      </c>
      <c r="E104" s="26" t="s">
        <v>163</v>
      </c>
      <c r="F104" s="166" t="s">
        <v>164</v>
      </c>
      <c r="G104" s="28" t="s">
        <v>37</v>
      </c>
      <c r="H104" s="32" t="n">
        <v>0.281</v>
      </c>
      <c r="I104" s="59" t="s">
        <v>39</v>
      </c>
      <c r="J104" s="34" t="n">
        <v>0.168</v>
      </c>
      <c r="K104" s="32" t="n">
        <v>0.047</v>
      </c>
      <c r="L104" s="33" t="s">
        <v>39</v>
      </c>
      <c r="M104" s="34" t="n">
        <v>0.133</v>
      </c>
      <c r="N104" s="32" t="n">
        <v>0.039</v>
      </c>
      <c r="O104" s="59" t="s">
        <v>39</v>
      </c>
      <c r="P104" s="34" t="n">
        <v>0.036</v>
      </c>
      <c r="Q104" s="32" t="n">
        <v>1.833</v>
      </c>
      <c r="R104" s="59" t="s">
        <v>39</v>
      </c>
      <c r="S104" s="34" t="n">
        <v>0.974</v>
      </c>
      <c r="T104" s="35" t="s">
        <v>165</v>
      </c>
      <c r="U104" s="33"/>
      <c r="V104" s="36"/>
      <c r="W104" s="60" t="s">
        <v>166</v>
      </c>
      <c r="X104" s="33"/>
      <c r="Y104" s="34"/>
      <c r="Z104" s="32" t="n">
        <v>0.598</v>
      </c>
      <c r="AA104" s="59" t="s">
        <v>39</v>
      </c>
      <c r="AB104" s="34" t="n">
        <v>0.76</v>
      </c>
      <c r="AC104" s="167"/>
      <c r="AD104" s="167"/>
      <c r="AE104" s="167"/>
    </row>
    <row r="105" customFormat="false" ht="42.5" hidden="false" customHeight="true" outlineLevel="0" collapsed="false">
      <c r="A105" s="39" t="s">
        <v>167</v>
      </c>
      <c r="B105" s="39"/>
      <c r="C105" s="39"/>
      <c r="D105" s="39"/>
      <c r="E105" s="61"/>
      <c r="F105" s="168" t="s">
        <v>168</v>
      </c>
      <c r="G105" s="28"/>
      <c r="H105" s="29"/>
      <c r="I105" s="33"/>
      <c r="J105" s="31"/>
      <c r="K105" s="29"/>
      <c r="L105" s="33"/>
      <c r="M105" s="31"/>
      <c r="N105" s="29"/>
      <c r="O105" s="33"/>
      <c r="P105" s="31"/>
      <c r="Q105" s="29"/>
      <c r="R105" s="33"/>
      <c r="S105" s="31"/>
      <c r="T105" s="29"/>
      <c r="U105" s="33"/>
      <c r="V105" s="31"/>
      <c r="W105" s="29"/>
      <c r="X105" s="33"/>
      <c r="Y105" s="31"/>
      <c r="Z105" s="29"/>
      <c r="AA105" s="33"/>
      <c r="AB105" s="31"/>
      <c r="AC105" s="37"/>
      <c r="AD105" s="33"/>
      <c r="AE105" s="38"/>
    </row>
    <row r="106" customFormat="false" ht="41.75" hidden="false" customHeight="true" outlineLevel="0" collapsed="false">
      <c r="A106" s="169" t="s">
        <v>169</v>
      </c>
      <c r="B106" s="169" t="s">
        <v>170</v>
      </c>
      <c r="C106" s="170" t="s">
        <v>171</v>
      </c>
      <c r="D106" s="171" t="n">
        <v>7.741</v>
      </c>
      <c r="E106" s="172" t="n">
        <v>180131</v>
      </c>
      <c r="F106" s="173" t="n">
        <v>43131</v>
      </c>
      <c r="G106" s="174" t="s">
        <v>172</v>
      </c>
      <c r="H106" s="175" t="n">
        <v>81.231</v>
      </c>
      <c r="I106" s="176" t="s">
        <v>39</v>
      </c>
      <c r="J106" s="177" t="n">
        <v>2.55</v>
      </c>
      <c r="K106" s="175" t="n">
        <v>17.802</v>
      </c>
      <c r="L106" s="176" t="s">
        <v>39</v>
      </c>
      <c r="M106" s="177" t="n">
        <v>1.738</v>
      </c>
      <c r="N106" s="175" t="n">
        <v>2.66474</v>
      </c>
      <c r="O106" s="176" t="s">
        <v>39</v>
      </c>
      <c r="P106" s="177" t="n">
        <v>2.7887</v>
      </c>
      <c r="Q106" s="175" t="n">
        <v>61.013</v>
      </c>
      <c r="R106" s="176" t="s">
        <v>39</v>
      </c>
      <c r="S106" s="177" t="n">
        <v>2.75</v>
      </c>
      <c r="T106" s="175" t="n">
        <v>142.25</v>
      </c>
      <c r="U106" s="176" t="s">
        <v>39</v>
      </c>
      <c r="V106" s="177" t="n">
        <v>4.57</v>
      </c>
      <c r="W106" s="175" t="n">
        <v>3.25</v>
      </c>
      <c r="X106" s="178" t="s">
        <v>39</v>
      </c>
      <c r="Y106" s="177" t="n">
        <v>2.72</v>
      </c>
      <c r="Z106" s="179" t="s">
        <v>148</v>
      </c>
      <c r="AA106" s="176"/>
      <c r="AB106" s="177"/>
      <c r="AC106" s="180"/>
      <c r="AD106" s="180"/>
      <c r="AE106" s="180"/>
    </row>
    <row r="107" customFormat="false" ht="50" hidden="false" customHeight="true" outlineLevel="0" collapsed="false">
      <c r="A107" s="181" t="s">
        <v>173</v>
      </c>
      <c r="B107" s="181" t="s">
        <v>174</v>
      </c>
      <c r="C107" s="181" t="s">
        <v>175</v>
      </c>
      <c r="D107" s="181"/>
      <c r="E107" s="182"/>
      <c r="F107" s="183" t="n">
        <v>43139</v>
      </c>
      <c r="G107" s="184" t="s">
        <v>176</v>
      </c>
      <c r="H107" s="185" t="s">
        <v>177</v>
      </c>
      <c r="I107" s="176" t="s">
        <v>39</v>
      </c>
      <c r="J107" s="186" t="s">
        <v>178</v>
      </c>
      <c r="K107" s="185" t="s">
        <v>179</v>
      </c>
      <c r="L107" s="176" t="s">
        <v>39</v>
      </c>
      <c r="M107" s="186" t="s">
        <v>180</v>
      </c>
      <c r="N107" s="185" t="s">
        <v>181</v>
      </c>
      <c r="O107" s="176" t="s">
        <v>39</v>
      </c>
      <c r="P107" s="186" t="s">
        <v>182</v>
      </c>
      <c r="Q107" s="185" t="s">
        <v>183</v>
      </c>
      <c r="R107" s="176" t="s">
        <v>39</v>
      </c>
      <c r="S107" s="186" t="s">
        <v>184</v>
      </c>
      <c r="T107" s="185" t="s">
        <v>185</v>
      </c>
      <c r="U107" s="176" t="s">
        <v>39</v>
      </c>
      <c r="V107" s="186" t="s">
        <v>186</v>
      </c>
      <c r="W107" s="185"/>
      <c r="X107" s="176"/>
      <c r="Y107" s="186"/>
      <c r="Z107" s="185" t="s">
        <v>187</v>
      </c>
      <c r="AA107" s="176"/>
      <c r="AB107" s="186"/>
      <c r="AC107" s="187"/>
      <c r="AD107" s="176"/>
      <c r="AE107" s="188"/>
    </row>
    <row r="108" customFormat="false" ht="41.75" hidden="false" customHeight="true" outlineLevel="0" collapsed="false">
      <c r="A108" s="41" t="s">
        <v>188</v>
      </c>
      <c r="B108" s="41" t="s">
        <v>189</v>
      </c>
      <c r="C108" s="189" t="s">
        <v>190</v>
      </c>
      <c r="D108" s="76" t="n">
        <v>6.935</v>
      </c>
      <c r="E108" s="42" t="s">
        <v>191</v>
      </c>
      <c r="F108" s="62" t="n">
        <v>43146</v>
      </c>
      <c r="G108" s="174" t="s">
        <v>172</v>
      </c>
      <c r="H108" s="56" t="n">
        <v>111.85</v>
      </c>
      <c r="I108" s="91" t="s">
        <v>39</v>
      </c>
      <c r="J108" s="58" t="n">
        <v>3.35</v>
      </c>
      <c r="K108" s="56" t="n">
        <v>31.13</v>
      </c>
      <c r="L108" s="91" t="s">
        <v>39</v>
      </c>
      <c r="M108" s="58" t="n">
        <v>2.83</v>
      </c>
      <c r="N108" s="56" t="n">
        <v>2.41</v>
      </c>
      <c r="O108" s="91" t="s">
        <v>39</v>
      </c>
      <c r="P108" s="58" t="n">
        <v>0.28</v>
      </c>
      <c r="Q108" s="56" t="n">
        <v>10.19</v>
      </c>
      <c r="R108" s="91" t="s">
        <v>39</v>
      </c>
      <c r="S108" s="58" t="n">
        <v>0.61</v>
      </c>
      <c r="T108" s="56" t="n">
        <v>137.92</v>
      </c>
      <c r="U108" s="91" t="s">
        <v>39</v>
      </c>
      <c r="V108" s="58" t="n">
        <v>4.51</v>
      </c>
      <c r="W108" s="77" t="s">
        <v>192</v>
      </c>
      <c r="X108" s="57"/>
      <c r="Y108" s="58"/>
      <c r="Z108" s="77" t="s">
        <v>193</v>
      </c>
      <c r="AA108" s="70"/>
      <c r="AB108" s="58"/>
      <c r="AC108" s="69"/>
      <c r="AD108" s="69"/>
      <c r="AE108" s="69"/>
    </row>
    <row r="109" customFormat="false" ht="50" hidden="false" customHeight="true" outlineLevel="0" collapsed="false">
      <c r="A109" s="51" t="s">
        <v>173</v>
      </c>
      <c r="B109" s="51" t="s">
        <v>174</v>
      </c>
      <c r="C109" s="51" t="s">
        <v>175</v>
      </c>
      <c r="D109" s="51"/>
      <c r="E109" s="52"/>
      <c r="F109" s="53" t="n">
        <v>43153</v>
      </c>
      <c r="G109" s="63" t="s">
        <v>176</v>
      </c>
      <c r="H109" s="92" t="s">
        <v>194</v>
      </c>
      <c r="I109" s="91" t="s">
        <v>39</v>
      </c>
      <c r="J109" s="190" t="s">
        <v>195</v>
      </c>
      <c r="K109" s="92" t="s">
        <v>196</v>
      </c>
      <c r="L109" s="91" t="s">
        <v>39</v>
      </c>
      <c r="M109" s="190" t="s">
        <v>197</v>
      </c>
      <c r="N109" s="92" t="s">
        <v>198</v>
      </c>
      <c r="O109" s="91" t="s">
        <v>39</v>
      </c>
      <c r="P109" s="190" t="s">
        <v>182</v>
      </c>
      <c r="Q109" s="92" t="s">
        <v>199</v>
      </c>
      <c r="R109" s="91" t="s">
        <v>39</v>
      </c>
      <c r="S109" s="190" t="s">
        <v>200</v>
      </c>
      <c r="T109" s="92" t="s">
        <v>201</v>
      </c>
      <c r="U109" s="91" t="s">
        <v>39</v>
      </c>
      <c r="V109" s="190" t="s">
        <v>202</v>
      </c>
      <c r="W109" s="71"/>
      <c r="X109" s="70"/>
      <c r="Y109" s="72"/>
      <c r="Z109" s="92" t="s">
        <v>203</v>
      </c>
      <c r="AA109" s="70"/>
      <c r="AB109" s="72"/>
      <c r="AC109" s="73"/>
      <c r="AD109" s="70"/>
      <c r="AE109" s="74"/>
    </row>
    <row r="110" customFormat="false" ht="41.75" hidden="false" customHeight="true" outlineLevel="0" collapsed="false">
      <c r="A110" s="169" t="s">
        <v>204</v>
      </c>
      <c r="B110" s="169" t="s">
        <v>205</v>
      </c>
      <c r="C110" s="170" t="s">
        <v>206</v>
      </c>
      <c r="D110" s="171" t="n">
        <v>6.889</v>
      </c>
      <c r="E110" s="191" t="s">
        <v>207</v>
      </c>
      <c r="F110" s="173" t="n">
        <v>43139</v>
      </c>
      <c r="G110" s="184" t="s">
        <v>208</v>
      </c>
      <c r="H110" s="175" t="n">
        <v>43.618</v>
      </c>
      <c r="I110" s="176" t="s">
        <v>39</v>
      </c>
      <c r="J110" s="177" t="n">
        <v>35.11</v>
      </c>
      <c r="K110" s="179" t="s">
        <v>209</v>
      </c>
      <c r="L110" s="176"/>
      <c r="M110" s="177"/>
      <c r="N110" s="175" t="n">
        <v>7.427</v>
      </c>
      <c r="O110" s="176" t="s">
        <v>39</v>
      </c>
      <c r="P110" s="177" t="n">
        <v>6.497</v>
      </c>
      <c r="Q110" s="175" t="n">
        <v>26.22</v>
      </c>
      <c r="R110" s="176" t="s">
        <v>39</v>
      </c>
      <c r="S110" s="177" t="n">
        <v>23.433</v>
      </c>
      <c r="T110" s="175" t="n">
        <v>120.409</v>
      </c>
      <c r="U110" s="176" t="s">
        <v>39</v>
      </c>
      <c r="V110" s="177" t="n">
        <v>56.981</v>
      </c>
      <c r="W110" s="192" t="s">
        <v>210</v>
      </c>
      <c r="X110" s="176"/>
      <c r="Y110" s="193"/>
      <c r="Z110" s="175" t="n">
        <v>97.067</v>
      </c>
      <c r="AA110" s="176" t="s">
        <v>39</v>
      </c>
      <c r="AB110" s="177" t="n">
        <v>82.533</v>
      </c>
      <c r="AC110" s="180"/>
      <c r="AD110" s="180"/>
      <c r="AE110" s="180"/>
    </row>
    <row r="111" customFormat="false" ht="50" hidden="false" customHeight="true" outlineLevel="0" collapsed="false">
      <c r="A111" s="181" t="s">
        <v>211</v>
      </c>
      <c r="B111" s="181" t="s">
        <v>212</v>
      </c>
      <c r="C111" s="181" t="s">
        <v>175</v>
      </c>
      <c r="D111" s="181"/>
      <c r="E111" s="182"/>
      <c r="F111" s="183" t="n">
        <v>43146</v>
      </c>
      <c r="G111" s="184" t="s">
        <v>176</v>
      </c>
      <c r="H111" s="185" t="s">
        <v>213</v>
      </c>
      <c r="I111" s="176" t="s">
        <v>39</v>
      </c>
      <c r="J111" s="186" t="s">
        <v>214</v>
      </c>
      <c r="K111" s="185" t="s">
        <v>215</v>
      </c>
      <c r="L111" s="176"/>
      <c r="M111" s="186"/>
      <c r="N111" s="185" t="s">
        <v>216</v>
      </c>
      <c r="O111" s="176" t="s">
        <v>39</v>
      </c>
      <c r="P111" s="186" t="s">
        <v>217</v>
      </c>
      <c r="Q111" s="185" t="s">
        <v>218</v>
      </c>
      <c r="R111" s="176" t="s">
        <v>39</v>
      </c>
      <c r="S111" s="186" t="s">
        <v>219</v>
      </c>
      <c r="T111" s="185" t="s">
        <v>220</v>
      </c>
      <c r="U111" s="176" t="s">
        <v>39</v>
      </c>
      <c r="V111" s="186" t="s">
        <v>221</v>
      </c>
      <c r="W111" s="185"/>
      <c r="X111" s="176"/>
      <c r="Y111" s="186"/>
      <c r="Z111" s="185" t="s">
        <v>222</v>
      </c>
      <c r="AA111" s="176" t="s">
        <v>39</v>
      </c>
      <c r="AB111" s="186" t="s">
        <v>223</v>
      </c>
      <c r="AC111" s="187"/>
      <c r="AD111" s="176"/>
      <c r="AE111" s="188"/>
    </row>
    <row r="112" customFormat="false" ht="41.75" hidden="false" customHeight="true" outlineLevel="0" collapsed="false">
      <c r="A112" s="41" t="s">
        <v>224</v>
      </c>
      <c r="B112" s="41" t="s">
        <v>225</v>
      </c>
      <c r="C112" s="189" t="s">
        <v>226</v>
      </c>
      <c r="D112" s="76" t="n">
        <v>11.872</v>
      </c>
      <c r="E112" s="42" t="s">
        <v>227</v>
      </c>
      <c r="F112" s="62" t="n">
        <v>43166</v>
      </c>
      <c r="G112" s="63" t="s">
        <v>208</v>
      </c>
      <c r="H112" s="56" t="n">
        <v>6.269</v>
      </c>
      <c r="I112" s="91" t="s">
        <v>39</v>
      </c>
      <c r="J112" s="58" t="n">
        <v>25.482</v>
      </c>
      <c r="K112" s="56" t="n">
        <v>38</v>
      </c>
      <c r="L112" s="91" t="s">
        <v>39</v>
      </c>
      <c r="M112" s="58" t="n">
        <v>21.733</v>
      </c>
      <c r="N112" s="77" t="s">
        <v>228</v>
      </c>
      <c r="O112" s="70"/>
      <c r="P112" s="58"/>
      <c r="Q112" s="56" t="n">
        <v>24.097</v>
      </c>
      <c r="R112" s="91" t="s">
        <v>39</v>
      </c>
      <c r="S112" s="58" t="n">
        <v>18.663</v>
      </c>
      <c r="T112" s="56" t="n">
        <v>59.126</v>
      </c>
      <c r="U112" s="91" t="s">
        <v>39</v>
      </c>
      <c r="V112" s="58" t="n">
        <v>42.817</v>
      </c>
      <c r="W112" s="68" t="s">
        <v>229</v>
      </c>
      <c r="X112" s="70"/>
      <c r="Y112" s="66"/>
      <c r="Z112" s="56" t="n">
        <v>163.33</v>
      </c>
      <c r="AA112" s="91" t="s">
        <v>39</v>
      </c>
      <c r="AB112" s="58" t="n">
        <v>60</v>
      </c>
      <c r="AC112" s="69"/>
      <c r="AD112" s="69"/>
      <c r="AE112" s="69"/>
    </row>
    <row r="113" customFormat="false" ht="50" hidden="false" customHeight="true" outlineLevel="0" collapsed="false">
      <c r="A113" s="51" t="s">
        <v>211</v>
      </c>
      <c r="B113" s="51" t="s">
        <v>212</v>
      </c>
      <c r="C113" s="51" t="s">
        <v>175</v>
      </c>
      <c r="D113" s="51"/>
      <c r="E113" s="52"/>
      <c r="F113" s="53" t="n">
        <v>43178</v>
      </c>
      <c r="G113" s="63" t="s">
        <v>176</v>
      </c>
      <c r="H113" s="92" t="s">
        <v>230</v>
      </c>
      <c r="I113" s="91" t="s">
        <v>39</v>
      </c>
      <c r="J113" s="190" t="s">
        <v>231</v>
      </c>
      <c r="K113" s="92" t="s">
        <v>232</v>
      </c>
      <c r="L113" s="91" t="s">
        <v>39</v>
      </c>
      <c r="M113" s="190" t="s">
        <v>233</v>
      </c>
      <c r="N113" s="92" t="s">
        <v>234</v>
      </c>
      <c r="O113" s="70"/>
      <c r="P113" s="72"/>
      <c r="Q113" s="92" t="s">
        <v>235</v>
      </c>
      <c r="R113" s="91" t="s">
        <v>39</v>
      </c>
      <c r="S113" s="190" t="s">
        <v>236</v>
      </c>
      <c r="T113" s="92" t="s">
        <v>237</v>
      </c>
      <c r="U113" s="91" t="s">
        <v>39</v>
      </c>
      <c r="V113" s="190" t="s">
        <v>238</v>
      </c>
      <c r="W113" s="71"/>
      <c r="X113" s="70"/>
      <c r="Y113" s="72"/>
      <c r="Z113" s="92" t="s">
        <v>239</v>
      </c>
      <c r="AA113" s="91" t="s">
        <v>39</v>
      </c>
      <c r="AB113" s="190" t="s">
        <v>240</v>
      </c>
      <c r="AC113" s="73"/>
      <c r="AD113" s="70"/>
      <c r="AE113" s="74"/>
    </row>
    <row r="114" customFormat="false" ht="43.85" hidden="false" customHeight="true" outlineLevel="0" collapsed="false">
      <c r="A114" s="169" t="s">
        <v>241</v>
      </c>
      <c r="B114" s="169" t="s">
        <v>242</v>
      </c>
      <c r="C114" s="170" t="s">
        <v>243</v>
      </c>
      <c r="D114" s="171" t="n">
        <v>22.604</v>
      </c>
      <c r="E114" s="191" t="s">
        <v>244</v>
      </c>
      <c r="F114" s="173" t="n">
        <v>43201</v>
      </c>
      <c r="G114" s="184" t="s">
        <v>208</v>
      </c>
      <c r="H114" s="175" t="n">
        <v>88.593</v>
      </c>
      <c r="I114" s="194" t="s">
        <v>39</v>
      </c>
      <c r="J114" s="177" t="n">
        <v>39.61</v>
      </c>
      <c r="K114" s="179" t="s">
        <v>245</v>
      </c>
      <c r="L114" s="194"/>
      <c r="M114" s="177"/>
      <c r="N114" s="175" t="n">
        <v>3.16</v>
      </c>
      <c r="O114" s="194" t="s">
        <v>39</v>
      </c>
      <c r="P114" s="177" t="n">
        <v>6.059</v>
      </c>
      <c r="Q114" s="175" t="n">
        <v>15.876</v>
      </c>
      <c r="R114" s="194" t="s">
        <v>39</v>
      </c>
      <c r="S114" s="177" t="n">
        <v>25.244</v>
      </c>
      <c r="T114" s="175" t="n">
        <v>23.534</v>
      </c>
      <c r="U114" s="178" t="s">
        <v>39</v>
      </c>
      <c r="V114" s="177" t="n">
        <v>49.039</v>
      </c>
      <c r="W114" s="192" t="s">
        <v>246</v>
      </c>
      <c r="X114" s="194"/>
      <c r="Y114" s="193"/>
      <c r="Z114" s="175" t="n">
        <v>44.444</v>
      </c>
      <c r="AA114" s="194" t="s">
        <v>39</v>
      </c>
      <c r="AB114" s="195" t="n">
        <v>58.222</v>
      </c>
      <c r="AC114" s="196"/>
      <c r="AD114" s="196"/>
      <c r="AE114" s="196"/>
    </row>
    <row r="115" customFormat="false" ht="37.5" hidden="false" customHeight="true" outlineLevel="0" collapsed="false">
      <c r="A115" s="181" t="s">
        <v>247</v>
      </c>
      <c r="B115" s="181" t="s">
        <v>248</v>
      </c>
      <c r="C115" s="197"/>
      <c r="D115" s="198"/>
      <c r="E115" s="199"/>
      <c r="F115" s="183" t="n">
        <v>43224</v>
      </c>
      <c r="G115" s="184" t="s">
        <v>176</v>
      </c>
      <c r="H115" s="185" t="s">
        <v>249</v>
      </c>
      <c r="I115" s="176" t="s">
        <v>39</v>
      </c>
      <c r="J115" s="200" t="s">
        <v>250</v>
      </c>
      <c r="K115" s="179" t="s">
        <v>251</v>
      </c>
      <c r="L115" s="176"/>
      <c r="M115" s="177"/>
      <c r="N115" s="192" t="s">
        <v>252</v>
      </c>
      <c r="O115" s="176" t="s">
        <v>39</v>
      </c>
      <c r="P115" s="201" t="s">
        <v>253</v>
      </c>
      <c r="Q115" s="185" t="s">
        <v>254</v>
      </c>
      <c r="R115" s="176" t="s">
        <v>39</v>
      </c>
      <c r="S115" s="200" t="s">
        <v>255</v>
      </c>
      <c r="T115" s="179" t="s">
        <v>256</v>
      </c>
      <c r="U115" s="176" t="s">
        <v>39</v>
      </c>
      <c r="V115" s="200" t="s">
        <v>257</v>
      </c>
      <c r="W115" s="175"/>
      <c r="X115" s="176"/>
      <c r="Y115" s="177"/>
      <c r="Z115" s="179" t="s">
        <v>258</v>
      </c>
      <c r="AA115" s="176" t="s">
        <v>39</v>
      </c>
      <c r="AB115" s="186" t="s">
        <v>259</v>
      </c>
      <c r="AC115" s="185"/>
      <c r="AD115" s="176"/>
      <c r="AE115" s="186"/>
    </row>
    <row r="116" customFormat="false" ht="43.85" hidden="false" customHeight="true" outlineLevel="0" collapsed="false">
      <c r="A116" s="202" t="s">
        <v>260</v>
      </c>
      <c r="B116" s="24" t="s">
        <v>261</v>
      </c>
      <c r="C116" s="203" t="s">
        <v>262</v>
      </c>
      <c r="D116" s="25" t="n">
        <v>17.492</v>
      </c>
      <c r="E116" s="26" t="s">
        <v>263</v>
      </c>
      <c r="F116" s="27" t="n">
        <v>43453</v>
      </c>
      <c r="G116" s="28" t="s">
        <v>208</v>
      </c>
      <c r="H116" s="35" t="n">
        <v>23.89</v>
      </c>
      <c r="I116" s="59" t="s">
        <v>39</v>
      </c>
      <c r="J116" s="36" t="n">
        <v>21.86</v>
      </c>
      <c r="K116" s="35" t="s">
        <v>264</v>
      </c>
      <c r="L116" s="59"/>
      <c r="M116" s="36"/>
      <c r="N116" s="35" t="n">
        <v>29.85</v>
      </c>
      <c r="O116" s="30" t="s">
        <v>39</v>
      </c>
      <c r="P116" s="36" t="n">
        <v>21.41</v>
      </c>
      <c r="Q116" s="35" t="n">
        <v>27.89</v>
      </c>
      <c r="R116" s="59"/>
      <c r="S116" s="36" t="n">
        <v>25.91</v>
      </c>
      <c r="T116" s="60" t="s">
        <v>265</v>
      </c>
      <c r="U116" s="59"/>
      <c r="V116" s="34"/>
      <c r="W116" s="60" t="s">
        <v>266</v>
      </c>
      <c r="X116" s="59"/>
      <c r="Y116" s="34"/>
      <c r="Z116" s="35" t="n">
        <v>116020</v>
      </c>
      <c r="AA116" s="59" t="s">
        <v>39</v>
      </c>
      <c r="AB116" s="36" t="n">
        <v>6650</v>
      </c>
      <c r="AC116" s="12"/>
      <c r="AD116" s="12"/>
      <c r="AE116" s="12"/>
    </row>
    <row r="117" customFormat="false" ht="43.1" hidden="false" customHeight="true" outlineLevel="0" collapsed="false">
      <c r="A117" s="39" t="s">
        <v>267</v>
      </c>
      <c r="B117" s="39" t="s">
        <v>268</v>
      </c>
      <c r="C117" s="204" t="s">
        <v>269</v>
      </c>
      <c r="D117" s="204"/>
      <c r="E117" s="61"/>
      <c r="F117" s="96" t="n">
        <v>43472</v>
      </c>
      <c r="G117" s="28" t="s">
        <v>176</v>
      </c>
      <c r="H117" s="205" t="str">
        <f aca="false">ROUND(H116*81/1000,2)&amp;" ppb"</f>
        <v>1.94 ppb</v>
      </c>
      <c r="I117" s="33" t="s">
        <v>39</v>
      </c>
      <c r="J117" s="206" t="str">
        <f aca="false">ROUND(J116*81/1000,2)&amp;" ppb"</f>
        <v>1.77 ppb</v>
      </c>
      <c r="K117" s="205" t="str">
        <f aca="false">"&lt;"&amp;ROUND(RIGHT(K116,LEN(K116)-1)*81/1000,2)&amp;" ppb"</f>
        <v>&lt;9.87 ppb</v>
      </c>
      <c r="L117" s="33"/>
      <c r="M117" s="36"/>
      <c r="N117" s="205" t="str">
        <f aca="false">ROUND(N116*1760/1000,2)&amp;" ppb"</f>
        <v>52.54 ppb</v>
      </c>
      <c r="O117" s="33" t="s">
        <v>39</v>
      </c>
      <c r="P117" s="206" t="str">
        <f aca="false">ROUND(P116*1760/1000,2)&amp;" ppb"</f>
        <v>37.68 ppb</v>
      </c>
      <c r="Q117" s="205" t="str">
        <f aca="false">ROUND(Q116*246/1000,2)&amp;" ppb"</f>
        <v>6.86 ppb</v>
      </c>
      <c r="R117" s="33" t="s">
        <v>39</v>
      </c>
      <c r="S117" s="206" t="str">
        <f aca="false">ROUND(S116*246/1000,2)&amp;" ppb"</f>
        <v>6.37 ppb</v>
      </c>
      <c r="T117" s="205" t="str">
        <f aca="false">"&lt;"&amp;ROUND(RIGHT(T116,LEN(T116)-1)*246/1000,2)&amp;" ppb"</f>
        <v>&lt;21.47 ppb</v>
      </c>
      <c r="U117" s="33"/>
      <c r="V117" s="36"/>
      <c r="W117" s="35"/>
      <c r="X117" s="33"/>
      <c r="Y117" s="36"/>
      <c r="Z117" s="205" t="str">
        <f aca="false">ROUND(Z116*81/1000000,2)&amp;" ppm"</f>
        <v>9.4 ppm</v>
      </c>
      <c r="AA117" s="33" t="s">
        <v>39</v>
      </c>
      <c r="AB117" s="206" t="str">
        <f aca="false">ROUND(AB116*81/1000000,2)&amp;" ppm"</f>
        <v>0.54 ppm</v>
      </c>
      <c r="AC117" s="29"/>
      <c r="AD117" s="33"/>
      <c r="AE117" s="31"/>
    </row>
    <row r="118" customFormat="false" ht="43.85" hidden="false" customHeight="true" outlineLevel="0" collapsed="false">
      <c r="A118" s="207" t="s">
        <v>270</v>
      </c>
      <c r="B118" s="41" t="s">
        <v>261</v>
      </c>
      <c r="C118" s="189" t="s">
        <v>271</v>
      </c>
      <c r="D118" s="76" t="n">
        <v>14.428</v>
      </c>
      <c r="E118" s="42" t="s">
        <v>272</v>
      </c>
      <c r="F118" s="62" t="n">
        <v>43612</v>
      </c>
      <c r="G118" s="63" t="s">
        <v>208</v>
      </c>
      <c r="H118" s="56" t="n">
        <v>9.812</v>
      </c>
      <c r="I118" s="65" t="s">
        <v>39</v>
      </c>
      <c r="J118" s="58" t="n">
        <v>18.56</v>
      </c>
      <c r="K118" s="77" t="s">
        <v>273</v>
      </c>
      <c r="L118" s="65"/>
      <c r="M118" s="58"/>
      <c r="N118" s="56" t="n">
        <v>30.48</v>
      </c>
      <c r="O118" s="98" t="s">
        <v>39</v>
      </c>
      <c r="P118" s="58" t="n">
        <v>13.82</v>
      </c>
      <c r="Q118" s="56" t="n">
        <v>21.86</v>
      </c>
      <c r="R118" s="65" t="s">
        <v>39</v>
      </c>
      <c r="S118" s="58" t="n">
        <v>21.12</v>
      </c>
      <c r="T118" s="56" t="n">
        <v>28.04</v>
      </c>
      <c r="U118" s="98" t="s">
        <v>39</v>
      </c>
      <c r="V118" s="58" t="n">
        <v>63.38</v>
      </c>
      <c r="W118" s="68" t="s">
        <v>274</v>
      </c>
      <c r="X118" s="65"/>
      <c r="Y118" s="66"/>
      <c r="Z118" s="56" t="n">
        <v>18606</v>
      </c>
      <c r="AA118" s="65" t="s">
        <v>39</v>
      </c>
      <c r="AB118" s="58" t="n">
        <v>1719</v>
      </c>
      <c r="AC118" s="78"/>
      <c r="AD118" s="78"/>
      <c r="AE118" s="78"/>
    </row>
    <row r="119" customFormat="false" ht="44.95" hidden="false" customHeight="true" outlineLevel="0" collapsed="false">
      <c r="A119" s="51" t="s">
        <v>275</v>
      </c>
      <c r="B119" s="51" t="s">
        <v>268</v>
      </c>
      <c r="C119" s="208" t="s">
        <v>269</v>
      </c>
      <c r="D119" s="208"/>
      <c r="E119" s="52"/>
      <c r="F119" s="89" t="n">
        <v>43627</v>
      </c>
      <c r="G119" s="63" t="s">
        <v>176</v>
      </c>
      <c r="H119" s="209" t="str">
        <f aca="false">ROUND(H118*81/1000,2)&amp;" ppb"</f>
        <v>0.79 ppb</v>
      </c>
      <c r="I119" s="91" t="s">
        <v>39</v>
      </c>
      <c r="J119" s="210" t="str">
        <f aca="false">ROUND(J118*81/1000,2)&amp;" ppb"</f>
        <v>1.5 ppb</v>
      </c>
      <c r="K119" s="209" t="str">
        <f aca="false">"&lt;"&amp;ROUND(RIGHT(K118,LEN(K118)-1)*81/1000,2)&amp;" ppb"</f>
        <v>&lt;9.1 ppb</v>
      </c>
      <c r="L119" s="70"/>
      <c r="M119" s="58"/>
      <c r="N119" s="209" t="str">
        <f aca="false">ROUND(N118*1760/1000,2)&amp;" ppb"</f>
        <v>53.64 ppb</v>
      </c>
      <c r="O119" s="91" t="s">
        <v>39</v>
      </c>
      <c r="P119" s="210" t="str">
        <f aca="false">ROUND(P118*1760/1000,2)&amp;" ppb"</f>
        <v>24.32 ppb</v>
      </c>
      <c r="Q119" s="209" t="str">
        <f aca="false">ROUND(Q118*246/1000,2)&amp;" ppb"</f>
        <v>5.38 ppb</v>
      </c>
      <c r="R119" s="91" t="s">
        <v>39</v>
      </c>
      <c r="S119" s="210" t="str">
        <f aca="false">ROUND(S118*246/1000,2)&amp;" ppb"</f>
        <v>5.2 ppb</v>
      </c>
      <c r="T119" s="209" t="str">
        <f aca="false">ROUND(T118*246/1000,2)&amp;" ppb"</f>
        <v>6.9 ppb</v>
      </c>
      <c r="U119" s="91" t="s">
        <v>39</v>
      </c>
      <c r="V119" s="210" t="str">
        <f aca="false">ROUND(V118*246/1000,2)&amp;" ppb"</f>
        <v>15.59 ppb</v>
      </c>
      <c r="W119" s="56"/>
      <c r="X119" s="70"/>
      <c r="Y119" s="58"/>
      <c r="Z119" s="209" t="str">
        <f aca="false">ROUND(Z118*81/1000000,2)&amp;" ppm"</f>
        <v>1.51 ppm</v>
      </c>
      <c r="AA119" s="91" t="s">
        <v>39</v>
      </c>
      <c r="AB119" s="210" t="str">
        <f aca="false">ROUND(AB118*81/1000000,2)&amp;" ppm"</f>
        <v>0.14 ppm</v>
      </c>
      <c r="AC119" s="71"/>
      <c r="AD119" s="70"/>
      <c r="AE119" s="72"/>
    </row>
    <row r="120" customFormat="false" ht="43.85" hidden="false" customHeight="true" outlineLevel="0" collapsed="false">
      <c r="A120" s="202" t="s">
        <v>276</v>
      </c>
      <c r="B120" s="24" t="s">
        <v>261</v>
      </c>
      <c r="C120" s="203" t="s">
        <v>277</v>
      </c>
      <c r="D120" s="25" t="n">
        <v>23.761</v>
      </c>
      <c r="E120" s="26" t="s">
        <v>278</v>
      </c>
      <c r="F120" s="27" t="n">
        <v>43678</v>
      </c>
      <c r="G120" s="28" t="s">
        <v>208</v>
      </c>
      <c r="H120" s="35" t="n">
        <v>12.61</v>
      </c>
      <c r="I120" s="59" t="s">
        <v>39</v>
      </c>
      <c r="J120" s="36" t="n">
        <v>16.59</v>
      </c>
      <c r="K120" s="35" t="s">
        <v>279</v>
      </c>
      <c r="L120" s="59"/>
      <c r="M120" s="36"/>
      <c r="N120" s="35" t="n">
        <v>33.66</v>
      </c>
      <c r="O120" s="30" t="s">
        <v>39</v>
      </c>
      <c r="P120" s="36" t="n">
        <v>16.39</v>
      </c>
      <c r="Q120" s="35" t="n">
        <v>33.48</v>
      </c>
      <c r="R120" s="59" t="s">
        <v>39</v>
      </c>
      <c r="S120" s="36" t="n">
        <v>23.9</v>
      </c>
      <c r="T120" s="35" t="s">
        <v>280</v>
      </c>
      <c r="U120" s="30"/>
      <c r="V120" s="36"/>
      <c r="W120" s="35" t="n">
        <v>23.107</v>
      </c>
      <c r="X120" s="30" t="s">
        <v>39</v>
      </c>
      <c r="Y120" s="36" t="n">
        <v>18.46</v>
      </c>
      <c r="Z120" s="35" t="n">
        <v>82250</v>
      </c>
      <c r="AA120" s="59" t="s">
        <v>39</v>
      </c>
      <c r="AB120" s="36" t="n">
        <v>4723</v>
      </c>
      <c r="AC120" s="12"/>
      <c r="AD120" s="12"/>
      <c r="AE120" s="12"/>
    </row>
    <row r="121" customFormat="false" ht="44.95" hidden="false" customHeight="true" outlineLevel="0" collapsed="false">
      <c r="A121" s="39" t="s">
        <v>281</v>
      </c>
      <c r="B121" s="39" t="s">
        <v>268</v>
      </c>
      <c r="C121" s="204" t="s">
        <v>269</v>
      </c>
      <c r="D121" s="204"/>
      <c r="E121" s="61"/>
      <c r="F121" s="96" t="n">
        <v>43703</v>
      </c>
      <c r="G121" s="28" t="s">
        <v>176</v>
      </c>
      <c r="H121" s="205" t="str">
        <f aca="false">ROUND(H120*81/1000,2)&amp;" ppb"</f>
        <v>1.02 ppb</v>
      </c>
      <c r="I121" s="33" t="s">
        <v>39</v>
      </c>
      <c r="J121" s="206" t="str">
        <f aca="false">ROUND(J120*81/1000,2)&amp;" ppb"</f>
        <v>1.34 ppb</v>
      </c>
      <c r="K121" s="205" t="str">
        <f aca="false">"&lt;"&amp;ROUND(RIGHT(K120,LEN(K120)-1)*81/1000,2)&amp;" ppb"</f>
        <v>&lt;5.84 ppb</v>
      </c>
      <c r="L121" s="33"/>
      <c r="M121" s="36"/>
      <c r="N121" s="205" t="str">
        <f aca="false">ROUND(N120*1760/1000,2)&amp;" ppb"</f>
        <v>59.24 ppb</v>
      </c>
      <c r="O121" s="33" t="s">
        <v>39</v>
      </c>
      <c r="P121" s="206" t="str">
        <f aca="false">ROUND(P120*1760/1000,2)&amp;" ppb"</f>
        <v>28.85 ppb</v>
      </c>
      <c r="Q121" s="205" t="str">
        <f aca="false">ROUND(Q120*246/1000,2)&amp;" ppb"</f>
        <v>8.24 ppb</v>
      </c>
      <c r="R121" s="33" t="s">
        <v>39</v>
      </c>
      <c r="S121" s="206" t="str">
        <f aca="false">ROUND(S120*246/1000,2)&amp;" ppb"</f>
        <v>5.88 ppb</v>
      </c>
      <c r="T121" s="205" t="str">
        <f aca="false">"&lt;"&amp;ROUND(RIGHT(T120,LEN(T120)-1)*246/1000,2)&amp;" ppb"</f>
        <v>&lt;19.47 ppb</v>
      </c>
      <c r="U121" s="33"/>
      <c r="V121" s="206"/>
      <c r="W121" s="35"/>
      <c r="X121" s="33"/>
      <c r="Y121" s="36"/>
      <c r="Z121" s="205" t="str">
        <f aca="false">ROUND(Z120*81/1000000,2)&amp;" ppm"</f>
        <v>6.66 ppm</v>
      </c>
      <c r="AA121" s="33" t="s">
        <v>39</v>
      </c>
      <c r="AB121" s="206" t="str">
        <f aca="false">ROUND(AB120*81/1000000,2)&amp;" ppm"</f>
        <v>0.38 ppm</v>
      </c>
      <c r="AC121" s="29"/>
      <c r="AD121" s="33"/>
      <c r="AE121" s="31"/>
    </row>
    <row r="122" customFormat="false" ht="43.85" hidden="false" customHeight="true" outlineLevel="0" collapsed="false">
      <c r="A122" s="207" t="s">
        <v>282</v>
      </c>
      <c r="B122" s="41" t="s">
        <v>261</v>
      </c>
      <c r="C122" s="189" t="s">
        <v>283</v>
      </c>
      <c r="D122" s="76" t="n">
        <v>30.424</v>
      </c>
      <c r="E122" s="42" t="s">
        <v>284</v>
      </c>
      <c r="F122" s="62" t="n">
        <v>43745</v>
      </c>
      <c r="G122" s="63" t="s">
        <v>208</v>
      </c>
      <c r="H122" s="56" t="n">
        <v>50.49</v>
      </c>
      <c r="I122" s="65" t="s">
        <v>39</v>
      </c>
      <c r="J122" s="58" t="n">
        <v>19.47</v>
      </c>
      <c r="K122" s="56" t="n">
        <v>29.2</v>
      </c>
      <c r="L122" s="65" t="s">
        <v>39</v>
      </c>
      <c r="M122" s="58" t="n">
        <v>171.9</v>
      </c>
      <c r="N122" s="77" t="s">
        <v>285</v>
      </c>
      <c r="O122" s="57"/>
      <c r="P122" s="58"/>
      <c r="Q122" s="77" t="s">
        <v>286</v>
      </c>
      <c r="R122" s="65"/>
      <c r="S122" s="58"/>
      <c r="T122" s="77" t="s">
        <v>287</v>
      </c>
      <c r="U122" s="57"/>
      <c r="V122" s="58"/>
      <c r="W122" s="68" t="s">
        <v>288</v>
      </c>
      <c r="X122" s="65"/>
      <c r="Y122" s="66"/>
      <c r="Z122" s="56" t="n">
        <v>140850</v>
      </c>
      <c r="AA122" s="65" t="s">
        <v>39</v>
      </c>
      <c r="AB122" s="58" t="n">
        <v>7580</v>
      </c>
      <c r="AC122" s="78"/>
      <c r="AD122" s="78"/>
      <c r="AE122" s="78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  <c r="BZ122" s="113"/>
      <c r="CA122" s="113"/>
      <c r="CB122" s="113"/>
      <c r="CC122" s="113"/>
      <c r="CD122" s="113"/>
      <c r="CE122" s="113"/>
      <c r="CF122" s="113"/>
      <c r="CG122" s="113"/>
      <c r="CH122" s="113"/>
      <c r="CI122" s="113"/>
      <c r="CJ122" s="113"/>
      <c r="CK122" s="113"/>
      <c r="CL122" s="113"/>
      <c r="CM122" s="113"/>
      <c r="CN122" s="113"/>
      <c r="CO122" s="113"/>
      <c r="CP122" s="113"/>
      <c r="CQ122" s="113"/>
      <c r="CR122" s="113"/>
      <c r="CS122" s="113"/>
      <c r="CT122" s="113"/>
      <c r="CU122" s="113"/>
      <c r="CV122" s="113"/>
      <c r="CW122" s="113"/>
      <c r="CX122" s="113"/>
      <c r="CY122" s="113"/>
      <c r="CZ122" s="113"/>
      <c r="DA122" s="113"/>
      <c r="DB122" s="113"/>
      <c r="DC122" s="113"/>
      <c r="DD122" s="113"/>
      <c r="DE122" s="113"/>
      <c r="DF122" s="113"/>
      <c r="DG122" s="113"/>
      <c r="DH122" s="113"/>
      <c r="DI122" s="113"/>
      <c r="DJ122" s="113"/>
      <c r="DK122" s="113"/>
      <c r="DL122" s="113"/>
      <c r="DM122" s="113"/>
      <c r="DN122" s="113"/>
      <c r="DO122" s="113"/>
      <c r="DP122" s="113"/>
      <c r="DQ122" s="113"/>
      <c r="DR122" s="113"/>
      <c r="DS122" s="113"/>
      <c r="DT122" s="113"/>
      <c r="DU122" s="113"/>
      <c r="DV122" s="113"/>
      <c r="DW122" s="113"/>
      <c r="DX122" s="113"/>
      <c r="DY122" s="113"/>
      <c r="DZ122" s="113"/>
      <c r="EA122" s="113"/>
      <c r="EB122" s="113"/>
      <c r="EC122" s="113"/>
      <c r="ED122" s="113"/>
      <c r="EE122" s="113"/>
      <c r="EF122" s="113"/>
      <c r="EG122" s="113"/>
      <c r="EH122" s="113"/>
      <c r="EI122" s="113"/>
      <c r="EJ122" s="113"/>
      <c r="EK122" s="113"/>
      <c r="EL122" s="113"/>
      <c r="EM122" s="113"/>
      <c r="EN122" s="113"/>
      <c r="EO122" s="113"/>
      <c r="EP122" s="113"/>
      <c r="EQ122" s="113"/>
      <c r="ER122" s="113"/>
      <c r="ES122" s="113"/>
      <c r="ET122" s="113"/>
      <c r="EU122" s="113"/>
      <c r="EV122" s="113"/>
      <c r="EW122" s="113"/>
      <c r="EX122" s="113"/>
      <c r="EY122" s="113"/>
      <c r="EZ122" s="113"/>
      <c r="FA122" s="113"/>
      <c r="FB122" s="113"/>
      <c r="FC122" s="113"/>
      <c r="FD122" s="113"/>
      <c r="FE122" s="113"/>
      <c r="FF122" s="113"/>
      <c r="FG122" s="113"/>
      <c r="FH122" s="113"/>
      <c r="FI122" s="113"/>
      <c r="FJ122" s="113"/>
      <c r="FK122" s="113"/>
      <c r="FL122" s="113"/>
      <c r="FM122" s="113"/>
      <c r="FN122" s="113"/>
      <c r="FO122" s="113"/>
      <c r="FP122" s="113"/>
      <c r="FQ122" s="113"/>
      <c r="FR122" s="113"/>
      <c r="FS122" s="113"/>
      <c r="FT122" s="113"/>
      <c r="FU122" s="113"/>
      <c r="FV122" s="113"/>
      <c r="FW122" s="113"/>
      <c r="FX122" s="113"/>
      <c r="FY122" s="113"/>
      <c r="FZ122" s="113"/>
      <c r="GA122" s="113"/>
      <c r="GB122" s="113"/>
      <c r="GC122" s="113"/>
      <c r="GD122" s="113"/>
      <c r="GE122" s="113"/>
      <c r="GF122" s="113"/>
      <c r="GG122" s="113"/>
      <c r="GH122" s="113"/>
      <c r="GI122" s="113"/>
      <c r="GJ122" s="113"/>
      <c r="GK122" s="113"/>
      <c r="GL122" s="113"/>
      <c r="GM122" s="113"/>
      <c r="GN122" s="113"/>
      <c r="GO122" s="113"/>
      <c r="GP122" s="113"/>
      <c r="GQ122" s="113"/>
      <c r="GR122" s="113"/>
      <c r="GS122" s="113"/>
      <c r="GT122" s="113"/>
      <c r="GU122" s="113"/>
      <c r="GV122" s="113"/>
      <c r="GW122" s="113"/>
      <c r="GX122" s="113"/>
      <c r="GY122" s="113"/>
      <c r="GZ122" s="113"/>
      <c r="HA122" s="113"/>
      <c r="HB122" s="113"/>
      <c r="HC122" s="113"/>
      <c r="HD122" s="113"/>
      <c r="HE122" s="113"/>
      <c r="HF122" s="113"/>
      <c r="HG122" s="113"/>
      <c r="HH122" s="113"/>
      <c r="HI122" s="113"/>
      <c r="HJ122" s="113"/>
      <c r="HK122" s="113"/>
      <c r="HL122" s="113"/>
      <c r="HM122" s="113"/>
      <c r="HN122" s="113"/>
      <c r="HO122" s="113"/>
      <c r="HP122" s="113"/>
      <c r="HQ122" s="113"/>
      <c r="HR122" s="113"/>
      <c r="HS122" s="113"/>
      <c r="HT122" s="113"/>
      <c r="HU122" s="113"/>
      <c r="HV122" s="113"/>
      <c r="HW122" s="113"/>
      <c r="HX122" s="113"/>
      <c r="HY122" s="113"/>
      <c r="HZ122" s="113"/>
      <c r="IA122" s="113"/>
      <c r="IB122" s="113"/>
      <c r="IC122" s="113"/>
      <c r="ID122" s="113"/>
      <c r="IE122" s="113"/>
      <c r="IF122" s="113"/>
      <c r="IG122" s="113"/>
      <c r="IH122" s="113"/>
      <c r="II122" s="113"/>
      <c r="IJ122" s="113"/>
      <c r="IK122" s="113"/>
      <c r="IL122" s="113"/>
      <c r="IM122" s="113"/>
      <c r="IN122" s="113"/>
      <c r="IO122" s="113"/>
      <c r="IP122" s="113"/>
      <c r="IQ122" s="113"/>
      <c r="IR122" s="113"/>
      <c r="IS122" s="113"/>
      <c r="IT122" s="113"/>
      <c r="IU122" s="113"/>
      <c r="IV122" s="113"/>
    </row>
    <row r="123" customFormat="false" ht="44.95" hidden="false" customHeight="true" outlineLevel="0" collapsed="false">
      <c r="A123" s="51" t="s">
        <v>289</v>
      </c>
      <c r="B123" s="51" t="s">
        <v>268</v>
      </c>
      <c r="C123" s="208" t="s">
        <v>269</v>
      </c>
      <c r="D123" s="208"/>
      <c r="E123" s="52"/>
      <c r="F123" s="89" t="n">
        <v>43777</v>
      </c>
      <c r="G123" s="63" t="s">
        <v>176</v>
      </c>
      <c r="H123" s="209" t="str">
        <f aca="false">ROUND(H122*81/1000,2)&amp;" ppb"</f>
        <v>4.09 ppb</v>
      </c>
      <c r="I123" s="91" t="s">
        <v>39</v>
      </c>
      <c r="J123" s="210" t="str">
        <f aca="false">ROUND(J122*81/1000,2)&amp;" ppb"</f>
        <v>1.58 ppb</v>
      </c>
      <c r="K123" s="209" t="str">
        <f aca="false">ROUND(K122*81/1000,2)&amp;" ppb"</f>
        <v>2.37 ppb</v>
      </c>
      <c r="L123" s="91" t="s">
        <v>39</v>
      </c>
      <c r="M123" s="210" t="str">
        <f aca="false">ROUND(M122*81/1000,2)&amp;" ppb"</f>
        <v>13.92 ppb</v>
      </c>
      <c r="N123" s="209" t="str">
        <f aca="false">"&lt;"&amp;ROUND(RIGHT(N122,LEN(N122)-1)*246/1000,2)&amp;" ppb"</f>
        <v>&lt;2.74 ppb</v>
      </c>
      <c r="O123" s="70"/>
      <c r="P123" s="211"/>
      <c r="Q123" s="209" t="str">
        <f aca="false">"&lt;"&amp;ROUND(RIGHT(Q122,LEN(Q122)-1)*246/1000,2)&amp;" ppb"</f>
        <v>&lt;5.65 ppb</v>
      </c>
      <c r="R123" s="70"/>
      <c r="S123" s="210"/>
      <c r="T123" s="209" t="str">
        <f aca="false">"&lt;"&amp;ROUND(RIGHT(T122,LEN(T122)-1)*246/1000,2)&amp;" ppb"</f>
        <v>&lt;17.29 ppb</v>
      </c>
      <c r="U123" s="212"/>
      <c r="V123" s="211"/>
      <c r="W123" s="56"/>
      <c r="X123" s="70"/>
      <c r="Y123" s="58"/>
      <c r="Z123" s="209" t="str">
        <f aca="false">ROUND(Z122*81/1000000,2)&amp;" ppm"</f>
        <v>11.41 ppm</v>
      </c>
      <c r="AA123" s="91" t="s">
        <v>39</v>
      </c>
      <c r="AB123" s="210" t="str">
        <f aca="false">ROUND(AB122*81/1000000,2)&amp;" ppm"</f>
        <v>0.61 ppm</v>
      </c>
      <c r="AC123" s="71"/>
      <c r="AD123" s="70"/>
      <c r="AE123" s="72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  <c r="BZ123" s="113"/>
      <c r="CA123" s="113"/>
      <c r="CB123" s="113"/>
      <c r="CC123" s="113"/>
      <c r="CD123" s="113"/>
      <c r="CE123" s="113"/>
      <c r="CF123" s="113"/>
      <c r="CG123" s="113"/>
      <c r="CH123" s="113"/>
      <c r="CI123" s="113"/>
      <c r="CJ123" s="113"/>
      <c r="CK123" s="113"/>
      <c r="CL123" s="113"/>
      <c r="CM123" s="113"/>
      <c r="CN123" s="113"/>
      <c r="CO123" s="113"/>
      <c r="CP123" s="113"/>
      <c r="CQ123" s="113"/>
      <c r="CR123" s="113"/>
      <c r="CS123" s="113"/>
      <c r="CT123" s="113"/>
      <c r="CU123" s="113"/>
      <c r="CV123" s="113"/>
      <c r="CW123" s="113"/>
      <c r="CX123" s="113"/>
      <c r="CY123" s="113"/>
      <c r="CZ123" s="113"/>
      <c r="DA123" s="113"/>
      <c r="DB123" s="113"/>
      <c r="DC123" s="113"/>
      <c r="DD123" s="113"/>
      <c r="DE123" s="113"/>
      <c r="DF123" s="113"/>
      <c r="DG123" s="113"/>
      <c r="DH123" s="113"/>
      <c r="DI123" s="113"/>
      <c r="DJ123" s="113"/>
      <c r="DK123" s="113"/>
      <c r="DL123" s="113"/>
      <c r="DM123" s="113"/>
      <c r="DN123" s="113"/>
      <c r="DO123" s="113"/>
      <c r="DP123" s="113"/>
      <c r="DQ123" s="113"/>
      <c r="DR123" s="113"/>
      <c r="DS123" s="113"/>
      <c r="DT123" s="113"/>
      <c r="DU123" s="113"/>
      <c r="DV123" s="113"/>
      <c r="DW123" s="113"/>
      <c r="DX123" s="113"/>
      <c r="DY123" s="113"/>
      <c r="DZ123" s="113"/>
      <c r="EA123" s="113"/>
      <c r="EB123" s="113"/>
      <c r="EC123" s="113"/>
      <c r="ED123" s="113"/>
      <c r="EE123" s="113"/>
      <c r="EF123" s="113"/>
      <c r="EG123" s="113"/>
      <c r="EH123" s="113"/>
      <c r="EI123" s="113"/>
      <c r="EJ123" s="113"/>
      <c r="EK123" s="113"/>
      <c r="EL123" s="113"/>
      <c r="EM123" s="113"/>
      <c r="EN123" s="113"/>
      <c r="EO123" s="113"/>
      <c r="EP123" s="113"/>
      <c r="EQ123" s="113"/>
      <c r="ER123" s="113"/>
      <c r="ES123" s="113"/>
      <c r="ET123" s="113"/>
      <c r="EU123" s="113"/>
      <c r="EV123" s="113"/>
      <c r="EW123" s="113"/>
      <c r="EX123" s="113"/>
      <c r="EY123" s="113"/>
      <c r="EZ123" s="113"/>
      <c r="FA123" s="113"/>
      <c r="FB123" s="113"/>
      <c r="FC123" s="113"/>
      <c r="FD123" s="113"/>
      <c r="FE123" s="113"/>
      <c r="FF123" s="113"/>
      <c r="FG123" s="113"/>
      <c r="FH123" s="113"/>
      <c r="FI123" s="113"/>
      <c r="FJ123" s="113"/>
      <c r="FK123" s="113"/>
      <c r="FL123" s="113"/>
      <c r="FM123" s="113"/>
      <c r="FN123" s="113"/>
      <c r="FO123" s="113"/>
      <c r="FP123" s="113"/>
      <c r="FQ123" s="113"/>
      <c r="FR123" s="113"/>
      <c r="FS123" s="113"/>
      <c r="FT123" s="113"/>
      <c r="FU123" s="113"/>
      <c r="FV123" s="113"/>
      <c r="FW123" s="113"/>
      <c r="FX123" s="113"/>
      <c r="FY123" s="113"/>
      <c r="FZ123" s="113"/>
      <c r="GA123" s="113"/>
      <c r="GB123" s="113"/>
      <c r="GC123" s="113"/>
      <c r="GD123" s="113"/>
      <c r="GE123" s="113"/>
      <c r="GF123" s="113"/>
      <c r="GG123" s="113"/>
      <c r="GH123" s="113"/>
      <c r="GI123" s="113"/>
      <c r="GJ123" s="113"/>
      <c r="GK123" s="113"/>
      <c r="GL123" s="113"/>
      <c r="GM123" s="113"/>
      <c r="GN123" s="113"/>
      <c r="GO123" s="113"/>
      <c r="GP123" s="113"/>
      <c r="GQ123" s="113"/>
      <c r="GR123" s="113"/>
      <c r="GS123" s="113"/>
      <c r="GT123" s="113"/>
      <c r="GU123" s="113"/>
      <c r="GV123" s="113"/>
      <c r="GW123" s="113"/>
      <c r="GX123" s="113"/>
      <c r="GY123" s="113"/>
      <c r="GZ123" s="113"/>
      <c r="HA123" s="113"/>
      <c r="HB123" s="113"/>
      <c r="HC123" s="113"/>
      <c r="HD123" s="113"/>
      <c r="HE123" s="113"/>
      <c r="HF123" s="113"/>
      <c r="HG123" s="113"/>
      <c r="HH123" s="113"/>
      <c r="HI123" s="113"/>
      <c r="HJ123" s="113"/>
      <c r="HK123" s="113"/>
      <c r="HL123" s="113"/>
      <c r="HM123" s="113"/>
      <c r="HN123" s="113"/>
      <c r="HO123" s="113"/>
      <c r="HP123" s="113"/>
      <c r="HQ123" s="113"/>
      <c r="HR123" s="113"/>
      <c r="HS123" s="113"/>
      <c r="HT123" s="113"/>
      <c r="HU123" s="113"/>
      <c r="HV123" s="113"/>
      <c r="HW123" s="113"/>
      <c r="HX123" s="113"/>
      <c r="HY123" s="113"/>
      <c r="HZ123" s="113"/>
      <c r="IA123" s="113"/>
      <c r="IB123" s="113"/>
      <c r="IC123" s="113"/>
      <c r="ID123" s="113"/>
      <c r="IE123" s="113"/>
      <c r="IF123" s="113"/>
      <c r="IG123" s="113"/>
      <c r="IH123" s="113"/>
      <c r="II123" s="113"/>
      <c r="IJ123" s="113"/>
      <c r="IK123" s="113"/>
      <c r="IL123" s="113"/>
      <c r="IM123" s="113"/>
      <c r="IN123" s="113"/>
      <c r="IO123" s="113"/>
      <c r="IP123" s="113"/>
      <c r="IQ123" s="113"/>
      <c r="IR123" s="113"/>
      <c r="IS123" s="113"/>
      <c r="IT123" s="113"/>
      <c r="IU123" s="113"/>
      <c r="IV123" s="113"/>
    </row>
    <row r="124" customFormat="false" ht="43.85" hidden="false" customHeight="true" outlineLevel="0" collapsed="false">
      <c r="A124" s="202" t="s">
        <v>290</v>
      </c>
      <c r="B124" s="24" t="s">
        <v>291</v>
      </c>
      <c r="C124" s="203" t="s">
        <v>292</v>
      </c>
      <c r="D124" s="25" t="n">
        <v>6.746</v>
      </c>
      <c r="E124" s="26" t="n">
        <v>190130</v>
      </c>
      <c r="F124" s="27" t="n">
        <v>43495</v>
      </c>
      <c r="G124" s="28" t="s">
        <v>37</v>
      </c>
      <c r="H124" s="35" t="n">
        <v>444.3</v>
      </c>
      <c r="I124" s="59" t="s">
        <v>39</v>
      </c>
      <c r="J124" s="36" t="n">
        <v>1481</v>
      </c>
      <c r="K124" s="35" t="s">
        <v>293</v>
      </c>
      <c r="L124" s="59"/>
      <c r="M124" s="36"/>
      <c r="N124" s="60" t="s">
        <v>294</v>
      </c>
      <c r="O124" s="59"/>
      <c r="P124" s="34"/>
      <c r="Q124" s="35" t="s">
        <v>295</v>
      </c>
      <c r="R124" s="59"/>
      <c r="S124" s="36"/>
      <c r="T124" s="35" t="n">
        <v>489.1</v>
      </c>
      <c r="U124" s="30" t="s">
        <v>39</v>
      </c>
      <c r="V124" s="36" t="n">
        <v>2258</v>
      </c>
      <c r="W124" s="60" t="s">
        <v>296</v>
      </c>
      <c r="X124" s="59"/>
      <c r="Y124" s="34"/>
      <c r="Z124" s="35" t="n">
        <v>5969</v>
      </c>
      <c r="AA124" s="59" t="s">
        <v>39</v>
      </c>
      <c r="AB124" s="36" t="n">
        <v>3907</v>
      </c>
      <c r="AC124" s="12"/>
      <c r="AD124" s="12"/>
      <c r="AE124" s="12"/>
    </row>
    <row r="125" customFormat="false" ht="41.45" hidden="false" customHeight="true" outlineLevel="0" collapsed="false">
      <c r="A125" s="39" t="s">
        <v>297</v>
      </c>
      <c r="B125" s="39" t="s">
        <v>298</v>
      </c>
      <c r="C125" s="83"/>
      <c r="D125" s="84"/>
      <c r="E125" s="85"/>
      <c r="F125" s="40" t="n">
        <v>43502</v>
      </c>
      <c r="G125" s="28" t="s">
        <v>176</v>
      </c>
      <c r="H125" s="205" t="str">
        <f aca="false">ROUND(H124*81/1000,2)&amp;" ppb"</f>
        <v>35.99 ppb</v>
      </c>
      <c r="I125" s="33" t="s">
        <v>39</v>
      </c>
      <c r="J125" s="206" t="str">
        <f aca="false">ROUND(J124*81/1000,2)&amp;" ppb"</f>
        <v>119.96 ppb</v>
      </c>
      <c r="K125" s="205" t="str">
        <f aca="false">"&lt;"&amp;ROUND(RIGHT(K124,LEN(K124)-1)*81/1000,2)&amp;" ppb"</f>
        <v>&lt;93.07 ppb</v>
      </c>
      <c r="L125" s="33"/>
      <c r="M125" s="36"/>
      <c r="N125" s="205" t="str">
        <f aca="false">"&lt;"&amp;ROUND(RIGHT(N124,LEN(N124)-1)*1760/1000,2)&amp;" ppb"</f>
        <v>&lt;285.47 ppb</v>
      </c>
      <c r="O125" s="33"/>
      <c r="P125" s="34"/>
      <c r="Q125" s="205" t="str">
        <f aca="false">"&lt;"&amp;ROUND(RIGHT(Q124,LEN(Q124)-1)*246/1000,2)&amp;" ppb"</f>
        <v>&lt;385.97 ppb</v>
      </c>
      <c r="R125" s="33"/>
      <c r="S125" s="36"/>
      <c r="T125" s="205" t="str">
        <f aca="false">ROUND(T124*246/1000,2)&amp;" ppb"</f>
        <v>120.32 ppb</v>
      </c>
      <c r="U125" s="33" t="s">
        <v>39</v>
      </c>
      <c r="V125" s="206" t="str">
        <f aca="false">ROUND(V124*246/1000,2)&amp;" ppb"</f>
        <v>555.47 ppb</v>
      </c>
      <c r="W125" s="35"/>
      <c r="X125" s="33"/>
      <c r="Y125" s="36"/>
      <c r="Z125" s="205" t="str">
        <f aca="false">ROUND(Z124*81/1000000,2)&amp;" ppm"</f>
        <v>0.48 ppm</v>
      </c>
      <c r="AA125" s="33" t="s">
        <v>39</v>
      </c>
      <c r="AB125" s="206" t="str">
        <f aca="false">ROUND(AB124*81/1000000,2)&amp;" ppm"</f>
        <v>0.32 ppm</v>
      </c>
      <c r="AC125" s="29"/>
      <c r="AD125" s="33"/>
      <c r="AE125" s="31"/>
    </row>
    <row r="126" customFormat="false" ht="43.85" hidden="false" customHeight="true" outlineLevel="0" collapsed="false">
      <c r="A126" s="207" t="s">
        <v>299</v>
      </c>
      <c r="B126" s="213" t="s">
        <v>300</v>
      </c>
      <c r="C126" s="189" t="s">
        <v>301</v>
      </c>
      <c r="D126" s="76" t="n">
        <v>7.092</v>
      </c>
      <c r="E126" s="42" t="n">
        <v>190625</v>
      </c>
      <c r="F126" s="62" t="n">
        <v>43641</v>
      </c>
      <c r="G126" s="63" t="s">
        <v>37</v>
      </c>
      <c r="H126" s="56" t="n">
        <v>17.32</v>
      </c>
      <c r="I126" s="65" t="s">
        <v>39</v>
      </c>
      <c r="J126" s="58" t="n">
        <v>25.97</v>
      </c>
      <c r="K126" s="77" t="s">
        <v>302</v>
      </c>
      <c r="L126" s="65"/>
      <c r="M126" s="58"/>
      <c r="N126" s="56" t="n">
        <v>6.484</v>
      </c>
      <c r="O126" s="98" t="s">
        <v>39</v>
      </c>
      <c r="P126" s="58" t="n">
        <v>9.399</v>
      </c>
      <c r="Q126" s="77" t="s">
        <v>303</v>
      </c>
      <c r="R126" s="65"/>
      <c r="S126" s="58"/>
      <c r="T126" s="68" t="s">
        <v>304</v>
      </c>
      <c r="U126" s="65"/>
      <c r="V126" s="66"/>
      <c r="W126" s="68" t="s">
        <v>305</v>
      </c>
      <c r="X126" s="65"/>
      <c r="Y126" s="66"/>
      <c r="Z126" s="56" t="n">
        <v>8045.1</v>
      </c>
      <c r="AA126" s="65" t="s">
        <v>39</v>
      </c>
      <c r="AB126" s="58" t="n">
        <v>444.9</v>
      </c>
      <c r="AC126" s="78"/>
      <c r="AD126" s="78"/>
      <c r="AE126" s="78"/>
    </row>
    <row r="127" customFormat="false" ht="48.55" hidden="false" customHeight="true" outlineLevel="0" collapsed="false">
      <c r="A127" s="214" t="s">
        <v>306</v>
      </c>
      <c r="B127" s="51" t="s">
        <v>307</v>
      </c>
      <c r="C127" s="79"/>
      <c r="D127" s="80"/>
      <c r="E127" s="81"/>
      <c r="F127" s="53" t="n">
        <v>43648</v>
      </c>
      <c r="G127" s="63" t="s">
        <v>176</v>
      </c>
      <c r="H127" s="209" t="str">
        <f aca="false">ROUND(H126*81/1000,2)&amp;" ppb"</f>
        <v>1.4 ppb</v>
      </c>
      <c r="I127" s="91" t="s">
        <v>39</v>
      </c>
      <c r="J127" s="210" t="str">
        <f aca="false">ROUND(J126*81/1000,2)&amp;" ppb"</f>
        <v>2.1 ppb</v>
      </c>
      <c r="K127" s="209" t="str">
        <f aca="false">"&lt;"&amp;ROUND(RIGHT(K126,LEN(K126)-1)*81/1000,2)&amp;" ppb"</f>
        <v>&lt;3.35 ppb</v>
      </c>
      <c r="L127" s="70"/>
      <c r="M127" s="210"/>
      <c r="N127" s="209" t="str">
        <f aca="false">ROUND(N126*1760/1000,2)&amp;" ppb"</f>
        <v>11.41 ppb</v>
      </c>
      <c r="O127" s="91" t="s">
        <v>39</v>
      </c>
      <c r="P127" s="211" t="str">
        <f aca="false">ROUND(P126*1760/1000,2)&amp;" ppb"</f>
        <v>16.54 ppb</v>
      </c>
      <c r="Q127" s="209" t="str">
        <f aca="false">"&lt;"&amp;ROUND(RIGHT(Q126,LEN(Q126)-1)*246/1000,2)&amp;" ppb"</f>
        <v>&lt;7.49 ppb</v>
      </c>
      <c r="R127" s="70"/>
      <c r="S127" s="210"/>
      <c r="T127" s="209" t="str">
        <f aca="false">"&lt;"&amp;ROUND(RIGHT(T126,LEN(T126)-1)*246/1000,2)&amp;" ppb"</f>
        <v>&lt;16.13 ppb</v>
      </c>
      <c r="U127" s="70"/>
      <c r="V127" s="58"/>
      <c r="W127" s="56"/>
      <c r="X127" s="70"/>
      <c r="Y127" s="58"/>
      <c r="Z127" s="209" t="str">
        <f aca="false">ROUND(Z126*81/1000,2)&amp;" ppb"</f>
        <v>651.65 ppb</v>
      </c>
      <c r="AA127" s="91" t="s">
        <v>39</v>
      </c>
      <c r="AB127" s="210" t="str">
        <f aca="false">ROUND(AB126*81/1000,2)&amp;" ppb"</f>
        <v>36.04 ppb</v>
      </c>
      <c r="AC127" s="71"/>
      <c r="AD127" s="70"/>
      <c r="AE127" s="72"/>
    </row>
    <row r="128" customFormat="false" ht="48.55" hidden="false" customHeight="true" outlineLevel="0" collapsed="false">
      <c r="A128" s="202" t="s">
        <v>308</v>
      </c>
      <c r="B128" s="24" t="s">
        <v>309</v>
      </c>
      <c r="C128" s="203" t="s">
        <v>310</v>
      </c>
      <c r="D128" s="25" t="n">
        <v>17.674</v>
      </c>
      <c r="E128" s="26" t="s">
        <v>311</v>
      </c>
      <c r="F128" s="27" t="n">
        <v>43874</v>
      </c>
      <c r="G128" s="28" t="s">
        <v>37</v>
      </c>
      <c r="H128" s="35" t="n">
        <v>14370</v>
      </c>
      <c r="I128" s="59" t="s">
        <v>39</v>
      </c>
      <c r="J128" s="36" t="n">
        <v>639.2</v>
      </c>
      <c r="K128" s="35" t="n">
        <v>13300</v>
      </c>
      <c r="L128" s="59" t="s">
        <v>39</v>
      </c>
      <c r="M128" s="36" t="n">
        <v>1456</v>
      </c>
      <c r="N128" s="35" t="n">
        <v>874.1</v>
      </c>
      <c r="O128" s="30" t="s">
        <v>39</v>
      </c>
      <c r="P128" s="36" t="n">
        <v>32.78</v>
      </c>
      <c r="Q128" s="35" t="n">
        <v>16630</v>
      </c>
      <c r="R128" s="59" t="s">
        <v>39</v>
      </c>
      <c r="S128" s="36" t="n">
        <f aca="false">843*(0.109/0.1427)</f>
        <v>643.917309039944</v>
      </c>
      <c r="T128" s="35" t="n">
        <v>6942</v>
      </c>
      <c r="U128" s="30" t="s">
        <v>39</v>
      </c>
      <c r="V128" s="36" t="n">
        <v>513</v>
      </c>
      <c r="W128" s="35" t="n">
        <f aca="false">16063*(0.109/0.1427)</f>
        <v>12269.5655220743</v>
      </c>
      <c r="X128" s="30" t="s">
        <v>39</v>
      </c>
      <c r="Y128" s="36" t="n">
        <f aca="false">2026*(0.109/0.1427)</f>
        <v>1547.54029432376</v>
      </c>
      <c r="Z128" s="35" t="n">
        <v>10937</v>
      </c>
      <c r="AA128" s="59" t="s">
        <v>39</v>
      </c>
      <c r="AB128" s="36" t="n">
        <v>920.4</v>
      </c>
      <c r="AC128" s="12"/>
      <c r="AD128" s="12"/>
      <c r="AE128" s="12"/>
    </row>
    <row r="129" customFormat="false" ht="34.3" hidden="false" customHeight="true" outlineLevel="0" collapsed="false">
      <c r="A129" s="93" t="s">
        <v>312</v>
      </c>
      <c r="B129" s="93" t="s">
        <v>313</v>
      </c>
      <c r="C129" s="94"/>
      <c r="D129" s="95"/>
      <c r="E129" s="95"/>
      <c r="F129" s="96" t="n">
        <v>43892</v>
      </c>
      <c r="G129" s="28" t="s">
        <v>176</v>
      </c>
      <c r="H129" s="205" t="str">
        <f aca="false">ROUND(H128*81/1000,2)&amp;" ppb"</f>
        <v>1163.97 ppb</v>
      </c>
      <c r="I129" s="33" t="s">
        <v>39</v>
      </c>
      <c r="J129" s="206" t="str">
        <f aca="false">ROUND(J128*81/1000,2)&amp;" ppb"</f>
        <v>51.78 ppb</v>
      </c>
      <c r="K129" s="205" t="str">
        <f aca="false">ROUND(K128*81/1000,2)&amp;" ppb"</f>
        <v>1077.3 ppb</v>
      </c>
      <c r="L129" s="33" t="s">
        <v>39</v>
      </c>
      <c r="M129" s="206" t="str">
        <f aca="false">ROUND(M128*81/1000,2)&amp;" ppb"</f>
        <v>117.94 ppb</v>
      </c>
      <c r="N129" s="205" t="str">
        <f aca="false">ROUND(N128*1760/1000,2)&amp;" ppb"</f>
        <v>1538.42 ppb</v>
      </c>
      <c r="O129" s="33" t="s">
        <v>39</v>
      </c>
      <c r="P129" s="206" t="str">
        <f aca="false">ROUND(P128*1760/1000,2)&amp;" ppb"</f>
        <v>57.69 ppb</v>
      </c>
      <c r="Q129" s="205" t="str">
        <f aca="false">ROUND(Q128*246/1000,2)&amp;" ppb"</f>
        <v>4090.98 ppb</v>
      </c>
      <c r="R129" s="33" t="s">
        <v>39</v>
      </c>
      <c r="S129" s="206" t="str">
        <f aca="false">ROUND(S128*246/1000,2)&amp;" ppb"</f>
        <v>158.4 ppb</v>
      </c>
      <c r="T129" s="205" t="str">
        <f aca="false">ROUND(T128*246/1000,2)&amp;" ppb"</f>
        <v>1707.73 ppb</v>
      </c>
      <c r="U129" s="33" t="s">
        <v>39</v>
      </c>
      <c r="V129" s="206" t="str">
        <f aca="false">ROUND(V128*246/1000,2)&amp;" ppb"</f>
        <v>126.2 ppb</v>
      </c>
      <c r="W129" s="35"/>
      <c r="X129" s="33"/>
      <c r="Y129" s="36"/>
      <c r="Z129" s="205" t="str">
        <f aca="false">ROUND(Z128*81/1000,2)&amp;" ppb"</f>
        <v>885.9 ppb</v>
      </c>
      <c r="AA129" s="33" t="s">
        <v>39</v>
      </c>
      <c r="AB129" s="206" t="str">
        <f aca="false">ROUND(AB128*81/1000,2)&amp;" ppb"</f>
        <v>74.55 ppb</v>
      </c>
      <c r="AC129" s="29"/>
      <c r="AD129" s="33"/>
      <c r="AE129" s="31"/>
    </row>
    <row r="130" customFormat="false" ht="37.3" hidden="false" customHeight="true" outlineLevel="0" collapsed="false">
      <c r="A130" s="93"/>
      <c r="B130" s="93"/>
      <c r="C130" s="215"/>
      <c r="D130" s="216"/>
      <c r="E130" s="217"/>
      <c r="F130" s="96"/>
      <c r="G130" s="218"/>
      <c r="H130" s="219"/>
      <c r="I130" s="220" t="s">
        <v>98</v>
      </c>
      <c r="J130" s="221"/>
      <c r="K130" s="219"/>
      <c r="L130" s="220" t="s">
        <v>314</v>
      </c>
      <c r="M130" s="221"/>
      <c r="N130" s="222"/>
      <c r="O130" s="220" t="s">
        <v>112</v>
      </c>
      <c r="P130" s="223"/>
      <c r="Q130" s="224"/>
      <c r="R130" s="220"/>
      <c r="S130" s="221"/>
      <c r="T130" s="222"/>
      <c r="U130" s="220"/>
      <c r="V130" s="223"/>
      <c r="W130" s="222"/>
      <c r="X130" s="220"/>
      <c r="Y130" s="223"/>
      <c r="Z130" s="219"/>
      <c r="AA130" s="220"/>
      <c r="AB130" s="225"/>
      <c r="AC130" s="218"/>
      <c r="AD130" s="218"/>
      <c r="AE130" s="218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  <c r="BZ130" s="113"/>
      <c r="CA130" s="113"/>
      <c r="CB130" s="113"/>
      <c r="CC130" s="113"/>
      <c r="CD130" s="113"/>
      <c r="CE130" s="113"/>
      <c r="CF130" s="113"/>
      <c r="CG130" s="113"/>
      <c r="CH130" s="113"/>
      <c r="CI130" s="113"/>
      <c r="CJ130" s="113"/>
      <c r="CK130" s="113"/>
      <c r="CL130" s="113"/>
      <c r="CM130" s="113"/>
      <c r="CN130" s="113"/>
      <c r="CO130" s="113"/>
      <c r="CP130" s="113"/>
      <c r="CQ130" s="113"/>
      <c r="CR130" s="113"/>
      <c r="CS130" s="113"/>
      <c r="CT130" s="113"/>
      <c r="CU130" s="113"/>
      <c r="CV130" s="113"/>
      <c r="CW130" s="113"/>
      <c r="CX130" s="113"/>
      <c r="CY130" s="113"/>
      <c r="CZ130" s="113"/>
      <c r="DA130" s="113"/>
      <c r="DB130" s="113"/>
      <c r="DC130" s="113"/>
      <c r="DD130" s="113"/>
      <c r="DE130" s="113"/>
      <c r="DF130" s="113"/>
      <c r="DG130" s="113"/>
      <c r="DH130" s="113"/>
      <c r="DI130" s="113"/>
      <c r="DJ130" s="113"/>
      <c r="DK130" s="113"/>
      <c r="DL130" s="113"/>
      <c r="DM130" s="113"/>
      <c r="DN130" s="113"/>
      <c r="DO130" s="113"/>
      <c r="DP130" s="113"/>
      <c r="DQ130" s="113"/>
      <c r="DR130" s="113"/>
      <c r="DS130" s="113"/>
      <c r="DT130" s="113"/>
      <c r="DU130" s="113"/>
      <c r="DV130" s="113"/>
      <c r="DW130" s="113"/>
      <c r="DX130" s="113"/>
      <c r="DY130" s="113"/>
      <c r="DZ130" s="113"/>
      <c r="EA130" s="113"/>
      <c r="EB130" s="113"/>
      <c r="EC130" s="113"/>
      <c r="ED130" s="113"/>
      <c r="EE130" s="113"/>
      <c r="EF130" s="113"/>
      <c r="EG130" s="113"/>
      <c r="EH130" s="113"/>
      <c r="EI130" s="113"/>
      <c r="EJ130" s="113"/>
      <c r="EK130" s="113"/>
      <c r="EL130" s="113"/>
      <c r="EM130" s="113"/>
      <c r="EN130" s="113"/>
      <c r="EO130" s="113"/>
      <c r="EP130" s="113"/>
      <c r="EQ130" s="113"/>
      <c r="ER130" s="113"/>
      <c r="ES130" s="113"/>
      <c r="ET130" s="113"/>
      <c r="EU130" s="113"/>
      <c r="EV130" s="113"/>
      <c r="EW130" s="113"/>
      <c r="EX130" s="113"/>
      <c r="EY130" s="113"/>
      <c r="EZ130" s="113"/>
      <c r="FA130" s="113"/>
      <c r="FB130" s="113"/>
      <c r="FC130" s="113"/>
      <c r="FD130" s="113"/>
      <c r="FE130" s="113"/>
      <c r="FF130" s="113"/>
      <c r="FG130" s="113"/>
      <c r="FH130" s="113"/>
      <c r="FI130" s="113"/>
      <c r="FJ130" s="113"/>
      <c r="FK130" s="113"/>
      <c r="FL130" s="113"/>
      <c r="FM130" s="113"/>
      <c r="FN130" s="113"/>
      <c r="FO130" s="113"/>
      <c r="FP130" s="113"/>
      <c r="FQ130" s="113"/>
      <c r="FR130" s="113"/>
      <c r="FS130" s="113"/>
      <c r="FT130" s="113"/>
      <c r="FU130" s="113"/>
      <c r="FV130" s="113"/>
      <c r="FW130" s="113"/>
      <c r="FX130" s="113"/>
      <c r="FY130" s="113"/>
      <c r="FZ130" s="113"/>
      <c r="GA130" s="113"/>
      <c r="GB130" s="113"/>
      <c r="GC130" s="113"/>
      <c r="GD130" s="113"/>
      <c r="GE130" s="113"/>
      <c r="GF130" s="113"/>
      <c r="GG130" s="113"/>
      <c r="GH130" s="113"/>
      <c r="GI130" s="113"/>
      <c r="GJ130" s="113"/>
      <c r="GK130" s="113"/>
      <c r="GL130" s="113"/>
      <c r="GM130" s="113"/>
      <c r="GN130" s="113"/>
      <c r="GO130" s="113"/>
      <c r="GP130" s="113"/>
      <c r="GQ130" s="113"/>
      <c r="GR130" s="113"/>
      <c r="GS130" s="113"/>
      <c r="GT130" s="113"/>
      <c r="GU130" s="113"/>
      <c r="GV130" s="113"/>
      <c r="GW130" s="113"/>
      <c r="GX130" s="113"/>
      <c r="GY130" s="113"/>
      <c r="GZ130" s="113"/>
      <c r="HA130" s="113"/>
      <c r="HB130" s="113"/>
      <c r="HC130" s="113"/>
      <c r="HD130" s="113"/>
      <c r="HE130" s="113"/>
      <c r="HF130" s="113"/>
      <c r="HG130" s="113"/>
      <c r="HH130" s="113"/>
      <c r="HI130" s="113"/>
      <c r="HJ130" s="113"/>
      <c r="HK130" s="113"/>
      <c r="HL130" s="113"/>
      <c r="HM130" s="113"/>
      <c r="HN130" s="113"/>
      <c r="HO130" s="113"/>
      <c r="HP130" s="113"/>
      <c r="HQ130" s="113"/>
      <c r="HR130" s="113"/>
      <c r="HS130" s="113"/>
      <c r="HT130" s="113"/>
      <c r="HU130" s="113"/>
      <c r="HV130" s="113"/>
      <c r="HW130" s="113"/>
      <c r="HX130" s="113"/>
      <c r="HY130" s="113"/>
      <c r="HZ130" s="113"/>
      <c r="IA130" s="113"/>
      <c r="IB130" s="113"/>
      <c r="IC130" s="113"/>
      <c r="ID130" s="113"/>
      <c r="IE130" s="113"/>
      <c r="IF130" s="113"/>
      <c r="IG130" s="113"/>
      <c r="IH130" s="113"/>
      <c r="II130" s="113"/>
      <c r="IJ130" s="113"/>
      <c r="IK130" s="113"/>
      <c r="IL130" s="113"/>
      <c r="IM130" s="113"/>
      <c r="IN130" s="113"/>
      <c r="IO130" s="113"/>
      <c r="IP130" s="113"/>
      <c r="IQ130" s="113"/>
      <c r="IR130" s="113"/>
      <c r="IS130" s="113"/>
      <c r="IT130" s="113"/>
      <c r="IU130" s="113"/>
      <c r="IV130" s="113"/>
    </row>
    <row r="131" customFormat="false" ht="33.15" hidden="false" customHeight="true" outlineLevel="0" collapsed="false">
      <c r="A131" s="93"/>
      <c r="B131" s="93"/>
      <c r="C131" s="94"/>
      <c r="D131" s="95"/>
      <c r="E131" s="97"/>
      <c r="F131" s="96"/>
      <c r="G131" s="28" t="s">
        <v>37</v>
      </c>
      <c r="H131" s="100" t="s">
        <v>315</v>
      </c>
      <c r="I131" s="33"/>
      <c r="J131" s="36"/>
      <c r="K131" s="35" t="n">
        <v>15468</v>
      </c>
      <c r="L131" s="33" t="s">
        <v>39</v>
      </c>
      <c r="M131" s="36" t="n">
        <v>803.2</v>
      </c>
      <c r="N131" s="35" t="n">
        <f aca="false">427980*(0.00855/0.00944588)</f>
        <v>387388.893358798</v>
      </c>
      <c r="O131" s="30" t="s">
        <v>39</v>
      </c>
      <c r="P131" s="36" t="n">
        <f aca="false">99700*(0.00855/0.00944588)</f>
        <v>90244.1064252351</v>
      </c>
      <c r="Q131" s="29"/>
      <c r="R131" s="33"/>
      <c r="S131" s="36"/>
      <c r="T131" s="35"/>
      <c r="U131" s="33"/>
      <c r="V131" s="36"/>
      <c r="W131" s="35"/>
      <c r="X131" s="33"/>
      <c r="Y131" s="36"/>
      <c r="Z131" s="35"/>
      <c r="AA131" s="33"/>
      <c r="AB131" s="31"/>
      <c r="AC131" s="29"/>
      <c r="AD131" s="33"/>
      <c r="AE131" s="31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  <c r="BZ131" s="113"/>
      <c r="CA131" s="113"/>
      <c r="CB131" s="113"/>
      <c r="CC131" s="113"/>
      <c r="CD131" s="113"/>
      <c r="CE131" s="113"/>
      <c r="CF131" s="113"/>
      <c r="CG131" s="113"/>
      <c r="CH131" s="113"/>
      <c r="CI131" s="113"/>
      <c r="CJ131" s="113"/>
      <c r="CK131" s="113"/>
      <c r="CL131" s="113"/>
      <c r="CM131" s="113"/>
      <c r="CN131" s="113"/>
      <c r="CO131" s="113"/>
      <c r="CP131" s="113"/>
      <c r="CQ131" s="113"/>
      <c r="CR131" s="113"/>
      <c r="CS131" s="113"/>
      <c r="CT131" s="113"/>
      <c r="CU131" s="113"/>
      <c r="CV131" s="113"/>
      <c r="CW131" s="113"/>
      <c r="CX131" s="113"/>
      <c r="CY131" s="113"/>
      <c r="CZ131" s="113"/>
      <c r="DA131" s="113"/>
      <c r="DB131" s="113"/>
      <c r="DC131" s="113"/>
      <c r="DD131" s="113"/>
      <c r="DE131" s="113"/>
      <c r="DF131" s="113"/>
      <c r="DG131" s="113"/>
      <c r="DH131" s="113"/>
      <c r="DI131" s="113"/>
      <c r="DJ131" s="113"/>
      <c r="DK131" s="113"/>
      <c r="DL131" s="113"/>
      <c r="DM131" s="113"/>
      <c r="DN131" s="113"/>
      <c r="DO131" s="113"/>
      <c r="DP131" s="113"/>
      <c r="DQ131" s="113"/>
      <c r="DR131" s="113"/>
      <c r="DS131" s="113"/>
      <c r="DT131" s="113"/>
      <c r="DU131" s="113"/>
      <c r="DV131" s="113"/>
      <c r="DW131" s="113"/>
      <c r="DX131" s="113"/>
      <c r="DY131" s="113"/>
      <c r="DZ131" s="113"/>
      <c r="EA131" s="113"/>
      <c r="EB131" s="113"/>
      <c r="EC131" s="113"/>
      <c r="ED131" s="113"/>
      <c r="EE131" s="113"/>
      <c r="EF131" s="113"/>
      <c r="EG131" s="113"/>
      <c r="EH131" s="113"/>
      <c r="EI131" s="113"/>
      <c r="EJ131" s="113"/>
      <c r="EK131" s="113"/>
      <c r="EL131" s="113"/>
      <c r="EM131" s="113"/>
      <c r="EN131" s="113"/>
      <c r="EO131" s="113"/>
      <c r="EP131" s="113"/>
      <c r="EQ131" s="113"/>
      <c r="ER131" s="113"/>
      <c r="ES131" s="113"/>
      <c r="ET131" s="113"/>
      <c r="EU131" s="113"/>
      <c r="EV131" s="113"/>
      <c r="EW131" s="113"/>
      <c r="EX131" s="113"/>
      <c r="EY131" s="113"/>
      <c r="EZ131" s="113"/>
      <c r="FA131" s="113"/>
      <c r="FB131" s="113"/>
      <c r="FC131" s="113"/>
      <c r="FD131" s="113"/>
      <c r="FE131" s="113"/>
      <c r="FF131" s="113"/>
      <c r="FG131" s="113"/>
      <c r="FH131" s="113"/>
      <c r="FI131" s="113"/>
      <c r="FJ131" s="113"/>
      <c r="FK131" s="113"/>
      <c r="FL131" s="113"/>
      <c r="FM131" s="113"/>
      <c r="FN131" s="113"/>
      <c r="FO131" s="113"/>
      <c r="FP131" s="113"/>
      <c r="FQ131" s="113"/>
      <c r="FR131" s="113"/>
      <c r="FS131" s="113"/>
      <c r="FT131" s="113"/>
      <c r="FU131" s="113"/>
      <c r="FV131" s="113"/>
      <c r="FW131" s="113"/>
      <c r="FX131" s="113"/>
      <c r="FY131" s="113"/>
      <c r="FZ131" s="113"/>
      <c r="GA131" s="113"/>
      <c r="GB131" s="113"/>
      <c r="GC131" s="113"/>
      <c r="GD131" s="113"/>
      <c r="GE131" s="113"/>
      <c r="GF131" s="113"/>
      <c r="GG131" s="113"/>
      <c r="GH131" s="113"/>
      <c r="GI131" s="113"/>
      <c r="GJ131" s="113"/>
      <c r="GK131" s="113"/>
      <c r="GL131" s="113"/>
      <c r="GM131" s="113"/>
      <c r="GN131" s="113"/>
      <c r="GO131" s="113"/>
      <c r="GP131" s="113"/>
      <c r="GQ131" s="113"/>
      <c r="GR131" s="113"/>
      <c r="GS131" s="113"/>
      <c r="GT131" s="113"/>
      <c r="GU131" s="113"/>
      <c r="GV131" s="113"/>
      <c r="GW131" s="113"/>
      <c r="GX131" s="113"/>
      <c r="GY131" s="113"/>
      <c r="GZ131" s="113"/>
      <c r="HA131" s="113"/>
      <c r="HB131" s="113"/>
      <c r="HC131" s="113"/>
      <c r="HD131" s="113"/>
      <c r="HE131" s="113"/>
      <c r="HF131" s="113"/>
      <c r="HG131" s="113"/>
      <c r="HH131" s="113"/>
      <c r="HI131" s="113"/>
      <c r="HJ131" s="113"/>
      <c r="HK131" s="113"/>
      <c r="HL131" s="113"/>
      <c r="HM131" s="113"/>
      <c r="HN131" s="113"/>
      <c r="HO131" s="113"/>
      <c r="HP131" s="113"/>
      <c r="HQ131" s="113"/>
      <c r="HR131" s="113"/>
      <c r="HS131" s="113"/>
      <c r="HT131" s="113"/>
      <c r="HU131" s="113"/>
      <c r="HV131" s="113"/>
      <c r="HW131" s="113"/>
      <c r="HX131" s="113"/>
      <c r="HY131" s="113"/>
      <c r="HZ131" s="113"/>
      <c r="IA131" s="113"/>
      <c r="IB131" s="113"/>
      <c r="IC131" s="113"/>
      <c r="ID131" s="113"/>
      <c r="IE131" s="113"/>
      <c r="IF131" s="113"/>
      <c r="IG131" s="113"/>
      <c r="IH131" s="113"/>
      <c r="II131" s="113"/>
      <c r="IJ131" s="113"/>
      <c r="IK131" s="113"/>
      <c r="IL131" s="113"/>
      <c r="IM131" s="113"/>
      <c r="IN131" s="113"/>
      <c r="IO131" s="113"/>
      <c r="IP131" s="113"/>
      <c r="IQ131" s="113"/>
      <c r="IR131" s="113"/>
      <c r="IS131" s="113"/>
      <c r="IT131" s="113"/>
      <c r="IU131" s="113"/>
      <c r="IV131" s="113"/>
    </row>
    <row r="132" customFormat="false" ht="33.15" hidden="false" customHeight="true" outlineLevel="0" collapsed="false">
      <c r="A132" s="39"/>
      <c r="B132" s="39"/>
      <c r="C132" s="83"/>
      <c r="D132" s="84"/>
      <c r="E132" s="85"/>
      <c r="F132" s="40"/>
      <c r="G132" s="28" t="s">
        <v>176</v>
      </c>
      <c r="H132" s="29"/>
      <c r="I132" s="33"/>
      <c r="J132" s="36"/>
      <c r="K132" s="35"/>
      <c r="L132" s="33"/>
      <c r="M132" s="36"/>
      <c r="N132" s="205" t="str">
        <f aca="false">ROUND(N131*32300/1000000,2)&amp;" ppm"</f>
        <v>12512.66 ppm</v>
      </c>
      <c r="O132" s="33" t="s">
        <v>39</v>
      </c>
      <c r="P132" s="206" t="str">
        <f aca="false">ROUND(P131*32300/1000000,2)&amp;" ppm"</f>
        <v>2914.88 ppm</v>
      </c>
      <c r="Q132" s="29"/>
      <c r="R132" s="33"/>
      <c r="S132" s="36"/>
      <c r="T132" s="35"/>
      <c r="U132" s="33"/>
      <c r="V132" s="36"/>
      <c r="W132" s="35"/>
      <c r="X132" s="33"/>
      <c r="Y132" s="36"/>
      <c r="Z132" s="35"/>
      <c r="AA132" s="33"/>
      <c r="AB132" s="31"/>
      <c r="AC132" s="29"/>
      <c r="AD132" s="33"/>
      <c r="AE132" s="31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  <c r="BZ132" s="113"/>
      <c r="CA132" s="113"/>
      <c r="CB132" s="113"/>
      <c r="CC132" s="113"/>
      <c r="CD132" s="113"/>
      <c r="CE132" s="113"/>
      <c r="CF132" s="113"/>
      <c r="CG132" s="113"/>
      <c r="CH132" s="113"/>
      <c r="CI132" s="113"/>
      <c r="CJ132" s="113"/>
      <c r="CK132" s="113"/>
      <c r="CL132" s="113"/>
      <c r="CM132" s="113"/>
      <c r="CN132" s="113"/>
      <c r="CO132" s="113"/>
      <c r="CP132" s="113"/>
      <c r="CQ132" s="113"/>
      <c r="CR132" s="113"/>
      <c r="CS132" s="113"/>
      <c r="CT132" s="113"/>
      <c r="CU132" s="113"/>
      <c r="CV132" s="113"/>
      <c r="CW132" s="113"/>
      <c r="CX132" s="113"/>
      <c r="CY132" s="113"/>
      <c r="CZ132" s="113"/>
      <c r="DA132" s="113"/>
      <c r="DB132" s="113"/>
      <c r="DC132" s="113"/>
      <c r="DD132" s="113"/>
      <c r="DE132" s="113"/>
      <c r="DF132" s="113"/>
      <c r="DG132" s="113"/>
      <c r="DH132" s="113"/>
      <c r="DI132" s="113"/>
      <c r="DJ132" s="113"/>
      <c r="DK132" s="113"/>
      <c r="DL132" s="113"/>
      <c r="DM132" s="113"/>
      <c r="DN132" s="113"/>
      <c r="DO132" s="113"/>
      <c r="DP132" s="113"/>
      <c r="DQ132" s="113"/>
      <c r="DR132" s="113"/>
      <c r="DS132" s="113"/>
      <c r="DT132" s="113"/>
      <c r="DU132" s="113"/>
      <c r="DV132" s="113"/>
      <c r="DW132" s="113"/>
      <c r="DX132" s="113"/>
      <c r="DY132" s="113"/>
      <c r="DZ132" s="113"/>
      <c r="EA132" s="113"/>
      <c r="EB132" s="113"/>
      <c r="EC132" s="113"/>
      <c r="ED132" s="113"/>
      <c r="EE132" s="113"/>
      <c r="EF132" s="113"/>
      <c r="EG132" s="113"/>
      <c r="EH132" s="113"/>
      <c r="EI132" s="113"/>
      <c r="EJ132" s="113"/>
      <c r="EK132" s="113"/>
      <c r="EL132" s="113"/>
      <c r="EM132" s="113"/>
      <c r="EN132" s="113"/>
      <c r="EO132" s="113"/>
      <c r="EP132" s="113"/>
      <c r="EQ132" s="113"/>
      <c r="ER132" s="113"/>
      <c r="ES132" s="113"/>
      <c r="ET132" s="113"/>
      <c r="EU132" s="113"/>
      <c r="EV132" s="113"/>
      <c r="EW132" s="113"/>
      <c r="EX132" s="113"/>
      <c r="EY132" s="113"/>
      <c r="EZ132" s="113"/>
      <c r="FA132" s="113"/>
      <c r="FB132" s="113"/>
      <c r="FC132" s="113"/>
      <c r="FD132" s="113"/>
      <c r="FE132" s="113"/>
      <c r="FF132" s="113"/>
      <c r="FG132" s="113"/>
      <c r="FH132" s="113"/>
      <c r="FI132" s="113"/>
      <c r="FJ132" s="113"/>
      <c r="FK132" s="113"/>
      <c r="FL132" s="113"/>
      <c r="FM132" s="113"/>
      <c r="FN132" s="113"/>
      <c r="FO132" s="113"/>
      <c r="FP132" s="113"/>
      <c r="FQ132" s="113"/>
      <c r="FR132" s="113"/>
      <c r="FS132" s="113"/>
      <c r="FT132" s="113"/>
      <c r="FU132" s="113"/>
      <c r="FV132" s="113"/>
      <c r="FW132" s="113"/>
      <c r="FX132" s="113"/>
      <c r="FY132" s="113"/>
      <c r="FZ132" s="113"/>
      <c r="GA132" s="113"/>
      <c r="GB132" s="113"/>
      <c r="GC132" s="113"/>
      <c r="GD132" s="113"/>
      <c r="GE132" s="113"/>
      <c r="GF132" s="113"/>
      <c r="GG132" s="113"/>
      <c r="GH132" s="113"/>
      <c r="GI132" s="113"/>
      <c r="GJ132" s="113"/>
      <c r="GK132" s="113"/>
      <c r="GL132" s="113"/>
      <c r="GM132" s="113"/>
      <c r="GN132" s="113"/>
      <c r="GO132" s="113"/>
      <c r="GP132" s="113"/>
      <c r="GQ132" s="113"/>
      <c r="GR132" s="113"/>
      <c r="GS132" s="113"/>
      <c r="GT132" s="113"/>
      <c r="GU132" s="113"/>
      <c r="GV132" s="113"/>
      <c r="GW132" s="113"/>
      <c r="GX132" s="113"/>
      <c r="GY132" s="113"/>
      <c r="GZ132" s="113"/>
      <c r="HA132" s="113"/>
      <c r="HB132" s="113"/>
      <c r="HC132" s="113"/>
      <c r="HD132" s="113"/>
      <c r="HE132" s="113"/>
      <c r="HF132" s="113"/>
      <c r="HG132" s="113"/>
      <c r="HH132" s="113"/>
      <c r="HI132" s="113"/>
      <c r="HJ132" s="113"/>
      <c r="HK132" s="113"/>
      <c r="HL132" s="113"/>
      <c r="HM132" s="113"/>
      <c r="HN132" s="113"/>
      <c r="HO132" s="113"/>
      <c r="HP132" s="113"/>
      <c r="HQ132" s="113"/>
      <c r="HR132" s="113"/>
      <c r="HS132" s="113"/>
      <c r="HT132" s="113"/>
      <c r="HU132" s="113"/>
      <c r="HV132" s="113"/>
      <c r="HW132" s="113"/>
      <c r="HX132" s="113"/>
      <c r="HY132" s="113"/>
      <c r="HZ132" s="113"/>
      <c r="IA132" s="113"/>
      <c r="IB132" s="113"/>
      <c r="IC132" s="113"/>
      <c r="ID132" s="113"/>
      <c r="IE132" s="113"/>
      <c r="IF132" s="113"/>
      <c r="IG132" s="113"/>
      <c r="IH132" s="113"/>
      <c r="II132" s="113"/>
      <c r="IJ132" s="113"/>
      <c r="IK132" s="113"/>
      <c r="IL132" s="113"/>
      <c r="IM132" s="113"/>
      <c r="IN132" s="113"/>
      <c r="IO132" s="113"/>
      <c r="IP132" s="113"/>
      <c r="IQ132" s="113"/>
      <c r="IR132" s="113"/>
      <c r="IS132" s="113"/>
      <c r="IT132" s="113"/>
      <c r="IU132" s="113"/>
      <c r="IV132" s="113"/>
    </row>
    <row r="133" customFormat="false" ht="50.35" hidden="false" customHeight="true" outlineLevel="0" collapsed="false">
      <c r="A133" s="207" t="s">
        <v>316</v>
      </c>
      <c r="B133" s="41" t="s">
        <v>317</v>
      </c>
      <c r="C133" s="189" t="s">
        <v>318</v>
      </c>
      <c r="D133" s="76" t="n">
        <v>23.614</v>
      </c>
      <c r="E133" s="42" t="n">
        <v>201218</v>
      </c>
      <c r="F133" s="62" t="n">
        <v>44183</v>
      </c>
      <c r="G133" s="63" t="s">
        <v>208</v>
      </c>
      <c r="H133" s="77" t="s">
        <v>319</v>
      </c>
      <c r="I133" s="65"/>
      <c r="J133" s="58"/>
      <c r="K133" s="56" t="n">
        <v>16.39</v>
      </c>
      <c r="L133" s="65" t="s">
        <v>39</v>
      </c>
      <c r="M133" s="58" t="n">
        <v>8.276</v>
      </c>
      <c r="N133" s="77" t="s">
        <v>320</v>
      </c>
      <c r="O133" s="57"/>
      <c r="P133" s="58"/>
      <c r="Q133" s="77" t="s">
        <v>321</v>
      </c>
      <c r="R133" s="65"/>
      <c r="S133" s="58"/>
      <c r="T133" s="77" t="s">
        <v>322</v>
      </c>
      <c r="U133" s="57"/>
      <c r="V133" s="58"/>
      <c r="W133" s="56" t="n">
        <v>20.307</v>
      </c>
      <c r="X133" s="98" t="s">
        <v>39</v>
      </c>
      <c r="Y133" s="58" t="n">
        <v>51.52</v>
      </c>
      <c r="Z133" s="56" t="n">
        <v>21.055</v>
      </c>
      <c r="AA133" s="65" t="s">
        <v>39</v>
      </c>
      <c r="AB133" s="58" t="n">
        <v>22.39</v>
      </c>
      <c r="AC133" s="73"/>
      <c r="AD133" s="70"/>
      <c r="AE133" s="74"/>
    </row>
    <row r="134" customFormat="false" ht="52.1" hidden="false" customHeight="true" outlineLevel="0" collapsed="false">
      <c r="A134" s="51" t="s">
        <v>323</v>
      </c>
      <c r="B134" s="51" t="s">
        <v>324</v>
      </c>
      <c r="C134" s="79"/>
      <c r="D134" s="80"/>
      <c r="E134" s="226" t="s">
        <v>325</v>
      </c>
      <c r="F134" s="53" t="n">
        <v>44207</v>
      </c>
      <c r="G134" s="63" t="s">
        <v>176</v>
      </c>
      <c r="H134" s="209" t="str">
        <f aca="false">"&lt;"&amp;ROUND(RIGHT(H133,LEN(H133)-1)*81/1000,2)&amp;" ppb"</f>
        <v>&lt;1.27 ppb</v>
      </c>
      <c r="I134" s="70"/>
      <c r="J134" s="58"/>
      <c r="K134" s="209" t="str">
        <f aca="false">ROUND(K133*81/1000,2)&amp;" ppb"</f>
        <v>1.33 ppb</v>
      </c>
      <c r="L134" s="91" t="s">
        <v>39</v>
      </c>
      <c r="M134" s="210" t="str">
        <f aca="false">ROUND(M133*81/1000,2)&amp;" ppb"</f>
        <v>0.67 ppb</v>
      </c>
      <c r="N134" s="209" t="str">
        <f aca="false">"&lt;"&amp;ROUND(RIGHT(N133,LEN(N133)-1)*246/1000,2)&amp;" ppb"</f>
        <v>&lt;0.28 ppb</v>
      </c>
      <c r="O134" s="70"/>
      <c r="P134" s="211"/>
      <c r="Q134" s="209" t="str">
        <f aca="false">"&lt;"&amp;ROUND(RIGHT(Q133,LEN(Q133)-1)*246/1000,2)&amp;" ppb"</f>
        <v>&lt;3.69 ppb</v>
      </c>
      <c r="R134" s="70"/>
      <c r="S134" s="58"/>
      <c r="T134" s="209" t="str">
        <f aca="false">"&lt;"&amp;ROUND(RIGHT(T133,LEN(T133)-1)*246/1000,2)&amp;" ppb"</f>
        <v>&lt;7.85 ppb</v>
      </c>
      <c r="U134" s="70"/>
      <c r="V134" s="58"/>
      <c r="W134" s="56"/>
      <c r="X134" s="70"/>
      <c r="Y134" s="58"/>
      <c r="Z134" s="209" t="str">
        <f aca="false">ROUND(Z133*81/1000,2)&amp;" ppb"</f>
        <v>1.71 ppb</v>
      </c>
      <c r="AA134" s="91" t="s">
        <v>39</v>
      </c>
      <c r="AB134" s="210" t="str">
        <f aca="false">ROUND(AB133*81/1000,2)&amp;" ppb"</f>
        <v>1.81 ppb</v>
      </c>
      <c r="AC134" s="71"/>
      <c r="AD134" s="70"/>
      <c r="AE134" s="72"/>
    </row>
    <row r="135" customFormat="false" ht="34.3" hidden="false" customHeight="true" outlineLevel="0" collapsed="false">
      <c r="A135" s="227" t="s">
        <v>326</v>
      </c>
      <c r="B135" s="24" t="s">
        <v>327</v>
      </c>
      <c r="C135" s="203" t="s">
        <v>328</v>
      </c>
      <c r="D135" s="25" t="n">
        <v>13.557</v>
      </c>
      <c r="E135" s="26" t="n">
        <v>220204</v>
      </c>
      <c r="F135" s="27" t="n">
        <v>44596</v>
      </c>
      <c r="G135" s="28" t="s">
        <v>111</v>
      </c>
      <c r="H135" s="108"/>
      <c r="I135" s="109" t="s">
        <v>27</v>
      </c>
      <c r="J135" s="110"/>
      <c r="K135" s="108"/>
      <c r="L135" s="109" t="s">
        <v>28</v>
      </c>
      <c r="M135" s="110"/>
      <c r="N135" s="108"/>
      <c r="O135" s="109" t="s">
        <v>29</v>
      </c>
      <c r="P135" s="110"/>
      <c r="Q135" s="108"/>
      <c r="R135" s="109" t="s">
        <v>30</v>
      </c>
      <c r="S135" s="110"/>
      <c r="T135" s="111"/>
      <c r="U135" s="109" t="s">
        <v>112</v>
      </c>
      <c r="V135" s="110"/>
      <c r="W135" s="108"/>
      <c r="X135" s="109" t="s">
        <v>32</v>
      </c>
      <c r="Y135" s="110"/>
      <c r="Z135" s="108"/>
      <c r="AA135" s="109" t="s">
        <v>98</v>
      </c>
      <c r="AB135" s="110"/>
      <c r="AC135" s="112" t="s">
        <v>34</v>
      </c>
      <c r="AD135" s="112"/>
      <c r="AE135" s="112"/>
    </row>
    <row r="136" customFormat="false" ht="29.05" hidden="false" customHeight="true" outlineLevel="0" collapsed="false">
      <c r="A136" s="93" t="s">
        <v>329</v>
      </c>
      <c r="B136" s="93"/>
      <c r="C136" s="93"/>
      <c r="D136" s="93"/>
      <c r="E136" s="93"/>
      <c r="F136" s="96" t="n">
        <v>44610</v>
      </c>
      <c r="G136" s="28" t="s">
        <v>208</v>
      </c>
      <c r="H136" s="35" t="n">
        <v>465.5</v>
      </c>
      <c r="I136" s="33" t="s">
        <v>39</v>
      </c>
      <c r="J136" s="36" t="n">
        <v>47.48</v>
      </c>
      <c r="K136" s="35" t="n">
        <v>166.9</v>
      </c>
      <c r="L136" s="33" t="s">
        <v>39</v>
      </c>
      <c r="M136" s="36" t="n">
        <v>225.4</v>
      </c>
      <c r="N136" s="35" t="n">
        <v>4.382</v>
      </c>
      <c r="O136" s="33" t="s">
        <v>39</v>
      </c>
      <c r="P136" s="36" t="n">
        <v>8.565</v>
      </c>
      <c r="Q136" s="35" t="n">
        <v>114.5</v>
      </c>
      <c r="R136" s="33" t="s">
        <v>39</v>
      </c>
      <c r="S136" s="36" t="n">
        <v>37.57</v>
      </c>
      <c r="T136" s="35" t="n">
        <v>499650</v>
      </c>
      <c r="U136" s="33" t="s">
        <v>39</v>
      </c>
      <c r="V136" s="36" t="n">
        <v>27610</v>
      </c>
      <c r="W136" s="35" t="n">
        <v>183.05</v>
      </c>
      <c r="X136" s="30" t="s">
        <v>39</v>
      </c>
      <c r="Y136" s="36" t="n">
        <v>118.9</v>
      </c>
      <c r="Z136" s="35" t="s">
        <v>330</v>
      </c>
      <c r="AA136" s="33"/>
      <c r="AB136" s="36"/>
      <c r="AC136" s="167"/>
      <c r="AD136" s="167"/>
      <c r="AE136" s="167"/>
    </row>
    <row r="137" customFormat="false" ht="28.4" hidden="false" customHeight="true" outlineLevel="0" collapsed="false">
      <c r="A137" s="93"/>
      <c r="B137" s="228"/>
      <c r="C137" s="93"/>
      <c r="D137" s="93"/>
      <c r="E137" s="228"/>
      <c r="F137" s="96"/>
      <c r="G137" s="28" t="s">
        <v>176</v>
      </c>
      <c r="H137" s="205" t="str">
        <f aca="false">ROUND(H136*81/1000,2)&amp;" ppb"</f>
        <v>37.71 ppb</v>
      </c>
      <c r="I137" s="33" t="s">
        <v>39</v>
      </c>
      <c r="J137" s="206" t="str">
        <f aca="false">ROUND(J136*81/1000,2)&amp;" ppb"</f>
        <v>3.85 ppb</v>
      </c>
      <c r="K137" s="205" t="str">
        <f aca="false">ROUND(K136*81/1000,2)&amp;" ppb"</f>
        <v>13.52 ppb</v>
      </c>
      <c r="L137" s="33" t="s">
        <v>39</v>
      </c>
      <c r="M137" s="206" t="str">
        <f aca="false">ROUND(M136*81/1000,2)&amp;" ppb"</f>
        <v>18.26 ppb</v>
      </c>
      <c r="N137" s="205" t="str">
        <f aca="false">ROUND(N136*1760/1000,2)&amp;" ppb"</f>
        <v>7.71 ppb</v>
      </c>
      <c r="O137" s="33" t="s">
        <v>39</v>
      </c>
      <c r="P137" s="206" t="str">
        <f aca="false">ROUND(P136*1760/1000,2)&amp;" ppb"</f>
        <v>15.07 ppb</v>
      </c>
      <c r="Q137" s="205" t="str">
        <f aca="false">ROUND(Q136*246/1000,2)&amp;" ppb"</f>
        <v>28.17 ppb</v>
      </c>
      <c r="R137" s="33" t="s">
        <v>39</v>
      </c>
      <c r="S137" s="206" t="str">
        <f aca="false">ROUND(S136*246/1000,2)&amp;" ppb"</f>
        <v>9.24 ppb</v>
      </c>
      <c r="T137" s="205" t="str">
        <f aca="false">ROUND(T136*32300/1000000,2)&amp;" ppm"</f>
        <v>16138.7 ppm</v>
      </c>
      <c r="U137" s="33" t="s">
        <v>39</v>
      </c>
      <c r="V137" s="206" t="str">
        <f aca="false">ROUND(V136*32300/1000000,2)&amp;" ppm"</f>
        <v>891.8 ppm</v>
      </c>
      <c r="W137" s="29"/>
      <c r="X137" s="33"/>
      <c r="Y137" s="31"/>
      <c r="Z137" s="29"/>
      <c r="AA137" s="33"/>
      <c r="AB137" s="31"/>
      <c r="AC137" s="37"/>
      <c r="AD137" s="33"/>
      <c r="AE137" s="38"/>
    </row>
    <row r="138" customFormat="false" ht="30" hidden="false" customHeight="true" outlineLevel="0" collapsed="false">
      <c r="A138" s="93"/>
      <c r="B138" s="228" t="s">
        <v>114</v>
      </c>
      <c r="C138" s="93"/>
      <c r="D138" s="93"/>
      <c r="E138" s="228"/>
      <c r="F138" s="96"/>
      <c r="G138" s="229" t="s">
        <v>111</v>
      </c>
      <c r="H138" s="134" t="s">
        <v>115</v>
      </c>
      <c r="I138" s="134"/>
      <c r="J138" s="134"/>
      <c r="K138" s="108"/>
      <c r="L138" s="109" t="s">
        <v>80</v>
      </c>
      <c r="M138" s="110"/>
      <c r="N138" s="135"/>
      <c r="O138" s="109" t="s">
        <v>81</v>
      </c>
      <c r="P138" s="136"/>
      <c r="Q138" s="135"/>
      <c r="R138" s="109" t="s">
        <v>117</v>
      </c>
      <c r="S138" s="136"/>
      <c r="T138" s="111"/>
      <c r="U138" s="109"/>
      <c r="V138" s="137"/>
      <c r="W138" s="111"/>
      <c r="X138" s="109"/>
      <c r="Y138" s="137"/>
      <c r="Z138" s="111"/>
      <c r="AA138" s="109"/>
      <c r="AB138" s="137"/>
      <c r="AC138" s="108"/>
      <c r="AD138" s="109"/>
      <c r="AE138" s="110"/>
    </row>
    <row r="139" customFormat="false" ht="27.6" hidden="false" customHeight="true" outlineLevel="0" collapsed="false">
      <c r="A139" s="230"/>
      <c r="B139" s="93"/>
      <c r="C139" s="93"/>
      <c r="D139" s="93"/>
      <c r="E139" s="93"/>
      <c r="F139" s="96"/>
      <c r="G139" s="28" t="s">
        <v>208</v>
      </c>
      <c r="H139" s="35" t="n">
        <v>642.91</v>
      </c>
      <c r="I139" s="30" t="s">
        <v>39</v>
      </c>
      <c r="J139" s="36" t="n">
        <v>981.5</v>
      </c>
      <c r="K139" s="231" t="s">
        <v>331</v>
      </c>
      <c r="L139" s="30"/>
      <c r="M139" s="36"/>
      <c r="N139" s="35" t="s">
        <v>332</v>
      </c>
      <c r="O139" s="30"/>
      <c r="P139" s="36"/>
      <c r="Q139" s="35" t="s">
        <v>333</v>
      </c>
      <c r="R139" s="30"/>
      <c r="S139" s="36"/>
      <c r="T139" s="35"/>
      <c r="U139" s="30"/>
      <c r="V139" s="36"/>
      <c r="W139" s="29"/>
      <c r="X139" s="33"/>
      <c r="Y139" s="36"/>
      <c r="Z139" s="37"/>
      <c r="AA139" s="37"/>
      <c r="AB139" s="37"/>
      <c r="AC139" s="29"/>
      <c r="AD139" s="33"/>
      <c r="AE139" s="36"/>
    </row>
    <row r="140" customFormat="false" ht="29.2" hidden="false" customHeight="true" outlineLevel="0" collapsed="false">
      <c r="A140" s="232"/>
      <c r="B140" s="232"/>
      <c r="C140" s="39"/>
      <c r="D140" s="39"/>
      <c r="E140" s="39"/>
      <c r="F140" s="40"/>
      <c r="G140" s="28" t="s">
        <v>176</v>
      </c>
      <c r="H140" s="205" t="str">
        <f aca="false">ROUND(H139*81/1000,2)&amp;" ppb"</f>
        <v>52.08 ppb</v>
      </c>
      <c r="I140" s="33" t="s">
        <v>39</v>
      </c>
      <c r="J140" s="206" t="str">
        <f aca="false">ROUND(J139*81/1000,2)&amp;" ppb"</f>
        <v>79.5 ppb</v>
      </c>
      <c r="K140" s="29"/>
      <c r="L140" s="30"/>
      <c r="M140" s="31"/>
      <c r="N140" s="35"/>
      <c r="O140" s="33"/>
      <c r="P140" s="36"/>
      <c r="Q140" s="205" t="str">
        <f aca="false">"&lt;"&amp;ROUND(RIGHT(Q139,LEN(Q139)-1)*246/1000,2)&amp;" ppb"</f>
        <v>&lt;47.85 ppb</v>
      </c>
      <c r="R140" s="33"/>
      <c r="S140" s="206"/>
      <c r="T140" s="35"/>
      <c r="U140" s="33"/>
      <c r="V140" s="31"/>
      <c r="W140" s="35"/>
      <c r="X140" s="33"/>
      <c r="Y140" s="31"/>
      <c r="Z140" s="37"/>
      <c r="AA140" s="31"/>
      <c r="AB140" s="31"/>
      <c r="AC140" s="29"/>
      <c r="AD140" s="33"/>
      <c r="AE140" s="31"/>
    </row>
    <row r="141" customFormat="false" ht="34.3" hidden="false" customHeight="true" outlineLevel="0" collapsed="false">
      <c r="A141" s="233" t="s">
        <v>334</v>
      </c>
      <c r="B141" s="41" t="s">
        <v>327</v>
      </c>
      <c r="C141" s="189" t="s">
        <v>335</v>
      </c>
      <c r="D141" s="76" t="n">
        <v>13.763</v>
      </c>
      <c r="E141" s="42" t="n">
        <v>220218</v>
      </c>
      <c r="F141" s="62" t="n">
        <v>44610</v>
      </c>
      <c r="G141" s="63" t="s">
        <v>111</v>
      </c>
      <c r="H141" s="108"/>
      <c r="I141" s="109" t="s">
        <v>27</v>
      </c>
      <c r="J141" s="110"/>
      <c r="K141" s="108"/>
      <c r="L141" s="109" t="s">
        <v>28</v>
      </c>
      <c r="M141" s="110"/>
      <c r="N141" s="108"/>
      <c r="O141" s="109" t="s">
        <v>29</v>
      </c>
      <c r="P141" s="110"/>
      <c r="Q141" s="108"/>
      <c r="R141" s="109" t="s">
        <v>30</v>
      </c>
      <c r="S141" s="110"/>
      <c r="T141" s="111"/>
      <c r="U141" s="109" t="s">
        <v>112</v>
      </c>
      <c r="V141" s="110"/>
      <c r="W141" s="108"/>
      <c r="X141" s="109" t="s">
        <v>32</v>
      </c>
      <c r="Y141" s="110"/>
      <c r="Z141" s="108"/>
      <c r="AA141" s="109" t="s">
        <v>98</v>
      </c>
      <c r="AB141" s="110"/>
      <c r="AC141" s="112" t="s">
        <v>34</v>
      </c>
      <c r="AD141" s="112"/>
      <c r="AE141" s="112"/>
    </row>
    <row r="142" customFormat="false" ht="29.05" hidden="false" customHeight="true" outlineLevel="0" collapsed="false">
      <c r="A142" s="86" t="s">
        <v>336</v>
      </c>
      <c r="B142" s="86" t="s">
        <v>337</v>
      </c>
      <c r="C142" s="86"/>
      <c r="D142" s="86"/>
      <c r="E142" s="86"/>
      <c r="F142" s="89" t="n">
        <v>44624</v>
      </c>
      <c r="G142" s="63" t="s">
        <v>208</v>
      </c>
      <c r="H142" s="77" t="s">
        <v>338</v>
      </c>
      <c r="I142" s="70"/>
      <c r="J142" s="58"/>
      <c r="K142" s="77" t="s">
        <v>339</v>
      </c>
      <c r="L142" s="70"/>
      <c r="M142" s="58"/>
      <c r="N142" s="77" t="s">
        <v>340</v>
      </c>
      <c r="O142" s="70"/>
      <c r="P142" s="58"/>
      <c r="Q142" s="56" t="n">
        <v>99.75</v>
      </c>
      <c r="R142" s="91" t="s">
        <v>39</v>
      </c>
      <c r="S142" s="58" t="n">
        <v>20.06</v>
      </c>
      <c r="T142" s="56" t="n">
        <v>26256</v>
      </c>
      <c r="U142" s="91" t="s">
        <v>39</v>
      </c>
      <c r="V142" s="58" t="n">
        <v>2653</v>
      </c>
      <c r="W142" s="77" t="s">
        <v>341</v>
      </c>
      <c r="X142" s="57"/>
      <c r="Y142" s="58"/>
      <c r="Z142" s="77" t="s">
        <v>342</v>
      </c>
      <c r="AA142" s="70"/>
      <c r="AB142" s="58"/>
      <c r="AC142" s="69"/>
      <c r="AD142" s="69"/>
      <c r="AE142" s="69"/>
    </row>
    <row r="143" customFormat="false" ht="28.4" hidden="false" customHeight="true" outlineLevel="0" collapsed="false">
      <c r="A143" s="86"/>
      <c r="B143" s="234"/>
      <c r="C143" s="86"/>
      <c r="D143" s="86"/>
      <c r="E143" s="234"/>
      <c r="F143" s="89"/>
      <c r="G143" s="63" t="s">
        <v>176</v>
      </c>
      <c r="H143" s="209" t="str">
        <f aca="false">"&lt;"&amp;ROUND(RIGHT(H142,LEN(H142)-1)*81/1000,2)&amp;" ppb"</f>
        <v>&lt;2.69 ppb</v>
      </c>
      <c r="I143" s="70"/>
      <c r="J143" s="210"/>
      <c r="K143" s="209" t="str">
        <f aca="false">"&lt;"&amp;ROUND(RIGHT(K142,LEN(K142)-1)*81/1000,2)&amp;" ppb"</f>
        <v>&lt;16.61 ppb</v>
      </c>
      <c r="L143" s="70"/>
      <c r="M143" s="210"/>
      <c r="N143" s="209" t="str">
        <f aca="false">"&lt;"&amp;ROUND(RIGHT(N142,LEN(N142)-1)*1760/1000,2)&amp;" ppb"</f>
        <v>&lt;9.47 ppb</v>
      </c>
      <c r="O143" s="70"/>
      <c r="P143" s="210"/>
      <c r="Q143" s="209" t="str">
        <f aca="false">ROUND(Q142*246/1000,2)&amp;" ppb"</f>
        <v>24.54 ppb</v>
      </c>
      <c r="R143" s="91" t="s">
        <v>39</v>
      </c>
      <c r="S143" s="210" t="str">
        <f aca="false">ROUND(S142*246/1000,2)&amp;" ppb"</f>
        <v>4.93 ppb</v>
      </c>
      <c r="T143" s="209" t="str">
        <f aca="false">ROUND(T142*32300/1000000,2)&amp;" ppm"</f>
        <v>848.07 ppm</v>
      </c>
      <c r="U143" s="91" t="s">
        <v>39</v>
      </c>
      <c r="V143" s="210" t="str">
        <f aca="false">ROUND(V142*32300/1000000,2)&amp;" ppm"</f>
        <v>85.69 ppm</v>
      </c>
      <c r="W143" s="71"/>
      <c r="X143" s="70"/>
      <c r="Y143" s="72"/>
      <c r="Z143" s="71"/>
      <c r="AA143" s="70"/>
      <c r="AB143" s="72"/>
      <c r="AC143" s="73"/>
      <c r="AD143" s="70"/>
      <c r="AE143" s="74"/>
    </row>
    <row r="144" customFormat="false" ht="30" hidden="false" customHeight="true" outlineLevel="0" collapsed="false">
      <c r="A144" s="86"/>
      <c r="B144" s="234" t="s">
        <v>114</v>
      </c>
      <c r="C144" s="86"/>
      <c r="D144" s="86"/>
      <c r="E144" s="234"/>
      <c r="F144" s="89"/>
      <c r="G144" s="235" t="s">
        <v>111</v>
      </c>
      <c r="H144" s="134" t="s">
        <v>115</v>
      </c>
      <c r="I144" s="134"/>
      <c r="J144" s="134"/>
      <c r="K144" s="108"/>
      <c r="L144" s="109" t="s">
        <v>80</v>
      </c>
      <c r="M144" s="110"/>
      <c r="N144" s="135"/>
      <c r="O144" s="109" t="s">
        <v>81</v>
      </c>
      <c r="P144" s="136"/>
      <c r="Q144" s="135"/>
      <c r="R144" s="109" t="s">
        <v>117</v>
      </c>
      <c r="S144" s="136"/>
      <c r="T144" s="111"/>
      <c r="U144" s="109"/>
      <c r="V144" s="137"/>
      <c r="W144" s="111"/>
      <c r="X144" s="109"/>
      <c r="Y144" s="137"/>
      <c r="Z144" s="111"/>
      <c r="AA144" s="109"/>
      <c r="AB144" s="137"/>
      <c r="AC144" s="108"/>
      <c r="AD144" s="109"/>
      <c r="AE144" s="110"/>
    </row>
    <row r="145" customFormat="false" ht="27.6" hidden="false" customHeight="true" outlineLevel="0" collapsed="false">
      <c r="A145" s="236"/>
      <c r="B145" s="86"/>
      <c r="C145" s="86"/>
      <c r="D145" s="86"/>
      <c r="E145" s="86"/>
      <c r="F145" s="89"/>
      <c r="G145" s="63" t="s">
        <v>208</v>
      </c>
      <c r="H145" s="77" t="s">
        <v>343</v>
      </c>
      <c r="I145" s="57"/>
      <c r="J145" s="237"/>
      <c r="K145" s="238" t="s">
        <v>344</v>
      </c>
      <c r="L145" s="57"/>
      <c r="M145" s="58"/>
      <c r="N145" s="77" t="s">
        <v>345</v>
      </c>
      <c r="O145" s="57"/>
      <c r="P145" s="58"/>
      <c r="Q145" s="56" t="n">
        <v>50.23</v>
      </c>
      <c r="R145" s="98" t="s">
        <v>39</v>
      </c>
      <c r="S145" s="58" t="n">
        <v>46.65</v>
      </c>
      <c r="T145" s="56"/>
      <c r="U145" s="57"/>
      <c r="V145" s="58"/>
      <c r="W145" s="71"/>
      <c r="X145" s="70"/>
      <c r="Y145" s="58"/>
      <c r="Z145" s="73"/>
      <c r="AA145" s="73"/>
      <c r="AB145" s="73"/>
      <c r="AC145" s="71"/>
      <c r="AD145" s="70"/>
      <c r="AE145" s="58"/>
    </row>
    <row r="146" customFormat="false" ht="29.2" hidden="false" customHeight="true" outlineLevel="0" collapsed="false">
      <c r="A146" s="239"/>
      <c r="B146" s="239"/>
      <c r="C146" s="51"/>
      <c r="D146" s="51"/>
      <c r="E146" s="51"/>
      <c r="F146" s="53"/>
      <c r="G146" s="63" t="s">
        <v>176</v>
      </c>
      <c r="H146" s="209" t="str">
        <f aca="false">"&lt;"&amp;ROUND(RIGHT(H145,LEN(H145)-1)*81/1000,2)&amp;" ppb"</f>
        <v>&lt;44.4 ppb</v>
      </c>
      <c r="I146" s="70"/>
      <c r="J146" s="210"/>
      <c r="K146" s="71"/>
      <c r="L146" s="57"/>
      <c r="M146" s="72"/>
      <c r="N146" s="56"/>
      <c r="O146" s="70"/>
      <c r="P146" s="58"/>
      <c r="Q146" s="209" t="str">
        <f aca="false">ROUND(Q145*246/1000,2)&amp;" ppb"</f>
        <v>12.36 ppb</v>
      </c>
      <c r="R146" s="91" t="s">
        <v>39</v>
      </c>
      <c r="S146" s="210" t="str">
        <f aca="false">ROUND(S145*246/1000,2)&amp;" ppb"</f>
        <v>11.48 ppb</v>
      </c>
      <c r="T146" s="56"/>
      <c r="U146" s="70"/>
      <c r="V146" s="72"/>
      <c r="W146" s="56"/>
      <c r="X146" s="70"/>
      <c r="Y146" s="72"/>
      <c r="Z146" s="73"/>
      <c r="AA146" s="72"/>
      <c r="AB146" s="72"/>
      <c r="AC146" s="71"/>
      <c r="AD146" s="70"/>
      <c r="AE146" s="72"/>
    </row>
    <row r="147" customFormat="false" ht="34.3" hidden="false" customHeight="true" outlineLevel="0" collapsed="false">
      <c r="A147" s="227" t="s">
        <v>346</v>
      </c>
      <c r="B147" s="24" t="s">
        <v>327</v>
      </c>
      <c r="C147" s="203" t="s">
        <v>347</v>
      </c>
      <c r="D147" s="25" t="n">
        <v>6.89</v>
      </c>
      <c r="E147" s="26" t="n">
        <v>220401</v>
      </c>
      <c r="F147" s="27" t="n">
        <v>44652</v>
      </c>
      <c r="G147" s="28" t="s">
        <v>111</v>
      </c>
      <c r="H147" s="108"/>
      <c r="I147" s="109" t="s">
        <v>27</v>
      </c>
      <c r="J147" s="110"/>
      <c r="K147" s="108"/>
      <c r="L147" s="109" t="s">
        <v>28</v>
      </c>
      <c r="M147" s="110"/>
      <c r="N147" s="108"/>
      <c r="O147" s="109" t="s">
        <v>29</v>
      </c>
      <c r="P147" s="110"/>
      <c r="Q147" s="108"/>
      <c r="R147" s="109" t="s">
        <v>30</v>
      </c>
      <c r="S147" s="110"/>
      <c r="T147" s="111"/>
      <c r="U147" s="109" t="s">
        <v>112</v>
      </c>
      <c r="V147" s="110"/>
      <c r="W147" s="108"/>
      <c r="X147" s="109" t="s">
        <v>32</v>
      </c>
      <c r="Y147" s="110"/>
      <c r="Z147" s="108"/>
      <c r="AA147" s="109" t="s">
        <v>98</v>
      </c>
      <c r="AB147" s="110"/>
      <c r="AC147" s="112" t="s">
        <v>34</v>
      </c>
      <c r="AD147" s="112"/>
      <c r="AE147" s="112"/>
    </row>
    <row r="148" customFormat="false" ht="29.05" hidden="false" customHeight="true" outlineLevel="0" collapsed="false">
      <c r="A148" s="93" t="s">
        <v>329</v>
      </c>
      <c r="B148" s="93"/>
      <c r="C148" s="93"/>
      <c r="D148" s="93"/>
      <c r="E148" s="93"/>
      <c r="F148" s="96" t="n">
        <v>44659</v>
      </c>
      <c r="G148" s="28" t="s">
        <v>208</v>
      </c>
      <c r="H148" s="35" t="n">
        <v>6867</v>
      </c>
      <c r="I148" s="33" t="s">
        <v>39</v>
      </c>
      <c r="J148" s="36" t="n">
        <v>232.4</v>
      </c>
      <c r="K148" s="35" t="n">
        <v>7455</v>
      </c>
      <c r="L148" s="33" t="s">
        <v>39</v>
      </c>
      <c r="M148" s="36" t="n">
        <v>543.1</v>
      </c>
      <c r="N148" s="35" t="n">
        <v>287.4</v>
      </c>
      <c r="O148" s="33" t="s">
        <v>39</v>
      </c>
      <c r="P148" s="36" t="n">
        <v>17.06</v>
      </c>
      <c r="Q148" s="35" t="n">
        <v>6201</v>
      </c>
      <c r="R148" s="33" t="s">
        <v>39</v>
      </c>
      <c r="S148" s="36" t="n">
        <v>255.6</v>
      </c>
      <c r="T148" s="35" t="n">
        <v>16764</v>
      </c>
      <c r="U148" s="33" t="s">
        <v>39</v>
      </c>
      <c r="V148" s="36" t="n">
        <v>2646</v>
      </c>
      <c r="W148" s="35" t="s">
        <v>348</v>
      </c>
      <c r="X148" s="30"/>
      <c r="Y148" s="36"/>
      <c r="Z148" s="35" t="s">
        <v>349</v>
      </c>
      <c r="AA148" s="33"/>
      <c r="AB148" s="36"/>
      <c r="AC148" s="167"/>
      <c r="AD148" s="167"/>
      <c r="AE148" s="167"/>
    </row>
    <row r="149" customFormat="false" ht="28.4" hidden="false" customHeight="true" outlineLevel="0" collapsed="false">
      <c r="A149" s="240"/>
      <c r="B149" s="228"/>
      <c r="C149" s="93"/>
      <c r="D149" s="93"/>
      <c r="E149" s="228"/>
      <c r="F149" s="96"/>
      <c r="G149" s="28" t="s">
        <v>176</v>
      </c>
      <c r="H149" s="205" t="str">
        <f aca="false">ROUND(H148*81/1000,2)&amp;" ppb"</f>
        <v>556.23 ppb</v>
      </c>
      <c r="I149" s="33" t="s">
        <v>39</v>
      </c>
      <c r="J149" s="206" t="str">
        <f aca="false">ROUND(J148*81/1000,2)&amp;" ppb"</f>
        <v>18.82 ppb</v>
      </c>
      <c r="K149" s="205" t="str">
        <f aca="false">ROUND(K148*81/1000,2)&amp;" ppb"</f>
        <v>603.86 ppb</v>
      </c>
      <c r="L149" s="33" t="s">
        <v>39</v>
      </c>
      <c r="M149" s="206" t="str">
        <f aca="false">ROUND(M148*81/1000,2)&amp;" ppb"</f>
        <v>43.99 ppb</v>
      </c>
      <c r="N149" s="205" t="str">
        <f aca="false">ROUND(N148*1760/1000,2)&amp;" ppb"</f>
        <v>505.82 ppb</v>
      </c>
      <c r="O149" s="33" t="s">
        <v>39</v>
      </c>
      <c r="P149" s="206" t="str">
        <f aca="false">ROUND(P148*1760/1000,2)&amp;" ppb"</f>
        <v>30.03 ppb</v>
      </c>
      <c r="Q149" s="205" t="str">
        <f aca="false">ROUND(Q148*246/1000,2)&amp;" ppb"</f>
        <v>1525.45 ppb</v>
      </c>
      <c r="R149" s="33" t="s">
        <v>39</v>
      </c>
      <c r="S149" s="206" t="str">
        <f aca="false">ROUND(S148*246/1000,2)&amp;" ppb"</f>
        <v>62.88 ppb</v>
      </c>
      <c r="T149" s="205" t="str">
        <f aca="false">ROUND(T148*32300/1000000,2)&amp;" ppm"</f>
        <v>541.48 ppm</v>
      </c>
      <c r="U149" s="33" t="s">
        <v>39</v>
      </c>
      <c r="V149" s="206" t="str">
        <f aca="false">ROUND(V148*32300/1000000,2)&amp;" ppm"</f>
        <v>85.47 ppm</v>
      </c>
      <c r="W149" s="29"/>
      <c r="X149" s="33"/>
      <c r="Y149" s="31"/>
      <c r="Z149" s="29"/>
      <c r="AA149" s="33"/>
      <c r="AB149" s="31"/>
      <c r="AC149" s="37"/>
      <c r="AD149" s="33"/>
      <c r="AE149" s="38"/>
    </row>
    <row r="150" customFormat="false" ht="30" hidden="false" customHeight="true" outlineLevel="0" collapsed="false">
      <c r="A150" s="241" t="s">
        <v>350</v>
      </c>
      <c r="B150" s="228" t="s">
        <v>114</v>
      </c>
      <c r="C150" s="93"/>
      <c r="D150" s="93"/>
      <c r="E150" s="228"/>
      <c r="F150" s="96"/>
      <c r="G150" s="229" t="s">
        <v>111</v>
      </c>
      <c r="H150" s="134" t="s">
        <v>115</v>
      </c>
      <c r="I150" s="134"/>
      <c r="J150" s="134"/>
      <c r="K150" s="108"/>
      <c r="L150" s="109" t="s">
        <v>80</v>
      </c>
      <c r="M150" s="110"/>
      <c r="N150" s="135"/>
      <c r="O150" s="109" t="s">
        <v>81</v>
      </c>
      <c r="P150" s="136"/>
      <c r="Q150" s="135"/>
      <c r="R150" s="109" t="s">
        <v>117</v>
      </c>
      <c r="S150" s="136"/>
      <c r="T150" s="111"/>
      <c r="U150" s="109"/>
      <c r="V150" s="137"/>
      <c r="W150" s="111"/>
      <c r="X150" s="109"/>
      <c r="Y150" s="137"/>
      <c r="Z150" s="111"/>
      <c r="AA150" s="109"/>
      <c r="AB150" s="137"/>
      <c r="AC150" s="108"/>
      <c r="AD150" s="109"/>
      <c r="AE150" s="110"/>
    </row>
    <row r="151" customFormat="false" ht="27.6" hidden="false" customHeight="true" outlineLevel="0" collapsed="false">
      <c r="A151" s="230"/>
      <c r="B151" s="93"/>
      <c r="C151" s="93"/>
      <c r="D151" s="93"/>
      <c r="E151" s="93"/>
      <c r="F151" s="96"/>
      <c r="G151" s="28" t="s">
        <v>208</v>
      </c>
      <c r="H151" s="35" t="n">
        <v>2764.2</v>
      </c>
      <c r="I151" s="30" t="s">
        <v>39</v>
      </c>
      <c r="J151" s="36" t="n">
        <v>884.5</v>
      </c>
      <c r="K151" s="231" t="n">
        <v>261.34</v>
      </c>
      <c r="L151" s="30" t="s">
        <v>39</v>
      </c>
      <c r="M151" s="36" t="n">
        <v>255.9</v>
      </c>
      <c r="N151" s="35" t="s">
        <v>351</v>
      </c>
      <c r="O151" s="30"/>
      <c r="P151" s="36"/>
      <c r="Q151" s="35" t="n">
        <v>5379</v>
      </c>
      <c r="R151" s="30" t="s">
        <v>39</v>
      </c>
      <c r="S151" s="36" t="n">
        <v>260.2</v>
      </c>
      <c r="T151" s="35"/>
      <c r="U151" s="30"/>
      <c r="V151" s="36"/>
      <c r="W151" s="29"/>
      <c r="X151" s="33"/>
      <c r="Y151" s="36"/>
      <c r="Z151" s="37"/>
      <c r="AA151" s="37"/>
      <c r="AB151" s="37"/>
      <c r="AC151" s="29"/>
      <c r="AD151" s="33"/>
      <c r="AE151" s="36"/>
    </row>
    <row r="152" customFormat="false" ht="29.2" hidden="false" customHeight="true" outlineLevel="0" collapsed="false">
      <c r="A152" s="232"/>
      <c r="B152" s="232"/>
      <c r="C152" s="39"/>
      <c r="D152" s="39"/>
      <c r="E152" s="39"/>
      <c r="F152" s="40"/>
      <c r="G152" s="28" t="s">
        <v>176</v>
      </c>
      <c r="H152" s="205" t="str">
        <f aca="false">ROUND(H151*81/1000,2)&amp;" ppb"</f>
        <v>223.9 ppb</v>
      </c>
      <c r="I152" s="33" t="s">
        <v>39</v>
      </c>
      <c r="J152" s="206" t="str">
        <f aca="false">ROUND(J151*81/1000,2)&amp;" ppb"</f>
        <v>71.64 ppb</v>
      </c>
      <c r="K152" s="29"/>
      <c r="L152" s="30"/>
      <c r="M152" s="31"/>
      <c r="N152" s="35"/>
      <c r="O152" s="33"/>
      <c r="P152" s="36"/>
      <c r="Q152" s="205" t="str">
        <f aca="false">ROUND(Q151*246/1000,2)&amp;" ppb"</f>
        <v>1323.23 ppb</v>
      </c>
      <c r="R152" s="33" t="s">
        <v>39</v>
      </c>
      <c r="S152" s="206" t="str">
        <f aca="false">ROUND(S151*246/1000,2)&amp;" ppb"</f>
        <v>64.01 ppb</v>
      </c>
      <c r="T152" s="35"/>
      <c r="U152" s="33"/>
      <c r="V152" s="31"/>
      <c r="W152" s="35"/>
      <c r="X152" s="33"/>
      <c r="Y152" s="31"/>
      <c r="Z152" s="37"/>
      <c r="AA152" s="31"/>
      <c r="AB152" s="31"/>
      <c r="AC152" s="29"/>
      <c r="AD152" s="33"/>
      <c r="AE152" s="31"/>
    </row>
    <row r="153" customFormat="false" ht="34.3" hidden="false" customHeight="true" outlineLevel="0" collapsed="false">
      <c r="A153" s="233" t="s">
        <v>352</v>
      </c>
      <c r="B153" s="41" t="s">
        <v>327</v>
      </c>
      <c r="C153" s="189" t="s">
        <v>353</v>
      </c>
      <c r="D153" s="76" t="n">
        <v>10.798</v>
      </c>
      <c r="E153" s="42" t="n">
        <v>220408</v>
      </c>
      <c r="F153" s="62" t="n">
        <v>44659</v>
      </c>
      <c r="G153" s="63" t="s">
        <v>111</v>
      </c>
      <c r="H153" s="108"/>
      <c r="I153" s="109" t="s">
        <v>27</v>
      </c>
      <c r="J153" s="110"/>
      <c r="K153" s="108"/>
      <c r="L153" s="109" t="s">
        <v>28</v>
      </c>
      <c r="M153" s="110"/>
      <c r="N153" s="108"/>
      <c r="O153" s="109" t="s">
        <v>29</v>
      </c>
      <c r="P153" s="110"/>
      <c r="Q153" s="108"/>
      <c r="R153" s="109" t="s">
        <v>30</v>
      </c>
      <c r="S153" s="110"/>
      <c r="T153" s="111"/>
      <c r="U153" s="109" t="s">
        <v>112</v>
      </c>
      <c r="V153" s="110"/>
      <c r="W153" s="108"/>
      <c r="X153" s="109" t="s">
        <v>32</v>
      </c>
      <c r="Y153" s="110"/>
      <c r="Z153" s="108"/>
      <c r="AA153" s="109" t="s">
        <v>98</v>
      </c>
      <c r="AB153" s="110"/>
      <c r="AC153" s="112" t="s">
        <v>34</v>
      </c>
      <c r="AD153" s="112"/>
      <c r="AE153" s="112"/>
    </row>
    <row r="154" customFormat="false" ht="29.05" hidden="false" customHeight="true" outlineLevel="0" collapsed="false">
      <c r="A154" s="86" t="s">
        <v>336</v>
      </c>
      <c r="B154" s="86" t="s">
        <v>337</v>
      </c>
      <c r="C154" s="86"/>
      <c r="D154" s="86"/>
      <c r="E154" s="86"/>
      <c r="F154" s="89" t="n">
        <v>44670</v>
      </c>
      <c r="G154" s="63" t="s">
        <v>208</v>
      </c>
      <c r="H154" s="56" t="n">
        <v>3005</v>
      </c>
      <c r="I154" s="91" t="s">
        <v>39</v>
      </c>
      <c r="J154" s="58" t="n">
        <v>107.9</v>
      </c>
      <c r="K154" s="56" t="n">
        <v>5538</v>
      </c>
      <c r="L154" s="91" t="s">
        <v>39</v>
      </c>
      <c r="M154" s="58" t="n">
        <v>376.3</v>
      </c>
      <c r="N154" s="56" t="n">
        <v>182.3</v>
      </c>
      <c r="O154" s="91" t="s">
        <v>39</v>
      </c>
      <c r="P154" s="58" t="n">
        <v>10.14</v>
      </c>
      <c r="Q154" s="56" t="n">
        <v>4350</v>
      </c>
      <c r="R154" s="91" t="s">
        <v>39</v>
      </c>
      <c r="S154" s="58" t="n">
        <v>169.6</v>
      </c>
      <c r="T154" s="56" t="n">
        <v>9237.8</v>
      </c>
      <c r="U154" s="91" t="s">
        <v>39</v>
      </c>
      <c r="V154" s="58" t="n">
        <v>1489</v>
      </c>
      <c r="W154" s="77" t="s">
        <v>354</v>
      </c>
      <c r="X154" s="57"/>
      <c r="Y154" s="58"/>
      <c r="Z154" s="77" t="s">
        <v>355</v>
      </c>
      <c r="AA154" s="70"/>
      <c r="AB154" s="58"/>
      <c r="AC154" s="69"/>
      <c r="AD154" s="69"/>
      <c r="AE154" s="69"/>
    </row>
    <row r="155" customFormat="false" ht="28.4" hidden="false" customHeight="true" outlineLevel="0" collapsed="false">
      <c r="A155" s="242"/>
      <c r="B155" s="234"/>
      <c r="C155" s="86"/>
      <c r="D155" s="86"/>
      <c r="E155" s="234"/>
      <c r="F155" s="89"/>
      <c r="G155" s="63" t="s">
        <v>176</v>
      </c>
      <c r="H155" s="209" t="str">
        <f aca="false">ROUND(H154*81/1000,2)&amp;" ppb"</f>
        <v>243.41 ppb</v>
      </c>
      <c r="I155" s="91" t="s">
        <v>39</v>
      </c>
      <c r="J155" s="210" t="str">
        <f aca="false">ROUND(J154*81/1000,2)&amp;" ppb"</f>
        <v>8.74 ppb</v>
      </c>
      <c r="K155" s="209" t="str">
        <f aca="false">ROUND(K154*81/1000,2)&amp;" ppb"</f>
        <v>448.58 ppb</v>
      </c>
      <c r="L155" s="91" t="s">
        <v>39</v>
      </c>
      <c r="M155" s="210" t="str">
        <f aca="false">ROUND(M154*81/1000,2)&amp;" ppb"</f>
        <v>30.48 ppb</v>
      </c>
      <c r="N155" s="209" t="str">
        <f aca="false">ROUND(N154*1760/1000,2)&amp;" ppb"</f>
        <v>320.85 ppb</v>
      </c>
      <c r="O155" s="91" t="s">
        <v>39</v>
      </c>
      <c r="P155" s="210" t="str">
        <f aca="false">ROUND(P154*1760/1000,2)&amp;" ppb"</f>
        <v>17.85 ppb</v>
      </c>
      <c r="Q155" s="209" t="str">
        <f aca="false">ROUND(Q154*246/1000,2)&amp;" ppb"</f>
        <v>1070.1 ppb</v>
      </c>
      <c r="R155" s="91" t="s">
        <v>39</v>
      </c>
      <c r="S155" s="210" t="str">
        <f aca="false">ROUND(S154*246/1000,2)&amp;" ppb"</f>
        <v>41.72 ppb</v>
      </c>
      <c r="T155" s="209" t="str">
        <f aca="false">ROUND(T154*32300/1000000,2)&amp;" ppm"</f>
        <v>298.38 ppm</v>
      </c>
      <c r="U155" s="91" t="s">
        <v>39</v>
      </c>
      <c r="V155" s="210" t="str">
        <f aca="false">ROUND(V154*32300/1000000,2)&amp;" ppm"</f>
        <v>48.09 ppm</v>
      </c>
      <c r="W155" s="71"/>
      <c r="X155" s="70"/>
      <c r="Y155" s="72"/>
      <c r="Z155" s="71"/>
      <c r="AA155" s="70"/>
      <c r="AB155" s="72"/>
      <c r="AC155" s="73"/>
      <c r="AD155" s="70"/>
      <c r="AE155" s="74"/>
    </row>
    <row r="156" customFormat="false" ht="30" hidden="false" customHeight="true" outlineLevel="0" collapsed="false">
      <c r="A156" s="243" t="s">
        <v>350</v>
      </c>
      <c r="B156" s="234" t="s">
        <v>114</v>
      </c>
      <c r="C156" s="86"/>
      <c r="D156" s="86"/>
      <c r="E156" s="234"/>
      <c r="F156" s="89"/>
      <c r="G156" s="235" t="s">
        <v>111</v>
      </c>
      <c r="H156" s="134" t="s">
        <v>115</v>
      </c>
      <c r="I156" s="134"/>
      <c r="J156" s="134"/>
      <c r="K156" s="108"/>
      <c r="L156" s="109" t="s">
        <v>80</v>
      </c>
      <c r="M156" s="110"/>
      <c r="N156" s="135"/>
      <c r="O156" s="109" t="s">
        <v>81</v>
      </c>
      <c r="P156" s="136"/>
      <c r="Q156" s="135"/>
      <c r="R156" s="109" t="s">
        <v>117</v>
      </c>
      <c r="S156" s="136"/>
      <c r="T156" s="111"/>
      <c r="U156" s="109"/>
      <c r="V156" s="137"/>
      <c r="W156" s="111"/>
      <c r="X156" s="109"/>
      <c r="Y156" s="137"/>
      <c r="Z156" s="111"/>
      <c r="AA156" s="109"/>
      <c r="AB156" s="137"/>
      <c r="AC156" s="108"/>
      <c r="AD156" s="109"/>
      <c r="AE156" s="110"/>
    </row>
    <row r="157" customFormat="false" ht="27.6" hidden="false" customHeight="true" outlineLevel="0" collapsed="false">
      <c r="A157" s="236"/>
      <c r="B157" s="86"/>
      <c r="C157" s="86"/>
      <c r="D157" s="86"/>
      <c r="E157" s="86"/>
      <c r="F157" s="89"/>
      <c r="G157" s="63" t="s">
        <v>208</v>
      </c>
      <c r="H157" s="56" t="n">
        <v>1950.1</v>
      </c>
      <c r="I157" s="98" t="s">
        <v>39</v>
      </c>
      <c r="J157" s="58" t="n">
        <v>629.5</v>
      </c>
      <c r="K157" s="77" t="s">
        <v>356</v>
      </c>
      <c r="L157" s="57"/>
      <c r="M157" s="58"/>
      <c r="N157" s="77" t="s">
        <v>357</v>
      </c>
      <c r="O157" s="57"/>
      <c r="P157" s="58"/>
      <c r="Q157" s="56" t="n">
        <v>2219</v>
      </c>
      <c r="R157" s="98" t="s">
        <v>39</v>
      </c>
      <c r="S157" s="58" t="n">
        <v>127.5</v>
      </c>
      <c r="T157" s="56"/>
      <c r="U157" s="57"/>
      <c r="V157" s="58"/>
      <c r="W157" s="71"/>
      <c r="X157" s="70"/>
      <c r="Y157" s="58"/>
      <c r="Z157" s="73"/>
      <c r="AA157" s="73"/>
      <c r="AB157" s="73"/>
      <c r="AC157" s="71"/>
      <c r="AD157" s="70"/>
      <c r="AE157" s="58"/>
    </row>
    <row r="158" customFormat="false" ht="29.2" hidden="false" customHeight="true" outlineLevel="0" collapsed="false">
      <c r="A158" s="239"/>
      <c r="B158" s="239"/>
      <c r="C158" s="51"/>
      <c r="D158" s="51"/>
      <c r="E158" s="51"/>
      <c r="F158" s="53"/>
      <c r="G158" s="63" t="s">
        <v>176</v>
      </c>
      <c r="H158" s="209" t="str">
        <f aca="false">ROUND(H157*81/1000,2)&amp;" ppb"</f>
        <v>157.96 ppb</v>
      </c>
      <c r="I158" s="91" t="s">
        <v>39</v>
      </c>
      <c r="J158" s="210" t="str">
        <f aca="false">ROUND(J157*81/1000,2)&amp;" ppb"</f>
        <v>50.99 ppb</v>
      </c>
      <c r="K158" s="71"/>
      <c r="L158" s="57"/>
      <c r="M158" s="72"/>
      <c r="N158" s="56"/>
      <c r="O158" s="70"/>
      <c r="P158" s="58"/>
      <c r="Q158" s="209" t="str">
        <f aca="false">ROUND(Q157*246/1000,2)&amp;" ppb"</f>
        <v>545.87 ppb</v>
      </c>
      <c r="R158" s="91" t="s">
        <v>39</v>
      </c>
      <c r="S158" s="210" t="str">
        <f aca="false">ROUND(S157*246/1000,2)&amp;" ppb"</f>
        <v>31.37 ppb</v>
      </c>
      <c r="T158" s="56"/>
      <c r="U158" s="70"/>
      <c r="V158" s="72"/>
      <c r="W158" s="56"/>
      <c r="X158" s="70"/>
      <c r="Y158" s="72"/>
      <c r="Z158" s="73"/>
      <c r="AA158" s="72"/>
      <c r="AB158" s="72"/>
      <c r="AC158" s="71"/>
      <c r="AD158" s="70"/>
      <c r="AE158" s="72"/>
    </row>
    <row r="159" customFormat="false" ht="34.3" hidden="false" customHeight="true" outlineLevel="0" collapsed="false">
      <c r="A159" s="227" t="s">
        <v>358</v>
      </c>
      <c r="B159" s="24" t="s">
        <v>359</v>
      </c>
      <c r="C159" s="203" t="s">
        <v>360</v>
      </c>
      <c r="D159" s="25" t="n">
        <v>12.735</v>
      </c>
      <c r="E159" s="26" t="n">
        <v>230531</v>
      </c>
      <c r="F159" s="27" t="n">
        <v>45077</v>
      </c>
      <c r="G159" s="28" t="s">
        <v>111</v>
      </c>
      <c r="H159" s="108"/>
      <c r="I159" s="109" t="s">
        <v>27</v>
      </c>
      <c r="J159" s="110"/>
      <c r="K159" s="108"/>
      <c r="L159" s="109" t="s">
        <v>28</v>
      </c>
      <c r="M159" s="110"/>
      <c r="N159" s="108"/>
      <c r="O159" s="109" t="s">
        <v>29</v>
      </c>
      <c r="P159" s="110"/>
      <c r="Q159" s="108"/>
      <c r="R159" s="109" t="s">
        <v>30</v>
      </c>
      <c r="S159" s="110"/>
      <c r="T159" s="111"/>
      <c r="U159" s="109" t="s">
        <v>112</v>
      </c>
      <c r="V159" s="110"/>
      <c r="W159" s="108"/>
      <c r="X159" s="109" t="s">
        <v>32</v>
      </c>
      <c r="Y159" s="110"/>
      <c r="Z159" s="108"/>
      <c r="AA159" s="109" t="s">
        <v>98</v>
      </c>
      <c r="AB159" s="110"/>
      <c r="AC159" s="112" t="s">
        <v>34</v>
      </c>
      <c r="AD159" s="112"/>
      <c r="AE159" s="112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113"/>
      <c r="CH159" s="113"/>
      <c r="CI159" s="113"/>
      <c r="CJ159" s="113"/>
      <c r="CK159" s="113"/>
      <c r="CL159" s="113"/>
      <c r="CM159" s="113"/>
      <c r="CN159" s="113"/>
      <c r="CO159" s="113"/>
      <c r="CP159" s="113"/>
      <c r="CQ159" s="113"/>
      <c r="CR159" s="113"/>
      <c r="CS159" s="113"/>
      <c r="CT159" s="113"/>
      <c r="CU159" s="113"/>
      <c r="CV159" s="113"/>
      <c r="CW159" s="113"/>
      <c r="CX159" s="113"/>
      <c r="CY159" s="113"/>
      <c r="CZ159" s="113"/>
      <c r="DA159" s="113"/>
      <c r="DB159" s="113"/>
      <c r="DC159" s="113"/>
      <c r="DD159" s="113"/>
      <c r="DE159" s="113"/>
      <c r="DF159" s="113"/>
      <c r="DG159" s="113"/>
      <c r="DH159" s="113"/>
      <c r="DI159" s="113"/>
      <c r="DJ159" s="113"/>
      <c r="DK159" s="113"/>
      <c r="DL159" s="113"/>
      <c r="DM159" s="113"/>
      <c r="DN159" s="113"/>
      <c r="DO159" s="113"/>
      <c r="DP159" s="113"/>
      <c r="DQ159" s="113"/>
      <c r="DR159" s="113"/>
      <c r="DS159" s="113"/>
      <c r="DT159" s="113"/>
      <c r="DU159" s="113"/>
      <c r="DV159" s="113"/>
      <c r="DW159" s="113"/>
      <c r="DX159" s="113"/>
      <c r="DY159" s="113"/>
      <c r="DZ159" s="113"/>
      <c r="EA159" s="113"/>
      <c r="EB159" s="113"/>
      <c r="EC159" s="113"/>
      <c r="ED159" s="113"/>
      <c r="EE159" s="113"/>
      <c r="EF159" s="113"/>
      <c r="EG159" s="113"/>
      <c r="EH159" s="113"/>
      <c r="EI159" s="113"/>
      <c r="EJ159" s="113"/>
      <c r="EK159" s="113"/>
      <c r="EL159" s="113"/>
      <c r="EM159" s="113"/>
      <c r="EN159" s="113"/>
      <c r="EO159" s="113"/>
      <c r="EP159" s="113"/>
      <c r="EQ159" s="113"/>
      <c r="ER159" s="113"/>
      <c r="ES159" s="113"/>
      <c r="ET159" s="113"/>
      <c r="EU159" s="113"/>
      <c r="EV159" s="113"/>
      <c r="EW159" s="113"/>
      <c r="EX159" s="113"/>
      <c r="EY159" s="113"/>
      <c r="EZ159" s="113"/>
      <c r="FA159" s="113"/>
      <c r="FB159" s="113"/>
      <c r="FC159" s="113"/>
      <c r="FD159" s="113"/>
      <c r="FE159" s="113"/>
      <c r="FF159" s="113"/>
      <c r="FG159" s="113"/>
      <c r="FH159" s="113"/>
      <c r="FI159" s="113"/>
      <c r="FJ159" s="113"/>
      <c r="FK159" s="113"/>
      <c r="FL159" s="113"/>
      <c r="FM159" s="113"/>
      <c r="FN159" s="113"/>
      <c r="FO159" s="113"/>
      <c r="FP159" s="113"/>
      <c r="FQ159" s="113"/>
      <c r="FR159" s="113"/>
      <c r="FS159" s="113"/>
      <c r="FT159" s="113"/>
      <c r="FU159" s="113"/>
      <c r="FV159" s="113"/>
      <c r="FW159" s="113"/>
      <c r="FX159" s="113"/>
      <c r="FY159" s="113"/>
      <c r="FZ159" s="113"/>
      <c r="GA159" s="113"/>
      <c r="GB159" s="113"/>
      <c r="GC159" s="113"/>
      <c r="GD159" s="113"/>
      <c r="GE159" s="113"/>
      <c r="GF159" s="113"/>
      <c r="GG159" s="113"/>
      <c r="GH159" s="113"/>
      <c r="GI159" s="113"/>
      <c r="GJ159" s="113"/>
      <c r="GK159" s="113"/>
      <c r="GL159" s="113"/>
      <c r="GM159" s="113"/>
      <c r="GN159" s="113"/>
      <c r="GO159" s="113"/>
      <c r="GP159" s="113"/>
      <c r="GQ159" s="113"/>
      <c r="GR159" s="113"/>
      <c r="GS159" s="113"/>
      <c r="GT159" s="113"/>
      <c r="GU159" s="113"/>
      <c r="GV159" s="113"/>
      <c r="GW159" s="113"/>
      <c r="GX159" s="113"/>
      <c r="GY159" s="113"/>
      <c r="GZ159" s="113"/>
      <c r="HA159" s="113"/>
      <c r="HB159" s="113"/>
      <c r="HC159" s="113"/>
      <c r="HD159" s="113"/>
      <c r="HE159" s="113"/>
      <c r="HF159" s="113"/>
      <c r="HG159" s="113"/>
      <c r="HH159" s="113"/>
      <c r="HI159" s="113"/>
      <c r="HJ159" s="113"/>
      <c r="HK159" s="113"/>
      <c r="HL159" s="113"/>
      <c r="HM159" s="113"/>
      <c r="HN159" s="113"/>
      <c r="HO159" s="113"/>
      <c r="HP159" s="113"/>
      <c r="HQ159" s="113"/>
      <c r="HR159" s="113"/>
      <c r="HS159" s="113"/>
      <c r="HT159" s="113"/>
      <c r="HU159" s="113"/>
      <c r="HV159" s="113"/>
      <c r="HW159" s="113"/>
      <c r="HX159" s="113"/>
      <c r="HY159" s="113"/>
      <c r="HZ159" s="113"/>
      <c r="IA159" s="113"/>
      <c r="IB159" s="113"/>
      <c r="IC159" s="113"/>
      <c r="ID159" s="113"/>
      <c r="IE159" s="113"/>
      <c r="IF159" s="113"/>
      <c r="IG159" s="113"/>
      <c r="IH159" s="113"/>
      <c r="II159" s="113"/>
      <c r="IJ159" s="113"/>
      <c r="IK159" s="113"/>
      <c r="IL159" s="113"/>
      <c r="IM159" s="113"/>
      <c r="IN159" s="113"/>
      <c r="IO159" s="113"/>
      <c r="IP159" s="113"/>
      <c r="IQ159" s="113"/>
      <c r="IR159" s="113"/>
      <c r="IS159" s="113"/>
      <c r="IT159" s="113"/>
      <c r="IU159" s="113"/>
      <c r="IV159" s="113"/>
    </row>
    <row r="160" customFormat="false" ht="29.05" hidden="false" customHeight="true" outlineLevel="0" collapsed="false">
      <c r="A160" s="93" t="s">
        <v>361</v>
      </c>
      <c r="B160" s="93"/>
      <c r="C160" s="93"/>
      <c r="D160" s="93"/>
      <c r="E160" s="93"/>
      <c r="F160" s="96" t="n">
        <v>45090</v>
      </c>
      <c r="G160" s="28" t="s">
        <v>208</v>
      </c>
      <c r="H160" s="35" t="n">
        <v>33.55</v>
      </c>
      <c r="I160" s="33" t="s">
        <v>39</v>
      </c>
      <c r="J160" s="36" t="n">
        <v>2.037</v>
      </c>
      <c r="K160" s="35" t="n">
        <v>101</v>
      </c>
      <c r="L160" s="33" t="s">
        <v>39</v>
      </c>
      <c r="M160" s="36" t="n">
        <v>24.59</v>
      </c>
      <c r="N160" s="35" t="n">
        <v>1.861</v>
      </c>
      <c r="O160" s="33" t="s">
        <v>39</v>
      </c>
      <c r="P160" s="36" t="n">
        <v>0.3594</v>
      </c>
      <c r="Q160" s="35" t="n">
        <v>53.87</v>
      </c>
      <c r="R160" s="33" t="s">
        <v>39</v>
      </c>
      <c r="S160" s="36" t="n">
        <v>3.075</v>
      </c>
      <c r="T160" s="35" t="n">
        <v>877.76</v>
      </c>
      <c r="U160" s="33" t="s">
        <v>39</v>
      </c>
      <c r="V160" s="36" t="n">
        <v>90.74</v>
      </c>
      <c r="W160" s="35" t="s">
        <v>362</v>
      </c>
      <c r="X160" s="30"/>
      <c r="Y160" s="36"/>
      <c r="Z160" s="35" t="s">
        <v>363</v>
      </c>
      <c r="AA160" s="33"/>
      <c r="AB160" s="36"/>
      <c r="AC160" s="167"/>
      <c r="AD160" s="167"/>
      <c r="AE160" s="167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  <c r="BZ160" s="113"/>
      <c r="CA160" s="113"/>
      <c r="CB160" s="113"/>
      <c r="CC160" s="113"/>
      <c r="CD160" s="113"/>
      <c r="CE160" s="113"/>
      <c r="CF160" s="113"/>
      <c r="CG160" s="113"/>
      <c r="CH160" s="113"/>
      <c r="CI160" s="113"/>
      <c r="CJ160" s="113"/>
      <c r="CK160" s="113"/>
      <c r="CL160" s="113"/>
      <c r="CM160" s="113"/>
      <c r="CN160" s="113"/>
      <c r="CO160" s="113"/>
      <c r="CP160" s="113"/>
      <c r="CQ160" s="113"/>
      <c r="CR160" s="113"/>
      <c r="CS160" s="113"/>
      <c r="CT160" s="113"/>
      <c r="CU160" s="113"/>
      <c r="CV160" s="113"/>
      <c r="CW160" s="113"/>
      <c r="CX160" s="113"/>
      <c r="CY160" s="113"/>
      <c r="CZ160" s="113"/>
      <c r="DA160" s="113"/>
      <c r="DB160" s="113"/>
      <c r="DC160" s="113"/>
      <c r="DD160" s="113"/>
      <c r="DE160" s="113"/>
      <c r="DF160" s="113"/>
      <c r="DG160" s="113"/>
      <c r="DH160" s="113"/>
      <c r="DI160" s="113"/>
      <c r="DJ160" s="113"/>
      <c r="DK160" s="113"/>
      <c r="DL160" s="113"/>
      <c r="DM160" s="113"/>
      <c r="DN160" s="113"/>
      <c r="DO160" s="113"/>
      <c r="DP160" s="113"/>
      <c r="DQ160" s="113"/>
      <c r="DR160" s="113"/>
      <c r="DS160" s="113"/>
      <c r="DT160" s="113"/>
      <c r="DU160" s="113"/>
      <c r="DV160" s="113"/>
      <c r="DW160" s="113"/>
      <c r="DX160" s="113"/>
      <c r="DY160" s="113"/>
      <c r="DZ160" s="113"/>
      <c r="EA160" s="113"/>
      <c r="EB160" s="113"/>
      <c r="EC160" s="113"/>
      <c r="ED160" s="113"/>
      <c r="EE160" s="113"/>
      <c r="EF160" s="113"/>
      <c r="EG160" s="113"/>
      <c r="EH160" s="113"/>
      <c r="EI160" s="113"/>
      <c r="EJ160" s="113"/>
      <c r="EK160" s="113"/>
      <c r="EL160" s="113"/>
      <c r="EM160" s="113"/>
      <c r="EN160" s="113"/>
      <c r="EO160" s="113"/>
      <c r="EP160" s="113"/>
      <c r="EQ160" s="113"/>
      <c r="ER160" s="113"/>
      <c r="ES160" s="113"/>
      <c r="ET160" s="113"/>
      <c r="EU160" s="113"/>
      <c r="EV160" s="113"/>
      <c r="EW160" s="113"/>
      <c r="EX160" s="113"/>
      <c r="EY160" s="113"/>
      <c r="EZ160" s="113"/>
      <c r="FA160" s="113"/>
      <c r="FB160" s="113"/>
      <c r="FC160" s="113"/>
      <c r="FD160" s="113"/>
      <c r="FE160" s="113"/>
      <c r="FF160" s="113"/>
      <c r="FG160" s="113"/>
      <c r="FH160" s="113"/>
      <c r="FI160" s="113"/>
      <c r="FJ160" s="113"/>
      <c r="FK160" s="113"/>
      <c r="FL160" s="113"/>
      <c r="FM160" s="113"/>
      <c r="FN160" s="113"/>
      <c r="FO160" s="113"/>
      <c r="FP160" s="113"/>
      <c r="FQ160" s="113"/>
      <c r="FR160" s="113"/>
      <c r="FS160" s="113"/>
      <c r="FT160" s="113"/>
      <c r="FU160" s="113"/>
      <c r="FV160" s="113"/>
      <c r="FW160" s="113"/>
      <c r="FX160" s="113"/>
      <c r="FY160" s="113"/>
      <c r="FZ160" s="113"/>
      <c r="GA160" s="113"/>
      <c r="GB160" s="113"/>
      <c r="GC160" s="113"/>
      <c r="GD160" s="113"/>
      <c r="GE160" s="113"/>
      <c r="GF160" s="113"/>
      <c r="GG160" s="113"/>
      <c r="GH160" s="113"/>
      <c r="GI160" s="113"/>
      <c r="GJ160" s="113"/>
      <c r="GK160" s="113"/>
      <c r="GL160" s="113"/>
      <c r="GM160" s="113"/>
      <c r="GN160" s="113"/>
      <c r="GO160" s="113"/>
      <c r="GP160" s="113"/>
      <c r="GQ160" s="113"/>
      <c r="GR160" s="113"/>
      <c r="GS160" s="113"/>
      <c r="GT160" s="113"/>
      <c r="GU160" s="113"/>
      <c r="GV160" s="113"/>
      <c r="GW160" s="113"/>
      <c r="GX160" s="113"/>
      <c r="GY160" s="113"/>
      <c r="GZ160" s="113"/>
      <c r="HA160" s="113"/>
      <c r="HB160" s="113"/>
      <c r="HC160" s="113"/>
      <c r="HD160" s="113"/>
      <c r="HE160" s="113"/>
      <c r="HF160" s="113"/>
      <c r="HG160" s="113"/>
      <c r="HH160" s="113"/>
      <c r="HI160" s="113"/>
      <c r="HJ160" s="113"/>
      <c r="HK160" s="113"/>
      <c r="HL160" s="113"/>
      <c r="HM160" s="113"/>
      <c r="HN160" s="113"/>
      <c r="HO160" s="113"/>
      <c r="HP160" s="113"/>
      <c r="HQ160" s="113"/>
      <c r="HR160" s="113"/>
      <c r="HS160" s="113"/>
      <c r="HT160" s="113"/>
      <c r="HU160" s="113"/>
      <c r="HV160" s="113"/>
      <c r="HW160" s="113"/>
      <c r="HX160" s="113"/>
      <c r="HY160" s="113"/>
      <c r="HZ160" s="113"/>
      <c r="IA160" s="113"/>
      <c r="IB160" s="113"/>
      <c r="IC160" s="113"/>
      <c r="ID160" s="113"/>
      <c r="IE160" s="113"/>
      <c r="IF160" s="113"/>
      <c r="IG160" s="113"/>
      <c r="IH160" s="113"/>
      <c r="II160" s="113"/>
      <c r="IJ160" s="113"/>
      <c r="IK160" s="113"/>
      <c r="IL160" s="113"/>
      <c r="IM160" s="113"/>
      <c r="IN160" s="113"/>
      <c r="IO160" s="113"/>
      <c r="IP160" s="113"/>
      <c r="IQ160" s="113"/>
      <c r="IR160" s="113"/>
      <c r="IS160" s="113"/>
      <c r="IT160" s="113"/>
      <c r="IU160" s="113"/>
      <c r="IV160" s="113"/>
    </row>
    <row r="161" customFormat="false" ht="28.4" hidden="false" customHeight="true" outlineLevel="0" collapsed="false">
      <c r="A161" s="244"/>
      <c r="B161" s="228"/>
      <c r="C161" s="93"/>
      <c r="D161" s="93"/>
      <c r="E161" s="228"/>
      <c r="F161" s="96"/>
      <c r="G161" s="28" t="s">
        <v>176</v>
      </c>
      <c r="H161" s="205" t="str">
        <f aca="false">ROUND(H160*81/1000,2)&amp;" ppb"</f>
        <v>2.72 ppb</v>
      </c>
      <c r="I161" s="33" t="s">
        <v>39</v>
      </c>
      <c r="J161" s="206" t="str">
        <f aca="false">ROUND(J160*81/1000,2)&amp;" ppb"</f>
        <v>0.16 ppb</v>
      </c>
      <c r="K161" s="205" t="str">
        <f aca="false">ROUND(K160*81/1000,2)&amp;" ppb"</f>
        <v>8.18 ppb</v>
      </c>
      <c r="L161" s="33" t="s">
        <v>39</v>
      </c>
      <c r="M161" s="206" t="str">
        <f aca="false">ROUND(M160*81/1000,2)&amp;" ppb"</f>
        <v>1.99 ppb</v>
      </c>
      <c r="N161" s="205" t="str">
        <f aca="false">ROUND(N160*1760/1000,2)&amp;" ppb"</f>
        <v>3.28 ppb</v>
      </c>
      <c r="O161" s="33" t="s">
        <v>39</v>
      </c>
      <c r="P161" s="206" t="str">
        <f aca="false">ROUND(P160*1760/1000,2)&amp;" ppb"</f>
        <v>0.63 ppb</v>
      </c>
      <c r="Q161" s="205" t="str">
        <f aca="false">ROUND(Q160*246/1000,2)&amp;" ppb"</f>
        <v>13.25 ppb</v>
      </c>
      <c r="R161" s="33" t="s">
        <v>39</v>
      </c>
      <c r="S161" s="206" t="str">
        <f aca="false">ROUND(S160*246/1000,2)&amp;" ppb"</f>
        <v>0.76 ppb</v>
      </c>
      <c r="T161" s="205" t="str">
        <f aca="false">ROUND(T160*32300/1000000,2)&amp;" ppm"</f>
        <v>28.35 ppm</v>
      </c>
      <c r="U161" s="33" t="s">
        <v>39</v>
      </c>
      <c r="V161" s="206" t="str">
        <f aca="false">ROUND(V160*32300/1000000,2)&amp;" ppm"</f>
        <v>2.93 ppm</v>
      </c>
      <c r="W161" s="29"/>
      <c r="X161" s="33"/>
      <c r="Y161" s="31"/>
      <c r="Z161" s="29"/>
      <c r="AA161" s="33"/>
      <c r="AB161" s="31"/>
      <c r="AC161" s="37"/>
      <c r="AD161" s="33"/>
      <c r="AE161" s="38"/>
      <c r="BM161" s="113"/>
      <c r="BN161" s="113"/>
      <c r="BO161" s="113"/>
      <c r="BP161" s="113"/>
      <c r="BQ161" s="113"/>
      <c r="BR161" s="113"/>
      <c r="BS161" s="113"/>
      <c r="BT161" s="113"/>
      <c r="BU161" s="113"/>
      <c r="BV161" s="113"/>
      <c r="BW161" s="113"/>
      <c r="BX161" s="113"/>
      <c r="BY161" s="113"/>
      <c r="BZ161" s="113"/>
      <c r="CA161" s="113"/>
      <c r="CB161" s="113"/>
      <c r="CC161" s="113"/>
      <c r="CD161" s="113"/>
      <c r="CE161" s="113"/>
      <c r="CF161" s="113"/>
      <c r="CG161" s="113"/>
      <c r="CH161" s="113"/>
      <c r="CI161" s="113"/>
      <c r="CJ161" s="113"/>
      <c r="CK161" s="113"/>
      <c r="CL161" s="113"/>
      <c r="CM161" s="113"/>
      <c r="CN161" s="113"/>
      <c r="CO161" s="113"/>
      <c r="CP161" s="113"/>
      <c r="CQ161" s="113"/>
      <c r="CR161" s="113"/>
      <c r="CS161" s="113"/>
      <c r="CT161" s="113"/>
      <c r="CU161" s="113"/>
      <c r="CV161" s="113"/>
      <c r="CW161" s="113"/>
      <c r="CX161" s="113"/>
      <c r="CY161" s="113"/>
      <c r="CZ161" s="113"/>
      <c r="DA161" s="113"/>
      <c r="DB161" s="113"/>
      <c r="DC161" s="113"/>
      <c r="DD161" s="113"/>
      <c r="DE161" s="113"/>
      <c r="DF161" s="113"/>
      <c r="DG161" s="113"/>
      <c r="DH161" s="113"/>
      <c r="DI161" s="113"/>
      <c r="DJ161" s="113"/>
      <c r="DK161" s="113"/>
      <c r="DL161" s="113"/>
      <c r="DM161" s="113"/>
      <c r="DN161" s="113"/>
      <c r="DO161" s="113"/>
      <c r="DP161" s="113"/>
      <c r="DQ161" s="113"/>
      <c r="DR161" s="113"/>
      <c r="DS161" s="113"/>
      <c r="DT161" s="113"/>
      <c r="DU161" s="113"/>
      <c r="DV161" s="113"/>
      <c r="DW161" s="113"/>
      <c r="DX161" s="113"/>
      <c r="DY161" s="113"/>
      <c r="DZ161" s="113"/>
      <c r="EA161" s="113"/>
      <c r="EB161" s="113"/>
      <c r="EC161" s="113"/>
      <c r="ED161" s="113"/>
      <c r="EE161" s="113"/>
      <c r="EF161" s="113"/>
      <c r="EG161" s="113"/>
      <c r="EH161" s="113"/>
      <c r="EI161" s="113"/>
      <c r="EJ161" s="113"/>
      <c r="EK161" s="113"/>
      <c r="EL161" s="113"/>
      <c r="EM161" s="113"/>
      <c r="EN161" s="113"/>
      <c r="EO161" s="113"/>
      <c r="EP161" s="113"/>
      <c r="EQ161" s="113"/>
      <c r="ER161" s="113"/>
      <c r="ES161" s="113"/>
      <c r="ET161" s="113"/>
      <c r="EU161" s="113"/>
      <c r="EV161" s="113"/>
      <c r="EW161" s="113"/>
      <c r="EX161" s="113"/>
      <c r="EY161" s="113"/>
      <c r="EZ161" s="113"/>
      <c r="FA161" s="113"/>
      <c r="FB161" s="113"/>
      <c r="FC161" s="113"/>
      <c r="FD161" s="113"/>
      <c r="FE161" s="113"/>
      <c r="FF161" s="113"/>
      <c r="FG161" s="113"/>
      <c r="FH161" s="113"/>
      <c r="FI161" s="113"/>
      <c r="FJ161" s="113"/>
      <c r="FK161" s="113"/>
      <c r="FL161" s="113"/>
      <c r="FM161" s="113"/>
      <c r="FN161" s="113"/>
      <c r="FO161" s="113"/>
      <c r="FP161" s="113"/>
      <c r="FQ161" s="113"/>
      <c r="FR161" s="113"/>
      <c r="FS161" s="113"/>
      <c r="FT161" s="113"/>
      <c r="FU161" s="113"/>
      <c r="FV161" s="113"/>
      <c r="FW161" s="113"/>
      <c r="FX161" s="113"/>
      <c r="FY161" s="113"/>
      <c r="FZ161" s="113"/>
      <c r="GA161" s="113"/>
      <c r="GB161" s="113"/>
      <c r="GC161" s="113"/>
      <c r="GD161" s="113"/>
      <c r="GE161" s="113"/>
      <c r="GF161" s="113"/>
      <c r="GG161" s="113"/>
      <c r="GH161" s="113"/>
      <c r="GI161" s="113"/>
      <c r="GJ161" s="113"/>
      <c r="GK161" s="113"/>
      <c r="GL161" s="113"/>
      <c r="GM161" s="113"/>
      <c r="GN161" s="113"/>
      <c r="GO161" s="113"/>
      <c r="GP161" s="113"/>
      <c r="GQ161" s="113"/>
      <c r="GR161" s="113"/>
      <c r="GS161" s="113"/>
      <c r="GT161" s="113"/>
      <c r="GU161" s="113"/>
      <c r="GV161" s="113"/>
      <c r="GW161" s="113"/>
      <c r="GX161" s="113"/>
      <c r="GY161" s="113"/>
      <c r="GZ161" s="113"/>
      <c r="HA161" s="113"/>
      <c r="HB161" s="113"/>
      <c r="HC161" s="113"/>
      <c r="HD161" s="113"/>
      <c r="HE161" s="113"/>
      <c r="HF161" s="113"/>
      <c r="HG161" s="113"/>
      <c r="HH161" s="113"/>
      <c r="HI161" s="113"/>
      <c r="HJ161" s="113"/>
      <c r="HK161" s="113"/>
      <c r="HL161" s="113"/>
      <c r="HM161" s="113"/>
      <c r="HN161" s="113"/>
      <c r="HO161" s="113"/>
      <c r="HP161" s="113"/>
      <c r="HQ161" s="113"/>
      <c r="HR161" s="113"/>
      <c r="HS161" s="113"/>
      <c r="HT161" s="113"/>
      <c r="HU161" s="113"/>
      <c r="HV161" s="113"/>
      <c r="HW161" s="113"/>
      <c r="HX161" s="113"/>
      <c r="HY161" s="113"/>
      <c r="HZ161" s="113"/>
      <c r="IA161" s="113"/>
      <c r="IB161" s="113"/>
      <c r="IC161" s="113"/>
      <c r="ID161" s="113"/>
      <c r="IE161" s="113"/>
      <c r="IF161" s="113"/>
      <c r="IG161" s="113"/>
      <c r="IH161" s="113"/>
      <c r="II161" s="113"/>
      <c r="IJ161" s="113"/>
      <c r="IK161" s="113"/>
      <c r="IL161" s="113"/>
      <c r="IM161" s="113"/>
      <c r="IN161" s="113"/>
      <c r="IO161" s="113"/>
      <c r="IP161" s="113"/>
      <c r="IQ161" s="113"/>
      <c r="IR161" s="113"/>
      <c r="IS161" s="113"/>
      <c r="IT161" s="113"/>
      <c r="IU161" s="113"/>
      <c r="IV161" s="113"/>
    </row>
    <row r="162" customFormat="false" ht="30" hidden="false" customHeight="true" outlineLevel="0" collapsed="false">
      <c r="A162" s="241"/>
      <c r="B162" s="228" t="s">
        <v>114</v>
      </c>
      <c r="C162" s="93"/>
      <c r="D162" s="93"/>
      <c r="E162" s="228"/>
      <c r="F162" s="96"/>
      <c r="G162" s="229" t="s">
        <v>111</v>
      </c>
      <c r="H162" s="134" t="s">
        <v>115</v>
      </c>
      <c r="I162" s="134"/>
      <c r="J162" s="134"/>
      <c r="K162" s="108"/>
      <c r="L162" s="109" t="s">
        <v>80</v>
      </c>
      <c r="M162" s="110"/>
      <c r="N162" s="135"/>
      <c r="O162" s="109" t="s">
        <v>81</v>
      </c>
      <c r="P162" s="136"/>
      <c r="Q162" s="135"/>
      <c r="R162" s="109" t="s">
        <v>117</v>
      </c>
      <c r="S162" s="136"/>
      <c r="T162" s="111"/>
      <c r="U162" s="109"/>
      <c r="V162" s="137"/>
      <c r="W162" s="111"/>
      <c r="X162" s="109"/>
      <c r="Y162" s="137"/>
      <c r="Z162" s="111"/>
      <c r="AA162" s="109"/>
      <c r="AB162" s="137"/>
      <c r="AC162" s="108"/>
      <c r="AD162" s="109"/>
      <c r="AE162" s="110"/>
      <c r="BM162" s="113"/>
      <c r="BN162" s="113"/>
      <c r="BO162" s="113"/>
      <c r="BP162" s="113"/>
      <c r="BQ162" s="113"/>
      <c r="BR162" s="113"/>
      <c r="BS162" s="113"/>
      <c r="BT162" s="113"/>
      <c r="BU162" s="113"/>
      <c r="BV162" s="113"/>
      <c r="BW162" s="113"/>
      <c r="BX162" s="113"/>
      <c r="BY162" s="113"/>
      <c r="BZ162" s="113"/>
      <c r="CA162" s="113"/>
      <c r="CB162" s="113"/>
      <c r="CC162" s="113"/>
      <c r="CD162" s="113"/>
      <c r="CE162" s="113"/>
      <c r="CF162" s="113"/>
      <c r="CG162" s="113"/>
      <c r="CH162" s="113"/>
      <c r="CI162" s="113"/>
      <c r="CJ162" s="113"/>
      <c r="CK162" s="113"/>
      <c r="CL162" s="113"/>
      <c r="CM162" s="113"/>
      <c r="CN162" s="113"/>
      <c r="CO162" s="113"/>
      <c r="CP162" s="113"/>
      <c r="CQ162" s="113"/>
      <c r="CR162" s="113"/>
      <c r="CS162" s="113"/>
      <c r="CT162" s="113"/>
      <c r="CU162" s="113"/>
      <c r="CV162" s="113"/>
      <c r="CW162" s="113"/>
      <c r="CX162" s="113"/>
      <c r="CY162" s="113"/>
      <c r="CZ162" s="113"/>
      <c r="DA162" s="113"/>
      <c r="DB162" s="113"/>
      <c r="DC162" s="113"/>
      <c r="DD162" s="113"/>
      <c r="DE162" s="113"/>
      <c r="DF162" s="113"/>
      <c r="DG162" s="113"/>
      <c r="DH162" s="113"/>
      <c r="DI162" s="113"/>
      <c r="DJ162" s="113"/>
      <c r="DK162" s="113"/>
      <c r="DL162" s="113"/>
      <c r="DM162" s="113"/>
      <c r="DN162" s="113"/>
      <c r="DO162" s="113"/>
      <c r="DP162" s="113"/>
      <c r="DQ162" s="113"/>
      <c r="DR162" s="113"/>
      <c r="DS162" s="113"/>
      <c r="DT162" s="113"/>
      <c r="DU162" s="113"/>
      <c r="DV162" s="113"/>
      <c r="DW162" s="113"/>
      <c r="DX162" s="113"/>
      <c r="DY162" s="113"/>
      <c r="DZ162" s="113"/>
      <c r="EA162" s="113"/>
      <c r="EB162" s="113"/>
      <c r="EC162" s="113"/>
      <c r="ED162" s="113"/>
      <c r="EE162" s="113"/>
      <c r="EF162" s="113"/>
      <c r="EG162" s="113"/>
      <c r="EH162" s="113"/>
      <c r="EI162" s="113"/>
      <c r="EJ162" s="113"/>
      <c r="EK162" s="113"/>
      <c r="EL162" s="113"/>
      <c r="EM162" s="113"/>
      <c r="EN162" s="113"/>
      <c r="EO162" s="113"/>
      <c r="EP162" s="113"/>
      <c r="EQ162" s="113"/>
      <c r="ER162" s="113"/>
      <c r="ES162" s="113"/>
      <c r="ET162" s="113"/>
      <c r="EU162" s="113"/>
      <c r="EV162" s="113"/>
      <c r="EW162" s="113"/>
      <c r="EX162" s="113"/>
      <c r="EY162" s="113"/>
      <c r="EZ162" s="113"/>
      <c r="FA162" s="113"/>
      <c r="FB162" s="113"/>
      <c r="FC162" s="113"/>
      <c r="FD162" s="113"/>
      <c r="FE162" s="113"/>
      <c r="FF162" s="113"/>
      <c r="FG162" s="113"/>
      <c r="FH162" s="113"/>
      <c r="FI162" s="113"/>
      <c r="FJ162" s="113"/>
      <c r="FK162" s="113"/>
      <c r="FL162" s="113"/>
      <c r="FM162" s="113"/>
      <c r="FN162" s="113"/>
      <c r="FO162" s="113"/>
      <c r="FP162" s="113"/>
      <c r="FQ162" s="113"/>
      <c r="FR162" s="113"/>
      <c r="FS162" s="113"/>
      <c r="FT162" s="113"/>
      <c r="FU162" s="113"/>
      <c r="FV162" s="113"/>
      <c r="FW162" s="113"/>
      <c r="FX162" s="113"/>
      <c r="FY162" s="113"/>
      <c r="FZ162" s="113"/>
      <c r="GA162" s="113"/>
      <c r="GB162" s="113"/>
      <c r="GC162" s="113"/>
      <c r="GD162" s="113"/>
      <c r="GE162" s="113"/>
      <c r="GF162" s="113"/>
      <c r="GG162" s="113"/>
      <c r="GH162" s="113"/>
      <c r="GI162" s="113"/>
      <c r="GJ162" s="113"/>
      <c r="GK162" s="113"/>
      <c r="GL162" s="113"/>
      <c r="GM162" s="113"/>
      <c r="GN162" s="113"/>
      <c r="GO162" s="113"/>
      <c r="GP162" s="113"/>
      <c r="GQ162" s="113"/>
      <c r="GR162" s="113"/>
      <c r="GS162" s="113"/>
      <c r="GT162" s="113"/>
      <c r="GU162" s="113"/>
      <c r="GV162" s="113"/>
      <c r="GW162" s="113"/>
      <c r="GX162" s="113"/>
      <c r="GY162" s="113"/>
      <c r="GZ162" s="113"/>
      <c r="HA162" s="113"/>
      <c r="HB162" s="113"/>
      <c r="HC162" s="113"/>
      <c r="HD162" s="113"/>
      <c r="HE162" s="113"/>
      <c r="HF162" s="113"/>
      <c r="HG162" s="113"/>
      <c r="HH162" s="113"/>
      <c r="HI162" s="113"/>
      <c r="HJ162" s="113"/>
      <c r="HK162" s="113"/>
      <c r="HL162" s="113"/>
      <c r="HM162" s="113"/>
      <c r="HN162" s="113"/>
      <c r="HO162" s="113"/>
      <c r="HP162" s="113"/>
      <c r="HQ162" s="113"/>
      <c r="HR162" s="113"/>
      <c r="HS162" s="113"/>
      <c r="HT162" s="113"/>
      <c r="HU162" s="113"/>
      <c r="HV162" s="113"/>
      <c r="HW162" s="113"/>
      <c r="HX162" s="113"/>
      <c r="HY162" s="113"/>
      <c r="HZ162" s="113"/>
      <c r="IA162" s="113"/>
      <c r="IB162" s="113"/>
      <c r="IC162" s="113"/>
      <c r="ID162" s="113"/>
      <c r="IE162" s="113"/>
      <c r="IF162" s="113"/>
      <c r="IG162" s="113"/>
      <c r="IH162" s="113"/>
      <c r="II162" s="113"/>
      <c r="IJ162" s="113"/>
      <c r="IK162" s="113"/>
      <c r="IL162" s="113"/>
      <c r="IM162" s="113"/>
      <c r="IN162" s="113"/>
      <c r="IO162" s="113"/>
      <c r="IP162" s="113"/>
      <c r="IQ162" s="113"/>
      <c r="IR162" s="113"/>
      <c r="IS162" s="113"/>
      <c r="IT162" s="113"/>
      <c r="IU162" s="113"/>
      <c r="IV162" s="113"/>
    </row>
    <row r="163" customFormat="false" ht="27.6" hidden="false" customHeight="true" outlineLevel="0" collapsed="false">
      <c r="A163" s="230"/>
      <c r="B163" s="93"/>
      <c r="C163" s="93"/>
      <c r="D163" s="93"/>
      <c r="E163" s="93"/>
      <c r="F163" s="96"/>
      <c r="G163" s="28" t="s">
        <v>208</v>
      </c>
      <c r="H163" s="35" t="n">
        <v>107.31</v>
      </c>
      <c r="I163" s="30" t="s">
        <v>39</v>
      </c>
      <c r="J163" s="36" t="n">
        <v>472.3</v>
      </c>
      <c r="K163" s="231" t="n">
        <v>6.4684</v>
      </c>
      <c r="L163" s="30" t="s">
        <v>39</v>
      </c>
      <c r="M163" s="36" t="n">
        <v>7.086</v>
      </c>
      <c r="N163" s="35" t="s">
        <v>364</v>
      </c>
      <c r="O163" s="30"/>
      <c r="P163" s="36"/>
      <c r="Q163" s="35" t="n">
        <v>50.54</v>
      </c>
      <c r="R163" s="30" t="s">
        <v>39</v>
      </c>
      <c r="S163" s="36" t="n">
        <v>3.961</v>
      </c>
      <c r="T163" s="35"/>
      <c r="U163" s="30"/>
      <c r="V163" s="36"/>
      <c r="W163" s="29"/>
      <c r="X163" s="33"/>
      <c r="Y163" s="36"/>
      <c r="Z163" s="37"/>
      <c r="AA163" s="37"/>
      <c r="AB163" s="37"/>
      <c r="AC163" s="29"/>
      <c r="AD163" s="33"/>
      <c r="AE163" s="36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  <c r="BZ163" s="113"/>
      <c r="CA163" s="113"/>
      <c r="CB163" s="113"/>
      <c r="CC163" s="113"/>
      <c r="CD163" s="113"/>
      <c r="CE163" s="113"/>
      <c r="CF163" s="113"/>
      <c r="CG163" s="113"/>
      <c r="CH163" s="113"/>
      <c r="CI163" s="113"/>
      <c r="CJ163" s="113"/>
      <c r="CK163" s="113"/>
      <c r="CL163" s="113"/>
      <c r="CM163" s="113"/>
      <c r="CN163" s="113"/>
      <c r="CO163" s="113"/>
      <c r="CP163" s="113"/>
      <c r="CQ163" s="113"/>
      <c r="CR163" s="113"/>
      <c r="CS163" s="113"/>
      <c r="CT163" s="113"/>
      <c r="CU163" s="113"/>
      <c r="CV163" s="113"/>
      <c r="CW163" s="113"/>
      <c r="CX163" s="113"/>
      <c r="CY163" s="113"/>
      <c r="CZ163" s="113"/>
      <c r="DA163" s="113"/>
      <c r="DB163" s="113"/>
      <c r="DC163" s="113"/>
      <c r="DD163" s="113"/>
      <c r="DE163" s="113"/>
      <c r="DF163" s="113"/>
      <c r="DG163" s="113"/>
      <c r="DH163" s="113"/>
      <c r="DI163" s="113"/>
      <c r="DJ163" s="113"/>
      <c r="DK163" s="113"/>
      <c r="DL163" s="113"/>
      <c r="DM163" s="113"/>
      <c r="DN163" s="113"/>
      <c r="DO163" s="113"/>
      <c r="DP163" s="113"/>
      <c r="DQ163" s="113"/>
      <c r="DR163" s="113"/>
      <c r="DS163" s="113"/>
      <c r="DT163" s="113"/>
      <c r="DU163" s="113"/>
      <c r="DV163" s="113"/>
      <c r="DW163" s="113"/>
      <c r="DX163" s="113"/>
      <c r="DY163" s="113"/>
      <c r="DZ163" s="113"/>
      <c r="EA163" s="113"/>
      <c r="EB163" s="113"/>
      <c r="EC163" s="113"/>
      <c r="ED163" s="113"/>
      <c r="EE163" s="113"/>
      <c r="EF163" s="113"/>
      <c r="EG163" s="113"/>
      <c r="EH163" s="113"/>
      <c r="EI163" s="113"/>
      <c r="EJ163" s="113"/>
      <c r="EK163" s="113"/>
      <c r="EL163" s="113"/>
      <c r="EM163" s="113"/>
      <c r="EN163" s="113"/>
      <c r="EO163" s="113"/>
      <c r="EP163" s="113"/>
      <c r="EQ163" s="113"/>
      <c r="ER163" s="113"/>
      <c r="ES163" s="113"/>
      <c r="ET163" s="113"/>
      <c r="EU163" s="113"/>
      <c r="EV163" s="113"/>
      <c r="EW163" s="113"/>
      <c r="EX163" s="113"/>
      <c r="EY163" s="113"/>
      <c r="EZ163" s="113"/>
      <c r="FA163" s="113"/>
      <c r="FB163" s="113"/>
      <c r="FC163" s="113"/>
      <c r="FD163" s="113"/>
      <c r="FE163" s="113"/>
      <c r="FF163" s="113"/>
      <c r="FG163" s="113"/>
      <c r="FH163" s="113"/>
      <c r="FI163" s="113"/>
      <c r="FJ163" s="113"/>
      <c r="FK163" s="113"/>
      <c r="FL163" s="113"/>
      <c r="FM163" s="113"/>
      <c r="FN163" s="113"/>
      <c r="FO163" s="113"/>
      <c r="FP163" s="113"/>
      <c r="FQ163" s="113"/>
      <c r="FR163" s="113"/>
      <c r="FS163" s="113"/>
      <c r="FT163" s="113"/>
      <c r="FU163" s="113"/>
      <c r="FV163" s="113"/>
      <c r="FW163" s="113"/>
      <c r="FX163" s="113"/>
      <c r="FY163" s="113"/>
      <c r="FZ163" s="113"/>
      <c r="GA163" s="113"/>
      <c r="GB163" s="113"/>
      <c r="GC163" s="113"/>
      <c r="GD163" s="113"/>
      <c r="GE163" s="113"/>
      <c r="GF163" s="113"/>
      <c r="GG163" s="113"/>
      <c r="GH163" s="113"/>
      <c r="GI163" s="113"/>
      <c r="GJ163" s="113"/>
      <c r="GK163" s="113"/>
      <c r="GL163" s="113"/>
      <c r="GM163" s="113"/>
      <c r="GN163" s="113"/>
      <c r="GO163" s="113"/>
      <c r="GP163" s="113"/>
      <c r="GQ163" s="113"/>
      <c r="GR163" s="113"/>
      <c r="GS163" s="113"/>
      <c r="GT163" s="113"/>
      <c r="GU163" s="113"/>
      <c r="GV163" s="113"/>
      <c r="GW163" s="113"/>
      <c r="GX163" s="113"/>
      <c r="GY163" s="113"/>
      <c r="GZ163" s="113"/>
      <c r="HA163" s="113"/>
      <c r="HB163" s="113"/>
      <c r="HC163" s="113"/>
      <c r="HD163" s="113"/>
      <c r="HE163" s="113"/>
      <c r="HF163" s="113"/>
      <c r="HG163" s="113"/>
      <c r="HH163" s="113"/>
      <c r="HI163" s="113"/>
      <c r="HJ163" s="113"/>
      <c r="HK163" s="113"/>
      <c r="HL163" s="113"/>
      <c r="HM163" s="113"/>
      <c r="HN163" s="113"/>
      <c r="HO163" s="113"/>
      <c r="HP163" s="113"/>
      <c r="HQ163" s="113"/>
      <c r="HR163" s="113"/>
      <c r="HS163" s="113"/>
      <c r="HT163" s="113"/>
      <c r="HU163" s="113"/>
      <c r="HV163" s="113"/>
      <c r="HW163" s="113"/>
      <c r="HX163" s="113"/>
      <c r="HY163" s="113"/>
      <c r="HZ163" s="113"/>
      <c r="IA163" s="113"/>
      <c r="IB163" s="113"/>
      <c r="IC163" s="113"/>
      <c r="ID163" s="113"/>
      <c r="IE163" s="113"/>
      <c r="IF163" s="113"/>
      <c r="IG163" s="113"/>
      <c r="IH163" s="113"/>
      <c r="II163" s="113"/>
      <c r="IJ163" s="113"/>
      <c r="IK163" s="113"/>
      <c r="IL163" s="113"/>
      <c r="IM163" s="113"/>
      <c r="IN163" s="113"/>
      <c r="IO163" s="113"/>
      <c r="IP163" s="113"/>
      <c r="IQ163" s="113"/>
      <c r="IR163" s="113"/>
      <c r="IS163" s="113"/>
      <c r="IT163" s="113"/>
      <c r="IU163" s="113"/>
      <c r="IV163" s="113"/>
    </row>
    <row r="164" customFormat="false" ht="29.2" hidden="false" customHeight="true" outlineLevel="0" collapsed="false">
      <c r="A164" s="232"/>
      <c r="B164" s="232"/>
      <c r="C164" s="39"/>
      <c r="D164" s="39"/>
      <c r="E164" s="39"/>
      <c r="F164" s="40"/>
      <c r="G164" s="28" t="s">
        <v>176</v>
      </c>
      <c r="H164" s="205" t="str">
        <f aca="false">ROUND(H163*81/1000,2)&amp;" ppb"</f>
        <v>8.69 ppb</v>
      </c>
      <c r="I164" s="33" t="s">
        <v>39</v>
      </c>
      <c r="J164" s="206" t="str">
        <f aca="false">ROUND(J163*81/1000,2)&amp;" ppb"</f>
        <v>38.26 ppb</v>
      </c>
      <c r="K164" s="29"/>
      <c r="L164" s="30"/>
      <c r="M164" s="31"/>
      <c r="N164" s="35"/>
      <c r="O164" s="33"/>
      <c r="P164" s="36"/>
      <c r="Q164" s="205" t="str">
        <f aca="false">ROUND(Q163*246/1000,2)&amp;" ppb"</f>
        <v>12.43 ppb</v>
      </c>
      <c r="R164" s="33" t="s">
        <v>39</v>
      </c>
      <c r="S164" s="206" t="str">
        <f aca="false">ROUND(S163*246/1000,2)&amp;" ppb"</f>
        <v>0.97 ppb</v>
      </c>
      <c r="T164" s="35"/>
      <c r="U164" s="33"/>
      <c r="V164" s="31"/>
      <c r="W164" s="35"/>
      <c r="X164" s="33"/>
      <c r="Y164" s="31"/>
      <c r="Z164" s="37"/>
      <c r="AA164" s="31"/>
      <c r="AB164" s="31"/>
      <c r="AC164" s="29"/>
      <c r="AD164" s="33"/>
      <c r="AE164" s="31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  <c r="BZ164" s="113"/>
      <c r="CA164" s="113"/>
      <c r="CB164" s="113"/>
      <c r="CC164" s="113"/>
      <c r="CD164" s="113"/>
      <c r="CE164" s="113"/>
      <c r="CF164" s="113"/>
      <c r="CG164" s="113"/>
      <c r="CH164" s="113"/>
      <c r="CI164" s="113"/>
      <c r="CJ164" s="113"/>
      <c r="CK164" s="113"/>
      <c r="CL164" s="113"/>
      <c r="CM164" s="113"/>
      <c r="CN164" s="113"/>
      <c r="CO164" s="113"/>
      <c r="CP164" s="113"/>
      <c r="CQ164" s="113"/>
      <c r="CR164" s="113"/>
      <c r="CS164" s="113"/>
      <c r="CT164" s="113"/>
      <c r="CU164" s="113"/>
      <c r="CV164" s="113"/>
      <c r="CW164" s="113"/>
      <c r="CX164" s="113"/>
      <c r="CY164" s="113"/>
      <c r="CZ164" s="113"/>
      <c r="DA164" s="113"/>
      <c r="DB164" s="113"/>
      <c r="DC164" s="113"/>
      <c r="DD164" s="113"/>
      <c r="DE164" s="113"/>
      <c r="DF164" s="113"/>
      <c r="DG164" s="113"/>
      <c r="DH164" s="113"/>
      <c r="DI164" s="113"/>
      <c r="DJ164" s="113"/>
      <c r="DK164" s="113"/>
      <c r="DL164" s="113"/>
      <c r="DM164" s="113"/>
      <c r="DN164" s="113"/>
      <c r="DO164" s="113"/>
      <c r="DP164" s="113"/>
      <c r="DQ164" s="113"/>
      <c r="DR164" s="113"/>
      <c r="DS164" s="113"/>
      <c r="DT164" s="113"/>
      <c r="DU164" s="113"/>
      <c r="DV164" s="113"/>
      <c r="DW164" s="113"/>
      <c r="DX164" s="113"/>
      <c r="DY164" s="113"/>
      <c r="DZ164" s="113"/>
      <c r="EA164" s="113"/>
      <c r="EB164" s="113"/>
      <c r="EC164" s="113"/>
      <c r="ED164" s="113"/>
      <c r="EE164" s="113"/>
      <c r="EF164" s="113"/>
      <c r="EG164" s="113"/>
      <c r="EH164" s="113"/>
      <c r="EI164" s="113"/>
      <c r="EJ164" s="113"/>
      <c r="EK164" s="113"/>
      <c r="EL164" s="113"/>
      <c r="EM164" s="113"/>
      <c r="EN164" s="113"/>
      <c r="EO164" s="113"/>
      <c r="EP164" s="113"/>
      <c r="EQ164" s="113"/>
      <c r="ER164" s="113"/>
      <c r="ES164" s="113"/>
      <c r="ET164" s="113"/>
      <c r="EU164" s="113"/>
      <c r="EV164" s="113"/>
      <c r="EW164" s="113"/>
      <c r="EX164" s="113"/>
      <c r="EY164" s="113"/>
      <c r="EZ164" s="113"/>
      <c r="FA164" s="113"/>
      <c r="FB164" s="113"/>
      <c r="FC164" s="113"/>
      <c r="FD164" s="113"/>
      <c r="FE164" s="113"/>
      <c r="FF164" s="113"/>
      <c r="FG164" s="113"/>
      <c r="FH164" s="113"/>
      <c r="FI164" s="113"/>
      <c r="FJ164" s="113"/>
      <c r="FK164" s="113"/>
      <c r="FL164" s="113"/>
      <c r="FM164" s="113"/>
      <c r="FN164" s="113"/>
      <c r="FO164" s="113"/>
      <c r="FP164" s="113"/>
      <c r="FQ164" s="113"/>
      <c r="FR164" s="113"/>
      <c r="FS164" s="113"/>
      <c r="FT164" s="113"/>
      <c r="FU164" s="113"/>
      <c r="FV164" s="113"/>
      <c r="FW164" s="113"/>
      <c r="FX164" s="113"/>
      <c r="FY164" s="113"/>
      <c r="FZ164" s="113"/>
      <c r="GA164" s="113"/>
      <c r="GB164" s="113"/>
      <c r="GC164" s="113"/>
      <c r="GD164" s="113"/>
      <c r="GE164" s="113"/>
      <c r="GF164" s="113"/>
      <c r="GG164" s="113"/>
      <c r="GH164" s="113"/>
      <c r="GI164" s="113"/>
      <c r="GJ164" s="113"/>
      <c r="GK164" s="113"/>
      <c r="GL164" s="113"/>
      <c r="GM164" s="113"/>
      <c r="GN164" s="113"/>
      <c r="GO164" s="113"/>
      <c r="GP164" s="113"/>
      <c r="GQ164" s="113"/>
      <c r="GR164" s="113"/>
      <c r="GS164" s="113"/>
      <c r="GT164" s="113"/>
      <c r="GU164" s="113"/>
      <c r="GV164" s="113"/>
      <c r="GW164" s="113"/>
      <c r="GX164" s="113"/>
      <c r="GY164" s="113"/>
      <c r="GZ164" s="113"/>
      <c r="HA164" s="113"/>
      <c r="HB164" s="113"/>
      <c r="HC164" s="113"/>
      <c r="HD164" s="113"/>
      <c r="HE164" s="113"/>
      <c r="HF164" s="113"/>
      <c r="HG164" s="113"/>
      <c r="HH164" s="113"/>
      <c r="HI164" s="113"/>
      <c r="HJ164" s="113"/>
      <c r="HK164" s="113"/>
      <c r="HL164" s="113"/>
      <c r="HM164" s="113"/>
      <c r="HN164" s="113"/>
      <c r="HO164" s="113"/>
      <c r="HP164" s="113"/>
      <c r="HQ164" s="113"/>
      <c r="HR164" s="113"/>
      <c r="HS164" s="113"/>
      <c r="HT164" s="113"/>
      <c r="HU164" s="113"/>
      <c r="HV164" s="113"/>
      <c r="HW164" s="113"/>
      <c r="HX164" s="113"/>
      <c r="HY164" s="113"/>
      <c r="HZ164" s="113"/>
      <c r="IA164" s="113"/>
      <c r="IB164" s="113"/>
      <c r="IC164" s="113"/>
      <c r="ID164" s="113"/>
      <c r="IE164" s="113"/>
      <c r="IF164" s="113"/>
      <c r="IG164" s="113"/>
      <c r="IH164" s="113"/>
      <c r="II164" s="113"/>
      <c r="IJ164" s="113"/>
      <c r="IK164" s="113"/>
      <c r="IL164" s="113"/>
      <c r="IM164" s="113"/>
      <c r="IN164" s="113"/>
      <c r="IO164" s="113"/>
      <c r="IP164" s="113"/>
      <c r="IQ164" s="113"/>
      <c r="IR164" s="113"/>
      <c r="IS164" s="113"/>
      <c r="IT164" s="113"/>
      <c r="IU164" s="113"/>
      <c r="IV164" s="113"/>
    </row>
    <row r="165" customFormat="false" ht="34.3" hidden="false" customHeight="true" outlineLevel="0" collapsed="false">
      <c r="A165" s="233" t="s">
        <v>365</v>
      </c>
      <c r="B165" s="41" t="s">
        <v>366</v>
      </c>
      <c r="C165" s="189" t="s">
        <v>367</v>
      </c>
      <c r="D165" s="76" t="n">
        <v>15.649</v>
      </c>
      <c r="E165" s="42" t="s">
        <v>368</v>
      </c>
      <c r="F165" s="62" t="n">
        <v>45331</v>
      </c>
      <c r="G165" s="63" t="s">
        <v>111</v>
      </c>
      <c r="H165" s="108"/>
      <c r="I165" s="109" t="s">
        <v>27</v>
      </c>
      <c r="J165" s="110"/>
      <c r="K165" s="108"/>
      <c r="L165" s="109" t="s">
        <v>28</v>
      </c>
      <c r="M165" s="110"/>
      <c r="N165" s="108"/>
      <c r="O165" s="109" t="s">
        <v>29</v>
      </c>
      <c r="P165" s="110"/>
      <c r="Q165" s="108"/>
      <c r="R165" s="109" t="s">
        <v>30</v>
      </c>
      <c r="S165" s="110"/>
      <c r="T165" s="111"/>
      <c r="U165" s="109" t="s">
        <v>112</v>
      </c>
      <c r="V165" s="110"/>
      <c r="W165" s="108"/>
      <c r="X165" s="109" t="s">
        <v>32</v>
      </c>
      <c r="Y165" s="110"/>
      <c r="Z165" s="108"/>
      <c r="AA165" s="109" t="s">
        <v>98</v>
      </c>
      <c r="AB165" s="110"/>
      <c r="AC165" s="112" t="s">
        <v>34</v>
      </c>
      <c r="AD165" s="112"/>
      <c r="AE165" s="112"/>
      <c r="BM165" s="113"/>
      <c r="BN165" s="113"/>
      <c r="BO165" s="113"/>
      <c r="BP165" s="113"/>
      <c r="BQ165" s="113"/>
      <c r="BR165" s="113"/>
      <c r="BS165" s="113"/>
      <c r="BT165" s="113"/>
      <c r="BU165" s="113"/>
      <c r="BV165" s="113"/>
      <c r="BW165" s="113"/>
      <c r="BX165" s="113"/>
      <c r="BY165" s="113"/>
      <c r="BZ165" s="113"/>
      <c r="CA165" s="113"/>
      <c r="CB165" s="113"/>
      <c r="CC165" s="113"/>
      <c r="CD165" s="113"/>
      <c r="CE165" s="113"/>
      <c r="CF165" s="113"/>
      <c r="CG165" s="113"/>
      <c r="CH165" s="113"/>
      <c r="CI165" s="113"/>
      <c r="CJ165" s="113"/>
      <c r="CK165" s="113"/>
      <c r="CL165" s="113"/>
      <c r="CM165" s="113"/>
      <c r="CN165" s="113"/>
      <c r="CO165" s="113"/>
      <c r="CP165" s="113"/>
      <c r="CQ165" s="113"/>
      <c r="CR165" s="113"/>
      <c r="CS165" s="113"/>
      <c r="CT165" s="113"/>
      <c r="CU165" s="113"/>
      <c r="CV165" s="113"/>
      <c r="CW165" s="113"/>
      <c r="CX165" s="113"/>
      <c r="CY165" s="113"/>
      <c r="CZ165" s="113"/>
      <c r="DA165" s="113"/>
      <c r="DB165" s="113"/>
      <c r="DC165" s="113"/>
      <c r="DD165" s="113"/>
      <c r="DE165" s="113"/>
      <c r="DF165" s="113"/>
      <c r="DG165" s="113"/>
      <c r="DH165" s="113"/>
      <c r="DI165" s="113"/>
      <c r="DJ165" s="113"/>
      <c r="DK165" s="113"/>
      <c r="DL165" s="113"/>
      <c r="DM165" s="113"/>
      <c r="DN165" s="113"/>
      <c r="DO165" s="113"/>
      <c r="DP165" s="113"/>
      <c r="DQ165" s="113"/>
      <c r="DR165" s="113"/>
      <c r="DS165" s="113"/>
      <c r="DT165" s="113"/>
      <c r="DU165" s="113"/>
      <c r="DV165" s="113"/>
      <c r="DW165" s="113"/>
      <c r="DX165" s="113"/>
      <c r="DY165" s="113"/>
      <c r="DZ165" s="113"/>
      <c r="EA165" s="113"/>
      <c r="EB165" s="113"/>
      <c r="EC165" s="113"/>
      <c r="ED165" s="113"/>
      <c r="EE165" s="113"/>
      <c r="EF165" s="113"/>
      <c r="EG165" s="113"/>
      <c r="EH165" s="113"/>
      <c r="EI165" s="113"/>
      <c r="EJ165" s="113"/>
      <c r="EK165" s="113"/>
      <c r="EL165" s="113"/>
      <c r="EM165" s="113"/>
      <c r="EN165" s="113"/>
      <c r="EO165" s="113"/>
      <c r="EP165" s="113"/>
      <c r="EQ165" s="113"/>
      <c r="ER165" s="113"/>
      <c r="ES165" s="113"/>
      <c r="ET165" s="113"/>
      <c r="EU165" s="113"/>
      <c r="EV165" s="113"/>
      <c r="EW165" s="113"/>
      <c r="EX165" s="113"/>
      <c r="EY165" s="113"/>
      <c r="EZ165" s="113"/>
      <c r="FA165" s="113"/>
      <c r="FB165" s="113"/>
      <c r="FC165" s="113"/>
      <c r="FD165" s="113"/>
      <c r="FE165" s="113"/>
      <c r="FF165" s="113"/>
      <c r="FG165" s="113"/>
      <c r="FH165" s="113"/>
      <c r="FI165" s="113"/>
      <c r="FJ165" s="113"/>
      <c r="FK165" s="113"/>
      <c r="FL165" s="113"/>
      <c r="FM165" s="113"/>
      <c r="FN165" s="113"/>
      <c r="FO165" s="113"/>
      <c r="FP165" s="113"/>
      <c r="FQ165" s="113"/>
      <c r="FR165" s="113"/>
      <c r="FS165" s="113"/>
      <c r="FT165" s="113"/>
      <c r="FU165" s="113"/>
      <c r="FV165" s="113"/>
      <c r="FW165" s="113"/>
      <c r="FX165" s="113"/>
      <c r="FY165" s="113"/>
      <c r="FZ165" s="113"/>
      <c r="GA165" s="113"/>
      <c r="GB165" s="113"/>
      <c r="GC165" s="113"/>
      <c r="GD165" s="113"/>
      <c r="GE165" s="113"/>
      <c r="GF165" s="113"/>
      <c r="GG165" s="113"/>
      <c r="GH165" s="113"/>
      <c r="GI165" s="113"/>
      <c r="GJ165" s="113"/>
      <c r="GK165" s="113"/>
      <c r="GL165" s="113"/>
      <c r="GM165" s="113"/>
      <c r="GN165" s="113"/>
      <c r="GO165" s="113"/>
      <c r="GP165" s="113"/>
      <c r="GQ165" s="113"/>
      <c r="GR165" s="113"/>
      <c r="GS165" s="113"/>
      <c r="GT165" s="113"/>
      <c r="GU165" s="113"/>
      <c r="GV165" s="113"/>
      <c r="GW165" s="113"/>
      <c r="GX165" s="113"/>
      <c r="GY165" s="113"/>
      <c r="GZ165" s="113"/>
      <c r="HA165" s="113"/>
      <c r="HB165" s="113"/>
      <c r="HC165" s="113"/>
      <c r="HD165" s="113"/>
      <c r="HE165" s="113"/>
      <c r="HF165" s="113"/>
      <c r="HG165" s="113"/>
      <c r="HH165" s="113"/>
      <c r="HI165" s="113"/>
      <c r="HJ165" s="113"/>
      <c r="HK165" s="113"/>
      <c r="HL165" s="113"/>
      <c r="HM165" s="113"/>
      <c r="HN165" s="113"/>
      <c r="HO165" s="113"/>
      <c r="HP165" s="113"/>
      <c r="HQ165" s="113"/>
      <c r="HR165" s="113"/>
      <c r="HS165" s="113"/>
      <c r="HT165" s="113"/>
      <c r="HU165" s="113"/>
      <c r="HV165" s="113"/>
      <c r="HW165" s="113"/>
      <c r="HX165" s="113"/>
      <c r="HY165" s="113"/>
      <c r="HZ165" s="113"/>
      <c r="IA165" s="113"/>
      <c r="IB165" s="113"/>
      <c r="IC165" s="113"/>
      <c r="ID165" s="113"/>
      <c r="IE165" s="113"/>
      <c r="IF165" s="113"/>
      <c r="IG165" s="113"/>
      <c r="IH165" s="113"/>
      <c r="II165" s="113"/>
      <c r="IJ165" s="113"/>
      <c r="IK165" s="113"/>
      <c r="IL165" s="113"/>
      <c r="IM165" s="113"/>
      <c r="IN165" s="113"/>
      <c r="IO165" s="113"/>
      <c r="IP165" s="113"/>
      <c r="IQ165" s="113"/>
      <c r="IR165" s="113"/>
      <c r="IS165" s="113"/>
      <c r="IT165" s="113"/>
      <c r="IU165" s="113"/>
      <c r="IV165" s="113"/>
      <c r="IW165" s="113"/>
    </row>
    <row r="166" customFormat="false" ht="29.05" hidden="false" customHeight="true" outlineLevel="0" collapsed="false">
      <c r="A166" s="86" t="s">
        <v>369</v>
      </c>
      <c r="B166" s="86"/>
      <c r="C166" s="86"/>
      <c r="D166" s="86"/>
      <c r="E166" s="86"/>
      <c r="F166" s="89" t="n">
        <v>45348</v>
      </c>
      <c r="G166" s="63" t="s">
        <v>208</v>
      </c>
      <c r="H166" s="56" t="n">
        <v>72.96</v>
      </c>
      <c r="I166" s="91" t="s">
        <v>39</v>
      </c>
      <c r="J166" s="58" t="n">
        <v>11.98</v>
      </c>
      <c r="K166" s="77" t="s">
        <v>370</v>
      </c>
      <c r="L166" s="70"/>
      <c r="M166" s="58"/>
      <c r="N166" s="77" t="s">
        <v>371</v>
      </c>
      <c r="O166" s="70"/>
      <c r="P166" s="58"/>
      <c r="Q166" s="56" t="n">
        <v>5.056</v>
      </c>
      <c r="R166" s="91" t="s">
        <v>39</v>
      </c>
      <c r="S166" s="58" t="n">
        <v>10.02</v>
      </c>
      <c r="T166" s="56" t="n">
        <v>1509</v>
      </c>
      <c r="U166" s="91" t="s">
        <v>39</v>
      </c>
      <c r="V166" s="58" t="n">
        <v>559.6</v>
      </c>
      <c r="W166" s="77" t="s">
        <v>372</v>
      </c>
      <c r="X166" s="57"/>
      <c r="Y166" s="58"/>
      <c r="Z166" s="77" t="s">
        <v>373</v>
      </c>
      <c r="AA166" s="70"/>
      <c r="AB166" s="58"/>
      <c r="AC166" s="69"/>
      <c r="AD166" s="69"/>
      <c r="AE166" s="69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  <c r="BZ166" s="113"/>
      <c r="CA166" s="113"/>
      <c r="CB166" s="113"/>
      <c r="CC166" s="113"/>
      <c r="CD166" s="113"/>
      <c r="CE166" s="113"/>
      <c r="CF166" s="113"/>
      <c r="CG166" s="113"/>
      <c r="CH166" s="113"/>
      <c r="CI166" s="113"/>
      <c r="CJ166" s="113"/>
      <c r="CK166" s="113"/>
      <c r="CL166" s="113"/>
      <c r="CM166" s="113"/>
      <c r="CN166" s="113"/>
      <c r="CO166" s="113"/>
      <c r="CP166" s="113"/>
      <c r="CQ166" s="113"/>
      <c r="CR166" s="113"/>
      <c r="CS166" s="113"/>
      <c r="CT166" s="113"/>
      <c r="CU166" s="113"/>
      <c r="CV166" s="113"/>
      <c r="CW166" s="113"/>
      <c r="CX166" s="113"/>
      <c r="CY166" s="113"/>
      <c r="CZ166" s="113"/>
      <c r="DA166" s="113"/>
      <c r="DB166" s="113"/>
      <c r="DC166" s="113"/>
      <c r="DD166" s="113"/>
      <c r="DE166" s="113"/>
      <c r="DF166" s="113"/>
      <c r="DG166" s="113"/>
      <c r="DH166" s="113"/>
      <c r="DI166" s="113"/>
      <c r="DJ166" s="113"/>
      <c r="DK166" s="113"/>
      <c r="DL166" s="113"/>
      <c r="DM166" s="113"/>
      <c r="DN166" s="113"/>
      <c r="DO166" s="113"/>
      <c r="DP166" s="113"/>
      <c r="DQ166" s="113"/>
      <c r="DR166" s="113"/>
      <c r="DS166" s="113"/>
      <c r="DT166" s="113"/>
      <c r="DU166" s="113"/>
      <c r="DV166" s="113"/>
      <c r="DW166" s="113"/>
      <c r="DX166" s="113"/>
      <c r="DY166" s="113"/>
      <c r="DZ166" s="113"/>
      <c r="EA166" s="113"/>
      <c r="EB166" s="113"/>
      <c r="EC166" s="113"/>
      <c r="ED166" s="113"/>
      <c r="EE166" s="113"/>
      <c r="EF166" s="113"/>
      <c r="EG166" s="113"/>
      <c r="EH166" s="113"/>
      <c r="EI166" s="113"/>
      <c r="EJ166" s="113"/>
      <c r="EK166" s="113"/>
      <c r="EL166" s="113"/>
      <c r="EM166" s="113"/>
      <c r="EN166" s="113"/>
      <c r="EO166" s="113"/>
      <c r="EP166" s="113"/>
      <c r="EQ166" s="113"/>
      <c r="ER166" s="113"/>
      <c r="ES166" s="113"/>
      <c r="ET166" s="113"/>
      <c r="EU166" s="113"/>
      <c r="EV166" s="113"/>
      <c r="EW166" s="113"/>
      <c r="EX166" s="113"/>
      <c r="EY166" s="113"/>
      <c r="EZ166" s="113"/>
      <c r="FA166" s="113"/>
      <c r="FB166" s="113"/>
      <c r="FC166" s="113"/>
      <c r="FD166" s="113"/>
      <c r="FE166" s="113"/>
      <c r="FF166" s="113"/>
      <c r="FG166" s="113"/>
      <c r="FH166" s="113"/>
      <c r="FI166" s="113"/>
      <c r="FJ166" s="113"/>
      <c r="FK166" s="113"/>
      <c r="FL166" s="113"/>
      <c r="FM166" s="113"/>
      <c r="FN166" s="113"/>
      <c r="FO166" s="113"/>
      <c r="FP166" s="113"/>
      <c r="FQ166" s="113"/>
      <c r="FR166" s="113"/>
      <c r="FS166" s="113"/>
      <c r="FT166" s="113"/>
      <c r="FU166" s="113"/>
      <c r="FV166" s="113"/>
      <c r="FW166" s="113"/>
      <c r="FX166" s="113"/>
      <c r="FY166" s="113"/>
      <c r="FZ166" s="113"/>
      <c r="GA166" s="113"/>
      <c r="GB166" s="113"/>
      <c r="GC166" s="113"/>
      <c r="GD166" s="113"/>
      <c r="GE166" s="113"/>
      <c r="GF166" s="113"/>
      <c r="GG166" s="113"/>
      <c r="GH166" s="113"/>
      <c r="GI166" s="113"/>
      <c r="GJ166" s="113"/>
      <c r="GK166" s="113"/>
      <c r="GL166" s="113"/>
      <c r="GM166" s="113"/>
      <c r="GN166" s="113"/>
      <c r="GO166" s="113"/>
      <c r="GP166" s="113"/>
      <c r="GQ166" s="113"/>
      <c r="GR166" s="113"/>
      <c r="GS166" s="113"/>
      <c r="GT166" s="113"/>
      <c r="GU166" s="113"/>
      <c r="GV166" s="113"/>
      <c r="GW166" s="113"/>
      <c r="GX166" s="113"/>
      <c r="GY166" s="113"/>
      <c r="GZ166" s="113"/>
      <c r="HA166" s="113"/>
      <c r="HB166" s="113"/>
      <c r="HC166" s="113"/>
      <c r="HD166" s="113"/>
      <c r="HE166" s="113"/>
      <c r="HF166" s="113"/>
      <c r="HG166" s="113"/>
      <c r="HH166" s="113"/>
      <c r="HI166" s="113"/>
      <c r="HJ166" s="113"/>
      <c r="HK166" s="113"/>
      <c r="HL166" s="113"/>
      <c r="HM166" s="113"/>
      <c r="HN166" s="113"/>
      <c r="HO166" s="113"/>
      <c r="HP166" s="113"/>
      <c r="HQ166" s="113"/>
      <c r="HR166" s="113"/>
      <c r="HS166" s="113"/>
      <c r="HT166" s="113"/>
      <c r="HU166" s="113"/>
      <c r="HV166" s="113"/>
      <c r="HW166" s="113"/>
      <c r="HX166" s="113"/>
      <c r="HY166" s="113"/>
      <c r="HZ166" s="113"/>
      <c r="IA166" s="113"/>
      <c r="IB166" s="113"/>
      <c r="IC166" s="113"/>
      <c r="ID166" s="113"/>
      <c r="IE166" s="113"/>
      <c r="IF166" s="113"/>
      <c r="IG166" s="113"/>
      <c r="IH166" s="113"/>
      <c r="II166" s="113"/>
      <c r="IJ166" s="113"/>
      <c r="IK166" s="113"/>
      <c r="IL166" s="113"/>
      <c r="IM166" s="113"/>
      <c r="IN166" s="113"/>
      <c r="IO166" s="113"/>
      <c r="IP166" s="113"/>
      <c r="IQ166" s="113"/>
      <c r="IR166" s="113"/>
      <c r="IS166" s="113"/>
      <c r="IT166" s="113"/>
      <c r="IU166" s="113"/>
      <c r="IV166" s="113"/>
      <c r="IW166" s="113"/>
    </row>
    <row r="167" customFormat="false" ht="28.4" hidden="false" customHeight="true" outlineLevel="0" collapsed="false">
      <c r="A167" s="242"/>
      <c r="B167" s="234"/>
      <c r="C167" s="86"/>
      <c r="D167" s="86"/>
      <c r="E167" s="234"/>
      <c r="F167" s="89"/>
      <c r="G167" s="63" t="s">
        <v>176</v>
      </c>
      <c r="H167" s="209" t="str">
        <f aca="false">ROUND(H166*81/1000,2)&amp;" ppb"</f>
        <v>5.91 ppb</v>
      </c>
      <c r="I167" s="91" t="s">
        <v>39</v>
      </c>
      <c r="J167" s="210" t="str">
        <f aca="false">ROUND(J166*81/1000,2)&amp;" ppb"</f>
        <v>0.97 ppb</v>
      </c>
      <c r="K167" s="209" t="str">
        <f aca="false">"&lt;"&amp;ROUND(RIGHT(K166,LEN(K166)-1)*81/1000,2)&amp;" ppb"</f>
        <v>&lt;4.25 ppb</v>
      </c>
      <c r="L167" s="70"/>
      <c r="M167" s="210"/>
      <c r="N167" s="209" t="str">
        <f aca="false">"&lt;"&amp;ROUND(RIGHT(N166,LEN(N166)-1)*1760/1000,2)&amp;" ppb"</f>
        <v>&lt;5.54 ppb</v>
      </c>
      <c r="O167" s="70"/>
      <c r="P167" s="210"/>
      <c r="Q167" s="209" t="str">
        <f aca="false">ROUND(Q166*246/1000,2)&amp;" ppb"</f>
        <v>1.24 ppb</v>
      </c>
      <c r="R167" s="91" t="s">
        <v>39</v>
      </c>
      <c r="S167" s="210" t="str">
        <f aca="false">ROUND(S166*246/1000,2)&amp;" ppb"</f>
        <v>2.46 ppb</v>
      </c>
      <c r="T167" s="209" t="str">
        <f aca="false">ROUND(T166*32300/1000000,2)&amp;" ppm"</f>
        <v>48.74 ppm</v>
      </c>
      <c r="U167" s="91" t="s">
        <v>39</v>
      </c>
      <c r="V167" s="210" t="str">
        <f aca="false">ROUND(V166*32300/1000000,2)&amp;" ppm"</f>
        <v>18.08 ppm</v>
      </c>
      <c r="W167" s="71"/>
      <c r="X167" s="70"/>
      <c r="Y167" s="72"/>
      <c r="Z167" s="71"/>
      <c r="AA167" s="70"/>
      <c r="AB167" s="72"/>
      <c r="AC167" s="73"/>
      <c r="AD167" s="70"/>
      <c r="AE167" s="74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  <c r="BZ167" s="113"/>
      <c r="CA167" s="113"/>
      <c r="CB167" s="113"/>
      <c r="CC167" s="113"/>
      <c r="CD167" s="113"/>
      <c r="CE167" s="113"/>
      <c r="CF167" s="113"/>
      <c r="CG167" s="113"/>
      <c r="CH167" s="113"/>
      <c r="CI167" s="113"/>
      <c r="CJ167" s="113"/>
      <c r="CK167" s="113"/>
      <c r="CL167" s="113"/>
      <c r="CM167" s="113"/>
      <c r="CN167" s="113"/>
      <c r="CO167" s="113"/>
      <c r="CP167" s="113"/>
      <c r="CQ167" s="113"/>
      <c r="CR167" s="113"/>
      <c r="CS167" s="113"/>
      <c r="CT167" s="113"/>
      <c r="CU167" s="113"/>
      <c r="CV167" s="113"/>
      <c r="CW167" s="113"/>
      <c r="CX167" s="113"/>
      <c r="CY167" s="113"/>
      <c r="CZ167" s="113"/>
      <c r="DA167" s="113"/>
      <c r="DB167" s="113"/>
      <c r="DC167" s="113"/>
      <c r="DD167" s="113"/>
      <c r="DE167" s="113"/>
      <c r="DF167" s="113"/>
      <c r="DG167" s="113"/>
      <c r="DH167" s="113"/>
      <c r="DI167" s="113"/>
      <c r="DJ167" s="113"/>
      <c r="DK167" s="113"/>
      <c r="DL167" s="113"/>
      <c r="DM167" s="113"/>
      <c r="DN167" s="113"/>
      <c r="DO167" s="113"/>
      <c r="DP167" s="113"/>
      <c r="DQ167" s="113"/>
      <c r="DR167" s="113"/>
      <c r="DS167" s="113"/>
      <c r="DT167" s="113"/>
      <c r="DU167" s="113"/>
      <c r="DV167" s="113"/>
      <c r="DW167" s="113"/>
      <c r="DX167" s="113"/>
      <c r="DY167" s="113"/>
      <c r="DZ167" s="113"/>
      <c r="EA167" s="113"/>
      <c r="EB167" s="113"/>
      <c r="EC167" s="113"/>
      <c r="ED167" s="113"/>
      <c r="EE167" s="113"/>
      <c r="EF167" s="113"/>
      <c r="EG167" s="113"/>
      <c r="EH167" s="113"/>
      <c r="EI167" s="113"/>
      <c r="EJ167" s="113"/>
      <c r="EK167" s="113"/>
      <c r="EL167" s="113"/>
      <c r="EM167" s="113"/>
      <c r="EN167" s="113"/>
      <c r="EO167" s="113"/>
      <c r="EP167" s="113"/>
      <c r="EQ167" s="113"/>
      <c r="ER167" s="113"/>
      <c r="ES167" s="113"/>
      <c r="ET167" s="113"/>
      <c r="EU167" s="113"/>
      <c r="EV167" s="113"/>
      <c r="EW167" s="113"/>
      <c r="EX167" s="113"/>
      <c r="EY167" s="113"/>
      <c r="EZ167" s="113"/>
      <c r="FA167" s="113"/>
      <c r="FB167" s="113"/>
      <c r="FC167" s="113"/>
      <c r="FD167" s="113"/>
      <c r="FE167" s="113"/>
      <c r="FF167" s="113"/>
      <c r="FG167" s="113"/>
      <c r="FH167" s="113"/>
      <c r="FI167" s="113"/>
      <c r="FJ167" s="113"/>
      <c r="FK167" s="113"/>
      <c r="FL167" s="113"/>
      <c r="FM167" s="113"/>
      <c r="FN167" s="113"/>
      <c r="FO167" s="113"/>
      <c r="FP167" s="113"/>
      <c r="FQ167" s="113"/>
      <c r="FR167" s="113"/>
      <c r="FS167" s="113"/>
      <c r="FT167" s="113"/>
      <c r="FU167" s="113"/>
      <c r="FV167" s="113"/>
      <c r="FW167" s="113"/>
      <c r="FX167" s="113"/>
      <c r="FY167" s="113"/>
      <c r="FZ167" s="113"/>
      <c r="GA167" s="113"/>
      <c r="GB167" s="113"/>
      <c r="GC167" s="113"/>
      <c r="GD167" s="113"/>
      <c r="GE167" s="113"/>
      <c r="GF167" s="113"/>
      <c r="GG167" s="113"/>
      <c r="GH167" s="113"/>
      <c r="GI167" s="113"/>
      <c r="GJ167" s="113"/>
      <c r="GK167" s="113"/>
      <c r="GL167" s="113"/>
      <c r="GM167" s="113"/>
      <c r="GN167" s="113"/>
      <c r="GO167" s="113"/>
      <c r="GP167" s="113"/>
      <c r="GQ167" s="113"/>
      <c r="GR167" s="113"/>
      <c r="GS167" s="113"/>
      <c r="GT167" s="113"/>
      <c r="GU167" s="113"/>
      <c r="GV167" s="113"/>
      <c r="GW167" s="113"/>
      <c r="GX167" s="113"/>
      <c r="GY167" s="113"/>
      <c r="GZ167" s="113"/>
      <c r="HA167" s="113"/>
      <c r="HB167" s="113"/>
      <c r="HC167" s="113"/>
      <c r="HD167" s="113"/>
      <c r="HE167" s="113"/>
      <c r="HF167" s="113"/>
      <c r="HG167" s="113"/>
      <c r="HH167" s="113"/>
      <c r="HI167" s="113"/>
      <c r="HJ167" s="113"/>
      <c r="HK167" s="113"/>
      <c r="HL167" s="113"/>
      <c r="HM167" s="113"/>
      <c r="HN167" s="113"/>
      <c r="HO167" s="113"/>
      <c r="HP167" s="113"/>
      <c r="HQ167" s="113"/>
      <c r="HR167" s="113"/>
      <c r="HS167" s="113"/>
      <c r="HT167" s="113"/>
      <c r="HU167" s="113"/>
      <c r="HV167" s="113"/>
      <c r="HW167" s="113"/>
      <c r="HX167" s="113"/>
      <c r="HY167" s="113"/>
      <c r="HZ167" s="113"/>
      <c r="IA167" s="113"/>
      <c r="IB167" s="113"/>
      <c r="IC167" s="113"/>
      <c r="ID167" s="113"/>
      <c r="IE167" s="113"/>
      <c r="IF167" s="113"/>
      <c r="IG167" s="113"/>
      <c r="IH167" s="113"/>
      <c r="II167" s="113"/>
      <c r="IJ167" s="113"/>
      <c r="IK167" s="113"/>
      <c r="IL167" s="113"/>
      <c r="IM167" s="113"/>
      <c r="IN167" s="113"/>
      <c r="IO167" s="113"/>
      <c r="IP167" s="113"/>
      <c r="IQ167" s="113"/>
      <c r="IR167" s="113"/>
      <c r="IS167" s="113"/>
      <c r="IT167" s="113"/>
      <c r="IU167" s="113"/>
      <c r="IV167" s="113"/>
      <c r="IW167" s="113"/>
    </row>
    <row r="168" customFormat="false" ht="30" hidden="false" customHeight="true" outlineLevel="0" collapsed="false">
      <c r="A168" s="242"/>
      <c r="B168" s="234" t="s">
        <v>114</v>
      </c>
      <c r="C168" s="86"/>
      <c r="D168" s="86"/>
      <c r="E168" s="234"/>
      <c r="F168" s="89"/>
      <c r="G168" s="235" t="s">
        <v>111</v>
      </c>
      <c r="H168" s="134" t="s">
        <v>115</v>
      </c>
      <c r="I168" s="134"/>
      <c r="J168" s="134"/>
      <c r="K168" s="108"/>
      <c r="L168" s="109" t="s">
        <v>80</v>
      </c>
      <c r="M168" s="110"/>
      <c r="N168" s="135"/>
      <c r="O168" s="109" t="s">
        <v>81</v>
      </c>
      <c r="P168" s="136"/>
      <c r="Q168" s="135"/>
      <c r="R168" s="109" t="s">
        <v>117</v>
      </c>
      <c r="S168" s="136"/>
      <c r="T168" s="111"/>
      <c r="U168" s="109"/>
      <c r="V168" s="137"/>
      <c r="W168" s="111"/>
      <c r="X168" s="109"/>
      <c r="Y168" s="137"/>
      <c r="Z168" s="111"/>
      <c r="AA168" s="109"/>
      <c r="AB168" s="137"/>
      <c r="AC168" s="108"/>
      <c r="AD168" s="109"/>
      <c r="AE168" s="110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3"/>
      <c r="BW168" s="113"/>
      <c r="BX168" s="113"/>
      <c r="BY168" s="113"/>
      <c r="BZ168" s="113"/>
      <c r="CA168" s="113"/>
      <c r="CB168" s="113"/>
      <c r="CC168" s="113"/>
      <c r="CD168" s="113"/>
      <c r="CE168" s="113"/>
      <c r="CF168" s="113"/>
      <c r="CG168" s="113"/>
      <c r="CH168" s="113"/>
      <c r="CI168" s="113"/>
      <c r="CJ168" s="113"/>
      <c r="CK168" s="113"/>
      <c r="CL168" s="113"/>
      <c r="CM168" s="113"/>
      <c r="CN168" s="113"/>
      <c r="CO168" s="113"/>
      <c r="CP168" s="113"/>
      <c r="CQ168" s="113"/>
      <c r="CR168" s="113"/>
      <c r="CS168" s="113"/>
      <c r="CT168" s="113"/>
      <c r="CU168" s="113"/>
      <c r="CV168" s="113"/>
      <c r="CW168" s="113"/>
      <c r="CX168" s="113"/>
      <c r="CY168" s="113"/>
      <c r="CZ168" s="113"/>
      <c r="DA168" s="113"/>
      <c r="DB168" s="113"/>
      <c r="DC168" s="113"/>
      <c r="DD168" s="113"/>
      <c r="DE168" s="113"/>
      <c r="DF168" s="113"/>
      <c r="DG168" s="113"/>
      <c r="DH168" s="113"/>
      <c r="DI168" s="113"/>
      <c r="DJ168" s="113"/>
      <c r="DK168" s="113"/>
      <c r="DL168" s="113"/>
      <c r="DM168" s="113"/>
      <c r="DN168" s="113"/>
      <c r="DO168" s="113"/>
      <c r="DP168" s="113"/>
      <c r="DQ168" s="113"/>
      <c r="DR168" s="113"/>
      <c r="DS168" s="113"/>
      <c r="DT168" s="113"/>
      <c r="DU168" s="113"/>
      <c r="DV168" s="113"/>
      <c r="DW168" s="113"/>
      <c r="DX168" s="113"/>
      <c r="DY168" s="113"/>
      <c r="DZ168" s="113"/>
      <c r="EA168" s="113"/>
      <c r="EB168" s="113"/>
      <c r="EC168" s="113"/>
      <c r="ED168" s="113"/>
      <c r="EE168" s="113"/>
      <c r="EF168" s="113"/>
      <c r="EG168" s="113"/>
      <c r="EH168" s="113"/>
      <c r="EI168" s="113"/>
      <c r="EJ168" s="113"/>
      <c r="EK168" s="113"/>
      <c r="EL168" s="113"/>
      <c r="EM168" s="113"/>
      <c r="EN168" s="113"/>
      <c r="EO168" s="113"/>
      <c r="EP168" s="113"/>
      <c r="EQ168" s="113"/>
      <c r="ER168" s="113"/>
      <c r="ES168" s="113"/>
      <c r="ET168" s="113"/>
      <c r="EU168" s="113"/>
      <c r="EV168" s="113"/>
      <c r="EW168" s="113"/>
      <c r="EX168" s="113"/>
      <c r="EY168" s="113"/>
      <c r="EZ168" s="113"/>
      <c r="FA168" s="113"/>
      <c r="FB168" s="113"/>
      <c r="FC168" s="113"/>
      <c r="FD168" s="113"/>
      <c r="FE168" s="113"/>
      <c r="FF168" s="113"/>
      <c r="FG168" s="113"/>
      <c r="FH168" s="113"/>
      <c r="FI168" s="113"/>
      <c r="FJ168" s="113"/>
      <c r="FK168" s="113"/>
      <c r="FL168" s="113"/>
      <c r="FM168" s="113"/>
      <c r="FN168" s="113"/>
      <c r="FO168" s="113"/>
      <c r="FP168" s="113"/>
      <c r="FQ168" s="113"/>
      <c r="FR168" s="113"/>
      <c r="FS168" s="113"/>
      <c r="FT168" s="113"/>
      <c r="FU168" s="113"/>
      <c r="FV168" s="113"/>
      <c r="FW168" s="113"/>
      <c r="FX168" s="113"/>
      <c r="FY168" s="113"/>
      <c r="FZ168" s="113"/>
      <c r="GA168" s="113"/>
      <c r="GB168" s="113"/>
      <c r="GC168" s="113"/>
      <c r="GD168" s="113"/>
      <c r="GE168" s="113"/>
      <c r="GF168" s="113"/>
      <c r="GG168" s="113"/>
      <c r="GH168" s="113"/>
      <c r="GI168" s="113"/>
      <c r="GJ168" s="113"/>
      <c r="GK168" s="113"/>
      <c r="GL168" s="113"/>
      <c r="GM168" s="113"/>
      <c r="GN168" s="113"/>
      <c r="GO168" s="113"/>
      <c r="GP168" s="113"/>
      <c r="GQ168" s="113"/>
      <c r="GR168" s="113"/>
      <c r="GS168" s="113"/>
      <c r="GT168" s="113"/>
      <c r="GU168" s="113"/>
      <c r="GV168" s="113"/>
      <c r="GW168" s="113"/>
      <c r="GX168" s="113"/>
      <c r="GY168" s="113"/>
      <c r="GZ168" s="113"/>
      <c r="HA168" s="113"/>
      <c r="HB168" s="113"/>
      <c r="HC168" s="113"/>
      <c r="HD168" s="113"/>
      <c r="HE168" s="113"/>
      <c r="HF168" s="113"/>
      <c r="HG168" s="113"/>
      <c r="HH168" s="113"/>
      <c r="HI168" s="113"/>
      <c r="HJ168" s="113"/>
      <c r="HK168" s="113"/>
      <c r="HL168" s="113"/>
      <c r="HM168" s="113"/>
      <c r="HN168" s="113"/>
      <c r="HO168" s="113"/>
      <c r="HP168" s="113"/>
      <c r="HQ168" s="113"/>
      <c r="HR168" s="113"/>
      <c r="HS168" s="113"/>
      <c r="HT168" s="113"/>
      <c r="HU168" s="113"/>
      <c r="HV168" s="113"/>
      <c r="HW168" s="113"/>
      <c r="HX168" s="113"/>
      <c r="HY168" s="113"/>
      <c r="HZ168" s="113"/>
      <c r="IA168" s="113"/>
      <c r="IB168" s="113"/>
      <c r="IC168" s="113"/>
      <c r="ID168" s="113"/>
      <c r="IE168" s="113"/>
      <c r="IF168" s="113"/>
      <c r="IG168" s="113"/>
      <c r="IH168" s="113"/>
      <c r="II168" s="113"/>
      <c r="IJ168" s="113"/>
      <c r="IK168" s="113"/>
      <c r="IL168" s="113"/>
      <c r="IM168" s="113"/>
      <c r="IN168" s="113"/>
      <c r="IO168" s="113"/>
      <c r="IP168" s="113"/>
      <c r="IQ168" s="113"/>
      <c r="IR168" s="113"/>
      <c r="IS168" s="113"/>
      <c r="IT168" s="113"/>
      <c r="IU168" s="113"/>
      <c r="IV168" s="113"/>
      <c r="IW168" s="113"/>
    </row>
    <row r="169" customFormat="false" ht="27.6" hidden="false" customHeight="true" outlineLevel="0" collapsed="false">
      <c r="A169" s="236"/>
      <c r="B169" s="86"/>
      <c r="C169" s="86"/>
      <c r="D169" s="86"/>
      <c r="E169" s="86"/>
      <c r="F169" s="89"/>
      <c r="G169" s="63" t="s">
        <v>208</v>
      </c>
      <c r="H169" s="77" t="s">
        <v>374</v>
      </c>
      <c r="I169" s="57"/>
      <c r="J169" s="58"/>
      <c r="K169" s="77" t="s">
        <v>375</v>
      </c>
      <c r="L169" s="57"/>
      <c r="M169" s="58"/>
      <c r="N169" s="77" t="s">
        <v>376</v>
      </c>
      <c r="O169" s="57"/>
      <c r="P169" s="58"/>
      <c r="Q169" s="56" t="n">
        <v>8.061</v>
      </c>
      <c r="R169" s="98" t="s">
        <v>39</v>
      </c>
      <c r="S169" s="58" t="n">
        <v>17.71</v>
      </c>
      <c r="T169" s="56"/>
      <c r="U169" s="57"/>
      <c r="V169" s="58"/>
      <c r="W169" s="71"/>
      <c r="X169" s="70"/>
      <c r="Y169" s="58"/>
      <c r="Z169" s="73"/>
      <c r="AA169" s="73"/>
      <c r="AB169" s="73"/>
      <c r="AC169" s="71"/>
      <c r="AD169" s="70"/>
      <c r="AE169" s="58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  <c r="BZ169" s="113"/>
      <c r="CA169" s="113"/>
      <c r="CB169" s="113"/>
      <c r="CC169" s="113"/>
      <c r="CD169" s="113"/>
      <c r="CE169" s="113"/>
      <c r="CF169" s="113"/>
      <c r="CG169" s="113"/>
      <c r="CH169" s="113"/>
      <c r="CI169" s="113"/>
      <c r="CJ169" s="113"/>
      <c r="CK169" s="113"/>
      <c r="CL169" s="113"/>
      <c r="CM169" s="113"/>
      <c r="CN169" s="113"/>
      <c r="CO169" s="113"/>
      <c r="CP169" s="113"/>
      <c r="CQ169" s="113"/>
      <c r="CR169" s="113"/>
      <c r="CS169" s="113"/>
      <c r="CT169" s="113"/>
      <c r="CU169" s="113"/>
      <c r="CV169" s="113"/>
      <c r="CW169" s="113"/>
      <c r="CX169" s="113"/>
      <c r="CY169" s="113"/>
      <c r="CZ169" s="113"/>
      <c r="DA169" s="113"/>
      <c r="DB169" s="113"/>
      <c r="DC169" s="113"/>
      <c r="DD169" s="113"/>
      <c r="DE169" s="113"/>
      <c r="DF169" s="113"/>
      <c r="DG169" s="113"/>
      <c r="DH169" s="113"/>
      <c r="DI169" s="113"/>
      <c r="DJ169" s="113"/>
      <c r="DK169" s="113"/>
      <c r="DL169" s="113"/>
      <c r="DM169" s="113"/>
      <c r="DN169" s="113"/>
      <c r="DO169" s="113"/>
      <c r="DP169" s="113"/>
      <c r="DQ169" s="113"/>
      <c r="DR169" s="113"/>
      <c r="DS169" s="113"/>
      <c r="DT169" s="113"/>
      <c r="DU169" s="113"/>
      <c r="DV169" s="113"/>
      <c r="DW169" s="113"/>
      <c r="DX169" s="113"/>
      <c r="DY169" s="113"/>
      <c r="DZ169" s="113"/>
      <c r="EA169" s="113"/>
      <c r="EB169" s="113"/>
      <c r="EC169" s="113"/>
      <c r="ED169" s="113"/>
      <c r="EE169" s="113"/>
      <c r="EF169" s="113"/>
      <c r="EG169" s="113"/>
      <c r="EH169" s="113"/>
      <c r="EI169" s="113"/>
      <c r="EJ169" s="113"/>
      <c r="EK169" s="113"/>
      <c r="EL169" s="113"/>
      <c r="EM169" s="113"/>
      <c r="EN169" s="113"/>
      <c r="EO169" s="113"/>
      <c r="EP169" s="113"/>
      <c r="EQ169" s="113"/>
      <c r="ER169" s="113"/>
      <c r="ES169" s="113"/>
      <c r="ET169" s="113"/>
      <c r="EU169" s="113"/>
      <c r="EV169" s="113"/>
      <c r="EW169" s="113"/>
      <c r="EX169" s="113"/>
      <c r="EY169" s="113"/>
      <c r="EZ169" s="113"/>
      <c r="FA169" s="113"/>
      <c r="FB169" s="113"/>
      <c r="FC169" s="113"/>
      <c r="FD169" s="113"/>
      <c r="FE169" s="113"/>
      <c r="FF169" s="113"/>
      <c r="FG169" s="113"/>
      <c r="FH169" s="113"/>
      <c r="FI169" s="113"/>
      <c r="FJ169" s="113"/>
      <c r="FK169" s="113"/>
      <c r="FL169" s="113"/>
      <c r="FM169" s="113"/>
      <c r="FN169" s="113"/>
      <c r="FO169" s="113"/>
      <c r="FP169" s="113"/>
      <c r="FQ169" s="113"/>
      <c r="FR169" s="113"/>
      <c r="FS169" s="113"/>
      <c r="FT169" s="113"/>
      <c r="FU169" s="113"/>
      <c r="FV169" s="113"/>
      <c r="FW169" s="113"/>
      <c r="FX169" s="113"/>
      <c r="FY169" s="113"/>
      <c r="FZ169" s="113"/>
      <c r="GA169" s="113"/>
      <c r="GB169" s="113"/>
      <c r="GC169" s="113"/>
      <c r="GD169" s="113"/>
      <c r="GE169" s="113"/>
      <c r="GF169" s="113"/>
      <c r="GG169" s="113"/>
      <c r="GH169" s="113"/>
      <c r="GI169" s="113"/>
      <c r="GJ169" s="113"/>
      <c r="GK169" s="113"/>
      <c r="GL169" s="113"/>
      <c r="GM169" s="113"/>
      <c r="GN169" s="113"/>
      <c r="GO169" s="113"/>
      <c r="GP169" s="113"/>
      <c r="GQ169" s="113"/>
      <c r="GR169" s="113"/>
      <c r="GS169" s="113"/>
      <c r="GT169" s="113"/>
      <c r="GU169" s="113"/>
      <c r="GV169" s="113"/>
      <c r="GW169" s="113"/>
      <c r="GX169" s="113"/>
      <c r="GY169" s="113"/>
      <c r="GZ169" s="113"/>
      <c r="HA169" s="113"/>
      <c r="HB169" s="113"/>
      <c r="HC169" s="113"/>
      <c r="HD169" s="113"/>
      <c r="HE169" s="113"/>
      <c r="HF169" s="113"/>
      <c r="HG169" s="113"/>
      <c r="HH169" s="113"/>
      <c r="HI169" s="113"/>
      <c r="HJ169" s="113"/>
      <c r="HK169" s="113"/>
      <c r="HL169" s="113"/>
      <c r="HM169" s="113"/>
      <c r="HN169" s="113"/>
      <c r="HO169" s="113"/>
      <c r="HP169" s="113"/>
      <c r="HQ169" s="113"/>
      <c r="HR169" s="113"/>
      <c r="HS169" s="113"/>
      <c r="HT169" s="113"/>
      <c r="HU169" s="113"/>
      <c r="HV169" s="113"/>
      <c r="HW169" s="113"/>
      <c r="HX169" s="113"/>
      <c r="HY169" s="113"/>
      <c r="HZ169" s="113"/>
      <c r="IA169" s="113"/>
      <c r="IB169" s="113"/>
      <c r="IC169" s="113"/>
      <c r="ID169" s="113"/>
      <c r="IE169" s="113"/>
      <c r="IF169" s="113"/>
      <c r="IG169" s="113"/>
      <c r="IH169" s="113"/>
      <c r="II169" s="113"/>
      <c r="IJ169" s="113"/>
      <c r="IK169" s="113"/>
      <c r="IL169" s="113"/>
      <c r="IM169" s="113"/>
      <c r="IN169" s="113"/>
      <c r="IO169" s="113"/>
      <c r="IP169" s="113"/>
      <c r="IQ169" s="113"/>
      <c r="IR169" s="113"/>
      <c r="IS169" s="113"/>
      <c r="IT169" s="113"/>
      <c r="IU169" s="113"/>
      <c r="IV169" s="113"/>
      <c r="IW169" s="113"/>
    </row>
    <row r="170" customFormat="false" ht="29.2" hidden="false" customHeight="true" outlineLevel="0" collapsed="false">
      <c r="A170" s="239"/>
      <c r="B170" s="239"/>
      <c r="C170" s="51"/>
      <c r="D170" s="51"/>
      <c r="E170" s="51"/>
      <c r="F170" s="53"/>
      <c r="G170" s="63" t="s">
        <v>176</v>
      </c>
      <c r="H170" s="209" t="str">
        <f aca="false">"&lt;"&amp;ROUND(RIGHT(H169,LEN(H169)-1)*81/1000,2)&amp;" ppb"</f>
        <v>&lt;29.46 ppb</v>
      </c>
      <c r="I170" s="70"/>
      <c r="J170" s="210"/>
      <c r="K170" s="71"/>
      <c r="L170" s="57"/>
      <c r="M170" s="72"/>
      <c r="N170" s="56"/>
      <c r="O170" s="70"/>
      <c r="P170" s="58"/>
      <c r="Q170" s="209" t="str">
        <f aca="false">ROUND(Q169*246/1000,2)&amp;" ppb"</f>
        <v>1.98 ppb</v>
      </c>
      <c r="R170" s="91" t="s">
        <v>39</v>
      </c>
      <c r="S170" s="210" t="str">
        <f aca="false">ROUND(S169*246/1000,2)&amp;" ppb"</f>
        <v>4.36 ppb</v>
      </c>
      <c r="T170" s="56"/>
      <c r="U170" s="70"/>
      <c r="V170" s="72"/>
      <c r="W170" s="56"/>
      <c r="X170" s="70"/>
      <c r="Y170" s="72"/>
      <c r="Z170" s="73"/>
      <c r="AA170" s="72"/>
      <c r="AB170" s="72"/>
      <c r="AC170" s="71"/>
      <c r="AD170" s="70"/>
      <c r="AE170" s="72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  <c r="BZ170" s="113"/>
      <c r="CA170" s="113"/>
      <c r="CB170" s="113"/>
      <c r="CC170" s="113"/>
      <c r="CD170" s="113"/>
      <c r="CE170" s="113"/>
      <c r="CF170" s="113"/>
      <c r="CG170" s="113"/>
      <c r="CH170" s="113"/>
      <c r="CI170" s="113"/>
      <c r="CJ170" s="113"/>
      <c r="CK170" s="113"/>
      <c r="CL170" s="113"/>
      <c r="CM170" s="113"/>
      <c r="CN170" s="113"/>
      <c r="CO170" s="113"/>
      <c r="CP170" s="113"/>
      <c r="CQ170" s="113"/>
      <c r="CR170" s="113"/>
      <c r="CS170" s="113"/>
      <c r="CT170" s="113"/>
      <c r="CU170" s="113"/>
      <c r="CV170" s="113"/>
      <c r="CW170" s="113"/>
      <c r="CX170" s="113"/>
      <c r="CY170" s="113"/>
      <c r="CZ170" s="113"/>
      <c r="DA170" s="113"/>
      <c r="DB170" s="113"/>
      <c r="DC170" s="113"/>
      <c r="DD170" s="113"/>
      <c r="DE170" s="113"/>
      <c r="DF170" s="113"/>
      <c r="DG170" s="113"/>
      <c r="DH170" s="113"/>
      <c r="DI170" s="113"/>
      <c r="DJ170" s="113"/>
      <c r="DK170" s="113"/>
      <c r="DL170" s="113"/>
      <c r="DM170" s="113"/>
      <c r="DN170" s="113"/>
      <c r="DO170" s="113"/>
      <c r="DP170" s="113"/>
      <c r="DQ170" s="113"/>
      <c r="DR170" s="113"/>
      <c r="DS170" s="113"/>
      <c r="DT170" s="113"/>
      <c r="DU170" s="113"/>
      <c r="DV170" s="113"/>
      <c r="DW170" s="113"/>
      <c r="DX170" s="113"/>
      <c r="DY170" s="113"/>
      <c r="DZ170" s="113"/>
      <c r="EA170" s="113"/>
      <c r="EB170" s="113"/>
      <c r="EC170" s="113"/>
      <c r="ED170" s="113"/>
      <c r="EE170" s="113"/>
      <c r="EF170" s="113"/>
      <c r="EG170" s="113"/>
      <c r="EH170" s="113"/>
      <c r="EI170" s="113"/>
      <c r="EJ170" s="113"/>
      <c r="EK170" s="113"/>
      <c r="EL170" s="113"/>
      <c r="EM170" s="113"/>
      <c r="EN170" s="113"/>
      <c r="EO170" s="113"/>
      <c r="EP170" s="113"/>
      <c r="EQ170" s="113"/>
      <c r="ER170" s="113"/>
      <c r="ES170" s="113"/>
      <c r="ET170" s="113"/>
      <c r="EU170" s="113"/>
      <c r="EV170" s="113"/>
      <c r="EW170" s="113"/>
      <c r="EX170" s="113"/>
      <c r="EY170" s="113"/>
      <c r="EZ170" s="113"/>
      <c r="FA170" s="113"/>
      <c r="FB170" s="113"/>
      <c r="FC170" s="113"/>
      <c r="FD170" s="113"/>
      <c r="FE170" s="113"/>
      <c r="FF170" s="113"/>
      <c r="FG170" s="113"/>
      <c r="FH170" s="113"/>
      <c r="FI170" s="113"/>
      <c r="FJ170" s="113"/>
      <c r="FK170" s="113"/>
      <c r="FL170" s="113"/>
      <c r="FM170" s="113"/>
      <c r="FN170" s="113"/>
      <c r="FO170" s="113"/>
      <c r="FP170" s="113"/>
      <c r="FQ170" s="113"/>
      <c r="FR170" s="113"/>
      <c r="FS170" s="113"/>
      <c r="FT170" s="113"/>
      <c r="FU170" s="113"/>
      <c r="FV170" s="113"/>
      <c r="FW170" s="113"/>
      <c r="FX170" s="113"/>
      <c r="FY170" s="113"/>
      <c r="FZ170" s="113"/>
      <c r="GA170" s="113"/>
      <c r="GB170" s="113"/>
      <c r="GC170" s="113"/>
      <c r="GD170" s="113"/>
      <c r="GE170" s="113"/>
      <c r="GF170" s="113"/>
      <c r="GG170" s="113"/>
      <c r="GH170" s="113"/>
      <c r="GI170" s="113"/>
      <c r="GJ170" s="113"/>
      <c r="GK170" s="113"/>
      <c r="GL170" s="113"/>
      <c r="GM170" s="113"/>
      <c r="GN170" s="113"/>
      <c r="GO170" s="113"/>
      <c r="GP170" s="113"/>
      <c r="GQ170" s="113"/>
      <c r="GR170" s="113"/>
      <c r="GS170" s="113"/>
      <c r="GT170" s="113"/>
      <c r="GU170" s="113"/>
      <c r="GV170" s="113"/>
      <c r="GW170" s="113"/>
      <c r="GX170" s="113"/>
      <c r="GY170" s="113"/>
      <c r="GZ170" s="113"/>
      <c r="HA170" s="113"/>
      <c r="HB170" s="113"/>
      <c r="HC170" s="113"/>
      <c r="HD170" s="113"/>
      <c r="HE170" s="113"/>
      <c r="HF170" s="113"/>
      <c r="HG170" s="113"/>
      <c r="HH170" s="113"/>
      <c r="HI170" s="113"/>
      <c r="HJ170" s="113"/>
      <c r="HK170" s="113"/>
      <c r="HL170" s="113"/>
      <c r="HM170" s="113"/>
      <c r="HN170" s="113"/>
      <c r="HO170" s="113"/>
      <c r="HP170" s="113"/>
      <c r="HQ170" s="113"/>
      <c r="HR170" s="113"/>
      <c r="HS170" s="113"/>
      <c r="HT170" s="113"/>
      <c r="HU170" s="113"/>
      <c r="HV170" s="113"/>
      <c r="HW170" s="113"/>
      <c r="HX170" s="113"/>
      <c r="HY170" s="113"/>
      <c r="HZ170" s="113"/>
      <c r="IA170" s="113"/>
      <c r="IB170" s="113"/>
      <c r="IC170" s="113"/>
      <c r="ID170" s="113"/>
      <c r="IE170" s="113"/>
      <c r="IF170" s="113"/>
      <c r="IG170" s="113"/>
      <c r="IH170" s="113"/>
      <c r="II170" s="113"/>
      <c r="IJ170" s="113"/>
      <c r="IK170" s="113"/>
      <c r="IL170" s="113"/>
      <c r="IM170" s="113"/>
      <c r="IN170" s="113"/>
      <c r="IO170" s="113"/>
      <c r="IP170" s="113"/>
      <c r="IQ170" s="113"/>
      <c r="IR170" s="113"/>
      <c r="IS170" s="113"/>
      <c r="IT170" s="113"/>
      <c r="IU170" s="113"/>
      <c r="IV170" s="113"/>
      <c r="IW170" s="113"/>
    </row>
    <row r="171" customFormat="false" ht="32.8" hidden="false" customHeight="true" outlineLevel="0" collapsed="false">
      <c r="A171" s="13" t="s">
        <v>377</v>
      </c>
      <c r="B171" s="14"/>
      <c r="C171" s="14"/>
      <c r="D171" s="14"/>
      <c r="E171" s="14"/>
      <c r="F171" s="15"/>
      <c r="G171" s="14"/>
      <c r="H171" s="245"/>
      <c r="I171" s="14"/>
      <c r="J171" s="246"/>
      <c r="K171" s="14"/>
      <c r="L171" s="14"/>
      <c r="M171" s="14"/>
      <c r="N171" s="14"/>
      <c r="O171" s="14"/>
      <c r="P171" s="14"/>
      <c r="Q171" s="245"/>
      <c r="R171" s="14"/>
      <c r="S171" s="247"/>
      <c r="T171" s="248"/>
      <c r="U171" s="14"/>
      <c r="V171" s="249"/>
      <c r="W171" s="245"/>
      <c r="X171" s="14"/>
      <c r="Y171" s="247"/>
      <c r="Z171" s="250"/>
      <c r="AA171" s="14"/>
      <c r="AB171" s="16"/>
      <c r="AC171" s="251"/>
      <c r="AD171" s="14"/>
      <c r="AE171" s="16"/>
    </row>
    <row r="172" customFormat="false" ht="38.05" hidden="false" customHeight="true" outlineLevel="0" collapsed="false">
      <c r="A172" s="18" t="s">
        <v>21</v>
      </c>
      <c r="B172" s="18" t="s">
        <v>22</v>
      </c>
      <c r="C172" s="18" t="s">
        <v>23</v>
      </c>
      <c r="D172" s="18" t="s">
        <v>24</v>
      </c>
      <c r="E172" s="18" t="s">
        <v>25</v>
      </c>
      <c r="F172" s="19" t="s">
        <v>26</v>
      </c>
      <c r="G172" s="18"/>
      <c r="H172" s="20"/>
      <c r="I172" s="21" t="s">
        <v>27</v>
      </c>
      <c r="J172" s="22"/>
      <c r="K172" s="20"/>
      <c r="L172" s="21" t="s">
        <v>28</v>
      </c>
      <c r="M172" s="22"/>
      <c r="N172" s="20"/>
      <c r="O172" s="21" t="s">
        <v>29</v>
      </c>
      <c r="P172" s="22"/>
      <c r="Q172" s="20"/>
      <c r="R172" s="21" t="s">
        <v>30</v>
      </c>
      <c r="S172" s="22"/>
      <c r="T172" s="23"/>
      <c r="U172" s="21" t="s">
        <v>31</v>
      </c>
      <c r="V172" s="22"/>
      <c r="W172" s="20"/>
      <c r="X172" s="21" t="s">
        <v>32</v>
      </c>
      <c r="Y172" s="22"/>
      <c r="Z172" s="20"/>
      <c r="AA172" s="21" t="s">
        <v>33</v>
      </c>
      <c r="AB172" s="22"/>
      <c r="AC172" s="18" t="s">
        <v>34</v>
      </c>
      <c r="AD172" s="18"/>
      <c r="AE172" s="18"/>
    </row>
    <row r="173" customFormat="false" ht="44.75" hidden="false" customHeight="true" outlineLevel="0" collapsed="false">
      <c r="A173" s="24" t="s">
        <v>378</v>
      </c>
      <c r="B173" s="252"/>
      <c r="C173" s="203" t="s">
        <v>379</v>
      </c>
      <c r="D173" s="25" t="n">
        <v>5.776</v>
      </c>
      <c r="E173" s="26" t="s">
        <v>380</v>
      </c>
      <c r="F173" s="253" t="n">
        <v>41710</v>
      </c>
      <c r="G173" s="28" t="s">
        <v>37</v>
      </c>
      <c r="H173" s="32" t="n">
        <v>0.406</v>
      </c>
      <c r="I173" s="33" t="s">
        <v>39</v>
      </c>
      <c r="J173" s="34" t="n">
        <v>0.332</v>
      </c>
      <c r="K173" s="32" t="n">
        <v>1.908</v>
      </c>
      <c r="L173" s="33" t="s">
        <v>39</v>
      </c>
      <c r="M173" s="34" t="n">
        <v>0.333</v>
      </c>
      <c r="N173" s="32" t="n">
        <v>0.368</v>
      </c>
      <c r="O173" s="33" t="s">
        <v>39</v>
      </c>
      <c r="P173" s="34" t="n">
        <v>0.088</v>
      </c>
      <c r="Q173" s="32" t="n">
        <v>0.589</v>
      </c>
      <c r="R173" s="33" t="s">
        <v>39</v>
      </c>
      <c r="S173" s="34" t="n">
        <v>0.199</v>
      </c>
      <c r="T173" s="35" t="s">
        <v>381</v>
      </c>
      <c r="U173" s="33"/>
      <c r="V173" s="36"/>
      <c r="W173" s="32" t="n">
        <v>8.8</v>
      </c>
      <c r="X173" s="33" t="s">
        <v>39</v>
      </c>
      <c r="Y173" s="34" t="n">
        <v>5.2</v>
      </c>
      <c r="Z173" s="32" t="n">
        <v>80.2</v>
      </c>
      <c r="AA173" s="33" t="s">
        <v>39</v>
      </c>
      <c r="AB173" s="34" t="n">
        <v>3.1</v>
      </c>
      <c r="AC173" s="167"/>
      <c r="AD173" s="167"/>
      <c r="AE173" s="167"/>
    </row>
    <row r="174" customFormat="false" ht="42.5" hidden="false" customHeight="true" outlineLevel="0" collapsed="false">
      <c r="A174" s="39" t="s">
        <v>382</v>
      </c>
      <c r="B174" s="39"/>
      <c r="C174" s="83"/>
      <c r="D174" s="84"/>
      <c r="E174" s="85"/>
      <c r="F174" s="254" t="n">
        <v>41716</v>
      </c>
      <c r="G174" s="28"/>
      <c r="H174" s="29"/>
      <c r="I174" s="33"/>
      <c r="J174" s="31"/>
      <c r="K174" s="29"/>
      <c r="L174" s="33"/>
      <c r="M174" s="31"/>
      <c r="N174" s="29"/>
      <c r="O174" s="33"/>
      <c r="P174" s="31"/>
      <c r="Q174" s="29"/>
      <c r="R174" s="33"/>
      <c r="S174" s="31"/>
      <c r="T174" s="29"/>
      <c r="U174" s="33"/>
      <c r="V174" s="31"/>
      <c r="W174" s="29"/>
      <c r="X174" s="33"/>
      <c r="Y174" s="31"/>
      <c r="Z174" s="29"/>
      <c r="AA174" s="33"/>
      <c r="AB174" s="31"/>
      <c r="AC174" s="37"/>
      <c r="AD174" s="33"/>
      <c r="AE174" s="38"/>
    </row>
    <row r="175" customFormat="false" ht="44.75" hidden="false" customHeight="true" outlineLevel="0" collapsed="false">
      <c r="A175" s="233" t="s">
        <v>383</v>
      </c>
      <c r="B175" s="255"/>
      <c r="C175" s="256" t="s">
        <v>379</v>
      </c>
      <c r="D175" s="257" t="n">
        <v>10.875</v>
      </c>
      <c r="E175" s="258" t="s">
        <v>384</v>
      </c>
      <c r="F175" s="259" t="n">
        <v>41725</v>
      </c>
      <c r="G175" s="260" t="s">
        <v>37</v>
      </c>
      <c r="H175" s="261" t="n">
        <v>0.224</v>
      </c>
      <c r="I175" s="262" t="s">
        <v>39</v>
      </c>
      <c r="J175" s="263" t="n">
        <v>0.222</v>
      </c>
      <c r="K175" s="264" t="s">
        <v>385</v>
      </c>
      <c r="L175" s="262"/>
      <c r="M175" s="263"/>
      <c r="N175" s="261" t="n">
        <v>0.125</v>
      </c>
      <c r="O175" s="262" t="s">
        <v>39</v>
      </c>
      <c r="P175" s="263" t="n">
        <v>0.068</v>
      </c>
      <c r="Q175" s="261" t="n">
        <v>0.1</v>
      </c>
      <c r="R175" s="262" t="s">
        <v>39</v>
      </c>
      <c r="S175" s="263" t="n">
        <v>0.1</v>
      </c>
      <c r="T175" s="264" t="s">
        <v>386</v>
      </c>
      <c r="U175" s="262"/>
      <c r="V175" s="263"/>
      <c r="W175" s="264" t="s">
        <v>387</v>
      </c>
      <c r="X175" s="262"/>
      <c r="Y175" s="263"/>
      <c r="Z175" s="261" t="n">
        <v>3.1</v>
      </c>
      <c r="AA175" s="262" t="s">
        <v>39</v>
      </c>
      <c r="AB175" s="263" t="n">
        <v>0.6</v>
      </c>
      <c r="AC175" s="265"/>
      <c r="AD175" s="265"/>
      <c r="AE175" s="265"/>
    </row>
    <row r="176" customFormat="false" ht="42.5" hidden="false" customHeight="true" outlineLevel="0" collapsed="false">
      <c r="A176" s="266" t="s">
        <v>388</v>
      </c>
      <c r="B176" s="266"/>
      <c r="C176" s="267"/>
      <c r="D176" s="268"/>
      <c r="E176" s="269"/>
      <c r="F176" s="270" t="n">
        <v>41736</v>
      </c>
      <c r="G176" s="260"/>
      <c r="H176" s="271"/>
      <c r="I176" s="262"/>
      <c r="J176" s="272"/>
      <c r="K176" s="271"/>
      <c r="L176" s="262"/>
      <c r="M176" s="272"/>
      <c r="N176" s="271"/>
      <c r="O176" s="262"/>
      <c r="P176" s="272"/>
      <c r="Q176" s="271"/>
      <c r="R176" s="262"/>
      <c r="S176" s="272"/>
      <c r="T176" s="271"/>
      <c r="U176" s="262"/>
      <c r="V176" s="272"/>
      <c r="W176" s="271"/>
      <c r="X176" s="262"/>
      <c r="Y176" s="272"/>
      <c r="Z176" s="271"/>
      <c r="AA176" s="262"/>
      <c r="AB176" s="272"/>
      <c r="AC176" s="273"/>
      <c r="AD176" s="274"/>
      <c r="AE176" s="275"/>
    </row>
    <row r="177" customFormat="false" ht="44.75" hidden="false" customHeight="true" outlineLevel="0" collapsed="false">
      <c r="A177" s="24" t="s">
        <v>389</v>
      </c>
      <c r="B177" s="252"/>
      <c r="C177" s="203" t="s">
        <v>379</v>
      </c>
      <c r="D177" s="25" t="n">
        <v>15.161</v>
      </c>
      <c r="E177" s="26" t="s">
        <v>390</v>
      </c>
      <c r="F177" s="253" t="n">
        <v>41736</v>
      </c>
      <c r="G177" s="28" t="s">
        <v>37</v>
      </c>
      <c r="H177" s="32" t="n">
        <v>0.194</v>
      </c>
      <c r="I177" s="33" t="s">
        <v>39</v>
      </c>
      <c r="J177" s="34" t="n">
        <v>0.16</v>
      </c>
      <c r="K177" s="32" t="n">
        <v>0.24</v>
      </c>
      <c r="L177" s="33" t="s">
        <v>39</v>
      </c>
      <c r="M177" s="34" t="n">
        <v>0.089</v>
      </c>
      <c r="N177" s="32" t="n">
        <v>0.012</v>
      </c>
      <c r="O177" s="33" t="s">
        <v>39</v>
      </c>
      <c r="P177" s="34" t="n">
        <v>0.068</v>
      </c>
      <c r="Q177" s="32" t="n">
        <v>0.297</v>
      </c>
      <c r="R177" s="33" t="s">
        <v>39</v>
      </c>
      <c r="S177" s="34" t="n">
        <v>0.1</v>
      </c>
      <c r="T177" s="32" t="n">
        <v>0.121</v>
      </c>
      <c r="U177" s="33" t="s">
        <v>39</v>
      </c>
      <c r="V177" s="34" t="n">
        <v>0.447</v>
      </c>
      <c r="W177" s="60" t="s">
        <v>391</v>
      </c>
      <c r="X177" s="33"/>
      <c r="Y177" s="34"/>
      <c r="Z177" s="35" t="n">
        <v>2.6</v>
      </c>
      <c r="AA177" s="33" t="s">
        <v>39</v>
      </c>
      <c r="AB177" s="36" t="n">
        <v>0.5</v>
      </c>
      <c r="AC177" s="167"/>
      <c r="AD177" s="167"/>
      <c r="AE177" s="167"/>
    </row>
    <row r="178" customFormat="false" ht="42.5" hidden="false" customHeight="true" outlineLevel="0" collapsed="false">
      <c r="A178" s="39" t="s">
        <v>392</v>
      </c>
      <c r="B178" s="39"/>
      <c r="C178" s="83"/>
      <c r="D178" s="84"/>
      <c r="E178" s="85"/>
      <c r="F178" s="254" t="n">
        <v>41752</v>
      </c>
      <c r="G178" s="28"/>
      <c r="H178" s="29"/>
      <c r="I178" s="33"/>
      <c r="J178" s="31"/>
      <c r="K178" s="29"/>
      <c r="L178" s="33"/>
      <c r="M178" s="31"/>
      <c r="N178" s="29"/>
      <c r="O178" s="33"/>
      <c r="P178" s="31"/>
      <c r="Q178" s="29"/>
      <c r="R178" s="33"/>
      <c r="S178" s="31"/>
      <c r="T178" s="29"/>
      <c r="U178" s="33"/>
      <c r="V178" s="31"/>
      <c r="W178" s="29"/>
      <c r="X178" s="33"/>
      <c r="Y178" s="31"/>
      <c r="Z178" s="29"/>
      <c r="AA178" s="33"/>
      <c r="AB178" s="31"/>
      <c r="AC178" s="37"/>
      <c r="AD178" s="33"/>
      <c r="AE178" s="38"/>
    </row>
    <row r="179" customFormat="false" ht="44.75" hidden="false" customHeight="true" outlineLevel="0" collapsed="false">
      <c r="A179" s="41" t="s">
        <v>393</v>
      </c>
      <c r="B179" s="276"/>
      <c r="C179" s="189" t="s">
        <v>379</v>
      </c>
      <c r="D179" s="76" t="n">
        <v>4.928</v>
      </c>
      <c r="E179" s="42" t="n">
        <v>140423</v>
      </c>
      <c r="F179" s="43" t="n">
        <v>41752</v>
      </c>
      <c r="G179" s="63" t="s">
        <v>208</v>
      </c>
      <c r="H179" s="68" t="s">
        <v>394</v>
      </c>
      <c r="I179" s="70"/>
      <c r="J179" s="66"/>
      <c r="K179" s="64" t="n">
        <v>0.062</v>
      </c>
      <c r="L179" s="91" t="s">
        <v>39</v>
      </c>
      <c r="M179" s="66" t="n">
        <v>0.197</v>
      </c>
      <c r="N179" s="68" t="s">
        <v>395</v>
      </c>
      <c r="O179" s="70"/>
      <c r="P179" s="66"/>
      <c r="Q179" s="64" t="n">
        <v>0.297</v>
      </c>
      <c r="R179" s="91" t="s">
        <v>39</v>
      </c>
      <c r="S179" s="66" t="n">
        <v>0.199</v>
      </c>
      <c r="T179" s="64" t="n">
        <v>0.398</v>
      </c>
      <c r="U179" s="91" t="s">
        <v>39</v>
      </c>
      <c r="V179" s="66" t="n">
        <v>0.735</v>
      </c>
      <c r="W179" s="56" t="n">
        <v>3.3</v>
      </c>
      <c r="X179" s="91" t="s">
        <v>39</v>
      </c>
      <c r="Y179" s="58" t="n">
        <v>3.5</v>
      </c>
      <c r="Z179" s="56" t="n">
        <v>37.1</v>
      </c>
      <c r="AA179" s="91" t="s">
        <v>39</v>
      </c>
      <c r="AB179" s="58" t="n">
        <v>2.1</v>
      </c>
      <c r="AC179" s="69"/>
      <c r="AD179" s="69"/>
      <c r="AE179" s="69"/>
    </row>
    <row r="180" customFormat="false" ht="42.5" hidden="false" customHeight="true" outlineLevel="0" collapsed="false">
      <c r="A180" s="51" t="s">
        <v>396</v>
      </c>
      <c r="B180" s="51"/>
      <c r="C180" s="79"/>
      <c r="D180" s="80"/>
      <c r="E180" s="81"/>
      <c r="F180" s="270" t="n">
        <v>41757</v>
      </c>
      <c r="G180" s="63" t="s">
        <v>176</v>
      </c>
      <c r="H180" s="71"/>
      <c r="I180" s="70"/>
      <c r="J180" s="72"/>
      <c r="K180" s="71"/>
      <c r="L180" s="70"/>
      <c r="M180" s="72"/>
      <c r="N180" s="71"/>
      <c r="O180" s="70"/>
      <c r="P180" s="72"/>
      <c r="Q180" s="71"/>
      <c r="R180" s="70"/>
      <c r="S180" s="72"/>
      <c r="T180" s="71"/>
      <c r="U180" s="70"/>
      <c r="V180" s="72"/>
      <c r="W180" s="71"/>
      <c r="X180" s="70"/>
      <c r="Y180" s="72"/>
      <c r="Z180" s="71"/>
      <c r="AA180" s="70"/>
      <c r="AB180" s="72"/>
      <c r="AC180" s="73"/>
      <c r="AD180" s="70"/>
      <c r="AE180" s="74"/>
    </row>
    <row r="181" customFormat="false" ht="41.35" hidden="false" customHeight="true" outlineLevel="0" collapsed="false">
      <c r="A181" s="24" t="s">
        <v>397</v>
      </c>
      <c r="B181" s="277" t="s">
        <v>398</v>
      </c>
      <c r="C181" s="203" t="s">
        <v>379</v>
      </c>
      <c r="D181" s="25" t="n">
        <v>7.903</v>
      </c>
      <c r="E181" s="26" t="s">
        <v>399</v>
      </c>
      <c r="F181" s="278" t="n">
        <v>41757</v>
      </c>
      <c r="G181" s="28" t="s">
        <v>208</v>
      </c>
      <c r="H181" s="60" t="s">
        <v>400</v>
      </c>
      <c r="I181" s="59"/>
      <c r="J181" s="34"/>
      <c r="K181" s="32" t="n">
        <v>0.12</v>
      </c>
      <c r="L181" s="59" t="s">
        <v>39</v>
      </c>
      <c r="M181" s="34" t="n">
        <v>0.179</v>
      </c>
      <c r="N181" s="32" t="n">
        <v>0.095</v>
      </c>
      <c r="O181" s="59" t="s">
        <v>39</v>
      </c>
      <c r="P181" s="34" t="n">
        <v>0.086</v>
      </c>
      <c r="Q181" s="32" t="n">
        <v>0.37</v>
      </c>
      <c r="R181" s="59" t="s">
        <v>39</v>
      </c>
      <c r="S181" s="34" t="n">
        <v>0.198</v>
      </c>
      <c r="T181" s="60" t="s">
        <v>401</v>
      </c>
      <c r="U181" s="59"/>
      <c r="V181" s="34"/>
      <c r="W181" s="60" t="s">
        <v>402</v>
      </c>
      <c r="X181" s="59"/>
      <c r="Y181" s="34"/>
      <c r="Z181" s="35" t="n">
        <v>48.9</v>
      </c>
      <c r="AA181" s="59" t="s">
        <v>39</v>
      </c>
      <c r="AB181" s="36" t="n">
        <v>1.9</v>
      </c>
      <c r="AC181" s="167"/>
      <c r="AD181" s="167"/>
      <c r="AE181" s="167"/>
    </row>
    <row r="182" customFormat="false" ht="42.5" hidden="false" customHeight="true" outlineLevel="0" collapsed="false">
      <c r="A182" s="39" t="s">
        <v>403</v>
      </c>
      <c r="B182" s="39"/>
      <c r="C182" s="83"/>
      <c r="D182" s="84"/>
      <c r="E182" s="85"/>
      <c r="F182" s="254" t="n">
        <v>41765</v>
      </c>
      <c r="G182" s="28" t="s">
        <v>176</v>
      </c>
      <c r="H182" s="29"/>
      <c r="I182" s="33"/>
      <c r="J182" s="31"/>
      <c r="K182" s="29"/>
      <c r="L182" s="33"/>
      <c r="M182" s="31"/>
      <c r="N182" s="29"/>
      <c r="O182" s="33"/>
      <c r="P182" s="31"/>
      <c r="Q182" s="29"/>
      <c r="R182" s="33"/>
      <c r="S182" s="31"/>
      <c r="T182" s="29"/>
      <c r="U182" s="33"/>
      <c r="V182" s="31"/>
      <c r="W182" s="29"/>
      <c r="X182" s="33"/>
      <c r="Y182" s="31"/>
      <c r="Z182" s="29"/>
      <c r="AA182" s="33"/>
      <c r="AB182" s="31"/>
      <c r="AC182" s="37"/>
      <c r="AD182" s="33"/>
      <c r="AE182" s="38"/>
    </row>
    <row r="183" customFormat="false" ht="44.75" hidden="false" customHeight="true" outlineLevel="0" collapsed="false">
      <c r="A183" s="41" t="s">
        <v>404</v>
      </c>
      <c r="B183" s="279" t="s">
        <v>405</v>
      </c>
      <c r="C183" s="189" t="s">
        <v>379</v>
      </c>
      <c r="D183" s="76" t="n">
        <v>7.826</v>
      </c>
      <c r="E183" s="42" t="n">
        <v>140506</v>
      </c>
      <c r="F183" s="43" t="n">
        <v>41765</v>
      </c>
      <c r="G183" s="63" t="s">
        <v>208</v>
      </c>
      <c r="H183" s="68" t="s">
        <v>406</v>
      </c>
      <c r="I183" s="70"/>
      <c r="J183" s="66"/>
      <c r="K183" s="68" t="s">
        <v>56</v>
      </c>
      <c r="L183" s="70"/>
      <c r="M183" s="66"/>
      <c r="N183" s="64" t="n">
        <v>0.127</v>
      </c>
      <c r="O183" s="91" t="s">
        <v>39</v>
      </c>
      <c r="P183" s="66" t="n">
        <v>0.069</v>
      </c>
      <c r="Q183" s="64" t="n">
        <v>0.213</v>
      </c>
      <c r="R183" s="91" t="s">
        <v>39</v>
      </c>
      <c r="S183" s="66" t="n">
        <v>0.198</v>
      </c>
      <c r="T183" s="64" t="n">
        <v>0.912</v>
      </c>
      <c r="U183" s="91" t="s">
        <v>39</v>
      </c>
      <c r="V183" s="66" t="n">
        <v>0.853</v>
      </c>
      <c r="W183" s="77" t="s">
        <v>402</v>
      </c>
      <c r="X183" s="70"/>
      <c r="Y183" s="58"/>
      <c r="Z183" s="56" t="n">
        <v>2.2</v>
      </c>
      <c r="AA183" s="91" t="s">
        <v>39</v>
      </c>
      <c r="AB183" s="58" t="n">
        <v>0.6</v>
      </c>
      <c r="AC183" s="69"/>
      <c r="AD183" s="69"/>
      <c r="AE183" s="69"/>
    </row>
    <row r="184" customFormat="false" ht="42.5" hidden="false" customHeight="true" outlineLevel="0" collapsed="false">
      <c r="A184" s="51" t="s">
        <v>403</v>
      </c>
      <c r="B184" s="51"/>
      <c r="C184" s="79"/>
      <c r="D184" s="80"/>
      <c r="E184" s="81"/>
      <c r="F184" s="270" t="n">
        <v>41773</v>
      </c>
      <c r="G184" s="63" t="s">
        <v>176</v>
      </c>
      <c r="H184" s="71"/>
      <c r="I184" s="70"/>
      <c r="J184" s="72"/>
      <c r="K184" s="71"/>
      <c r="L184" s="70"/>
      <c r="M184" s="72"/>
      <c r="N184" s="71"/>
      <c r="O184" s="70"/>
      <c r="P184" s="72"/>
      <c r="Q184" s="71"/>
      <c r="R184" s="70"/>
      <c r="S184" s="72"/>
      <c r="T184" s="71"/>
      <c r="U184" s="70"/>
      <c r="V184" s="72"/>
      <c r="W184" s="71"/>
      <c r="X184" s="70"/>
      <c r="Y184" s="72"/>
      <c r="Z184" s="71"/>
      <c r="AA184" s="70"/>
      <c r="AB184" s="72"/>
      <c r="AC184" s="73"/>
      <c r="AD184" s="70"/>
      <c r="AE184" s="74"/>
    </row>
    <row r="185" customFormat="false" ht="44.75" hidden="false" customHeight="true" outlineLevel="0" collapsed="false">
      <c r="A185" s="24" t="s">
        <v>407</v>
      </c>
      <c r="B185" s="277" t="s">
        <v>408</v>
      </c>
      <c r="C185" s="203" t="s">
        <v>379</v>
      </c>
      <c r="D185" s="25" t="n">
        <v>17.936</v>
      </c>
      <c r="E185" s="26" t="s">
        <v>409</v>
      </c>
      <c r="F185" s="278" t="n">
        <v>41773</v>
      </c>
      <c r="G185" s="28" t="s">
        <v>208</v>
      </c>
      <c r="H185" s="32" t="n">
        <v>0.693</v>
      </c>
      <c r="I185" s="33" t="s">
        <v>39</v>
      </c>
      <c r="J185" s="34" t="n">
        <v>0.215</v>
      </c>
      <c r="K185" s="60" t="s">
        <v>410</v>
      </c>
      <c r="L185" s="33"/>
      <c r="M185" s="34"/>
      <c r="N185" s="32" t="n">
        <v>0.239</v>
      </c>
      <c r="O185" s="33" t="s">
        <v>39</v>
      </c>
      <c r="P185" s="34" t="n">
        <v>0.068</v>
      </c>
      <c r="Q185" s="32" t="n">
        <v>0.107</v>
      </c>
      <c r="R185" s="33" t="s">
        <v>39</v>
      </c>
      <c r="S185" s="34" t="n">
        <v>0.1</v>
      </c>
      <c r="T185" s="35" t="s">
        <v>386</v>
      </c>
      <c r="U185" s="33"/>
      <c r="V185" s="36"/>
      <c r="W185" s="35" t="s">
        <v>411</v>
      </c>
      <c r="X185" s="33"/>
      <c r="Y185" s="36"/>
      <c r="Z185" s="35" t="n">
        <v>3.1</v>
      </c>
      <c r="AA185" s="33" t="s">
        <v>39</v>
      </c>
      <c r="AB185" s="36" t="n">
        <v>0.5</v>
      </c>
      <c r="AC185" s="167"/>
      <c r="AD185" s="167"/>
      <c r="AE185" s="167"/>
    </row>
    <row r="186" customFormat="false" ht="42.5" hidden="false" customHeight="true" outlineLevel="0" collapsed="false">
      <c r="A186" s="39" t="s">
        <v>412</v>
      </c>
      <c r="B186" s="39"/>
      <c r="C186" s="83"/>
      <c r="D186" s="84"/>
      <c r="E186" s="85"/>
      <c r="F186" s="254" t="n">
        <v>41792</v>
      </c>
      <c r="G186" s="28" t="s">
        <v>176</v>
      </c>
      <c r="H186" s="29"/>
      <c r="I186" s="33"/>
      <c r="J186" s="31"/>
      <c r="K186" s="29"/>
      <c r="L186" s="33"/>
      <c r="M186" s="31"/>
      <c r="N186" s="29"/>
      <c r="O186" s="33"/>
      <c r="P186" s="31"/>
      <c r="Q186" s="29"/>
      <c r="R186" s="33"/>
      <c r="S186" s="31"/>
      <c r="T186" s="29"/>
      <c r="U186" s="33"/>
      <c r="V186" s="31"/>
      <c r="W186" s="29"/>
      <c r="X186" s="33"/>
      <c r="Y186" s="31"/>
      <c r="Z186" s="29"/>
      <c r="AA186" s="33"/>
      <c r="AB186" s="31"/>
      <c r="AC186" s="37"/>
      <c r="AD186" s="33"/>
      <c r="AE186" s="38"/>
    </row>
    <row r="187" customFormat="false" ht="44.75" hidden="false" customHeight="true" outlineLevel="0" collapsed="false">
      <c r="A187" s="41" t="s">
        <v>413</v>
      </c>
      <c r="B187" s="41" t="s">
        <v>414</v>
      </c>
      <c r="C187" s="75"/>
      <c r="D187" s="76" t="n">
        <v>7.306</v>
      </c>
      <c r="E187" s="42" t="n">
        <v>140602</v>
      </c>
      <c r="F187" s="43" t="n">
        <v>41792</v>
      </c>
      <c r="G187" s="63" t="s">
        <v>208</v>
      </c>
      <c r="H187" s="77" t="s">
        <v>415</v>
      </c>
      <c r="I187" s="70"/>
      <c r="J187" s="58"/>
      <c r="K187" s="64" t="n">
        <v>0.2</v>
      </c>
      <c r="L187" s="91" t="s">
        <v>39</v>
      </c>
      <c r="M187" s="66" t="n">
        <v>0.141</v>
      </c>
      <c r="N187" s="64" t="n">
        <v>0.191</v>
      </c>
      <c r="O187" s="91" t="s">
        <v>39</v>
      </c>
      <c r="P187" s="66" t="n">
        <v>0.069</v>
      </c>
      <c r="Q187" s="77" t="s">
        <v>416</v>
      </c>
      <c r="R187" s="70"/>
      <c r="S187" s="58"/>
      <c r="T187" s="77" t="s">
        <v>75</v>
      </c>
      <c r="U187" s="70"/>
      <c r="V187" s="58"/>
      <c r="W187" s="77" t="s">
        <v>417</v>
      </c>
      <c r="X187" s="70"/>
      <c r="Y187" s="58"/>
      <c r="Z187" s="56" t="n">
        <v>2.2</v>
      </c>
      <c r="AA187" s="91" t="s">
        <v>39</v>
      </c>
      <c r="AB187" s="58" t="n">
        <v>0.6</v>
      </c>
      <c r="AC187" s="69"/>
      <c r="AD187" s="69"/>
      <c r="AE187" s="69"/>
    </row>
    <row r="188" customFormat="false" ht="42.5" hidden="false" customHeight="true" outlineLevel="0" collapsed="false">
      <c r="A188" s="51" t="s">
        <v>418</v>
      </c>
      <c r="B188" s="51"/>
      <c r="C188" s="79"/>
      <c r="D188" s="80"/>
      <c r="E188" s="81"/>
      <c r="F188" s="270" t="n">
        <v>41799</v>
      </c>
      <c r="G188" s="63" t="s">
        <v>176</v>
      </c>
      <c r="H188" s="71"/>
      <c r="I188" s="70"/>
      <c r="J188" s="72"/>
      <c r="K188" s="71"/>
      <c r="L188" s="70"/>
      <c r="M188" s="72"/>
      <c r="N188" s="71"/>
      <c r="O188" s="70"/>
      <c r="P188" s="72"/>
      <c r="Q188" s="71"/>
      <c r="R188" s="70"/>
      <c r="S188" s="72"/>
      <c r="T188" s="71"/>
      <c r="U188" s="70"/>
      <c r="V188" s="72"/>
      <c r="W188" s="71"/>
      <c r="X188" s="70"/>
      <c r="Y188" s="72"/>
      <c r="Z188" s="71"/>
      <c r="AA188" s="70"/>
      <c r="AB188" s="72"/>
      <c r="AC188" s="73"/>
      <c r="AD188" s="70"/>
      <c r="AE188" s="74"/>
    </row>
    <row r="189" customFormat="false" ht="44.75" hidden="false" customHeight="true" outlineLevel="0" collapsed="false">
      <c r="A189" s="24" t="s">
        <v>419</v>
      </c>
      <c r="B189" s="24" t="s">
        <v>414</v>
      </c>
      <c r="C189" s="82"/>
      <c r="D189" s="25" t="n">
        <v>7.686</v>
      </c>
      <c r="E189" s="26" t="n">
        <v>140609</v>
      </c>
      <c r="F189" s="278" t="n">
        <v>41799</v>
      </c>
      <c r="G189" s="28" t="s">
        <v>208</v>
      </c>
      <c r="H189" s="32" t="n">
        <v>0.076</v>
      </c>
      <c r="I189" s="33" t="s">
        <v>39</v>
      </c>
      <c r="J189" s="34" t="n">
        <v>0.229</v>
      </c>
      <c r="K189" s="32" t="n">
        <v>0.023</v>
      </c>
      <c r="L189" s="33" t="s">
        <v>39</v>
      </c>
      <c r="M189" s="34" t="n">
        <v>0.166</v>
      </c>
      <c r="N189" s="32" t="n">
        <v>0.113</v>
      </c>
      <c r="O189" s="33" t="s">
        <v>39</v>
      </c>
      <c r="P189" s="34" t="n">
        <v>0.048</v>
      </c>
      <c r="Q189" s="32" t="n">
        <v>0.053</v>
      </c>
      <c r="R189" s="33" t="s">
        <v>39</v>
      </c>
      <c r="S189" s="34" t="n">
        <v>0.199</v>
      </c>
      <c r="T189" s="35" t="s">
        <v>420</v>
      </c>
      <c r="U189" s="33"/>
      <c r="V189" s="36"/>
      <c r="W189" s="35" t="s">
        <v>421</v>
      </c>
      <c r="X189" s="33"/>
      <c r="Y189" s="36"/>
      <c r="Z189" s="35" t="n">
        <v>10.4</v>
      </c>
      <c r="AA189" s="33" t="s">
        <v>39</v>
      </c>
      <c r="AB189" s="36" t="n">
        <v>1</v>
      </c>
      <c r="AC189" s="167"/>
      <c r="AD189" s="167"/>
      <c r="AE189" s="167"/>
    </row>
    <row r="190" customFormat="false" ht="42.5" hidden="false" customHeight="true" outlineLevel="0" collapsed="false">
      <c r="A190" s="39" t="s">
        <v>422</v>
      </c>
      <c r="B190" s="39"/>
      <c r="C190" s="83"/>
      <c r="D190" s="84"/>
      <c r="E190" s="85"/>
      <c r="F190" s="254" t="n">
        <v>41807</v>
      </c>
      <c r="G190" s="28" t="s">
        <v>176</v>
      </c>
      <c r="H190" s="29"/>
      <c r="I190" s="33"/>
      <c r="J190" s="31"/>
      <c r="K190" s="29"/>
      <c r="L190" s="33"/>
      <c r="M190" s="31"/>
      <c r="N190" s="29"/>
      <c r="O190" s="33"/>
      <c r="P190" s="31"/>
      <c r="Q190" s="29"/>
      <c r="R190" s="33"/>
      <c r="S190" s="31"/>
      <c r="T190" s="29"/>
      <c r="U190" s="33"/>
      <c r="V190" s="31"/>
      <c r="W190" s="29"/>
      <c r="X190" s="33"/>
      <c r="Y190" s="31"/>
      <c r="Z190" s="29"/>
      <c r="AA190" s="33"/>
      <c r="AB190" s="31"/>
      <c r="AC190" s="37"/>
      <c r="AD190" s="33"/>
      <c r="AE190" s="38"/>
    </row>
    <row r="191" customFormat="false" ht="44.75" hidden="false" customHeight="true" outlineLevel="0" collapsed="false">
      <c r="A191" s="41" t="s">
        <v>423</v>
      </c>
      <c r="B191" s="41" t="s">
        <v>414</v>
      </c>
      <c r="C191" s="75"/>
      <c r="D191" s="76" t="n">
        <v>5.84</v>
      </c>
      <c r="E191" s="42" t="n">
        <v>140708</v>
      </c>
      <c r="F191" s="43" t="n">
        <v>41828</v>
      </c>
      <c r="G191" s="63" t="s">
        <v>208</v>
      </c>
      <c r="H191" s="56" t="n">
        <v>0.349</v>
      </c>
      <c r="I191" s="91" t="s">
        <v>39</v>
      </c>
      <c r="J191" s="58" t="n">
        <v>0.294</v>
      </c>
      <c r="K191" s="56" t="n">
        <v>0.308</v>
      </c>
      <c r="L191" s="91" t="s">
        <v>39</v>
      </c>
      <c r="M191" s="58" t="n">
        <v>0.166</v>
      </c>
      <c r="N191" s="77" t="s">
        <v>424</v>
      </c>
      <c r="O191" s="70"/>
      <c r="P191" s="58"/>
      <c r="Q191" s="56" t="n">
        <v>0.297</v>
      </c>
      <c r="R191" s="91" t="s">
        <v>39</v>
      </c>
      <c r="S191" s="58" t="n">
        <v>0.199</v>
      </c>
      <c r="T191" s="77" t="s">
        <v>425</v>
      </c>
      <c r="U191" s="70"/>
      <c r="V191" s="58"/>
      <c r="W191" s="77" t="s">
        <v>426</v>
      </c>
      <c r="X191" s="70"/>
      <c r="Y191" s="58"/>
      <c r="Z191" s="56" t="n">
        <v>4.6</v>
      </c>
      <c r="AA191" s="91" t="s">
        <v>39</v>
      </c>
      <c r="AB191" s="58" t="n">
        <v>0.8</v>
      </c>
      <c r="AC191" s="69"/>
      <c r="AD191" s="69"/>
      <c r="AE191" s="69"/>
    </row>
    <row r="192" customFormat="false" ht="42.5" hidden="false" customHeight="true" outlineLevel="0" collapsed="false">
      <c r="A192" s="51" t="s">
        <v>427</v>
      </c>
      <c r="B192" s="51"/>
      <c r="C192" s="79"/>
      <c r="D192" s="80"/>
      <c r="E192" s="81"/>
      <c r="F192" s="270" t="n">
        <v>41835</v>
      </c>
      <c r="G192" s="63" t="s">
        <v>176</v>
      </c>
      <c r="H192" s="71"/>
      <c r="I192" s="70"/>
      <c r="J192" s="72"/>
      <c r="K192" s="71"/>
      <c r="L192" s="70"/>
      <c r="M192" s="72"/>
      <c r="N192" s="71"/>
      <c r="O192" s="70"/>
      <c r="P192" s="72"/>
      <c r="Q192" s="71"/>
      <c r="R192" s="70"/>
      <c r="S192" s="72"/>
      <c r="T192" s="71"/>
      <c r="U192" s="70"/>
      <c r="V192" s="72"/>
      <c r="W192" s="71"/>
      <c r="X192" s="70"/>
      <c r="Y192" s="72"/>
      <c r="Z192" s="71"/>
      <c r="AA192" s="70"/>
      <c r="AB192" s="72"/>
      <c r="AC192" s="73"/>
      <c r="AD192" s="70"/>
      <c r="AE192" s="74"/>
    </row>
    <row r="193" customFormat="false" ht="38.05" hidden="false" customHeight="true" outlineLevel="0" collapsed="fals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</row>
    <row r="194" customFormat="false" ht="38.05" hidden="false" customHeight="true" outlineLevel="0" collapsed="false">
      <c r="A194" s="18" t="s">
        <v>21</v>
      </c>
      <c r="B194" s="18" t="s">
        <v>22</v>
      </c>
      <c r="C194" s="18" t="s">
        <v>23</v>
      </c>
      <c r="D194" s="18" t="s">
        <v>24</v>
      </c>
      <c r="E194" s="18" t="s">
        <v>25</v>
      </c>
      <c r="F194" s="19" t="s">
        <v>26</v>
      </c>
      <c r="G194" s="18"/>
      <c r="H194" s="20"/>
      <c r="I194" s="21" t="s">
        <v>27</v>
      </c>
      <c r="J194" s="22"/>
      <c r="K194" s="20"/>
      <c r="L194" s="21" t="s">
        <v>28</v>
      </c>
      <c r="M194" s="22"/>
      <c r="N194" s="20"/>
      <c r="O194" s="21" t="s">
        <v>29</v>
      </c>
      <c r="P194" s="22"/>
      <c r="Q194" s="20"/>
      <c r="R194" s="21" t="s">
        <v>30</v>
      </c>
      <c r="S194" s="22"/>
      <c r="T194" s="23"/>
      <c r="U194" s="21" t="s">
        <v>31</v>
      </c>
      <c r="V194" s="22"/>
      <c r="W194" s="20"/>
      <c r="X194" s="21" t="s">
        <v>32</v>
      </c>
      <c r="Y194" s="22"/>
      <c r="Z194" s="20"/>
      <c r="AA194" s="21" t="s">
        <v>33</v>
      </c>
      <c r="AB194" s="22"/>
      <c r="AC194" s="18" t="s">
        <v>34</v>
      </c>
      <c r="AD194" s="18"/>
      <c r="AE194" s="18"/>
    </row>
    <row r="195" customFormat="false" ht="44.75" hidden="false" customHeight="true" outlineLevel="0" collapsed="false">
      <c r="A195" s="24" t="s">
        <v>428</v>
      </c>
      <c r="B195" s="24" t="s">
        <v>414</v>
      </c>
      <c r="C195" s="82"/>
      <c r="D195" s="25" t="n">
        <v>8.896</v>
      </c>
      <c r="E195" s="26" t="s">
        <v>429</v>
      </c>
      <c r="F195" s="278" t="n">
        <v>41834</v>
      </c>
      <c r="G195" s="28" t="s">
        <v>208</v>
      </c>
      <c r="H195" s="35" t="s">
        <v>430</v>
      </c>
      <c r="I195" s="33"/>
      <c r="J195" s="36"/>
      <c r="K195" s="35" t="n">
        <v>0.054</v>
      </c>
      <c r="L195" s="33" t="s">
        <v>39</v>
      </c>
      <c r="M195" s="36" t="n">
        <v>0.166</v>
      </c>
      <c r="N195" s="32" t="n">
        <v>0.023</v>
      </c>
      <c r="O195" s="33" t="s">
        <v>39</v>
      </c>
      <c r="P195" s="34" t="n">
        <v>0.044</v>
      </c>
      <c r="Q195" s="35" t="n">
        <v>0.081</v>
      </c>
      <c r="R195" s="33" t="s">
        <v>39</v>
      </c>
      <c r="S195" s="36" t="n">
        <v>0.197</v>
      </c>
      <c r="T195" s="35" t="s">
        <v>142</v>
      </c>
      <c r="U195" s="33"/>
      <c r="V195" s="36"/>
      <c r="W195" s="35" t="s">
        <v>431</v>
      </c>
      <c r="X195" s="33"/>
      <c r="Y195" s="36"/>
      <c r="Z195" s="35" t="n">
        <v>2.4</v>
      </c>
      <c r="AA195" s="33" t="s">
        <v>39</v>
      </c>
      <c r="AB195" s="36" t="n">
        <v>0.6</v>
      </c>
      <c r="AC195" s="167"/>
      <c r="AD195" s="167"/>
      <c r="AE195" s="167"/>
    </row>
    <row r="196" customFormat="false" ht="42.5" hidden="false" customHeight="true" outlineLevel="0" collapsed="false">
      <c r="A196" s="39" t="s">
        <v>432</v>
      </c>
      <c r="B196" s="39"/>
      <c r="C196" s="83"/>
      <c r="D196" s="84"/>
      <c r="E196" s="85"/>
      <c r="F196" s="254" t="n">
        <v>41843</v>
      </c>
      <c r="G196" s="28" t="s">
        <v>176</v>
      </c>
      <c r="H196" s="29"/>
      <c r="I196" s="33"/>
      <c r="J196" s="31"/>
      <c r="K196" s="29"/>
      <c r="L196" s="33"/>
      <c r="M196" s="31"/>
      <c r="N196" s="29"/>
      <c r="O196" s="33"/>
      <c r="P196" s="31"/>
      <c r="Q196" s="29"/>
      <c r="R196" s="33"/>
      <c r="S196" s="31"/>
      <c r="T196" s="29"/>
      <c r="U196" s="33"/>
      <c r="V196" s="31"/>
      <c r="W196" s="29"/>
      <c r="X196" s="33"/>
      <c r="Y196" s="31"/>
      <c r="Z196" s="29"/>
      <c r="AA196" s="33"/>
      <c r="AB196" s="31"/>
      <c r="AC196" s="37"/>
      <c r="AD196" s="33"/>
      <c r="AE196" s="38"/>
    </row>
    <row r="197" customFormat="false" ht="44.75" hidden="false" customHeight="true" outlineLevel="0" collapsed="false">
      <c r="A197" s="41" t="s">
        <v>433</v>
      </c>
      <c r="B197" s="41" t="s">
        <v>414</v>
      </c>
      <c r="C197" s="75"/>
      <c r="D197" s="76" t="n">
        <v>10.5</v>
      </c>
      <c r="E197" s="42" t="n">
        <v>140807</v>
      </c>
      <c r="F197" s="43" t="n">
        <v>41858</v>
      </c>
      <c r="G197" s="63" t="s">
        <v>208</v>
      </c>
      <c r="H197" s="77" t="s">
        <v>434</v>
      </c>
      <c r="I197" s="70"/>
      <c r="J197" s="58"/>
      <c r="K197" s="68" t="s">
        <v>435</v>
      </c>
      <c r="L197" s="70"/>
      <c r="M197" s="66"/>
      <c r="N197" s="64" t="n">
        <v>0.063</v>
      </c>
      <c r="O197" s="91" t="s">
        <v>39</v>
      </c>
      <c r="P197" s="66" t="n">
        <v>0.044</v>
      </c>
      <c r="Q197" s="64" t="n">
        <v>0.093</v>
      </c>
      <c r="R197" s="91" t="s">
        <v>39</v>
      </c>
      <c r="S197" s="66" t="n">
        <v>0.198</v>
      </c>
      <c r="T197" s="77" t="s">
        <v>436</v>
      </c>
      <c r="U197" s="70"/>
      <c r="V197" s="58"/>
      <c r="W197" s="77" t="s">
        <v>437</v>
      </c>
      <c r="X197" s="70"/>
      <c r="Y197" s="58"/>
      <c r="Z197" s="64" t="n">
        <v>2.3</v>
      </c>
      <c r="AA197" s="91" t="s">
        <v>39</v>
      </c>
      <c r="AB197" s="66" t="n">
        <v>0.7</v>
      </c>
      <c r="AC197" s="69"/>
      <c r="AD197" s="69"/>
      <c r="AE197" s="69"/>
    </row>
    <row r="198" customFormat="false" ht="42.5" hidden="false" customHeight="true" outlineLevel="0" collapsed="false">
      <c r="A198" s="51" t="s">
        <v>438</v>
      </c>
      <c r="B198" s="51"/>
      <c r="C198" s="79"/>
      <c r="D198" s="80"/>
      <c r="E198" s="81"/>
      <c r="F198" s="270" t="n">
        <v>41869</v>
      </c>
      <c r="G198" s="63" t="s">
        <v>176</v>
      </c>
      <c r="H198" s="71"/>
      <c r="I198" s="70"/>
      <c r="J198" s="72"/>
      <c r="K198" s="71"/>
      <c r="L198" s="70"/>
      <c r="M198" s="72"/>
      <c r="N198" s="71"/>
      <c r="O198" s="70"/>
      <c r="P198" s="72"/>
      <c r="Q198" s="71"/>
      <c r="R198" s="70"/>
      <c r="S198" s="72"/>
      <c r="T198" s="71"/>
      <c r="U198" s="70"/>
      <c r="V198" s="72"/>
      <c r="W198" s="71"/>
      <c r="X198" s="70"/>
      <c r="Y198" s="72"/>
      <c r="Z198" s="71"/>
      <c r="AA198" s="70"/>
      <c r="AB198" s="72"/>
      <c r="AC198" s="73"/>
      <c r="AD198" s="70"/>
      <c r="AE198" s="74"/>
    </row>
    <row r="199" customFormat="false" ht="44.75" hidden="false" customHeight="true" outlineLevel="0" collapsed="false">
      <c r="A199" s="24" t="s">
        <v>439</v>
      </c>
      <c r="B199" s="24" t="s">
        <v>440</v>
      </c>
      <c r="C199" s="82"/>
      <c r="D199" s="25" t="n">
        <v>7.91</v>
      </c>
      <c r="E199" s="26" t="n">
        <v>140723</v>
      </c>
      <c r="F199" s="278" t="n">
        <v>41843</v>
      </c>
      <c r="G199" s="28" t="s">
        <v>208</v>
      </c>
      <c r="H199" s="35" t="n">
        <v>0.714</v>
      </c>
      <c r="I199" s="33" t="s">
        <v>39</v>
      </c>
      <c r="J199" s="36" t="n">
        <v>0.285</v>
      </c>
      <c r="K199" s="35" t="n">
        <v>0.1</v>
      </c>
      <c r="L199" s="33" t="s">
        <v>39</v>
      </c>
      <c r="M199" s="36" t="n">
        <v>0.166</v>
      </c>
      <c r="N199" s="35" t="n">
        <v>0.003</v>
      </c>
      <c r="O199" s="33" t="s">
        <v>39</v>
      </c>
      <c r="P199" s="36" t="n">
        <v>0.048</v>
      </c>
      <c r="Q199" s="35" t="n">
        <v>0.196</v>
      </c>
      <c r="R199" s="33" t="s">
        <v>39</v>
      </c>
      <c r="S199" s="36" t="n">
        <v>0.198</v>
      </c>
      <c r="T199" s="35" t="n">
        <v>0.374</v>
      </c>
      <c r="U199" s="33" t="s">
        <v>39</v>
      </c>
      <c r="V199" s="36" t="n">
        <v>0.594</v>
      </c>
      <c r="W199" s="35" t="s">
        <v>441</v>
      </c>
      <c r="X199" s="33"/>
      <c r="Y199" s="36"/>
      <c r="Z199" s="35" t="n">
        <v>9.6</v>
      </c>
      <c r="AA199" s="33" t="s">
        <v>39</v>
      </c>
      <c r="AB199" s="36" t="n">
        <v>0.9</v>
      </c>
      <c r="AC199" s="167"/>
      <c r="AD199" s="167"/>
      <c r="AE199" s="167"/>
    </row>
    <row r="200" customFormat="false" ht="42.5" hidden="false" customHeight="true" outlineLevel="0" collapsed="false">
      <c r="A200" s="39" t="s">
        <v>442</v>
      </c>
      <c r="B200" s="39"/>
      <c r="C200" s="83"/>
      <c r="D200" s="84"/>
      <c r="E200" s="85"/>
      <c r="F200" s="254" t="n">
        <v>41851</v>
      </c>
      <c r="G200" s="28" t="s">
        <v>176</v>
      </c>
      <c r="H200" s="29"/>
      <c r="I200" s="33"/>
      <c r="J200" s="31"/>
      <c r="K200" s="29"/>
      <c r="L200" s="33"/>
      <c r="M200" s="31"/>
      <c r="N200" s="29"/>
      <c r="O200" s="33"/>
      <c r="P200" s="31"/>
      <c r="Q200" s="29"/>
      <c r="R200" s="33"/>
      <c r="S200" s="31"/>
      <c r="T200" s="29"/>
      <c r="U200" s="33"/>
      <c r="V200" s="31"/>
      <c r="W200" s="29"/>
      <c r="X200" s="33"/>
      <c r="Y200" s="31"/>
      <c r="Z200" s="29"/>
      <c r="AA200" s="33"/>
      <c r="AB200" s="31"/>
      <c r="AC200" s="37"/>
      <c r="AD200" s="33"/>
      <c r="AE200" s="38"/>
    </row>
    <row r="201" customFormat="false" ht="44.75" hidden="false" customHeight="true" outlineLevel="0" collapsed="false">
      <c r="A201" s="41" t="s">
        <v>443</v>
      </c>
      <c r="B201" s="41"/>
      <c r="C201" s="75"/>
      <c r="D201" s="76" t="n">
        <v>6.451</v>
      </c>
      <c r="E201" s="42" t="n">
        <v>140731</v>
      </c>
      <c r="F201" s="43" t="n">
        <v>41851</v>
      </c>
      <c r="G201" s="63" t="s">
        <v>208</v>
      </c>
      <c r="H201" s="77" t="s">
        <v>444</v>
      </c>
      <c r="I201" s="70"/>
      <c r="J201" s="58"/>
      <c r="K201" s="77" t="s">
        <v>445</v>
      </c>
      <c r="L201" s="70"/>
      <c r="M201" s="58"/>
      <c r="N201" s="56" t="n">
        <v>0.064</v>
      </c>
      <c r="O201" s="91" t="s">
        <v>39</v>
      </c>
      <c r="P201" s="58" t="n">
        <v>0.087</v>
      </c>
      <c r="Q201" s="56" t="n">
        <v>1.576</v>
      </c>
      <c r="R201" s="91" t="s">
        <v>39</v>
      </c>
      <c r="S201" s="58" t="n">
        <v>0.295</v>
      </c>
      <c r="T201" s="77" t="s">
        <v>446</v>
      </c>
      <c r="U201" s="70"/>
      <c r="V201" s="58"/>
      <c r="W201" s="77" t="s">
        <v>447</v>
      </c>
      <c r="X201" s="70"/>
      <c r="Y201" s="58"/>
      <c r="Z201" s="56" t="n">
        <v>16.4</v>
      </c>
      <c r="AA201" s="91" t="s">
        <v>39</v>
      </c>
      <c r="AB201" s="58" t="n">
        <v>1.3</v>
      </c>
      <c r="AC201" s="69"/>
      <c r="AD201" s="69"/>
      <c r="AE201" s="69"/>
    </row>
    <row r="202" customFormat="false" ht="42.5" hidden="false" customHeight="true" outlineLevel="0" collapsed="false">
      <c r="A202" s="51" t="s">
        <v>448</v>
      </c>
      <c r="B202" s="51"/>
      <c r="C202" s="79"/>
      <c r="D202" s="80"/>
      <c r="E202" s="81"/>
      <c r="F202" s="270" t="n">
        <v>41858</v>
      </c>
      <c r="G202" s="63" t="s">
        <v>176</v>
      </c>
      <c r="H202" s="71"/>
      <c r="I202" s="70"/>
      <c r="J202" s="72"/>
      <c r="K202" s="71"/>
      <c r="L202" s="70"/>
      <c r="M202" s="72"/>
      <c r="N202" s="71"/>
      <c r="O202" s="70"/>
      <c r="P202" s="72"/>
      <c r="Q202" s="71"/>
      <c r="R202" s="70"/>
      <c r="S202" s="72"/>
      <c r="T202" s="71"/>
      <c r="U202" s="70"/>
      <c r="V202" s="72"/>
      <c r="W202" s="71"/>
      <c r="X202" s="70"/>
      <c r="Y202" s="72"/>
      <c r="Z202" s="71"/>
      <c r="AA202" s="70"/>
      <c r="AB202" s="72"/>
      <c r="AC202" s="73"/>
      <c r="AD202" s="70"/>
      <c r="AE202" s="74"/>
    </row>
    <row r="203" customFormat="false" ht="43.85" hidden="false" customHeight="true" outlineLevel="0" collapsed="false">
      <c r="A203" s="24" t="s">
        <v>449</v>
      </c>
      <c r="B203" s="24" t="s">
        <v>450</v>
      </c>
      <c r="C203" s="82"/>
      <c r="D203" s="25" t="n">
        <v>6.95</v>
      </c>
      <c r="E203" s="26" t="s">
        <v>451</v>
      </c>
      <c r="F203" s="27" t="n">
        <v>41876</v>
      </c>
      <c r="G203" s="28" t="s">
        <v>37</v>
      </c>
      <c r="H203" s="60" t="s">
        <v>452</v>
      </c>
      <c r="I203" s="59"/>
      <c r="J203" s="34"/>
      <c r="K203" s="32" t="n">
        <v>0.2</v>
      </c>
      <c r="L203" s="59" t="s">
        <v>39</v>
      </c>
      <c r="M203" s="34" t="n">
        <v>0.447</v>
      </c>
      <c r="N203" s="60" t="s">
        <v>453</v>
      </c>
      <c r="O203" s="59"/>
      <c r="P203" s="34"/>
      <c r="Q203" s="32" t="n">
        <v>4.076</v>
      </c>
      <c r="R203" s="59" t="s">
        <v>38</v>
      </c>
      <c r="S203" s="34" t="n">
        <v>0.392</v>
      </c>
      <c r="T203" s="32" t="n">
        <v>0.071</v>
      </c>
      <c r="U203" s="59" t="s">
        <v>39</v>
      </c>
      <c r="V203" s="34" t="n">
        <v>0.77</v>
      </c>
      <c r="W203" s="60" t="s">
        <v>454</v>
      </c>
      <c r="X203" s="59"/>
      <c r="Y203" s="34"/>
      <c r="Z203" s="32" t="n">
        <v>14.8</v>
      </c>
      <c r="AA203" s="59" t="s">
        <v>39</v>
      </c>
      <c r="AB203" s="34" t="n">
        <v>1.3</v>
      </c>
      <c r="AC203" s="12"/>
      <c r="AD203" s="12"/>
      <c r="AE203" s="12"/>
    </row>
    <row r="204" customFormat="false" ht="34.3" hidden="false" customHeight="true" outlineLevel="0" collapsed="false">
      <c r="A204" s="39" t="s">
        <v>455</v>
      </c>
      <c r="B204" s="39"/>
      <c r="C204" s="83"/>
      <c r="D204" s="84"/>
      <c r="E204" s="85"/>
      <c r="F204" s="280" t="n">
        <v>41884</v>
      </c>
      <c r="G204" s="28"/>
      <c r="H204" s="29"/>
      <c r="I204" s="33"/>
      <c r="J204" s="36"/>
      <c r="K204" s="35"/>
      <c r="L204" s="33"/>
      <c r="M204" s="36"/>
      <c r="N204" s="32"/>
      <c r="O204" s="33"/>
      <c r="P204" s="34"/>
      <c r="Q204" s="29"/>
      <c r="R204" s="33"/>
      <c r="S204" s="36"/>
      <c r="T204" s="35"/>
      <c r="U204" s="33"/>
      <c r="V204" s="36"/>
      <c r="W204" s="35"/>
      <c r="X204" s="33"/>
      <c r="Y204" s="36"/>
      <c r="Z204" s="35"/>
      <c r="AA204" s="33"/>
      <c r="AB204" s="31"/>
      <c r="AC204" s="29"/>
      <c r="AD204" s="33"/>
      <c r="AE204" s="31"/>
    </row>
    <row r="205" customFormat="false" ht="43.85" hidden="false" customHeight="true" outlineLevel="0" collapsed="false">
      <c r="A205" s="41" t="s">
        <v>456</v>
      </c>
      <c r="B205" s="41" t="s">
        <v>457</v>
      </c>
      <c r="C205" s="75"/>
      <c r="D205" s="76" t="n">
        <v>5.861</v>
      </c>
      <c r="E205" s="42" t="n">
        <v>140902</v>
      </c>
      <c r="F205" s="62" t="n">
        <v>41884</v>
      </c>
      <c r="G205" s="63" t="s">
        <v>37</v>
      </c>
      <c r="H205" s="64" t="n">
        <v>0.175</v>
      </c>
      <c r="I205" s="65" t="s">
        <v>39</v>
      </c>
      <c r="J205" s="66" t="n">
        <v>0.235</v>
      </c>
      <c r="K205" s="64" t="n">
        <v>5.844</v>
      </c>
      <c r="L205" s="65" t="s">
        <v>39</v>
      </c>
      <c r="M205" s="66" t="n">
        <v>0.591</v>
      </c>
      <c r="N205" s="64" t="n">
        <v>0.331</v>
      </c>
      <c r="O205" s="65" t="s">
        <v>39</v>
      </c>
      <c r="P205" s="66" t="n">
        <v>0.088</v>
      </c>
      <c r="Q205" s="64" t="n">
        <v>1.995</v>
      </c>
      <c r="R205" s="65" t="s">
        <v>38</v>
      </c>
      <c r="S205" s="66" t="n">
        <v>0.297</v>
      </c>
      <c r="T205" s="64" t="n">
        <v>2.001</v>
      </c>
      <c r="U205" s="65" t="s">
        <v>39</v>
      </c>
      <c r="V205" s="66" t="n">
        <v>0.876</v>
      </c>
      <c r="W205" s="68" t="s">
        <v>458</v>
      </c>
      <c r="X205" s="65"/>
      <c r="Y205" s="66"/>
      <c r="Z205" s="56" t="n">
        <v>7.7</v>
      </c>
      <c r="AA205" s="65" t="s">
        <v>39</v>
      </c>
      <c r="AB205" s="58" t="n">
        <v>1.1</v>
      </c>
      <c r="AC205" s="78"/>
      <c r="AD205" s="78"/>
      <c r="AE205" s="78"/>
    </row>
    <row r="206" customFormat="false" ht="34.3" hidden="false" customHeight="true" outlineLevel="0" collapsed="false">
      <c r="A206" s="51" t="s">
        <v>459</v>
      </c>
      <c r="B206" s="51"/>
      <c r="C206" s="79"/>
      <c r="D206" s="80"/>
      <c r="E206" s="81"/>
      <c r="F206" s="53" t="n">
        <v>41890</v>
      </c>
      <c r="G206" s="63"/>
      <c r="H206" s="71"/>
      <c r="I206" s="70"/>
      <c r="J206" s="58"/>
      <c r="K206" s="56"/>
      <c r="L206" s="70"/>
      <c r="M206" s="58"/>
      <c r="N206" s="64"/>
      <c r="O206" s="70"/>
      <c r="P206" s="66"/>
      <c r="Q206" s="71"/>
      <c r="R206" s="70"/>
      <c r="S206" s="58"/>
      <c r="T206" s="56"/>
      <c r="U206" s="70"/>
      <c r="V206" s="58"/>
      <c r="W206" s="56"/>
      <c r="X206" s="70"/>
      <c r="Y206" s="58"/>
      <c r="Z206" s="56"/>
      <c r="AA206" s="70"/>
      <c r="AB206" s="72"/>
      <c r="AC206" s="71"/>
      <c r="AD206" s="70"/>
      <c r="AE206" s="72"/>
    </row>
    <row r="207" customFormat="false" ht="43.85" hidden="false" customHeight="true" outlineLevel="0" collapsed="false">
      <c r="A207" s="24" t="s">
        <v>460</v>
      </c>
      <c r="B207" s="24" t="s">
        <v>461</v>
      </c>
      <c r="C207" s="82"/>
      <c r="D207" s="25" t="n">
        <v>6.812</v>
      </c>
      <c r="E207" s="26" t="s">
        <v>462</v>
      </c>
      <c r="F207" s="27" t="n">
        <v>41897</v>
      </c>
      <c r="G207" s="28" t="s">
        <v>37</v>
      </c>
      <c r="H207" s="35" t="s">
        <v>463</v>
      </c>
      <c r="I207" s="59"/>
      <c r="J207" s="36"/>
      <c r="K207" s="32" t="n">
        <v>0.069</v>
      </c>
      <c r="L207" s="59" t="s">
        <v>39</v>
      </c>
      <c r="M207" s="34" t="n">
        <v>0.186</v>
      </c>
      <c r="N207" s="32" t="n">
        <v>0.109</v>
      </c>
      <c r="O207" s="59" t="s">
        <v>39</v>
      </c>
      <c r="P207" s="34" t="n">
        <v>0.088</v>
      </c>
      <c r="Q207" s="35" t="n">
        <v>1.137</v>
      </c>
      <c r="R207" s="59" t="s">
        <v>38</v>
      </c>
      <c r="S207" s="36" t="n">
        <v>0.296</v>
      </c>
      <c r="T207" s="35" t="n">
        <v>0.22</v>
      </c>
      <c r="U207" s="59" t="s">
        <v>39</v>
      </c>
      <c r="V207" s="36" t="n">
        <v>0.55</v>
      </c>
      <c r="W207" s="60" t="s">
        <v>464</v>
      </c>
      <c r="X207" s="59"/>
      <c r="Y207" s="34"/>
      <c r="Z207" s="35" t="n">
        <v>4.3</v>
      </c>
      <c r="AA207" s="59" t="s">
        <v>39</v>
      </c>
      <c r="AB207" s="36" t="n">
        <v>0.8</v>
      </c>
      <c r="AC207" s="12"/>
      <c r="AD207" s="12"/>
      <c r="AE207" s="12"/>
    </row>
    <row r="208" customFormat="false" ht="34.3" hidden="false" customHeight="true" outlineLevel="0" collapsed="false">
      <c r="A208" s="39" t="s">
        <v>465</v>
      </c>
      <c r="B208" s="39"/>
      <c r="C208" s="83"/>
      <c r="D208" s="84"/>
      <c r="E208" s="85"/>
      <c r="F208" s="280" t="n">
        <v>41904</v>
      </c>
      <c r="G208" s="28"/>
      <c r="H208" s="29"/>
      <c r="I208" s="33"/>
      <c r="J208" s="36"/>
      <c r="K208" s="35"/>
      <c r="L208" s="33"/>
      <c r="M208" s="36"/>
      <c r="N208" s="32"/>
      <c r="O208" s="33"/>
      <c r="P208" s="34"/>
      <c r="Q208" s="29"/>
      <c r="R208" s="33"/>
      <c r="S208" s="36"/>
      <c r="T208" s="35"/>
      <c r="U208" s="33"/>
      <c r="V208" s="36"/>
      <c r="W208" s="35"/>
      <c r="X208" s="33"/>
      <c r="Y208" s="36"/>
      <c r="Z208" s="35"/>
      <c r="AA208" s="33"/>
      <c r="AB208" s="31"/>
      <c r="AC208" s="29"/>
      <c r="AD208" s="33"/>
      <c r="AE208" s="31"/>
    </row>
    <row r="209" customFormat="false" ht="43.85" hidden="false" customHeight="true" outlineLevel="0" collapsed="false">
      <c r="A209" s="41" t="s">
        <v>466</v>
      </c>
      <c r="B209" s="41" t="s">
        <v>461</v>
      </c>
      <c r="C209" s="75"/>
      <c r="D209" s="76" t="n">
        <v>6.874</v>
      </c>
      <c r="E209" s="42" t="s">
        <v>467</v>
      </c>
      <c r="F209" s="62" t="n">
        <v>41904</v>
      </c>
      <c r="G209" s="63" t="s">
        <v>37</v>
      </c>
      <c r="H209" s="56" t="n">
        <v>0.148</v>
      </c>
      <c r="I209" s="65" t="s">
        <v>38</v>
      </c>
      <c r="J209" s="58" t="n">
        <v>0.297</v>
      </c>
      <c r="K209" s="56" t="n">
        <v>0.392</v>
      </c>
      <c r="L209" s="65" t="s">
        <v>39</v>
      </c>
      <c r="M209" s="58" t="n">
        <v>0.455</v>
      </c>
      <c r="N209" s="64" t="n">
        <v>0.154</v>
      </c>
      <c r="O209" s="65" t="s">
        <v>39</v>
      </c>
      <c r="P209" s="66" t="n">
        <v>0.088</v>
      </c>
      <c r="Q209" s="56" t="n">
        <v>5.275</v>
      </c>
      <c r="R209" s="65" t="s">
        <v>38</v>
      </c>
      <c r="S209" s="58" t="n">
        <v>0.393</v>
      </c>
      <c r="T209" s="68" t="s">
        <v>468</v>
      </c>
      <c r="U209" s="65"/>
      <c r="V209" s="66"/>
      <c r="W209" s="68" t="s">
        <v>464</v>
      </c>
      <c r="X209" s="65"/>
      <c r="Y209" s="66"/>
      <c r="Z209" s="56" t="n">
        <v>2.6</v>
      </c>
      <c r="AA209" s="65" t="s">
        <v>39</v>
      </c>
      <c r="AB209" s="58" t="n">
        <v>0.9</v>
      </c>
      <c r="AC209" s="78"/>
      <c r="AD209" s="78"/>
      <c r="AE209" s="78"/>
    </row>
    <row r="210" customFormat="false" ht="44.05" hidden="false" customHeight="true" outlineLevel="0" collapsed="false">
      <c r="A210" s="51" t="s">
        <v>469</v>
      </c>
      <c r="B210" s="51"/>
      <c r="C210" s="79"/>
      <c r="D210" s="80"/>
      <c r="E210" s="81"/>
      <c r="F210" s="53" t="n">
        <v>41911</v>
      </c>
      <c r="G210" s="63"/>
      <c r="H210" s="71"/>
      <c r="I210" s="70"/>
      <c r="J210" s="58"/>
      <c r="K210" s="56"/>
      <c r="L210" s="70"/>
      <c r="M210" s="58"/>
      <c r="N210" s="64"/>
      <c r="O210" s="70"/>
      <c r="P210" s="66"/>
      <c r="Q210" s="71"/>
      <c r="R210" s="70"/>
      <c r="S210" s="58"/>
      <c r="T210" s="56"/>
      <c r="U210" s="70"/>
      <c r="V210" s="58"/>
      <c r="W210" s="56"/>
      <c r="X210" s="70"/>
      <c r="Y210" s="58"/>
      <c r="Z210" s="56"/>
      <c r="AA210" s="70"/>
      <c r="AB210" s="72"/>
      <c r="AC210" s="71"/>
      <c r="AD210" s="70"/>
      <c r="AE210" s="72"/>
    </row>
    <row r="211" customFormat="false" ht="43.85" hidden="false" customHeight="true" outlineLevel="0" collapsed="false">
      <c r="A211" s="24" t="s">
        <v>470</v>
      </c>
      <c r="B211" s="24" t="s">
        <v>471</v>
      </c>
      <c r="C211" s="82"/>
      <c r="D211" s="25" t="n">
        <v>18.569</v>
      </c>
      <c r="E211" s="26" t="s">
        <v>472</v>
      </c>
      <c r="F211" s="27" t="n">
        <v>41969</v>
      </c>
      <c r="G211" s="28" t="s">
        <v>37</v>
      </c>
      <c r="H211" s="35" t="n">
        <v>0.223</v>
      </c>
      <c r="I211" s="59" t="s">
        <v>39</v>
      </c>
      <c r="J211" s="36" t="n">
        <v>0.154</v>
      </c>
      <c r="K211" s="35" t="n">
        <v>1.175</v>
      </c>
      <c r="L211" s="59" t="s">
        <v>39</v>
      </c>
      <c r="M211" s="36" t="n">
        <v>0.166</v>
      </c>
      <c r="N211" s="32" t="n">
        <v>0.085</v>
      </c>
      <c r="O211" s="59" t="s">
        <v>39</v>
      </c>
      <c r="P211" s="34" t="n">
        <v>0.033</v>
      </c>
      <c r="Q211" s="35" t="n">
        <v>0.34</v>
      </c>
      <c r="R211" s="59" t="s">
        <v>39</v>
      </c>
      <c r="S211" s="36" t="n">
        <v>0.137</v>
      </c>
      <c r="T211" s="35" t="s">
        <v>473</v>
      </c>
      <c r="U211" s="59"/>
      <c r="V211" s="36"/>
      <c r="W211" s="60" t="s">
        <v>474</v>
      </c>
      <c r="X211" s="59"/>
      <c r="Y211" s="34"/>
      <c r="Z211" s="35" t="n">
        <v>3.324</v>
      </c>
      <c r="AA211" s="59" t="s">
        <v>39</v>
      </c>
      <c r="AB211" s="36" t="n">
        <v>0.489</v>
      </c>
      <c r="AC211" s="12"/>
      <c r="AD211" s="12"/>
      <c r="AE211" s="12"/>
    </row>
    <row r="212" customFormat="false" ht="34.3" hidden="false" customHeight="true" outlineLevel="0" collapsed="false">
      <c r="A212" s="39" t="s">
        <v>475</v>
      </c>
      <c r="B212" s="39"/>
      <c r="C212" s="83"/>
      <c r="D212" s="84"/>
      <c r="E212" s="85"/>
      <c r="F212" s="280" t="n">
        <v>41988</v>
      </c>
      <c r="G212" s="28"/>
      <c r="H212" s="29"/>
      <c r="I212" s="33"/>
      <c r="J212" s="36"/>
      <c r="K212" s="35"/>
      <c r="L212" s="33"/>
      <c r="M212" s="36"/>
      <c r="N212" s="32"/>
      <c r="O212" s="33"/>
      <c r="P212" s="34"/>
      <c r="Q212" s="29"/>
      <c r="R212" s="33"/>
      <c r="S212" s="36"/>
      <c r="T212" s="35"/>
      <c r="U212" s="33"/>
      <c r="V212" s="36"/>
      <c r="W212" s="35"/>
      <c r="X212" s="33"/>
      <c r="Y212" s="36"/>
      <c r="Z212" s="35"/>
      <c r="AA212" s="33"/>
      <c r="AB212" s="31"/>
      <c r="AC212" s="29"/>
      <c r="AD212" s="33"/>
      <c r="AE212" s="31"/>
    </row>
    <row r="213" customFormat="false" ht="43.85" hidden="false" customHeight="true" outlineLevel="0" collapsed="false">
      <c r="A213" s="41" t="s">
        <v>476</v>
      </c>
      <c r="B213" s="41" t="s">
        <v>477</v>
      </c>
      <c r="C213" s="75"/>
      <c r="D213" s="76" t="n">
        <v>25.076</v>
      </c>
      <c r="E213" s="42" t="s">
        <v>478</v>
      </c>
      <c r="F213" s="62" t="n">
        <v>42033</v>
      </c>
      <c r="G213" s="63" t="s">
        <v>37</v>
      </c>
      <c r="H213" s="56" t="n">
        <v>0.277</v>
      </c>
      <c r="I213" s="65" t="s">
        <v>39</v>
      </c>
      <c r="J213" s="58" t="n">
        <v>0.149</v>
      </c>
      <c r="K213" s="56" t="n">
        <v>0.126</v>
      </c>
      <c r="L213" s="65" t="s">
        <v>39</v>
      </c>
      <c r="M213" s="58" t="n">
        <v>0.166</v>
      </c>
      <c r="N213" s="64" t="n">
        <v>0.091</v>
      </c>
      <c r="O213" s="65" t="s">
        <v>39</v>
      </c>
      <c r="P213" s="66" t="n">
        <v>0.031</v>
      </c>
      <c r="Q213" s="56" t="n">
        <v>0.333</v>
      </c>
      <c r="R213" s="65" t="s">
        <v>39</v>
      </c>
      <c r="S213" s="58" t="n">
        <v>0.126</v>
      </c>
      <c r="T213" s="56" t="n">
        <v>0.188</v>
      </c>
      <c r="U213" s="65" t="s">
        <v>39</v>
      </c>
      <c r="V213" s="58" t="n">
        <v>0.282</v>
      </c>
      <c r="W213" s="68" t="s">
        <v>479</v>
      </c>
      <c r="X213" s="65"/>
      <c r="Y213" s="66"/>
      <c r="Z213" s="56" t="n">
        <v>922.818</v>
      </c>
      <c r="AA213" s="65" t="s">
        <v>39</v>
      </c>
      <c r="AB213" s="58" t="n">
        <v>47.153</v>
      </c>
      <c r="AC213" s="78"/>
      <c r="AD213" s="78"/>
      <c r="AE213" s="78"/>
    </row>
    <row r="214" customFormat="false" ht="34.3" hidden="false" customHeight="true" outlineLevel="0" collapsed="false">
      <c r="A214" s="51" t="s">
        <v>480</v>
      </c>
      <c r="B214" s="51"/>
      <c r="C214" s="79"/>
      <c r="D214" s="80"/>
      <c r="E214" s="81"/>
      <c r="F214" s="53" t="n">
        <v>42058</v>
      </c>
      <c r="G214" s="63"/>
      <c r="H214" s="71"/>
      <c r="I214" s="70"/>
      <c r="J214" s="58"/>
      <c r="K214" s="56"/>
      <c r="L214" s="70"/>
      <c r="M214" s="58"/>
      <c r="N214" s="64"/>
      <c r="O214" s="70"/>
      <c r="P214" s="66"/>
      <c r="Q214" s="71"/>
      <c r="R214" s="70"/>
      <c r="S214" s="58"/>
      <c r="T214" s="56"/>
      <c r="U214" s="70"/>
      <c r="V214" s="58"/>
      <c r="W214" s="56"/>
      <c r="X214" s="70"/>
      <c r="Y214" s="58"/>
      <c r="Z214" s="56"/>
      <c r="AA214" s="70"/>
      <c r="AB214" s="72"/>
      <c r="AC214" s="71"/>
      <c r="AD214" s="70"/>
      <c r="AE214" s="72"/>
    </row>
    <row r="215" customFormat="false" ht="38.05" hidden="false" customHeight="true" outlineLevel="0" collapsed="false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</row>
    <row r="216" customFormat="false" ht="38.05" hidden="false" customHeight="true" outlineLevel="0" collapsed="false">
      <c r="A216" s="18" t="s">
        <v>21</v>
      </c>
      <c r="B216" s="18" t="s">
        <v>22</v>
      </c>
      <c r="C216" s="18" t="s">
        <v>23</v>
      </c>
      <c r="D216" s="18" t="s">
        <v>24</v>
      </c>
      <c r="E216" s="18" t="s">
        <v>25</v>
      </c>
      <c r="F216" s="19" t="s">
        <v>26</v>
      </c>
      <c r="G216" s="18"/>
      <c r="H216" s="20"/>
      <c r="I216" s="21" t="s">
        <v>27</v>
      </c>
      <c r="J216" s="22"/>
      <c r="K216" s="20"/>
      <c r="L216" s="21" t="s">
        <v>28</v>
      </c>
      <c r="M216" s="22"/>
      <c r="N216" s="20"/>
      <c r="O216" s="21" t="s">
        <v>29</v>
      </c>
      <c r="P216" s="22"/>
      <c r="Q216" s="20"/>
      <c r="R216" s="21" t="s">
        <v>30</v>
      </c>
      <c r="S216" s="22"/>
      <c r="T216" s="23"/>
      <c r="U216" s="21" t="s">
        <v>31</v>
      </c>
      <c r="V216" s="22"/>
      <c r="W216" s="20"/>
      <c r="X216" s="21" t="s">
        <v>32</v>
      </c>
      <c r="Y216" s="22"/>
      <c r="Z216" s="20"/>
      <c r="AA216" s="21" t="s">
        <v>33</v>
      </c>
      <c r="AB216" s="22"/>
      <c r="AC216" s="18" t="s">
        <v>34</v>
      </c>
      <c r="AD216" s="18"/>
      <c r="AE216" s="18"/>
    </row>
    <row r="217" customFormat="false" ht="43.85" hidden="false" customHeight="true" outlineLevel="0" collapsed="false">
      <c r="A217" s="24" t="s">
        <v>481</v>
      </c>
      <c r="B217" s="24"/>
      <c r="C217" s="82"/>
      <c r="D217" s="25" t="n">
        <v>5.826</v>
      </c>
      <c r="E217" s="26" t="s">
        <v>482</v>
      </c>
      <c r="F217" s="27" t="n">
        <v>42073</v>
      </c>
      <c r="G217" s="28" t="s">
        <v>37</v>
      </c>
      <c r="H217" s="35" t="n">
        <v>1.151</v>
      </c>
      <c r="I217" s="59" t="s">
        <v>39</v>
      </c>
      <c r="J217" s="36" t="n">
        <v>0.347</v>
      </c>
      <c r="K217" s="35" t="n">
        <v>0.608</v>
      </c>
      <c r="L217" s="59" t="s">
        <v>39</v>
      </c>
      <c r="M217" s="36" t="n">
        <v>0.278</v>
      </c>
      <c r="N217" s="32" t="n">
        <v>0.207</v>
      </c>
      <c r="O217" s="59" t="s">
        <v>39</v>
      </c>
      <c r="P217" s="34" t="n">
        <v>0.068</v>
      </c>
      <c r="Q217" s="35" t="n">
        <v>0.458</v>
      </c>
      <c r="R217" s="59" t="s">
        <v>39</v>
      </c>
      <c r="S217" s="36" t="n">
        <v>0.234</v>
      </c>
      <c r="T217" s="35" t="s">
        <v>483</v>
      </c>
      <c r="U217" s="59"/>
      <c r="V217" s="36"/>
      <c r="W217" s="60" t="s">
        <v>484</v>
      </c>
      <c r="X217" s="59"/>
      <c r="Y217" s="34"/>
      <c r="Z217" s="35" t="n">
        <v>102.736</v>
      </c>
      <c r="AA217" s="59" t="s">
        <v>39</v>
      </c>
      <c r="AB217" s="36" t="n">
        <v>6.073</v>
      </c>
      <c r="AC217" s="12"/>
      <c r="AD217" s="12"/>
      <c r="AE217" s="12"/>
    </row>
    <row r="218" customFormat="false" ht="34.3" hidden="false" customHeight="true" outlineLevel="0" collapsed="false">
      <c r="A218" s="39" t="s">
        <v>485</v>
      </c>
      <c r="B218" s="39"/>
      <c r="C218" s="83"/>
      <c r="D218" s="84"/>
      <c r="E218" s="85"/>
      <c r="F218" s="280" t="n">
        <v>42079</v>
      </c>
      <c r="G218" s="28"/>
      <c r="H218" s="29"/>
      <c r="I218" s="33"/>
      <c r="J218" s="36"/>
      <c r="K218" s="35"/>
      <c r="L218" s="33"/>
      <c r="M218" s="36"/>
      <c r="N218" s="32"/>
      <c r="O218" s="33"/>
      <c r="P218" s="34"/>
      <c r="Q218" s="29"/>
      <c r="R218" s="33"/>
      <c r="S218" s="36"/>
      <c r="T218" s="35"/>
      <c r="U218" s="33"/>
      <c r="V218" s="36"/>
      <c r="W218" s="35"/>
      <c r="X218" s="33"/>
      <c r="Y218" s="36"/>
      <c r="Z218" s="35"/>
      <c r="AA218" s="33"/>
      <c r="AB218" s="31"/>
      <c r="AC218" s="29"/>
      <c r="AD218" s="33"/>
      <c r="AE218" s="31"/>
    </row>
    <row r="219" customFormat="false" ht="43.85" hidden="false" customHeight="true" outlineLevel="0" collapsed="false">
      <c r="A219" s="41" t="s">
        <v>486</v>
      </c>
      <c r="B219" s="41"/>
      <c r="C219" s="75"/>
      <c r="D219" s="76" t="n">
        <v>4.951</v>
      </c>
      <c r="E219" s="42" t="n">
        <v>150316</v>
      </c>
      <c r="F219" s="62" t="n">
        <v>42079</v>
      </c>
      <c r="G219" s="63" t="s">
        <v>37</v>
      </c>
      <c r="H219" s="56" t="n">
        <v>0.487</v>
      </c>
      <c r="I219" s="65" t="s">
        <v>39</v>
      </c>
      <c r="J219" s="58" t="n">
        <v>0.355</v>
      </c>
      <c r="K219" s="56" t="n">
        <v>0.3</v>
      </c>
      <c r="L219" s="65" t="s">
        <v>39</v>
      </c>
      <c r="M219" s="58" t="n">
        <v>0.247</v>
      </c>
      <c r="N219" s="64" t="n">
        <v>0.019</v>
      </c>
      <c r="O219" s="65" t="s">
        <v>39</v>
      </c>
      <c r="P219" s="66" t="n">
        <v>0.056</v>
      </c>
      <c r="Q219" s="56" t="n">
        <v>1.02</v>
      </c>
      <c r="R219" s="65" t="s">
        <v>39</v>
      </c>
      <c r="S219" s="58" t="n">
        <v>0.267</v>
      </c>
      <c r="T219" s="56" t="n">
        <v>0.862</v>
      </c>
      <c r="U219" s="65" t="s">
        <v>39</v>
      </c>
      <c r="V219" s="58" t="n">
        <v>0.539</v>
      </c>
      <c r="W219" s="68" t="s">
        <v>487</v>
      </c>
      <c r="X219" s="65"/>
      <c r="Y219" s="66"/>
      <c r="Z219" s="56" t="n">
        <v>14.288</v>
      </c>
      <c r="AA219" s="65" t="s">
        <v>39</v>
      </c>
      <c r="AB219" s="58" t="n">
        <v>1.571</v>
      </c>
      <c r="AC219" s="78"/>
      <c r="AD219" s="78"/>
      <c r="AE219" s="78"/>
    </row>
    <row r="220" customFormat="false" ht="34.3" hidden="false" customHeight="true" outlineLevel="0" collapsed="false">
      <c r="A220" s="51" t="s">
        <v>488</v>
      </c>
      <c r="B220" s="51"/>
      <c r="C220" s="79"/>
      <c r="D220" s="80"/>
      <c r="E220" s="81"/>
      <c r="F220" s="53" t="n">
        <v>42084</v>
      </c>
      <c r="G220" s="63"/>
      <c r="H220" s="71"/>
      <c r="I220" s="70"/>
      <c r="J220" s="58"/>
      <c r="K220" s="56"/>
      <c r="L220" s="70"/>
      <c r="M220" s="58"/>
      <c r="N220" s="64"/>
      <c r="O220" s="70"/>
      <c r="P220" s="66"/>
      <c r="Q220" s="71"/>
      <c r="R220" s="70"/>
      <c r="S220" s="58"/>
      <c r="T220" s="56"/>
      <c r="U220" s="70"/>
      <c r="V220" s="58"/>
      <c r="W220" s="56"/>
      <c r="X220" s="70"/>
      <c r="Y220" s="58"/>
      <c r="Z220" s="56"/>
      <c r="AA220" s="70"/>
      <c r="AB220" s="72"/>
      <c r="AC220" s="71"/>
      <c r="AD220" s="70"/>
      <c r="AE220" s="72"/>
    </row>
    <row r="221" customFormat="false" ht="43.85" hidden="false" customHeight="true" outlineLevel="0" collapsed="false">
      <c r="A221" s="24" t="s">
        <v>489</v>
      </c>
      <c r="B221" s="24"/>
      <c r="C221" s="82"/>
      <c r="D221" s="25" t="n">
        <v>4.91</v>
      </c>
      <c r="E221" s="26" t="s">
        <v>490</v>
      </c>
      <c r="F221" s="27" t="n">
        <v>42084</v>
      </c>
      <c r="G221" s="28" t="s">
        <v>37</v>
      </c>
      <c r="H221" s="35" t="s">
        <v>90</v>
      </c>
      <c r="I221" s="59"/>
      <c r="J221" s="36"/>
      <c r="K221" s="35" t="n">
        <v>0.331</v>
      </c>
      <c r="L221" s="59" t="s">
        <v>39</v>
      </c>
      <c r="M221" s="36" t="n">
        <v>0.198</v>
      </c>
      <c r="N221" s="32" t="n">
        <v>0.073</v>
      </c>
      <c r="O221" s="59" t="s">
        <v>39</v>
      </c>
      <c r="P221" s="34" t="n">
        <v>0.053</v>
      </c>
      <c r="Q221" s="35" t="n">
        <v>0.353</v>
      </c>
      <c r="R221" s="59" t="s">
        <v>39</v>
      </c>
      <c r="S221" s="36" t="n">
        <v>0.21</v>
      </c>
      <c r="T221" s="35" t="n">
        <v>0.139</v>
      </c>
      <c r="U221" s="59" t="s">
        <v>39</v>
      </c>
      <c r="V221" s="36" t="n">
        <v>0.5</v>
      </c>
      <c r="W221" s="60" t="s">
        <v>491</v>
      </c>
      <c r="X221" s="59"/>
      <c r="Y221" s="34"/>
      <c r="Z221" s="35" t="n">
        <v>3.883</v>
      </c>
      <c r="AA221" s="59" t="s">
        <v>39</v>
      </c>
      <c r="AB221" s="36" t="n">
        <v>0.878</v>
      </c>
      <c r="AC221" s="12"/>
      <c r="AD221" s="12"/>
      <c r="AE221" s="12"/>
    </row>
    <row r="222" customFormat="false" ht="34.3" hidden="false" customHeight="true" outlineLevel="0" collapsed="false">
      <c r="A222" s="39" t="s">
        <v>492</v>
      </c>
      <c r="B222" s="39"/>
      <c r="C222" s="83"/>
      <c r="D222" s="84"/>
      <c r="E222" s="85"/>
      <c r="F222" s="280" t="n">
        <v>42089</v>
      </c>
      <c r="G222" s="28"/>
      <c r="H222" s="29"/>
      <c r="I222" s="33"/>
      <c r="J222" s="36"/>
      <c r="K222" s="35"/>
      <c r="L222" s="33"/>
      <c r="M222" s="36"/>
      <c r="N222" s="32"/>
      <c r="O222" s="33"/>
      <c r="P222" s="34"/>
      <c r="Q222" s="29"/>
      <c r="R222" s="33"/>
      <c r="S222" s="36"/>
      <c r="T222" s="35"/>
      <c r="U222" s="33"/>
      <c r="V222" s="36"/>
      <c r="W222" s="35"/>
      <c r="X222" s="33"/>
      <c r="Y222" s="36"/>
      <c r="Z222" s="35"/>
      <c r="AA222" s="33"/>
      <c r="AB222" s="31"/>
      <c r="AC222" s="29"/>
      <c r="AD222" s="33"/>
      <c r="AE222" s="31"/>
    </row>
    <row r="223" customFormat="false" ht="43.85" hidden="false" customHeight="true" outlineLevel="0" collapsed="false">
      <c r="A223" s="41" t="s">
        <v>493</v>
      </c>
      <c r="B223" s="41"/>
      <c r="C223" s="75"/>
      <c r="D223" s="76" t="n">
        <v>7.722</v>
      </c>
      <c r="E223" s="42" t="n">
        <v>150408</v>
      </c>
      <c r="F223" s="62" t="n">
        <v>42102</v>
      </c>
      <c r="G223" s="63" t="s">
        <v>37</v>
      </c>
      <c r="H223" s="56" t="n">
        <v>0.978</v>
      </c>
      <c r="I223" s="65" t="s">
        <v>39</v>
      </c>
      <c r="J223" s="58" t="n">
        <v>0.37</v>
      </c>
      <c r="K223" s="56" t="n">
        <v>0.578</v>
      </c>
      <c r="L223" s="65" t="s">
        <v>39</v>
      </c>
      <c r="M223" s="58" t="n">
        <v>0.25</v>
      </c>
      <c r="N223" s="64" t="n">
        <v>0.092</v>
      </c>
      <c r="O223" s="65" t="s">
        <v>39</v>
      </c>
      <c r="P223" s="66" t="n">
        <v>0.056</v>
      </c>
      <c r="Q223" s="56" t="n">
        <v>0.726</v>
      </c>
      <c r="R223" s="65" t="s">
        <v>39</v>
      </c>
      <c r="S223" s="58" t="n">
        <v>0.233</v>
      </c>
      <c r="T223" s="77" t="s">
        <v>494</v>
      </c>
      <c r="U223" s="65"/>
      <c r="V223" s="58"/>
      <c r="W223" s="64" t="n">
        <v>6.512</v>
      </c>
      <c r="X223" s="65" t="s">
        <v>39</v>
      </c>
      <c r="Y223" s="66" t="n">
        <v>4.203</v>
      </c>
      <c r="Z223" s="56" t="n">
        <v>4.548</v>
      </c>
      <c r="AA223" s="65" t="s">
        <v>39</v>
      </c>
      <c r="AB223" s="58" t="n">
        <v>0.888</v>
      </c>
      <c r="AC223" s="78"/>
      <c r="AD223" s="78"/>
      <c r="AE223" s="78"/>
    </row>
    <row r="224" customFormat="false" ht="34.3" hidden="false" customHeight="true" outlineLevel="0" collapsed="false">
      <c r="A224" s="51" t="s">
        <v>495</v>
      </c>
      <c r="B224" s="51"/>
      <c r="C224" s="79"/>
      <c r="D224" s="80"/>
      <c r="E224" s="81"/>
      <c r="F224" s="53" t="n">
        <v>42110</v>
      </c>
      <c r="G224" s="63"/>
      <c r="H224" s="71"/>
      <c r="I224" s="70"/>
      <c r="J224" s="58"/>
      <c r="K224" s="56"/>
      <c r="L224" s="70"/>
      <c r="M224" s="58"/>
      <c r="N224" s="64"/>
      <c r="O224" s="70"/>
      <c r="P224" s="66"/>
      <c r="Q224" s="71"/>
      <c r="R224" s="70"/>
      <c r="S224" s="58"/>
      <c r="T224" s="56"/>
      <c r="U224" s="70"/>
      <c r="V224" s="58"/>
      <c r="W224" s="56"/>
      <c r="X224" s="70"/>
      <c r="Y224" s="58"/>
      <c r="Z224" s="56"/>
      <c r="AA224" s="70"/>
      <c r="AB224" s="72"/>
      <c r="AC224" s="71"/>
      <c r="AD224" s="70"/>
      <c r="AE224" s="72"/>
    </row>
    <row r="225" customFormat="false" ht="43.85" hidden="false" customHeight="true" outlineLevel="0" collapsed="false">
      <c r="A225" s="24" t="s">
        <v>496</v>
      </c>
      <c r="B225" s="24"/>
      <c r="C225" s="82"/>
      <c r="D225" s="25" t="n">
        <v>3.889</v>
      </c>
      <c r="E225" s="26" t="n">
        <v>150416</v>
      </c>
      <c r="F225" s="27" t="n">
        <v>42110</v>
      </c>
      <c r="G225" s="28" t="s">
        <v>37</v>
      </c>
      <c r="H225" s="35" t="n">
        <v>2.498</v>
      </c>
      <c r="I225" s="59" t="s">
        <v>39</v>
      </c>
      <c r="J225" s="36" t="n">
        <v>0.76</v>
      </c>
      <c r="K225" s="35" t="n">
        <v>2.472</v>
      </c>
      <c r="L225" s="59" t="s">
        <v>39</v>
      </c>
      <c r="M225" s="36" t="n">
        <v>0.59</v>
      </c>
      <c r="N225" s="32" t="n">
        <v>0.228</v>
      </c>
      <c r="O225" s="59" t="s">
        <v>39</v>
      </c>
      <c r="P225" s="34" t="n">
        <v>0.117</v>
      </c>
      <c r="Q225" s="35" t="n">
        <v>2.329</v>
      </c>
      <c r="R225" s="59" t="s">
        <v>39</v>
      </c>
      <c r="S225" s="36" t="n">
        <v>0.462</v>
      </c>
      <c r="T225" s="35" t="n">
        <v>0.898</v>
      </c>
      <c r="U225" s="59" t="s">
        <v>39</v>
      </c>
      <c r="V225" s="36" t="n">
        <v>1.021</v>
      </c>
      <c r="W225" s="60" t="s">
        <v>497</v>
      </c>
      <c r="X225" s="59"/>
      <c r="Y225" s="34"/>
      <c r="Z225" s="35" t="n">
        <v>63.865</v>
      </c>
      <c r="AA225" s="59" t="s">
        <v>39</v>
      </c>
      <c r="AB225" s="36" t="n">
        <v>4.672</v>
      </c>
      <c r="AC225" s="12"/>
      <c r="AD225" s="12"/>
      <c r="AE225" s="12"/>
    </row>
    <row r="226" customFormat="false" ht="34.3" hidden="false" customHeight="true" outlineLevel="0" collapsed="false">
      <c r="A226" s="39" t="s">
        <v>498</v>
      </c>
      <c r="B226" s="39"/>
      <c r="C226" s="83"/>
      <c r="D226" s="84"/>
      <c r="E226" s="85"/>
      <c r="F226" s="280" t="n">
        <v>42114</v>
      </c>
      <c r="G226" s="28"/>
      <c r="H226" s="29"/>
      <c r="I226" s="33"/>
      <c r="J226" s="36"/>
      <c r="K226" s="35"/>
      <c r="L226" s="33"/>
      <c r="M226" s="36"/>
      <c r="N226" s="32"/>
      <c r="O226" s="33"/>
      <c r="P226" s="34"/>
      <c r="Q226" s="29"/>
      <c r="R226" s="33"/>
      <c r="S226" s="36"/>
      <c r="T226" s="35"/>
      <c r="U226" s="33"/>
      <c r="V226" s="36"/>
      <c r="W226" s="35"/>
      <c r="X226" s="33"/>
      <c r="Y226" s="36"/>
      <c r="Z226" s="35"/>
      <c r="AA226" s="33"/>
      <c r="AB226" s="31"/>
      <c r="AC226" s="29"/>
      <c r="AD226" s="33"/>
      <c r="AE226" s="31"/>
    </row>
    <row r="227" customFormat="false" ht="43.85" hidden="false" customHeight="true" outlineLevel="0" collapsed="false">
      <c r="A227" s="41" t="s">
        <v>499</v>
      </c>
      <c r="B227" s="41"/>
      <c r="C227" s="75"/>
      <c r="D227" s="76" t="n">
        <v>9.868</v>
      </c>
      <c r="E227" s="42" t="n">
        <v>150220</v>
      </c>
      <c r="F227" s="62" t="n">
        <v>42114</v>
      </c>
      <c r="G227" s="63" t="s">
        <v>37</v>
      </c>
      <c r="H227" s="56" t="n">
        <v>0.68</v>
      </c>
      <c r="I227" s="65" t="s">
        <v>39</v>
      </c>
      <c r="J227" s="58" t="n">
        <v>0.301</v>
      </c>
      <c r="K227" s="56" t="n">
        <v>0.308</v>
      </c>
      <c r="L227" s="65" t="s">
        <v>39</v>
      </c>
      <c r="M227" s="58" t="n">
        <v>0.187</v>
      </c>
      <c r="N227" s="64" t="n">
        <v>0.096</v>
      </c>
      <c r="O227" s="65" t="s">
        <v>39</v>
      </c>
      <c r="P227" s="66" t="n">
        <v>0.047</v>
      </c>
      <c r="Q227" s="56" t="n">
        <v>0.605</v>
      </c>
      <c r="R227" s="65" t="s">
        <v>39</v>
      </c>
      <c r="S227" s="58" t="n">
        <v>0.178</v>
      </c>
      <c r="T227" s="77" t="s">
        <v>500</v>
      </c>
      <c r="U227" s="65"/>
      <c r="V227" s="58"/>
      <c r="W227" s="68" t="s">
        <v>501</v>
      </c>
      <c r="X227" s="65"/>
      <c r="Y227" s="66"/>
      <c r="Z227" s="56" t="n">
        <v>15.101</v>
      </c>
      <c r="AA227" s="65" t="s">
        <v>39</v>
      </c>
      <c r="AB227" s="58" t="n">
        <v>1.304</v>
      </c>
      <c r="AC227" s="78"/>
      <c r="AD227" s="78"/>
      <c r="AE227" s="78"/>
    </row>
    <row r="228" customFormat="false" ht="34.3" hidden="false" customHeight="true" outlineLevel="0" collapsed="false">
      <c r="A228" s="51" t="s">
        <v>502</v>
      </c>
      <c r="B228" s="51"/>
      <c r="C228" s="79"/>
      <c r="D228" s="80"/>
      <c r="E228" s="81"/>
      <c r="F228" s="53" t="n">
        <v>42124</v>
      </c>
      <c r="G228" s="63"/>
      <c r="H228" s="71"/>
      <c r="I228" s="70"/>
      <c r="J228" s="58"/>
      <c r="K228" s="56"/>
      <c r="L228" s="70"/>
      <c r="M228" s="58"/>
      <c r="N228" s="64"/>
      <c r="O228" s="70"/>
      <c r="P228" s="66"/>
      <c r="Q228" s="71"/>
      <c r="R228" s="70"/>
      <c r="S228" s="58"/>
      <c r="T228" s="56"/>
      <c r="U228" s="70"/>
      <c r="V228" s="58"/>
      <c r="W228" s="56"/>
      <c r="X228" s="70"/>
      <c r="Y228" s="58"/>
      <c r="Z228" s="56"/>
      <c r="AA228" s="70"/>
      <c r="AB228" s="72"/>
      <c r="AC228" s="71"/>
      <c r="AD228" s="70"/>
      <c r="AE228" s="72"/>
    </row>
    <row r="229" customFormat="false" ht="43.85" hidden="false" customHeight="true" outlineLevel="0" collapsed="false">
      <c r="A229" s="24" t="s">
        <v>503</v>
      </c>
      <c r="B229" s="24"/>
      <c r="C229" s="82"/>
      <c r="D229" s="25" t="n">
        <v>6.792</v>
      </c>
      <c r="E229" s="26" t="s">
        <v>504</v>
      </c>
      <c r="F229" s="27" t="n">
        <v>407366</v>
      </c>
      <c r="G229" s="28" t="s">
        <v>37</v>
      </c>
      <c r="H229" s="35" t="s">
        <v>505</v>
      </c>
      <c r="I229" s="59"/>
      <c r="J229" s="36"/>
      <c r="K229" s="35" t="s">
        <v>506</v>
      </c>
      <c r="L229" s="59"/>
      <c r="M229" s="36"/>
      <c r="N229" s="32" t="n">
        <v>0.012</v>
      </c>
      <c r="O229" s="59" t="s">
        <v>39</v>
      </c>
      <c r="P229" s="34" t="n">
        <v>0.043</v>
      </c>
      <c r="Q229" s="35" t="n">
        <v>0.335</v>
      </c>
      <c r="R229" s="59" t="s">
        <v>39</v>
      </c>
      <c r="S229" s="36" t="n">
        <v>0.207</v>
      </c>
      <c r="T229" s="35" t="n">
        <v>0.464</v>
      </c>
      <c r="U229" s="59" t="s">
        <v>39</v>
      </c>
      <c r="V229" s="36" t="n">
        <v>0.468</v>
      </c>
      <c r="W229" s="60" t="s">
        <v>507</v>
      </c>
      <c r="X229" s="59"/>
      <c r="Y229" s="34"/>
      <c r="Z229" s="35" t="n">
        <v>10.49</v>
      </c>
      <c r="AA229" s="59" t="s">
        <v>39</v>
      </c>
      <c r="AB229" s="36" t="n">
        <v>1.15</v>
      </c>
      <c r="AC229" s="12"/>
      <c r="AD229" s="12"/>
      <c r="AE229" s="12"/>
    </row>
    <row r="230" customFormat="false" ht="34.3" hidden="false" customHeight="true" outlineLevel="0" collapsed="false">
      <c r="A230" s="39" t="s">
        <v>508</v>
      </c>
      <c r="B230" s="39"/>
      <c r="C230" s="83"/>
      <c r="D230" s="84"/>
      <c r="E230" s="85"/>
      <c r="F230" s="280" t="n">
        <v>42131</v>
      </c>
      <c r="G230" s="28"/>
      <c r="H230" s="29"/>
      <c r="I230" s="33"/>
      <c r="J230" s="36"/>
      <c r="K230" s="35"/>
      <c r="L230" s="33"/>
      <c r="M230" s="36"/>
      <c r="N230" s="32"/>
      <c r="O230" s="33"/>
      <c r="P230" s="34"/>
      <c r="Q230" s="29"/>
      <c r="R230" s="33"/>
      <c r="S230" s="36"/>
      <c r="T230" s="35"/>
      <c r="U230" s="33"/>
      <c r="V230" s="36"/>
      <c r="W230" s="35"/>
      <c r="X230" s="33"/>
      <c r="Y230" s="36"/>
      <c r="Z230" s="35"/>
      <c r="AA230" s="33"/>
      <c r="AB230" s="31"/>
      <c r="AC230" s="29"/>
      <c r="AD230" s="33"/>
      <c r="AE230" s="31"/>
    </row>
    <row r="231" customFormat="false" ht="43.85" hidden="false" customHeight="true" outlineLevel="0" collapsed="false">
      <c r="A231" s="41" t="s">
        <v>509</v>
      </c>
      <c r="B231" s="41"/>
      <c r="C231" s="75"/>
      <c r="D231" s="76" t="n">
        <v>6.903</v>
      </c>
      <c r="E231" s="42" t="n">
        <v>150507</v>
      </c>
      <c r="F231" s="62" t="n">
        <v>42131</v>
      </c>
      <c r="G231" s="63" t="s">
        <v>37</v>
      </c>
      <c r="H231" s="56" t="n">
        <v>0.067</v>
      </c>
      <c r="I231" s="65" t="s">
        <v>39</v>
      </c>
      <c r="J231" s="58" t="n">
        <v>0.258</v>
      </c>
      <c r="K231" s="77" t="s">
        <v>510</v>
      </c>
      <c r="L231" s="65"/>
      <c r="M231" s="58"/>
      <c r="N231" s="68" t="s">
        <v>511</v>
      </c>
      <c r="O231" s="65"/>
      <c r="P231" s="66"/>
      <c r="Q231" s="56" t="n">
        <v>0.2</v>
      </c>
      <c r="R231" s="65" t="s">
        <v>39</v>
      </c>
      <c r="S231" s="58" t="n">
        <v>0.173</v>
      </c>
      <c r="T231" s="77" t="s">
        <v>100</v>
      </c>
      <c r="U231" s="65"/>
      <c r="V231" s="58"/>
      <c r="W231" s="68" t="s">
        <v>512</v>
      </c>
      <c r="X231" s="65"/>
      <c r="Y231" s="66"/>
      <c r="Z231" s="56" t="n">
        <v>7.196</v>
      </c>
      <c r="AA231" s="65" t="s">
        <v>39</v>
      </c>
      <c r="AB231" s="58" t="n">
        <v>0.938</v>
      </c>
      <c r="AC231" s="78"/>
      <c r="AD231" s="78"/>
      <c r="AE231" s="78"/>
    </row>
    <row r="232" customFormat="false" ht="34.3" hidden="false" customHeight="true" outlineLevel="0" collapsed="false">
      <c r="A232" s="51" t="s">
        <v>513</v>
      </c>
      <c r="B232" s="51"/>
      <c r="C232" s="79"/>
      <c r="D232" s="80"/>
      <c r="E232" s="81"/>
      <c r="F232" s="53" t="n">
        <v>42138</v>
      </c>
      <c r="G232" s="63"/>
      <c r="H232" s="71"/>
      <c r="I232" s="70"/>
      <c r="J232" s="58"/>
      <c r="K232" s="56"/>
      <c r="L232" s="70"/>
      <c r="M232" s="58"/>
      <c r="N232" s="64"/>
      <c r="O232" s="70"/>
      <c r="P232" s="66"/>
      <c r="Q232" s="71"/>
      <c r="R232" s="70"/>
      <c r="S232" s="58"/>
      <c r="T232" s="56"/>
      <c r="U232" s="70"/>
      <c r="V232" s="58"/>
      <c r="W232" s="56"/>
      <c r="X232" s="70"/>
      <c r="Y232" s="58"/>
      <c r="Z232" s="56"/>
      <c r="AA232" s="70"/>
      <c r="AB232" s="72"/>
      <c r="AC232" s="71"/>
      <c r="AD232" s="70"/>
      <c r="AE232" s="72"/>
    </row>
    <row r="233" customFormat="false" ht="43.85" hidden="false" customHeight="true" outlineLevel="0" collapsed="false">
      <c r="A233" s="24" t="s">
        <v>514</v>
      </c>
      <c r="B233" s="24"/>
      <c r="C233" s="82"/>
      <c r="D233" s="25" t="n">
        <v>6.889</v>
      </c>
      <c r="E233" s="26" t="n">
        <v>150326</v>
      </c>
      <c r="F233" s="27" t="n">
        <v>42089</v>
      </c>
      <c r="G233" s="28" t="s">
        <v>37</v>
      </c>
      <c r="H233" s="35" t="n">
        <v>0.533</v>
      </c>
      <c r="I233" s="59" t="s">
        <v>39</v>
      </c>
      <c r="J233" s="36" t="n">
        <v>0.301</v>
      </c>
      <c r="K233" s="35" t="s">
        <v>515</v>
      </c>
      <c r="L233" s="59"/>
      <c r="M233" s="36"/>
      <c r="N233" s="32" t="n">
        <v>0.016</v>
      </c>
      <c r="O233" s="59" t="s">
        <v>39</v>
      </c>
      <c r="P233" s="34" t="n">
        <v>0.052</v>
      </c>
      <c r="Q233" s="35" t="n">
        <v>2.495</v>
      </c>
      <c r="R233" s="59" t="s">
        <v>39</v>
      </c>
      <c r="S233" s="36" t="n">
        <v>0.338</v>
      </c>
      <c r="T233" s="35" t="n">
        <v>0.271</v>
      </c>
      <c r="U233" s="59" t="s">
        <v>39</v>
      </c>
      <c r="V233" s="36" t="n">
        <v>0.512</v>
      </c>
      <c r="W233" s="60" t="s">
        <v>516</v>
      </c>
      <c r="X233" s="59"/>
      <c r="Y233" s="34"/>
      <c r="Z233" s="35" t="n">
        <v>2.112</v>
      </c>
      <c r="AA233" s="59" t="s">
        <v>39</v>
      </c>
      <c r="AB233" s="36" t="n">
        <v>0.733</v>
      </c>
      <c r="AC233" s="12"/>
      <c r="AD233" s="12"/>
      <c r="AE233" s="12"/>
    </row>
    <row r="234" customFormat="false" ht="34.3" hidden="false" customHeight="true" outlineLevel="0" collapsed="false">
      <c r="A234" s="39" t="s">
        <v>517</v>
      </c>
      <c r="B234" s="39"/>
      <c r="C234" s="83"/>
      <c r="D234" s="84"/>
      <c r="E234" s="85"/>
      <c r="F234" s="280" t="n">
        <v>42096</v>
      </c>
      <c r="G234" s="28"/>
      <c r="H234" s="29"/>
      <c r="I234" s="33"/>
      <c r="J234" s="36"/>
      <c r="K234" s="35"/>
      <c r="L234" s="33"/>
      <c r="M234" s="36"/>
      <c r="N234" s="32"/>
      <c r="O234" s="33"/>
      <c r="P234" s="34"/>
      <c r="Q234" s="29"/>
      <c r="R234" s="33"/>
      <c r="S234" s="36"/>
      <c r="T234" s="35"/>
      <c r="U234" s="33"/>
      <c r="V234" s="36"/>
      <c r="W234" s="35"/>
      <c r="X234" s="33"/>
      <c r="Y234" s="36"/>
      <c r="Z234" s="35"/>
      <c r="AA234" s="33"/>
      <c r="AB234" s="31"/>
      <c r="AC234" s="29"/>
      <c r="AD234" s="33"/>
      <c r="AE234" s="31"/>
    </row>
    <row r="235" customFormat="false" ht="43.85" hidden="false" customHeight="true" outlineLevel="0" collapsed="false">
      <c r="A235" s="41" t="s">
        <v>518</v>
      </c>
      <c r="B235" s="41"/>
      <c r="C235" s="75"/>
      <c r="D235" s="76" t="n">
        <v>5.868</v>
      </c>
      <c r="E235" s="42" t="n">
        <v>150402</v>
      </c>
      <c r="F235" s="62" t="n">
        <v>42096</v>
      </c>
      <c r="G235" s="63" t="s">
        <v>37</v>
      </c>
      <c r="H235" s="56" t="n">
        <v>0.286</v>
      </c>
      <c r="I235" s="65" t="s">
        <v>39</v>
      </c>
      <c r="J235" s="58" t="n">
        <v>0.292</v>
      </c>
      <c r="K235" s="77" t="s">
        <v>519</v>
      </c>
      <c r="L235" s="65"/>
      <c r="M235" s="58"/>
      <c r="N235" s="64" t="n">
        <v>0.043</v>
      </c>
      <c r="O235" s="65" t="s">
        <v>39</v>
      </c>
      <c r="P235" s="66" t="n">
        <v>0.052</v>
      </c>
      <c r="Q235" s="56" t="n">
        <v>2.044</v>
      </c>
      <c r="R235" s="65" t="s">
        <v>39</v>
      </c>
      <c r="S235" s="58" t="n">
        <v>0.319</v>
      </c>
      <c r="T235" s="77" t="s">
        <v>520</v>
      </c>
      <c r="U235" s="65"/>
      <c r="V235" s="58"/>
      <c r="W235" s="68" t="s">
        <v>521</v>
      </c>
      <c r="X235" s="65"/>
      <c r="Y235" s="66"/>
      <c r="Z235" s="56" t="n">
        <v>1.71</v>
      </c>
      <c r="AA235" s="65" t="s">
        <v>39</v>
      </c>
      <c r="AB235" s="58" t="n">
        <v>0.7</v>
      </c>
      <c r="AC235" s="78"/>
      <c r="AD235" s="78"/>
      <c r="AE235" s="78"/>
    </row>
    <row r="236" customFormat="false" ht="34.3" hidden="false" customHeight="true" outlineLevel="0" collapsed="false">
      <c r="A236" s="51" t="s">
        <v>522</v>
      </c>
      <c r="B236" s="51"/>
      <c r="C236" s="79"/>
      <c r="D236" s="80"/>
      <c r="E236" s="81"/>
      <c r="F236" s="53" t="n">
        <v>42102</v>
      </c>
      <c r="G236" s="63"/>
      <c r="H236" s="71"/>
      <c r="I236" s="70"/>
      <c r="J236" s="58"/>
      <c r="K236" s="56"/>
      <c r="L236" s="70"/>
      <c r="M236" s="58"/>
      <c r="N236" s="64"/>
      <c r="O236" s="70"/>
      <c r="P236" s="66"/>
      <c r="Q236" s="71"/>
      <c r="R236" s="70"/>
      <c r="S236" s="58"/>
      <c r="T236" s="56"/>
      <c r="U236" s="70"/>
      <c r="V236" s="58"/>
      <c r="W236" s="56"/>
      <c r="X236" s="70"/>
      <c r="Y236" s="58"/>
      <c r="Z236" s="56"/>
      <c r="AA236" s="70"/>
      <c r="AB236" s="72"/>
      <c r="AC236" s="71"/>
      <c r="AD236" s="70"/>
      <c r="AE236" s="72"/>
    </row>
    <row r="237" customFormat="false" ht="38.05" hidden="false" customHeight="true" outlineLevel="0" collapsed="false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</row>
    <row r="238" customFormat="false" ht="38.05" hidden="false" customHeight="true" outlineLevel="0" collapsed="false">
      <c r="A238" s="18" t="s">
        <v>21</v>
      </c>
      <c r="B238" s="18" t="s">
        <v>22</v>
      </c>
      <c r="C238" s="18" t="s">
        <v>23</v>
      </c>
      <c r="D238" s="18" t="s">
        <v>24</v>
      </c>
      <c r="E238" s="18" t="s">
        <v>25</v>
      </c>
      <c r="F238" s="19" t="s">
        <v>26</v>
      </c>
      <c r="G238" s="18"/>
      <c r="H238" s="20"/>
      <c r="I238" s="21" t="s">
        <v>27</v>
      </c>
      <c r="J238" s="22"/>
      <c r="K238" s="20"/>
      <c r="L238" s="21" t="s">
        <v>28</v>
      </c>
      <c r="M238" s="22"/>
      <c r="N238" s="20"/>
      <c r="O238" s="21" t="s">
        <v>29</v>
      </c>
      <c r="P238" s="22"/>
      <c r="Q238" s="20"/>
      <c r="R238" s="21" t="s">
        <v>30</v>
      </c>
      <c r="S238" s="22"/>
      <c r="T238" s="23"/>
      <c r="U238" s="21" t="s">
        <v>31</v>
      </c>
      <c r="V238" s="22"/>
      <c r="W238" s="20"/>
      <c r="X238" s="21" t="s">
        <v>32</v>
      </c>
      <c r="Y238" s="22"/>
      <c r="Z238" s="20"/>
      <c r="AA238" s="21" t="s">
        <v>33</v>
      </c>
      <c r="AB238" s="22"/>
      <c r="AC238" s="18" t="s">
        <v>34</v>
      </c>
      <c r="AD238" s="18"/>
      <c r="AE238" s="18"/>
    </row>
    <row r="239" customFormat="false" ht="43.85" hidden="false" customHeight="true" outlineLevel="0" collapsed="false">
      <c r="A239" s="24" t="s">
        <v>523</v>
      </c>
      <c r="B239" s="24"/>
      <c r="C239" s="203" t="s">
        <v>524</v>
      </c>
      <c r="D239" s="25" t="n">
        <v>9.965</v>
      </c>
      <c r="E239" s="26" t="s">
        <v>525</v>
      </c>
      <c r="F239" s="27" t="n">
        <v>42405</v>
      </c>
      <c r="G239" s="28" t="s">
        <v>208</v>
      </c>
      <c r="H239" s="35" t="s">
        <v>526</v>
      </c>
      <c r="I239" s="59"/>
      <c r="J239" s="36"/>
      <c r="K239" s="35" t="n">
        <v>6.093</v>
      </c>
      <c r="L239" s="59" t="s">
        <v>39</v>
      </c>
      <c r="M239" s="36" t="n">
        <v>8.197</v>
      </c>
      <c r="N239" s="35" t="n">
        <v>2.974</v>
      </c>
      <c r="O239" s="30" t="s">
        <v>39</v>
      </c>
      <c r="P239" s="36" t="n">
        <v>2.318</v>
      </c>
      <c r="Q239" s="35" t="n">
        <v>61.058</v>
      </c>
      <c r="R239" s="59" t="s">
        <v>39</v>
      </c>
      <c r="S239" s="36" t="n">
        <v>11.926</v>
      </c>
      <c r="T239" s="35" t="n">
        <v>29.087</v>
      </c>
      <c r="U239" s="30" t="s">
        <v>39</v>
      </c>
      <c r="V239" s="36" t="n">
        <v>20.3421</v>
      </c>
      <c r="W239" s="35" t="n">
        <v>82.865</v>
      </c>
      <c r="X239" s="59" t="s">
        <v>39</v>
      </c>
      <c r="Y239" s="36" t="n">
        <v>115.351</v>
      </c>
      <c r="Z239" s="35" t="n">
        <v>182.324</v>
      </c>
      <c r="AA239" s="59" t="s">
        <v>39</v>
      </c>
      <c r="AB239" s="36" t="n">
        <v>34.054</v>
      </c>
      <c r="AC239" s="12"/>
      <c r="AD239" s="12"/>
      <c r="AE239" s="12"/>
    </row>
    <row r="240" customFormat="false" ht="34.3" hidden="false" customHeight="true" outlineLevel="0" collapsed="false">
      <c r="A240" s="39" t="s">
        <v>527</v>
      </c>
      <c r="B240" s="39"/>
      <c r="C240" s="83"/>
      <c r="D240" s="84"/>
      <c r="E240" s="26"/>
      <c r="F240" s="280" t="n">
        <v>42416</v>
      </c>
      <c r="G240" s="28" t="s">
        <v>176</v>
      </c>
      <c r="H240" s="100" t="s">
        <v>528</v>
      </c>
      <c r="I240" s="33"/>
      <c r="J240" s="36"/>
      <c r="K240" s="35" t="s">
        <v>529</v>
      </c>
      <c r="L240" s="33" t="s">
        <v>39</v>
      </c>
      <c r="M240" s="281" t="s">
        <v>530</v>
      </c>
      <c r="N240" s="60" t="s">
        <v>531</v>
      </c>
      <c r="O240" s="33" t="s">
        <v>39</v>
      </c>
      <c r="P240" s="282" t="s">
        <v>532</v>
      </c>
      <c r="Q240" s="100" t="s">
        <v>533</v>
      </c>
      <c r="R240" s="33" t="s">
        <v>39</v>
      </c>
      <c r="S240" s="281" t="s">
        <v>534</v>
      </c>
      <c r="T240" s="35" t="s">
        <v>535</v>
      </c>
      <c r="U240" s="33" t="s">
        <v>39</v>
      </c>
      <c r="V240" s="281" t="s">
        <v>536</v>
      </c>
      <c r="W240" s="35"/>
      <c r="X240" s="33"/>
      <c r="Y240" s="36"/>
      <c r="Z240" s="35" t="s">
        <v>537</v>
      </c>
      <c r="AA240" s="33" t="s">
        <v>39</v>
      </c>
      <c r="AB240" s="283" t="s">
        <v>538</v>
      </c>
      <c r="AC240" s="29"/>
      <c r="AD240" s="33"/>
      <c r="AE240" s="31"/>
    </row>
    <row r="241" customFormat="false" ht="47.25" hidden="false" customHeight="true" outlineLevel="0" collapsed="false">
      <c r="A241" s="41" t="s">
        <v>539</v>
      </c>
      <c r="B241" s="41"/>
      <c r="C241" s="189" t="s">
        <v>540</v>
      </c>
      <c r="D241" s="76" t="n">
        <v>5.776</v>
      </c>
      <c r="E241" s="284" t="s">
        <v>541</v>
      </c>
      <c r="F241" s="62" t="n">
        <v>42416</v>
      </c>
      <c r="G241" s="63" t="s">
        <v>208</v>
      </c>
      <c r="H241" s="77" t="s">
        <v>542</v>
      </c>
      <c r="I241" s="65"/>
      <c r="J241" s="58"/>
      <c r="K241" s="77" t="s">
        <v>543</v>
      </c>
      <c r="L241" s="65"/>
      <c r="M241" s="58"/>
      <c r="N241" s="56" t="n">
        <v>0.821</v>
      </c>
      <c r="O241" s="98" t="s">
        <v>39</v>
      </c>
      <c r="P241" s="58" t="n">
        <v>3.951</v>
      </c>
      <c r="Q241" s="77" t="s">
        <v>544</v>
      </c>
      <c r="R241" s="65"/>
      <c r="S241" s="58"/>
      <c r="T241" s="68" t="s">
        <v>545</v>
      </c>
      <c r="U241" s="65"/>
      <c r="V241" s="66"/>
      <c r="W241" s="68" t="s">
        <v>546</v>
      </c>
      <c r="X241" s="65"/>
      <c r="Y241" s="66"/>
      <c r="Z241" s="56" t="n">
        <v>233.28</v>
      </c>
      <c r="AA241" s="65" t="s">
        <v>39</v>
      </c>
      <c r="AB241" s="58" t="n">
        <v>62.61</v>
      </c>
      <c r="AC241" s="78"/>
      <c r="AD241" s="78"/>
      <c r="AE241" s="78"/>
    </row>
    <row r="242" customFormat="false" ht="42.25" hidden="false" customHeight="true" outlineLevel="0" collapsed="false">
      <c r="A242" s="51" t="s">
        <v>547</v>
      </c>
      <c r="B242" s="51"/>
      <c r="C242" s="79"/>
      <c r="D242" s="80"/>
      <c r="E242" s="284"/>
      <c r="F242" s="53" t="n">
        <v>42423</v>
      </c>
      <c r="G242" s="63" t="s">
        <v>176</v>
      </c>
      <c r="H242" s="92" t="s">
        <v>548</v>
      </c>
      <c r="I242" s="70"/>
      <c r="J242" s="58"/>
      <c r="K242" s="77" t="s">
        <v>549</v>
      </c>
      <c r="L242" s="70"/>
      <c r="M242" s="58"/>
      <c r="N242" s="68" t="s">
        <v>550</v>
      </c>
      <c r="O242" s="91" t="s">
        <v>39</v>
      </c>
      <c r="P242" s="285" t="s">
        <v>551</v>
      </c>
      <c r="Q242" s="92" t="s">
        <v>552</v>
      </c>
      <c r="R242" s="70"/>
      <c r="S242" s="58"/>
      <c r="T242" s="77" t="s">
        <v>553</v>
      </c>
      <c r="U242" s="70"/>
      <c r="V242" s="58"/>
      <c r="W242" s="56"/>
      <c r="X242" s="70"/>
      <c r="Y242" s="58"/>
      <c r="Z242" s="77" t="s">
        <v>554</v>
      </c>
      <c r="AA242" s="91" t="s">
        <v>39</v>
      </c>
      <c r="AB242" s="190" t="s">
        <v>555</v>
      </c>
      <c r="AC242" s="71"/>
      <c r="AD242" s="70"/>
      <c r="AE242" s="72"/>
    </row>
    <row r="243" customFormat="false" ht="43.85" hidden="false" customHeight="true" outlineLevel="0" collapsed="false">
      <c r="A243" s="24" t="s">
        <v>556</v>
      </c>
      <c r="B243" s="24" t="s">
        <v>557</v>
      </c>
      <c r="C243" s="82"/>
      <c r="D243" s="25" t="n">
        <v>5.972</v>
      </c>
      <c r="E243" s="26" t="n">
        <v>160223</v>
      </c>
      <c r="F243" s="27" t="n">
        <v>42423</v>
      </c>
      <c r="G243" s="28" t="s">
        <v>208</v>
      </c>
      <c r="H243" s="35" t="n">
        <v>0.057</v>
      </c>
      <c r="I243" s="59" t="s">
        <v>39</v>
      </c>
      <c r="J243" s="36" t="n">
        <v>0.251</v>
      </c>
      <c r="K243" s="35" t="s">
        <v>558</v>
      </c>
      <c r="L243" s="59"/>
      <c r="M243" s="36"/>
      <c r="N243" s="60" t="s">
        <v>453</v>
      </c>
      <c r="O243" s="59"/>
      <c r="P243" s="34"/>
      <c r="Q243" s="35" t="n">
        <v>0.152</v>
      </c>
      <c r="R243" s="59" t="s">
        <v>39</v>
      </c>
      <c r="S243" s="36" t="n">
        <v>0.179</v>
      </c>
      <c r="T243" s="286" t="n">
        <v>0.971</v>
      </c>
      <c r="U243" s="30" t="s">
        <v>39</v>
      </c>
      <c r="V243" s="287" t="n">
        <v>0.475</v>
      </c>
      <c r="W243" s="60" t="s">
        <v>559</v>
      </c>
      <c r="X243" s="59"/>
      <c r="Y243" s="34"/>
      <c r="Z243" s="35" t="n">
        <v>2.436</v>
      </c>
      <c r="AA243" s="59" t="s">
        <v>39</v>
      </c>
      <c r="AB243" s="36" t="n">
        <v>0.709</v>
      </c>
      <c r="AC243" s="12"/>
      <c r="AD243" s="12"/>
      <c r="AE243" s="12"/>
    </row>
    <row r="244" customFormat="false" ht="34.3" hidden="false" customHeight="true" outlineLevel="0" collapsed="false">
      <c r="A244" s="39" t="s">
        <v>560</v>
      </c>
      <c r="B244" s="39"/>
      <c r="C244" s="83"/>
      <c r="D244" s="84"/>
      <c r="E244" s="85"/>
      <c r="F244" s="280" t="n">
        <v>42429</v>
      </c>
      <c r="G244" s="28" t="s">
        <v>176</v>
      </c>
      <c r="H244" s="100" t="s">
        <v>561</v>
      </c>
      <c r="I244" s="33" t="s">
        <v>39</v>
      </c>
      <c r="J244" s="281" t="s">
        <v>562</v>
      </c>
      <c r="K244" s="35" t="s">
        <v>563</v>
      </c>
      <c r="L244" s="33"/>
      <c r="M244" s="36"/>
      <c r="N244" s="60" t="s">
        <v>564</v>
      </c>
      <c r="O244" s="33"/>
      <c r="P244" s="34"/>
      <c r="Q244" s="100" t="s">
        <v>565</v>
      </c>
      <c r="R244" s="33" t="s">
        <v>39</v>
      </c>
      <c r="S244" s="281" t="s">
        <v>566</v>
      </c>
      <c r="T244" s="35" t="s">
        <v>567</v>
      </c>
      <c r="U244" s="33" t="s">
        <v>39</v>
      </c>
      <c r="V244" s="281" t="s">
        <v>568</v>
      </c>
      <c r="W244" s="35"/>
      <c r="X244" s="33"/>
      <c r="Y244" s="36"/>
      <c r="Z244" s="35"/>
      <c r="AA244" s="33"/>
      <c r="AB244" s="31"/>
      <c r="AC244" s="29"/>
      <c r="AD244" s="33"/>
      <c r="AE244" s="31"/>
    </row>
    <row r="245" customFormat="false" ht="43.85" hidden="false" customHeight="true" outlineLevel="0" collapsed="false">
      <c r="A245" s="41" t="s">
        <v>569</v>
      </c>
      <c r="B245" s="41" t="s">
        <v>570</v>
      </c>
      <c r="C245" s="189" t="s">
        <v>571</v>
      </c>
      <c r="D245" s="76" t="n">
        <v>16.118</v>
      </c>
      <c r="E245" s="42" t="s">
        <v>572</v>
      </c>
      <c r="F245" s="62" t="n">
        <v>42429</v>
      </c>
      <c r="G245" s="63" t="s">
        <v>208</v>
      </c>
      <c r="H245" s="77" t="s">
        <v>573</v>
      </c>
      <c r="I245" s="65"/>
      <c r="J245" s="58"/>
      <c r="K245" s="56" t="n">
        <v>4.366</v>
      </c>
      <c r="L245" s="65" t="s">
        <v>39</v>
      </c>
      <c r="M245" s="58" t="n">
        <v>2.876</v>
      </c>
      <c r="N245" s="68" t="s">
        <v>155</v>
      </c>
      <c r="O245" s="65"/>
      <c r="P245" s="66"/>
      <c r="Q245" s="56" t="n">
        <v>0.928</v>
      </c>
      <c r="R245" s="65" t="s">
        <v>39</v>
      </c>
      <c r="S245" s="58" t="n">
        <v>3.404</v>
      </c>
      <c r="T245" s="77" t="s">
        <v>574</v>
      </c>
      <c r="U245" s="57"/>
      <c r="V245" s="58"/>
      <c r="W245" s="68" t="s">
        <v>575</v>
      </c>
      <c r="X245" s="65"/>
      <c r="Y245" s="66"/>
      <c r="Z245" s="56" t="n">
        <v>58.892</v>
      </c>
      <c r="AA245" s="65" t="s">
        <v>39</v>
      </c>
      <c r="AB245" s="58" t="n">
        <v>11.811</v>
      </c>
      <c r="AC245" s="78"/>
      <c r="AD245" s="78"/>
      <c r="AE245" s="78"/>
    </row>
    <row r="246" customFormat="false" ht="37.75" hidden="false" customHeight="true" outlineLevel="0" collapsed="false">
      <c r="A246" s="51" t="s">
        <v>576</v>
      </c>
      <c r="B246" s="51"/>
      <c r="C246" s="79"/>
      <c r="D246" s="80"/>
      <c r="E246" s="81"/>
      <c r="F246" s="53" t="n">
        <v>42446</v>
      </c>
      <c r="G246" s="63" t="s">
        <v>176</v>
      </c>
      <c r="H246" s="92" t="s">
        <v>577</v>
      </c>
      <c r="I246" s="70"/>
      <c r="J246" s="58"/>
      <c r="K246" s="77" t="s">
        <v>578</v>
      </c>
      <c r="L246" s="91" t="s">
        <v>39</v>
      </c>
      <c r="M246" s="288" t="s">
        <v>579</v>
      </c>
      <c r="N246" s="68" t="s">
        <v>580</v>
      </c>
      <c r="O246" s="70"/>
      <c r="P246" s="66"/>
      <c r="Q246" s="92" t="s">
        <v>581</v>
      </c>
      <c r="R246" s="91" t="s">
        <v>39</v>
      </c>
      <c r="S246" s="288" t="s">
        <v>582</v>
      </c>
      <c r="T246" s="77" t="s">
        <v>583</v>
      </c>
      <c r="U246" s="70"/>
      <c r="V246" s="58"/>
      <c r="W246" s="56"/>
      <c r="X246" s="70"/>
      <c r="Y246" s="58"/>
      <c r="Z246" s="56"/>
      <c r="AA246" s="70"/>
      <c r="AB246" s="72"/>
      <c r="AC246" s="71"/>
      <c r="AD246" s="70"/>
      <c r="AE246" s="72"/>
    </row>
    <row r="247" customFormat="false" ht="43.85" hidden="false" customHeight="true" outlineLevel="0" collapsed="false">
      <c r="A247" s="24" t="s">
        <v>584</v>
      </c>
      <c r="B247" s="24" t="s">
        <v>585</v>
      </c>
      <c r="C247" s="203" t="s">
        <v>586</v>
      </c>
      <c r="D247" s="25" t="n">
        <v>7.66</v>
      </c>
      <c r="E247" s="26" t="n">
        <v>160331</v>
      </c>
      <c r="F247" s="27" t="n">
        <v>42460</v>
      </c>
      <c r="G247" s="28" t="s">
        <v>208</v>
      </c>
      <c r="H247" s="35" t="n">
        <v>10.494</v>
      </c>
      <c r="I247" s="59" t="s">
        <v>39</v>
      </c>
      <c r="J247" s="36" t="n">
        <v>17.15</v>
      </c>
      <c r="K247" s="35" t="s">
        <v>587</v>
      </c>
      <c r="L247" s="59"/>
      <c r="M247" s="36"/>
      <c r="N247" s="60" t="s">
        <v>588</v>
      </c>
      <c r="O247" s="59"/>
      <c r="P247" s="34"/>
      <c r="Q247" s="35" t="n">
        <v>44.018</v>
      </c>
      <c r="R247" s="59" t="s">
        <v>39</v>
      </c>
      <c r="S247" s="36" t="n">
        <v>12.771</v>
      </c>
      <c r="T247" s="60" t="s">
        <v>589</v>
      </c>
      <c r="U247" s="59"/>
      <c r="V247" s="34"/>
      <c r="W247" s="60" t="s">
        <v>590</v>
      </c>
      <c r="X247" s="59"/>
      <c r="Y247" s="34"/>
      <c r="Z247" s="35" t="n">
        <v>112.21</v>
      </c>
      <c r="AA247" s="59" t="s">
        <v>39</v>
      </c>
      <c r="AB247" s="36" t="n">
        <v>49.006</v>
      </c>
      <c r="AC247" s="12"/>
      <c r="AD247" s="12"/>
      <c r="AE247" s="12"/>
    </row>
    <row r="248" customFormat="false" ht="34.3" hidden="false" customHeight="true" outlineLevel="0" collapsed="false">
      <c r="A248" s="289" t="s">
        <v>591</v>
      </c>
      <c r="B248" s="39"/>
      <c r="C248" s="83"/>
      <c r="D248" s="84"/>
      <c r="E248" s="85"/>
      <c r="F248" s="280" t="n">
        <v>42468</v>
      </c>
      <c r="G248" s="28" t="s">
        <v>176</v>
      </c>
      <c r="H248" s="100" t="s">
        <v>592</v>
      </c>
      <c r="I248" s="33" t="s">
        <v>39</v>
      </c>
      <c r="J248" s="281" t="s">
        <v>593</v>
      </c>
      <c r="K248" s="35" t="s">
        <v>594</v>
      </c>
      <c r="L248" s="33"/>
      <c r="M248" s="36"/>
      <c r="N248" s="60" t="s">
        <v>595</v>
      </c>
      <c r="O248" s="33"/>
      <c r="P248" s="34"/>
      <c r="Q248" s="100" t="s">
        <v>596</v>
      </c>
      <c r="R248" s="33" t="s">
        <v>39</v>
      </c>
      <c r="S248" s="281" t="s">
        <v>597</v>
      </c>
      <c r="T248" s="35" t="s">
        <v>598</v>
      </c>
      <c r="U248" s="33"/>
      <c r="V248" s="36"/>
      <c r="W248" s="35"/>
      <c r="X248" s="33"/>
      <c r="Y248" s="36"/>
      <c r="Z248" s="35" t="s">
        <v>599</v>
      </c>
      <c r="AA248" s="33" t="s">
        <v>39</v>
      </c>
      <c r="AB248" s="283" t="s">
        <v>600</v>
      </c>
      <c r="AC248" s="29"/>
      <c r="AD248" s="33"/>
      <c r="AE248" s="31"/>
    </row>
    <row r="249" customFormat="false" ht="43.85" hidden="false" customHeight="true" outlineLevel="0" collapsed="false">
      <c r="A249" s="41" t="s">
        <v>601</v>
      </c>
      <c r="B249" s="41" t="s">
        <v>602</v>
      </c>
      <c r="C249" s="189" t="s">
        <v>603</v>
      </c>
      <c r="D249" s="76" t="n">
        <v>6.319</v>
      </c>
      <c r="E249" s="42" t="n">
        <v>160408</v>
      </c>
      <c r="F249" s="62" t="n">
        <v>42468</v>
      </c>
      <c r="G249" s="63" t="s">
        <v>208</v>
      </c>
      <c r="H249" s="56" t="n">
        <v>24.407</v>
      </c>
      <c r="I249" s="65" t="s">
        <v>39</v>
      </c>
      <c r="J249" s="58" t="n">
        <v>16.862</v>
      </c>
      <c r="K249" s="56" t="n">
        <v>5.682</v>
      </c>
      <c r="L249" s="65" t="s">
        <v>39</v>
      </c>
      <c r="M249" s="58" t="n">
        <v>10.193</v>
      </c>
      <c r="N249" s="290" t="n">
        <v>5.313</v>
      </c>
      <c r="O249" s="65" t="s">
        <v>39</v>
      </c>
      <c r="P249" s="58" t="n">
        <v>2.679</v>
      </c>
      <c r="Q249" s="56" t="n">
        <v>5.397</v>
      </c>
      <c r="R249" s="65" t="s">
        <v>39</v>
      </c>
      <c r="S249" s="58" t="n">
        <v>10.123</v>
      </c>
      <c r="T249" s="56" t="n">
        <v>24.916</v>
      </c>
      <c r="U249" s="65" t="s">
        <v>39</v>
      </c>
      <c r="V249" s="58" t="n">
        <v>25.792</v>
      </c>
      <c r="W249" s="68" t="s">
        <v>604</v>
      </c>
      <c r="X249" s="65"/>
      <c r="Y249" s="66"/>
      <c r="Z249" s="56" t="n">
        <v>246.082</v>
      </c>
      <c r="AA249" s="65" t="s">
        <v>39</v>
      </c>
      <c r="AB249" s="58" t="n">
        <v>45.556</v>
      </c>
      <c r="AC249" s="78"/>
      <c r="AD249" s="78"/>
      <c r="AE249" s="78"/>
    </row>
    <row r="250" customFormat="false" ht="39.55" hidden="false" customHeight="true" outlineLevel="0" collapsed="false">
      <c r="A250" s="291" t="s">
        <v>591</v>
      </c>
      <c r="B250" s="51"/>
      <c r="C250" s="79"/>
      <c r="D250" s="80"/>
      <c r="E250" s="81"/>
      <c r="F250" s="53" t="n">
        <v>42474</v>
      </c>
      <c r="G250" s="63" t="s">
        <v>176</v>
      </c>
      <c r="H250" s="92" t="s">
        <v>605</v>
      </c>
      <c r="I250" s="91" t="s">
        <v>39</v>
      </c>
      <c r="J250" s="288" t="s">
        <v>606</v>
      </c>
      <c r="K250" s="77" t="s">
        <v>607</v>
      </c>
      <c r="L250" s="91" t="s">
        <v>39</v>
      </c>
      <c r="M250" s="288" t="s">
        <v>608</v>
      </c>
      <c r="N250" s="68" t="s">
        <v>609</v>
      </c>
      <c r="O250" s="91" t="s">
        <v>39</v>
      </c>
      <c r="P250" s="285" t="s">
        <v>610</v>
      </c>
      <c r="Q250" s="92" t="s">
        <v>611</v>
      </c>
      <c r="R250" s="91" t="s">
        <v>39</v>
      </c>
      <c r="S250" s="288" t="s">
        <v>612</v>
      </c>
      <c r="T250" s="77" t="s">
        <v>613</v>
      </c>
      <c r="U250" s="91" t="s">
        <v>39</v>
      </c>
      <c r="V250" s="288" t="s">
        <v>614</v>
      </c>
      <c r="W250" s="56"/>
      <c r="X250" s="70"/>
      <c r="Y250" s="58"/>
      <c r="Z250" s="77" t="s">
        <v>615</v>
      </c>
      <c r="AA250" s="91" t="s">
        <v>39</v>
      </c>
      <c r="AB250" s="190" t="s">
        <v>616</v>
      </c>
      <c r="AC250" s="71"/>
      <c r="AD250" s="70"/>
      <c r="AE250" s="72"/>
    </row>
    <row r="251" customFormat="false" ht="43.85" hidden="false" customHeight="true" outlineLevel="0" collapsed="false">
      <c r="A251" s="24" t="s">
        <v>617</v>
      </c>
      <c r="B251" s="24" t="s">
        <v>618</v>
      </c>
      <c r="C251" s="203" t="s">
        <v>619</v>
      </c>
      <c r="D251" s="25" t="n">
        <v>6.554</v>
      </c>
      <c r="E251" s="26" t="s">
        <v>620</v>
      </c>
      <c r="F251" s="27" t="n">
        <v>42474</v>
      </c>
      <c r="G251" s="28" t="s">
        <v>208</v>
      </c>
      <c r="H251" s="35" t="s">
        <v>621</v>
      </c>
      <c r="I251" s="59"/>
      <c r="J251" s="36"/>
      <c r="K251" s="35" t="n">
        <v>7.276</v>
      </c>
      <c r="L251" s="59" t="s">
        <v>39</v>
      </c>
      <c r="M251" s="36" t="n">
        <v>9.295</v>
      </c>
      <c r="N251" s="35" t="n">
        <v>1.351</v>
      </c>
      <c r="O251" s="59" t="s">
        <v>39</v>
      </c>
      <c r="P251" s="36" t="n">
        <v>2.359</v>
      </c>
      <c r="Q251" s="35" t="n">
        <v>23.801</v>
      </c>
      <c r="R251" s="59" t="s">
        <v>39</v>
      </c>
      <c r="S251" s="36" t="n">
        <v>10.106</v>
      </c>
      <c r="T251" s="35" t="n">
        <v>14.583</v>
      </c>
      <c r="U251" s="59" t="s">
        <v>39</v>
      </c>
      <c r="V251" s="36" t="n">
        <v>22.303</v>
      </c>
      <c r="W251" s="60" t="s">
        <v>622</v>
      </c>
      <c r="X251" s="59"/>
      <c r="Y251" s="34"/>
      <c r="Z251" s="35" t="n">
        <v>98.763</v>
      </c>
      <c r="AA251" s="59" t="s">
        <v>39</v>
      </c>
      <c r="AB251" s="36" t="n">
        <v>39.785</v>
      </c>
      <c r="AC251" s="12"/>
      <c r="AD251" s="12"/>
      <c r="AE251" s="12"/>
    </row>
    <row r="252" customFormat="false" ht="37.75" hidden="false" customHeight="true" outlineLevel="0" collapsed="false">
      <c r="A252" s="289" t="s">
        <v>591</v>
      </c>
      <c r="B252" s="39"/>
      <c r="C252" s="83"/>
      <c r="D252" s="84"/>
      <c r="E252" s="85"/>
      <c r="F252" s="280" t="n">
        <v>42481</v>
      </c>
      <c r="G252" s="28" t="s">
        <v>176</v>
      </c>
      <c r="H252" s="100" t="s">
        <v>623</v>
      </c>
      <c r="I252" s="33"/>
      <c r="J252" s="36"/>
      <c r="K252" s="35" t="s">
        <v>624</v>
      </c>
      <c r="L252" s="33" t="s">
        <v>39</v>
      </c>
      <c r="M252" s="281" t="s">
        <v>625</v>
      </c>
      <c r="N252" s="60" t="s">
        <v>626</v>
      </c>
      <c r="O252" s="33" t="s">
        <v>39</v>
      </c>
      <c r="P252" s="282" t="s">
        <v>627</v>
      </c>
      <c r="Q252" s="100" t="s">
        <v>628</v>
      </c>
      <c r="R252" s="33" t="s">
        <v>39</v>
      </c>
      <c r="S252" s="281" t="s">
        <v>612</v>
      </c>
      <c r="T252" s="35" t="s">
        <v>629</v>
      </c>
      <c r="U252" s="33" t="s">
        <v>39</v>
      </c>
      <c r="V252" s="281" t="s">
        <v>630</v>
      </c>
      <c r="W252" s="35"/>
      <c r="X252" s="33"/>
      <c r="Y252" s="36"/>
      <c r="Z252" s="35" t="s">
        <v>631</v>
      </c>
      <c r="AA252" s="33" t="s">
        <v>39</v>
      </c>
      <c r="AB252" s="283" t="s">
        <v>632</v>
      </c>
      <c r="AC252" s="29"/>
      <c r="AD252" s="33"/>
      <c r="AE252" s="31"/>
    </row>
    <row r="253" customFormat="false" ht="43.85" hidden="false" customHeight="true" outlineLevel="0" collapsed="false">
      <c r="A253" s="41" t="s">
        <v>633</v>
      </c>
      <c r="B253" s="41" t="s">
        <v>634</v>
      </c>
      <c r="C253" s="189" t="s">
        <v>635</v>
      </c>
      <c r="D253" s="76" t="n">
        <v>6.528</v>
      </c>
      <c r="E253" s="42" t="s">
        <v>636</v>
      </c>
      <c r="F253" s="62" t="n">
        <v>42481</v>
      </c>
      <c r="G253" s="63" t="s">
        <v>208</v>
      </c>
      <c r="H253" s="56" t="n">
        <v>17.007</v>
      </c>
      <c r="I253" s="65" t="s">
        <v>39</v>
      </c>
      <c r="J253" s="58" t="n">
        <v>14.439</v>
      </c>
      <c r="K253" s="77" t="s">
        <v>637</v>
      </c>
      <c r="L253" s="65"/>
      <c r="M253" s="58"/>
      <c r="N253" s="56" t="n">
        <v>1.325</v>
      </c>
      <c r="O253" s="98" t="s">
        <v>39</v>
      </c>
      <c r="P253" s="58" t="n">
        <v>2.301</v>
      </c>
      <c r="Q253" s="77" t="s">
        <v>638</v>
      </c>
      <c r="R253" s="65"/>
      <c r="S253" s="58"/>
      <c r="T253" s="64" t="n">
        <v>0.233</v>
      </c>
      <c r="U253" s="65" t="s">
        <v>39</v>
      </c>
      <c r="V253" s="66" t="n">
        <v>20.923</v>
      </c>
      <c r="W253" s="68" t="s">
        <v>639</v>
      </c>
      <c r="X253" s="65"/>
      <c r="Y253" s="66"/>
      <c r="Z253" s="56" t="n">
        <v>103.75</v>
      </c>
      <c r="AA253" s="65" t="s">
        <v>39</v>
      </c>
      <c r="AB253" s="58" t="n">
        <v>30.5</v>
      </c>
      <c r="AC253" s="78"/>
      <c r="AD253" s="78"/>
      <c r="AE253" s="78"/>
    </row>
    <row r="254" customFormat="false" ht="42.25" hidden="false" customHeight="true" outlineLevel="0" collapsed="false">
      <c r="A254" s="291" t="s">
        <v>591</v>
      </c>
      <c r="B254" s="51" t="s">
        <v>640</v>
      </c>
      <c r="C254" s="79"/>
      <c r="D254" s="80"/>
      <c r="E254" s="81"/>
      <c r="F254" s="53" t="n">
        <v>42488</v>
      </c>
      <c r="G254" s="63" t="s">
        <v>176</v>
      </c>
      <c r="H254" s="92" t="s">
        <v>641</v>
      </c>
      <c r="I254" s="91" t="s">
        <v>39</v>
      </c>
      <c r="J254" s="288" t="s">
        <v>642</v>
      </c>
      <c r="K254" s="77" t="s">
        <v>643</v>
      </c>
      <c r="L254" s="70"/>
      <c r="M254" s="58"/>
      <c r="N254" s="68" t="s">
        <v>644</v>
      </c>
      <c r="O254" s="91" t="s">
        <v>39</v>
      </c>
      <c r="P254" s="285" t="s">
        <v>645</v>
      </c>
      <c r="Q254" s="92" t="s">
        <v>646</v>
      </c>
      <c r="R254" s="70"/>
      <c r="S254" s="58"/>
      <c r="T254" s="77" t="s">
        <v>647</v>
      </c>
      <c r="U254" s="91" t="s">
        <v>39</v>
      </c>
      <c r="V254" s="288" t="s">
        <v>648</v>
      </c>
      <c r="W254" s="56"/>
      <c r="X254" s="70"/>
      <c r="Y254" s="58"/>
      <c r="Z254" s="77" t="s">
        <v>649</v>
      </c>
      <c r="AA254" s="91" t="s">
        <v>39</v>
      </c>
      <c r="AB254" s="190" t="s">
        <v>650</v>
      </c>
      <c r="AC254" s="71"/>
      <c r="AD254" s="70"/>
      <c r="AE254" s="72"/>
    </row>
    <row r="255" customFormat="false" ht="44.05" hidden="false" customHeight="true" outlineLevel="0" collapsed="false">
      <c r="A255" s="24" t="s">
        <v>651</v>
      </c>
      <c r="B255" s="24" t="s">
        <v>652</v>
      </c>
      <c r="C255" s="203" t="s">
        <v>653</v>
      </c>
      <c r="D255" s="25" t="n">
        <v>13.799</v>
      </c>
      <c r="E255" s="26" t="n">
        <v>160428</v>
      </c>
      <c r="F255" s="27" t="n">
        <v>42488</v>
      </c>
      <c r="G255" s="28" t="s">
        <v>208</v>
      </c>
      <c r="H255" s="35" t="n">
        <v>3.733</v>
      </c>
      <c r="I255" s="59" t="s">
        <v>39</v>
      </c>
      <c r="J255" s="36" t="n">
        <v>10.311</v>
      </c>
      <c r="K255" s="35" t="s">
        <v>654</v>
      </c>
      <c r="L255" s="59"/>
      <c r="M255" s="36"/>
      <c r="N255" s="35" t="n">
        <v>0.191</v>
      </c>
      <c r="O255" s="30" t="s">
        <v>39</v>
      </c>
      <c r="P255" s="36" t="n">
        <v>1.608</v>
      </c>
      <c r="Q255" s="35" t="n">
        <v>17.985</v>
      </c>
      <c r="R255" s="59" t="s">
        <v>39</v>
      </c>
      <c r="S255" s="36" t="n">
        <v>7.009</v>
      </c>
      <c r="T255" s="35" t="n">
        <v>14.043</v>
      </c>
      <c r="U255" s="30" t="s">
        <v>39</v>
      </c>
      <c r="V255" s="36" t="n">
        <v>14.853</v>
      </c>
      <c r="W255" s="60" t="s">
        <v>655</v>
      </c>
      <c r="X255" s="59"/>
      <c r="Y255" s="34"/>
      <c r="Z255" s="35" t="n">
        <v>60.293</v>
      </c>
      <c r="AA255" s="59" t="s">
        <v>39</v>
      </c>
      <c r="AB255" s="36" t="n">
        <v>20.585</v>
      </c>
      <c r="AC255" s="12"/>
      <c r="AD255" s="12"/>
      <c r="AE255" s="12"/>
    </row>
    <row r="256" customFormat="false" ht="38.65" hidden="false" customHeight="true" outlineLevel="0" collapsed="false">
      <c r="A256" s="289" t="s">
        <v>656</v>
      </c>
      <c r="B256" s="39"/>
      <c r="C256" s="83"/>
      <c r="D256" s="84"/>
      <c r="E256" s="85"/>
      <c r="F256" s="280" t="n">
        <v>42502</v>
      </c>
      <c r="G256" s="28" t="s">
        <v>176</v>
      </c>
      <c r="H256" s="100" t="s">
        <v>657</v>
      </c>
      <c r="I256" s="33" t="s">
        <v>39</v>
      </c>
      <c r="J256" s="281" t="s">
        <v>582</v>
      </c>
      <c r="K256" s="35" t="s">
        <v>658</v>
      </c>
      <c r="L256" s="33"/>
      <c r="M256" s="36"/>
      <c r="N256" s="60" t="s">
        <v>659</v>
      </c>
      <c r="O256" s="33" t="s">
        <v>39</v>
      </c>
      <c r="P256" s="282" t="s">
        <v>660</v>
      </c>
      <c r="Q256" s="100" t="s">
        <v>661</v>
      </c>
      <c r="R256" s="33" t="s">
        <v>39</v>
      </c>
      <c r="S256" s="281" t="s">
        <v>662</v>
      </c>
      <c r="T256" s="35" t="s">
        <v>663</v>
      </c>
      <c r="U256" s="33" t="s">
        <v>39</v>
      </c>
      <c r="V256" s="281" t="s">
        <v>664</v>
      </c>
      <c r="W256" s="35"/>
      <c r="X256" s="33"/>
      <c r="Y256" s="36"/>
      <c r="Z256" s="35" t="s">
        <v>665</v>
      </c>
      <c r="AA256" s="33" t="s">
        <v>39</v>
      </c>
      <c r="AB256" s="283" t="s">
        <v>666</v>
      </c>
      <c r="AC256" s="29"/>
      <c r="AD256" s="33"/>
      <c r="AE256" s="31"/>
    </row>
    <row r="257" customFormat="false" ht="44.05" hidden="false" customHeight="true" outlineLevel="0" collapsed="false">
      <c r="A257" s="41" t="s">
        <v>667</v>
      </c>
      <c r="B257" s="41" t="s">
        <v>668</v>
      </c>
      <c r="C257" s="189" t="s">
        <v>669</v>
      </c>
      <c r="D257" s="76" t="n">
        <v>6.312</v>
      </c>
      <c r="E257" s="42" t="s">
        <v>670</v>
      </c>
      <c r="F257" s="62" t="n">
        <v>42502</v>
      </c>
      <c r="G257" s="63" t="s">
        <v>208</v>
      </c>
      <c r="H257" s="77" t="s">
        <v>671</v>
      </c>
      <c r="I257" s="65"/>
      <c r="J257" s="58"/>
      <c r="K257" s="77" t="s">
        <v>672</v>
      </c>
      <c r="L257" s="65"/>
      <c r="M257" s="58"/>
      <c r="N257" s="56" t="n">
        <v>0.308</v>
      </c>
      <c r="O257" s="98" t="s">
        <v>39</v>
      </c>
      <c r="P257" s="58" t="n">
        <v>2.409</v>
      </c>
      <c r="Q257" s="56" t="n">
        <v>154.401</v>
      </c>
      <c r="R257" s="65" t="s">
        <v>39</v>
      </c>
      <c r="S257" s="58" t="n">
        <v>17.856</v>
      </c>
      <c r="T257" s="77" t="s">
        <v>673</v>
      </c>
      <c r="U257" s="57"/>
      <c r="V257" s="58"/>
      <c r="W257" s="292" t="n">
        <v>113.259</v>
      </c>
      <c r="X257" s="98" t="s">
        <v>39</v>
      </c>
      <c r="Y257" s="237" t="n">
        <v>150</v>
      </c>
      <c r="Z257" s="56" t="n">
        <v>315.804</v>
      </c>
      <c r="AA257" s="65" t="s">
        <v>39</v>
      </c>
      <c r="AB257" s="58" t="n">
        <v>46.473</v>
      </c>
      <c r="AC257" s="78"/>
      <c r="AD257" s="78"/>
      <c r="AE257" s="78"/>
    </row>
    <row r="258" customFormat="false" ht="38.65" hidden="false" customHeight="true" outlineLevel="0" collapsed="false">
      <c r="A258" s="291" t="s">
        <v>591</v>
      </c>
      <c r="B258" s="51"/>
      <c r="C258" s="79"/>
      <c r="D258" s="80"/>
      <c r="E258" s="81"/>
      <c r="F258" s="53" t="n">
        <v>42509</v>
      </c>
      <c r="G258" s="63" t="s">
        <v>176</v>
      </c>
      <c r="H258" s="92" t="s">
        <v>674</v>
      </c>
      <c r="I258" s="70"/>
      <c r="J258" s="58"/>
      <c r="K258" s="77" t="s">
        <v>675</v>
      </c>
      <c r="L258" s="70"/>
      <c r="M258" s="58"/>
      <c r="N258" s="68" t="s">
        <v>676</v>
      </c>
      <c r="O258" s="91" t="s">
        <v>39</v>
      </c>
      <c r="P258" s="285" t="s">
        <v>677</v>
      </c>
      <c r="Q258" s="92" t="s">
        <v>678</v>
      </c>
      <c r="R258" s="91" t="s">
        <v>39</v>
      </c>
      <c r="S258" s="288" t="s">
        <v>679</v>
      </c>
      <c r="T258" s="77" t="s">
        <v>680</v>
      </c>
      <c r="U258" s="70"/>
      <c r="V258" s="58"/>
      <c r="W258" s="56"/>
      <c r="X258" s="70"/>
      <c r="Y258" s="58"/>
      <c r="Z258" s="77" t="s">
        <v>681</v>
      </c>
      <c r="AA258" s="91" t="s">
        <v>39</v>
      </c>
      <c r="AB258" s="190" t="s">
        <v>682</v>
      </c>
      <c r="AC258" s="71"/>
      <c r="AD258" s="70"/>
      <c r="AE258" s="72"/>
    </row>
    <row r="259" customFormat="false" ht="38.05" hidden="false" customHeight="true" outlineLevel="0" collapsed="false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</row>
    <row r="260" customFormat="false" ht="38.05" hidden="false" customHeight="true" outlineLevel="0" collapsed="false">
      <c r="A260" s="18" t="s">
        <v>21</v>
      </c>
      <c r="B260" s="18" t="s">
        <v>22</v>
      </c>
      <c r="C260" s="18" t="s">
        <v>23</v>
      </c>
      <c r="D260" s="18" t="s">
        <v>24</v>
      </c>
      <c r="E260" s="18" t="s">
        <v>25</v>
      </c>
      <c r="F260" s="19" t="s">
        <v>26</v>
      </c>
      <c r="G260" s="18"/>
      <c r="H260" s="20"/>
      <c r="I260" s="21" t="s">
        <v>27</v>
      </c>
      <c r="J260" s="22"/>
      <c r="K260" s="20"/>
      <c r="L260" s="21" t="s">
        <v>28</v>
      </c>
      <c r="M260" s="22"/>
      <c r="N260" s="20"/>
      <c r="O260" s="21" t="s">
        <v>29</v>
      </c>
      <c r="P260" s="22"/>
      <c r="Q260" s="20"/>
      <c r="R260" s="21" t="s">
        <v>30</v>
      </c>
      <c r="S260" s="22"/>
      <c r="T260" s="23"/>
      <c r="U260" s="21" t="s">
        <v>31</v>
      </c>
      <c r="V260" s="22"/>
      <c r="W260" s="20"/>
      <c r="X260" s="21" t="s">
        <v>32</v>
      </c>
      <c r="Y260" s="22"/>
      <c r="Z260" s="20"/>
      <c r="AA260" s="21" t="s">
        <v>33</v>
      </c>
      <c r="AB260" s="22"/>
      <c r="AC260" s="18" t="s">
        <v>34</v>
      </c>
      <c r="AD260" s="18"/>
      <c r="AE260" s="18"/>
    </row>
    <row r="261" customFormat="false" ht="43.85" hidden="false" customHeight="true" outlineLevel="0" collapsed="false">
      <c r="A261" s="24" t="s">
        <v>683</v>
      </c>
      <c r="B261" s="24" t="s">
        <v>684</v>
      </c>
      <c r="C261" s="203" t="s">
        <v>685</v>
      </c>
      <c r="D261" s="25" t="n">
        <v>11.743</v>
      </c>
      <c r="E261" s="26" t="s">
        <v>686</v>
      </c>
      <c r="F261" s="27" t="n">
        <v>42509</v>
      </c>
      <c r="G261" s="28" t="s">
        <v>37</v>
      </c>
      <c r="H261" s="35" t="s">
        <v>687</v>
      </c>
      <c r="I261" s="59"/>
      <c r="J261" s="36"/>
      <c r="K261" s="35" t="n">
        <v>0.253</v>
      </c>
      <c r="L261" s="59" t="s">
        <v>39</v>
      </c>
      <c r="M261" s="36" t="n">
        <v>0.133</v>
      </c>
      <c r="N261" s="32" t="n">
        <v>0.033</v>
      </c>
      <c r="O261" s="59" t="s">
        <v>39</v>
      </c>
      <c r="P261" s="34" t="n">
        <v>0.034</v>
      </c>
      <c r="Q261" s="35" t="n">
        <v>0.294</v>
      </c>
      <c r="R261" s="59" t="s">
        <v>39</v>
      </c>
      <c r="S261" s="36" t="n">
        <v>0.143</v>
      </c>
      <c r="T261" s="35" t="n">
        <v>0.432</v>
      </c>
      <c r="U261" s="30" t="s">
        <v>39</v>
      </c>
      <c r="V261" s="36" t="n">
        <v>0.332</v>
      </c>
      <c r="W261" s="35" t="n">
        <v>2.742</v>
      </c>
      <c r="X261" s="30" t="s">
        <v>39</v>
      </c>
      <c r="Y261" s="36" t="n">
        <v>2.339</v>
      </c>
      <c r="Z261" s="35" t="n">
        <v>1.795</v>
      </c>
      <c r="AA261" s="59" t="s">
        <v>39</v>
      </c>
      <c r="AB261" s="36" t="n">
        <v>0.499</v>
      </c>
      <c r="AC261" s="12"/>
      <c r="AD261" s="12"/>
      <c r="AE261" s="12"/>
    </row>
    <row r="262" customFormat="false" ht="34.3" hidden="false" customHeight="true" outlineLevel="0" collapsed="false">
      <c r="A262" s="289" t="s">
        <v>688</v>
      </c>
      <c r="B262" s="39"/>
      <c r="C262" s="83"/>
      <c r="D262" s="84"/>
      <c r="E262" s="85"/>
      <c r="F262" s="280" t="n">
        <v>42521</v>
      </c>
      <c r="G262" s="28" t="s">
        <v>176</v>
      </c>
      <c r="H262" s="29"/>
      <c r="I262" s="33"/>
      <c r="J262" s="36"/>
      <c r="K262" s="35"/>
      <c r="L262" s="33"/>
      <c r="M262" s="36"/>
      <c r="N262" s="32"/>
      <c r="O262" s="33"/>
      <c r="P262" s="34"/>
      <c r="Q262" s="29"/>
      <c r="R262" s="33"/>
      <c r="S262" s="36"/>
      <c r="T262" s="35"/>
      <c r="U262" s="33"/>
      <c r="V262" s="36"/>
      <c r="W262" s="35"/>
      <c r="X262" s="33"/>
      <c r="Y262" s="36"/>
      <c r="Z262" s="35"/>
      <c r="AA262" s="33"/>
      <c r="AB262" s="31"/>
      <c r="AC262" s="29"/>
      <c r="AD262" s="33"/>
      <c r="AE262" s="31"/>
    </row>
    <row r="263" customFormat="false" ht="43.85" hidden="false" customHeight="true" outlineLevel="0" collapsed="false">
      <c r="A263" s="41" t="s">
        <v>689</v>
      </c>
      <c r="B263" s="41" t="s">
        <v>690</v>
      </c>
      <c r="C263" s="189" t="s">
        <v>691</v>
      </c>
      <c r="D263" s="76" t="n">
        <v>8.213</v>
      </c>
      <c r="E263" s="42" t="s">
        <v>692</v>
      </c>
      <c r="F263" s="62" t="n">
        <v>42521</v>
      </c>
      <c r="G263" s="63" t="s">
        <v>208</v>
      </c>
      <c r="H263" s="56" t="n">
        <v>0.509</v>
      </c>
      <c r="I263" s="65" t="s">
        <v>39</v>
      </c>
      <c r="J263" s="58" t="n">
        <v>9.748</v>
      </c>
      <c r="K263" s="56" t="n">
        <v>0.105</v>
      </c>
      <c r="L263" s="65" t="s">
        <v>39</v>
      </c>
      <c r="M263" s="58" t="n">
        <v>10.405</v>
      </c>
      <c r="N263" s="68" t="s">
        <v>693</v>
      </c>
      <c r="O263" s="65"/>
      <c r="P263" s="66"/>
      <c r="Q263" s="56" t="n">
        <v>15.859</v>
      </c>
      <c r="R263" s="65" t="s">
        <v>39</v>
      </c>
      <c r="S263" s="58" t="n">
        <v>8.453</v>
      </c>
      <c r="T263" s="56" t="n">
        <v>1.317</v>
      </c>
      <c r="U263" s="98" t="s">
        <v>39</v>
      </c>
      <c r="V263" s="58" t="n">
        <v>20.781</v>
      </c>
      <c r="W263" s="77" t="s">
        <v>694</v>
      </c>
      <c r="X263" s="57"/>
      <c r="Y263" s="58"/>
      <c r="Z263" s="56" t="n">
        <v>17896.372</v>
      </c>
      <c r="AA263" s="65" t="s">
        <v>39</v>
      </c>
      <c r="AB263" s="58" t="n">
        <v>939.116</v>
      </c>
      <c r="AC263" s="78"/>
      <c r="AD263" s="78"/>
      <c r="AE263" s="78"/>
    </row>
    <row r="264" customFormat="false" ht="34.3" hidden="false" customHeight="true" outlineLevel="0" collapsed="false">
      <c r="A264" s="291" t="s">
        <v>695</v>
      </c>
      <c r="B264" s="51"/>
      <c r="C264" s="79"/>
      <c r="D264" s="80"/>
      <c r="E264" s="81"/>
      <c r="F264" s="53" t="n">
        <v>42529</v>
      </c>
      <c r="G264" s="63" t="s">
        <v>176</v>
      </c>
      <c r="H264" s="92" t="s">
        <v>696</v>
      </c>
      <c r="I264" s="91" t="s">
        <v>39</v>
      </c>
      <c r="J264" s="288" t="s">
        <v>697</v>
      </c>
      <c r="K264" s="77" t="s">
        <v>698</v>
      </c>
      <c r="L264" s="91" t="s">
        <v>39</v>
      </c>
      <c r="M264" s="288" t="s">
        <v>582</v>
      </c>
      <c r="N264" s="68" t="s">
        <v>699</v>
      </c>
      <c r="O264" s="70"/>
      <c r="P264" s="66"/>
      <c r="Q264" s="92" t="s">
        <v>700</v>
      </c>
      <c r="R264" s="91" t="s">
        <v>39</v>
      </c>
      <c r="S264" s="288" t="s">
        <v>701</v>
      </c>
      <c r="T264" s="77" t="s">
        <v>702</v>
      </c>
      <c r="U264" s="91" t="s">
        <v>39</v>
      </c>
      <c r="V264" s="288" t="s">
        <v>703</v>
      </c>
      <c r="W264" s="56"/>
      <c r="X264" s="70"/>
      <c r="Y264" s="58"/>
      <c r="Z264" s="77" t="s">
        <v>704</v>
      </c>
      <c r="AA264" s="91" t="s">
        <v>39</v>
      </c>
      <c r="AB264" s="190" t="s">
        <v>705</v>
      </c>
      <c r="AC264" s="71"/>
      <c r="AD264" s="70"/>
      <c r="AE264" s="72"/>
    </row>
    <row r="265" customFormat="false" ht="43.85" hidden="false" customHeight="true" outlineLevel="0" collapsed="false">
      <c r="A265" s="24" t="s">
        <v>706</v>
      </c>
      <c r="B265" s="24" t="s">
        <v>707</v>
      </c>
      <c r="C265" s="203" t="s">
        <v>708</v>
      </c>
      <c r="D265" s="25" t="n">
        <v>13.59</v>
      </c>
      <c r="E265" s="26" t="s">
        <v>709</v>
      </c>
      <c r="F265" s="27" t="n">
        <v>42866</v>
      </c>
      <c r="G265" s="28" t="s">
        <v>208</v>
      </c>
      <c r="H265" s="35" t="s">
        <v>710</v>
      </c>
      <c r="I265" s="59"/>
      <c r="J265" s="36"/>
      <c r="K265" s="35" t="s">
        <v>711</v>
      </c>
      <c r="L265" s="59"/>
      <c r="M265" s="36"/>
      <c r="N265" s="35" t="n">
        <v>1.073</v>
      </c>
      <c r="O265" s="30" t="s">
        <v>39</v>
      </c>
      <c r="P265" s="36" t="n">
        <v>1.887</v>
      </c>
      <c r="Q265" s="35" t="n">
        <v>0.092</v>
      </c>
      <c r="R265" s="59" t="s">
        <v>39</v>
      </c>
      <c r="S265" s="36" t="n">
        <v>7.095</v>
      </c>
      <c r="T265" s="35" t="s">
        <v>712</v>
      </c>
      <c r="U265" s="30"/>
      <c r="V265" s="36"/>
      <c r="W265" s="60" t="s">
        <v>713</v>
      </c>
      <c r="X265" s="59"/>
      <c r="Y265" s="34"/>
      <c r="Z265" s="35" t="n">
        <v>58.571</v>
      </c>
      <c r="AA265" s="59" t="s">
        <v>39</v>
      </c>
      <c r="AB265" s="36" t="n">
        <v>25.767</v>
      </c>
      <c r="AC265" s="12"/>
      <c r="AD265" s="12"/>
      <c r="AE265" s="12"/>
    </row>
    <row r="266" customFormat="false" ht="38.65" hidden="false" customHeight="true" outlineLevel="0" collapsed="false">
      <c r="A266" s="39" t="s">
        <v>591</v>
      </c>
      <c r="B266" s="39"/>
      <c r="C266" s="83"/>
      <c r="D266" s="84"/>
      <c r="E266" s="85"/>
      <c r="F266" s="40" t="n">
        <v>42880</v>
      </c>
      <c r="G266" s="28" t="s">
        <v>176</v>
      </c>
      <c r="H266" s="100" t="s">
        <v>714</v>
      </c>
      <c r="I266" s="33"/>
      <c r="J266" s="36"/>
      <c r="K266" s="35" t="s">
        <v>715</v>
      </c>
      <c r="L266" s="33"/>
      <c r="M266" s="36"/>
      <c r="N266" s="60" t="s">
        <v>716</v>
      </c>
      <c r="O266" s="33" t="s">
        <v>39</v>
      </c>
      <c r="P266" s="282" t="s">
        <v>717</v>
      </c>
      <c r="Q266" s="100" t="s">
        <v>718</v>
      </c>
      <c r="R266" s="33" t="s">
        <v>39</v>
      </c>
      <c r="S266" s="281" t="s">
        <v>719</v>
      </c>
      <c r="T266" s="35" t="s">
        <v>720</v>
      </c>
      <c r="U266" s="33"/>
      <c r="V266" s="36"/>
      <c r="W266" s="35"/>
      <c r="X266" s="33"/>
      <c r="Y266" s="36"/>
      <c r="Z266" s="35" t="s">
        <v>721</v>
      </c>
      <c r="AA266" s="33" t="s">
        <v>39</v>
      </c>
      <c r="AB266" s="283" t="s">
        <v>722</v>
      </c>
      <c r="AC266" s="29"/>
      <c r="AD266" s="33"/>
      <c r="AE266" s="31"/>
    </row>
    <row r="267" customFormat="false" ht="43.85" hidden="false" customHeight="true" outlineLevel="0" collapsed="false">
      <c r="A267" s="41" t="s">
        <v>723</v>
      </c>
      <c r="B267" s="41" t="s">
        <v>724</v>
      </c>
      <c r="C267" s="189" t="s">
        <v>725</v>
      </c>
      <c r="D267" s="76" t="n">
        <v>7.792</v>
      </c>
      <c r="E267" s="42" t="s">
        <v>726</v>
      </c>
      <c r="F267" s="62" t="n">
        <v>42927</v>
      </c>
      <c r="G267" s="63" t="s">
        <v>208</v>
      </c>
      <c r="H267" s="56" t="n">
        <v>6.027</v>
      </c>
      <c r="I267" s="65" t="s">
        <v>39</v>
      </c>
      <c r="J267" s="58" t="n">
        <v>8.981</v>
      </c>
      <c r="K267" s="56" t="n">
        <v>5.26</v>
      </c>
      <c r="L267" s="65" t="s">
        <v>39</v>
      </c>
      <c r="M267" s="58" t="n">
        <v>6.165</v>
      </c>
      <c r="N267" s="56" t="n">
        <v>1.852</v>
      </c>
      <c r="O267" s="65" t="s">
        <v>39</v>
      </c>
      <c r="P267" s="58" t="n">
        <v>1.548</v>
      </c>
      <c r="Q267" s="56" t="n">
        <v>1.814</v>
      </c>
      <c r="R267" s="65" t="s">
        <v>39</v>
      </c>
      <c r="S267" s="58" t="n">
        <v>5.209</v>
      </c>
      <c r="T267" s="77" t="s">
        <v>727</v>
      </c>
      <c r="U267" s="65"/>
      <c r="V267" s="58"/>
      <c r="W267" s="68" t="s">
        <v>728</v>
      </c>
      <c r="X267" s="65"/>
      <c r="Y267" s="66"/>
      <c r="Z267" s="56" t="n">
        <v>4125.508</v>
      </c>
      <c r="AA267" s="65" t="s">
        <v>39</v>
      </c>
      <c r="AB267" s="58" t="n">
        <v>230.754</v>
      </c>
      <c r="AC267" s="78"/>
      <c r="AD267" s="78"/>
      <c r="AE267" s="78"/>
    </row>
    <row r="268" customFormat="false" ht="45.75" hidden="false" customHeight="true" outlineLevel="0" collapsed="false">
      <c r="A268" s="291" t="s">
        <v>591</v>
      </c>
      <c r="B268" s="51"/>
      <c r="C268" s="79"/>
      <c r="D268" s="80"/>
      <c r="E268" s="81"/>
      <c r="F268" s="53" t="n">
        <v>42935</v>
      </c>
      <c r="G268" s="63" t="s">
        <v>176</v>
      </c>
      <c r="H268" s="92" t="s">
        <v>529</v>
      </c>
      <c r="I268" s="91" t="s">
        <v>39</v>
      </c>
      <c r="J268" s="288" t="s">
        <v>729</v>
      </c>
      <c r="K268" s="77" t="s">
        <v>730</v>
      </c>
      <c r="L268" s="91" t="s">
        <v>39</v>
      </c>
      <c r="M268" s="288" t="s">
        <v>731</v>
      </c>
      <c r="N268" s="68" t="s">
        <v>732</v>
      </c>
      <c r="O268" s="91" t="s">
        <v>39</v>
      </c>
      <c r="P268" s="285" t="s">
        <v>733</v>
      </c>
      <c r="Q268" s="92" t="s">
        <v>734</v>
      </c>
      <c r="R268" s="91" t="s">
        <v>39</v>
      </c>
      <c r="S268" s="288" t="s">
        <v>735</v>
      </c>
      <c r="T268" s="77" t="s">
        <v>736</v>
      </c>
      <c r="U268" s="70"/>
      <c r="V268" s="58"/>
      <c r="W268" s="56"/>
      <c r="X268" s="70"/>
      <c r="Y268" s="58"/>
      <c r="Z268" s="77" t="s">
        <v>737</v>
      </c>
      <c r="AA268" s="91" t="s">
        <v>39</v>
      </c>
      <c r="AB268" s="190" t="s">
        <v>738</v>
      </c>
      <c r="AC268" s="71"/>
      <c r="AD268" s="70"/>
      <c r="AE268" s="72"/>
    </row>
    <row r="269" customFormat="false" ht="43.85" hidden="false" customHeight="true" outlineLevel="0" collapsed="false">
      <c r="A269" s="24" t="s">
        <v>739</v>
      </c>
      <c r="B269" s="24" t="s">
        <v>740</v>
      </c>
      <c r="C269" s="203" t="s">
        <v>741</v>
      </c>
      <c r="D269" s="25" t="n">
        <v>16.75</v>
      </c>
      <c r="E269" s="26" t="s">
        <v>742</v>
      </c>
      <c r="F269" s="27" t="n">
        <v>42660</v>
      </c>
      <c r="G269" s="28" t="s">
        <v>208</v>
      </c>
      <c r="H269" s="35" t="n">
        <v>10.472</v>
      </c>
      <c r="I269" s="59" t="s">
        <v>39</v>
      </c>
      <c r="J269" s="36" t="n">
        <v>9.51</v>
      </c>
      <c r="K269" s="35" t="n">
        <v>12.121</v>
      </c>
      <c r="L269" s="59" t="s">
        <v>39</v>
      </c>
      <c r="M269" s="36" t="n">
        <v>5.372</v>
      </c>
      <c r="N269" s="35" t="n">
        <v>1.356</v>
      </c>
      <c r="O269" s="59" t="s">
        <v>39</v>
      </c>
      <c r="P269" s="36" t="n">
        <v>1.471</v>
      </c>
      <c r="Q269" s="35" t="s">
        <v>743</v>
      </c>
      <c r="R269" s="59" t="s">
        <v>39</v>
      </c>
      <c r="S269" s="36" t="n">
        <v>6.38</v>
      </c>
      <c r="T269" s="35" t="n">
        <v>8.512</v>
      </c>
      <c r="U269" s="59" t="s">
        <v>39</v>
      </c>
      <c r="V269" s="36" t="n">
        <v>13.417</v>
      </c>
      <c r="W269" s="60" t="s">
        <v>744</v>
      </c>
      <c r="X269" s="59"/>
      <c r="Y269" s="34"/>
      <c r="Z269" s="35" t="n">
        <v>251.407</v>
      </c>
      <c r="AA269" s="59" t="s">
        <v>39</v>
      </c>
      <c r="AB269" s="36" t="n">
        <v>28.392</v>
      </c>
      <c r="AC269" s="12"/>
      <c r="AD269" s="12"/>
      <c r="AE269" s="12"/>
    </row>
    <row r="270" customFormat="false" ht="41.05" hidden="false" customHeight="true" outlineLevel="0" collapsed="false">
      <c r="A270" s="289" t="s">
        <v>591</v>
      </c>
      <c r="B270" s="39"/>
      <c r="C270" s="83"/>
      <c r="D270" s="84"/>
      <c r="E270" s="85"/>
      <c r="F270" s="40" t="n">
        <v>42677</v>
      </c>
      <c r="G270" s="28" t="s">
        <v>176</v>
      </c>
      <c r="H270" s="100" t="s">
        <v>592</v>
      </c>
      <c r="I270" s="33" t="s">
        <v>39</v>
      </c>
      <c r="J270" s="281" t="s">
        <v>745</v>
      </c>
      <c r="K270" s="35" t="s">
        <v>746</v>
      </c>
      <c r="L270" s="33" t="s">
        <v>39</v>
      </c>
      <c r="M270" s="281" t="s">
        <v>747</v>
      </c>
      <c r="N270" s="60" t="s">
        <v>748</v>
      </c>
      <c r="O270" s="33" t="s">
        <v>39</v>
      </c>
      <c r="P270" s="282" t="s">
        <v>749</v>
      </c>
      <c r="Q270" s="100" t="s">
        <v>750</v>
      </c>
      <c r="R270" s="33" t="s">
        <v>39</v>
      </c>
      <c r="S270" s="281" t="s">
        <v>751</v>
      </c>
      <c r="T270" s="35" t="s">
        <v>722</v>
      </c>
      <c r="U270" s="33" t="s">
        <v>39</v>
      </c>
      <c r="V270" s="281" t="s">
        <v>752</v>
      </c>
      <c r="W270" s="35"/>
      <c r="X270" s="33"/>
      <c r="Y270" s="36"/>
      <c r="Z270" s="35" t="s">
        <v>753</v>
      </c>
      <c r="AA270" s="33" t="s">
        <v>39</v>
      </c>
      <c r="AB270" s="283" t="s">
        <v>754</v>
      </c>
      <c r="AC270" s="29"/>
      <c r="AD270" s="33"/>
      <c r="AE270" s="31"/>
    </row>
    <row r="271" customFormat="false" ht="43.85" hidden="false" customHeight="true" outlineLevel="0" collapsed="false">
      <c r="A271" s="41" t="s">
        <v>755</v>
      </c>
      <c r="B271" s="41"/>
      <c r="C271" s="75"/>
      <c r="D271" s="76" t="n">
        <v>18.694</v>
      </c>
      <c r="E271" s="42" t="s">
        <v>756</v>
      </c>
      <c r="F271" s="62" t="n">
        <v>42935</v>
      </c>
      <c r="G271" s="63" t="s">
        <v>37</v>
      </c>
      <c r="H271" s="56" t="n">
        <v>0.051</v>
      </c>
      <c r="I271" s="65" t="s">
        <v>39</v>
      </c>
      <c r="J271" s="58" t="n">
        <v>0.132</v>
      </c>
      <c r="K271" s="77" t="s">
        <v>61</v>
      </c>
      <c r="L271" s="65"/>
      <c r="M271" s="58"/>
      <c r="N271" s="64" t="n">
        <v>0.064</v>
      </c>
      <c r="O271" s="98" t="s">
        <v>39</v>
      </c>
      <c r="P271" s="66" t="n">
        <v>0.028</v>
      </c>
      <c r="Q271" s="56" t="n">
        <v>0.006</v>
      </c>
      <c r="R271" s="65" t="s">
        <v>39</v>
      </c>
      <c r="S271" s="58" t="n">
        <v>0.124</v>
      </c>
      <c r="T271" s="56" t="n">
        <v>0.349</v>
      </c>
      <c r="U271" s="98" t="s">
        <v>39</v>
      </c>
      <c r="V271" s="58" t="n">
        <v>0.251</v>
      </c>
      <c r="W271" s="68" t="s">
        <v>757</v>
      </c>
      <c r="X271" s="65"/>
      <c r="Y271" s="66"/>
      <c r="Z271" s="56" t="n">
        <v>22.865</v>
      </c>
      <c r="AA271" s="65" t="s">
        <v>39</v>
      </c>
      <c r="AB271" s="293" t="n">
        <v>1.446</v>
      </c>
      <c r="AC271" s="78"/>
      <c r="AD271" s="78"/>
      <c r="AE271" s="78"/>
    </row>
    <row r="272" customFormat="false" ht="41.8" hidden="false" customHeight="true" outlineLevel="0" collapsed="false">
      <c r="A272" s="291" t="s">
        <v>758</v>
      </c>
      <c r="B272" s="51"/>
      <c r="C272" s="79"/>
      <c r="D272" s="80"/>
      <c r="E272" s="81"/>
      <c r="F272" s="53" t="n">
        <v>42956</v>
      </c>
      <c r="G272" s="63"/>
      <c r="H272" s="71"/>
      <c r="I272" s="70"/>
      <c r="J272" s="58"/>
      <c r="K272" s="56"/>
      <c r="L272" s="70"/>
      <c r="M272" s="58"/>
      <c r="N272" s="68" t="s">
        <v>106</v>
      </c>
      <c r="O272" s="70"/>
      <c r="P272" s="66"/>
      <c r="Q272" s="71"/>
      <c r="R272" s="70"/>
      <c r="S272" s="58"/>
      <c r="T272" s="56"/>
      <c r="U272" s="70"/>
      <c r="V272" s="58"/>
      <c r="W272" s="56"/>
      <c r="X272" s="70"/>
      <c r="Y272" s="58"/>
      <c r="Z272" s="56"/>
      <c r="AA272" s="70"/>
      <c r="AB272" s="72"/>
      <c r="AC272" s="71"/>
      <c r="AD272" s="70"/>
      <c r="AE272" s="72"/>
    </row>
    <row r="273" customFormat="false" ht="43.85" hidden="false" customHeight="true" outlineLevel="0" collapsed="false">
      <c r="A273" s="24" t="s">
        <v>759</v>
      </c>
      <c r="B273" s="24" t="s">
        <v>760</v>
      </c>
      <c r="C273" s="203" t="s">
        <v>761</v>
      </c>
      <c r="D273" s="25" t="n">
        <v>8.826</v>
      </c>
      <c r="E273" s="26" t="s">
        <v>762</v>
      </c>
      <c r="F273" s="27" t="n">
        <v>42962</v>
      </c>
      <c r="G273" s="28" t="s">
        <v>208</v>
      </c>
      <c r="H273" s="35" t="n">
        <v>21.931</v>
      </c>
      <c r="I273" s="59" t="s">
        <v>39</v>
      </c>
      <c r="J273" s="36" t="n">
        <v>13.428</v>
      </c>
      <c r="K273" s="35" t="n">
        <v>0.745</v>
      </c>
      <c r="L273" s="59" t="s">
        <v>39</v>
      </c>
      <c r="M273" s="36" t="n">
        <v>6.977</v>
      </c>
      <c r="N273" s="35" t="s">
        <v>763</v>
      </c>
      <c r="O273" s="30"/>
      <c r="P273" s="36"/>
      <c r="Q273" s="35" t="n">
        <v>7.939</v>
      </c>
      <c r="R273" s="59" t="s">
        <v>39</v>
      </c>
      <c r="S273" s="36" t="n">
        <v>7.618</v>
      </c>
      <c r="T273" s="32" t="n">
        <v>46.918</v>
      </c>
      <c r="U273" s="59" t="s">
        <v>39</v>
      </c>
      <c r="V273" s="34" t="n">
        <v>19.882</v>
      </c>
      <c r="W273" s="60" t="s">
        <v>764</v>
      </c>
      <c r="X273" s="59"/>
      <c r="Y273" s="34"/>
      <c r="Z273" s="35" t="n">
        <v>48.483</v>
      </c>
      <c r="AA273" s="59" t="s">
        <v>39</v>
      </c>
      <c r="AB273" s="294" t="n">
        <v>28.104</v>
      </c>
      <c r="AC273" s="12"/>
      <c r="AD273" s="12"/>
      <c r="AE273" s="12"/>
    </row>
    <row r="274" customFormat="false" ht="43.4" hidden="false" customHeight="true" outlineLevel="0" collapsed="false">
      <c r="A274" s="289" t="s">
        <v>591</v>
      </c>
      <c r="B274" s="39"/>
      <c r="C274" s="83"/>
      <c r="D274" s="84"/>
      <c r="E274" s="85"/>
      <c r="F274" s="40" t="n">
        <v>42971</v>
      </c>
      <c r="G274" s="28" t="s">
        <v>176</v>
      </c>
      <c r="H274" s="100" t="s">
        <v>765</v>
      </c>
      <c r="I274" s="33" t="s">
        <v>39</v>
      </c>
      <c r="J274" s="281" t="s">
        <v>766</v>
      </c>
      <c r="K274" s="35" t="s">
        <v>647</v>
      </c>
      <c r="L274" s="33" t="s">
        <v>39</v>
      </c>
      <c r="M274" s="281" t="s">
        <v>767</v>
      </c>
      <c r="N274" s="60" t="s">
        <v>768</v>
      </c>
      <c r="O274" s="33"/>
      <c r="P274" s="34"/>
      <c r="Q274" s="100" t="s">
        <v>769</v>
      </c>
      <c r="R274" s="33" t="s">
        <v>39</v>
      </c>
      <c r="S274" s="281" t="s">
        <v>770</v>
      </c>
      <c r="T274" s="35" t="s">
        <v>771</v>
      </c>
      <c r="U274" s="33" t="s">
        <v>39</v>
      </c>
      <c r="V274" s="281" t="s">
        <v>772</v>
      </c>
      <c r="W274" s="35"/>
      <c r="X274" s="33"/>
      <c r="Y274" s="36"/>
      <c r="Z274" s="35" t="s">
        <v>773</v>
      </c>
      <c r="AA274" s="33" t="s">
        <v>39</v>
      </c>
      <c r="AB274" s="283" t="s">
        <v>774</v>
      </c>
      <c r="AC274" s="29"/>
      <c r="AD274" s="33"/>
      <c r="AE274" s="31"/>
    </row>
    <row r="275" customFormat="false" ht="43.85" hidden="false" customHeight="true" outlineLevel="0" collapsed="false">
      <c r="A275" s="41" t="s">
        <v>775</v>
      </c>
      <c r="B275" s="41" t="s">
        <v>776</v>
      </c>
      <c r="C275" s="189" t="s">
        <v>777</v>
      </c>
      <c r="D275" s="76" t="n">
        <v>6.727</v>
      </c>
      <c r="E275" s="42" t="s">
        <v>778</v>
      </c>
      <c r="F275" s="62" t="n">
        <v>43075</v>
      </c>
      <c r="G275" s="63" t="s">
        <v>208</v>
      </c>
      <c r="H275" s="56" t="n">
        <v>518.41</v>
      </c>
      <c r="I275" s="65" t="s">
        <v>39</v>
      </c>
      <c r="J275" s="58" t="n">
        <v>58.811</v>
      </c>
      <c r="K275" s="77" t="s">
        <v>779</v>
      </c>
      <c r="L275" s="65"/>
      <c r="M275" s="58"/>
      <c r="N275" s="56" t="n">
        <v>6.451</v>
      </c>
      <c r="O275" s="98" t="s">
        <v>39</v>
      </c>
      <c r="P275" s="58" t="n">
        <v>5.483</v>
      </c>
      <c r="Q275" s="56" t="n">
        <v>1.013</v>
      </c>
      <c r="R275" s="65" t="s">
        <v>39</v>
      </c>
      <c r="S275" s="58" t="n">
        <v>15.574</v>
      </c>
      <c r="T275" s="56" t="n">
        <v>82.306</v>
      </c>
      <c r="U275" s="98" t="s">
        <v>39</v>
      </c>
      <c r="V275" s="58" t="n">
        <v>49.584</v>
      </c>
      <c r="W275" s="68" t="s">
        <v>780</v>
      </c>
      <c r="X275" s="65"/>
      <c r="Y275" s="66"/>
      <c r="Z275" s="56" t="n">
        <v>208.981</v>
      </c>
      <c r="AA275" s="65" t="s">
        <v>39</v>
      </c>
      <c r="AB275" s="58" t="n">
        <v>60.255</v>
      </c>
      <c r="AC275" s="78"/>
      <c r="AD275" s="78"/>
      <c r="AE275" s="78"/>
    </row>
    <row r="276" customFormat="false" ht="34.3" hidden="false" customHeight="true" outlineLevel="0" collapsed="false">
      <c r="A276" s="51" t="s">
        <v>591</v>
      </c>
      <c r="B276" s="51"/>
      <c r="C276" s="79"/>
      <c r="D276" s="80"/>
      <c r="E276" s="81"/>
      <c r="F276" s="53" t="n">
        <v>43082</v>
      </c>
      <c r="G276" s="63" t="s">
        <v>176</v>
      </c>
      <c r="H276" s="92" t="s">
        <v>781</v>
      </c>
      <c r="I276" s="91" t="s">
        <v>39</v>
      </c>
      <c r="J276" s="288" t="s">
        <v>782</v>
      </c>
      <c r="K276" s="77" t="s">
        <v>783</v>
      </c>
      <c r="L276" s="70"/>
      <c r="M276" s="58"/>
      <c r="N276" s="68" t="s">
        <v>784</v>
      </c>
      <c r="O276" s="91" t="s">
        <v>39</v>
      </c>
      <c r="P276" s="285" t="s">
        <v>785</v>
      </c>
      <c r="Q276" s="92" t="s">
        <v>786</v>
      </c>
      <c r="R276" s="91" t="s">
        <v>39</v>
      </c>
      <c r="S276" s="288" t="s">
        <v>787</v>
      </c>
      <c r="T276" s="77" t="s">
        <v>788</v>
      </c>
      <c r="U276" s="91" t="s">
        <v>39</v>
      </c>
      <c r="V276" s="288" t="s">
        <v>789</v>
      </c>
      <c r="W276" s="56"/>
      <c r="X276" s="70"/>
      <c r="Y276" s="58"/>
      <c r="Z276" s="77" t="s">
        <v>790</v>
      </c>
      <c r="AA276" s="91" t="s">
        <v>39</v>
      </c>
      <c r="AB276" s="190" t="s">
        <v>665</v>
      </c>
      <c r="AC276" s="71"/>
      <c r="AD276" s="70"/>
      <c r="AE276" s="72"/>
    </row>
    <row r="277" customFormat="false" ht="43.85" hidden="false" customHeight="true" outlineLevel="0" collapsed="false">
      <c r="A277" s="24" t="s">
        <v>791</v>
      </c>
      <c r="B277" s="24" t="s">
        <v>792</v>
      </c>
      <c r="C277" s="203" t="s">
        <v>793</v>
      </c>
      <c r="D277" s="25" t="n">
        <v>4.797</v>
      </c>
      <c r="E277" s="26" t="n">
        <v>17121301</v>
      </c>
      <c r="F277" s="27" t="n">
        <v>-618008</v>
      </c>
      <c r="G277" s="28" t="s">
        <v>208</v>
      </c>
      <c r="H277" s="35" t="n">
        <v>30.116</v>
      </c>
      <c r="I277" s="59" t="s">
        <v>39</v>
      </c>
      <c r="J277" s="36" t="n">
        <v>24.493</v>
      </c>
      <c r="K277" s="35" t="s">
        <v>794</v>
      </c>
      <c r="L277" s="59"/>
      <c r="M277" s="36"/>
      <c r="N277" s="35" t="n">
        <v>3.689</v>
      </c>
      <c r="O277" s="30" t="s">
        <v>39</v>
      </c>
      <c r="P277" s="36" t="n">
        <v>3.635</v>
      </c>
      <c r="Q277" s="35" t="n">
        <v>8.693</v>
      </c>
      <c r="R277" s="59" t="s">
        <v>39</v>
      </c>
      <c r="S277" s="36" t="n">
        <v>14.641</v>
      </c>
      <c r="T277" s="35" t="n">
        <v>71.429</v>
      </c>
      <c r="U277" s="30" t="s">
        <v>39</v>
      </c>
      <c r="V277" s="36" t="n">
        <v>36.351</v>
      </c>
      <c r="W277" s="60" t="s">
        <v>795</v>
      </c>
      <c r="X277" s="59"/>
      <c r="Y277" s="34"/>
      <c r="Z277" s="35" t="n">
        <v>489.747</v>
      </c>
      <c r="AA277" s="59" t="s">
        <v>39</v>
      </c>
      <c r="AB277" s="36" t="n">
        <v>76.076</v>
      </c>
      <c r="AC277" s="12"/>
      <c r="AD277" s="12"/>
      <c r="AE277" s="12"/>
    </row>
    <row r="278" customFormat="false" ht="41.8" hidden="false" customHeight="true" outlineLevel="0" collapsed="false">
      <c r="A278" s="39" t="s">
        <v>591</v>
      </c>
      <c r="B278" s="39"/>
      <c r="C278" s="83"/>
      <c r="D278" s="84"/>
      <c r="E278" s="85"/>
      <c r="F278" s="280" t="n">
        <v>43087</v>
      </c>
      <c r="G278" s="28" t="s">
        <v>176</v>
      </c>
      <c r="H278" s="100" t="s">
        <v>796</v>
      </c>
      <c r="I278" s="33" t="s">
        <v>39</v>
      </c>
      <c r="J278" s="281" t="s">
        <v>605</v>
      </c>
      <c r="K278" s="35" t="s">
        <v>797</v>
      </c>
      <c r="L278" s="33"/>
      <c r="M278" s="36"/>
      <c r="N278" s="60" t="s">
        <v>798</v>
      </c>
      <c r="O278" s="33" t="s">
        <v>39</v>
      </c>
      <c r="P278" s="282" t="s">
        <v>799</v>
      </c>
      <c r="Q278" s="100" t="s">
        <v>800</v>
      </c>
      <c r="R278" s="33" t="s">
        <v>39</v>
      </c>
      <c r="S278" s="281" t="s">
        <v>258</v>
      </c>
      <c r="T278" s="35" t="s">
        <v>801</v>
      </c>
      <c r="U278" s="33" t="s">
        <v>39</v>
      </c>
      <c r="V278" s="281" t="s">
        <v>802</v>
      </c>
      <c r="W278" s="35"/>
      <c r="X278" s="33"/>
      <c r="Y278" s="36"/>
      <c r="Z278" s="35" t="s">
        <v>803</v>
      </c>
      <c r="AA278" s="33" t="s">
        <v>39</v>
      </c>
      <c r="AB278" s="283" t="s">
        <v>804</v>
      </c>
      <c r="AC278" s="29"/>
      <c r="AD278" s="33"/>
      <c r="AE278" s="31"/>
    </row>
    <row r="279" customFormat="false" ht="43.85" hidden="false" customHeight="true" outlineLevel="0" collapsed="false">
      <c r="A279" s="41" t="s">
        <v>805</v>
      </c>
      <c r="B279" s="41" t="s">
        <v>806</v>
      </c>
      <c r="C279" s="189" t="s">
        <v>807</v>
      </c>
      <c r="D279" s="76" t="n">
        <v>1.021</v>
      </c>
      <c r="E279" s="42" t="s">
        <v>808</v>
      </c>
      <c r="F279" s="62" t="n">
        <v>43104</v>
      </c>
      <c r="G279" s="63" t="s">
        <v>208</v>
      </c>
      <c r="H279" s="77" t="s">
        <v>809</v>
      </c>
      <c r="I279" s="65"/>
      <c r="J279" s="58"/>
      <c r="K279" s="77" t="s">
        <v>810</v>
      </c>
      <c r="L279" s="65"/>
      <c r="M279" s="58"/>
      <c r="N279" s="56" t="n">
        <v>17.541</v>
      </c>
      <c r="O279" s="98" t="s">
        <v>39</v>
      </c>
      <c r="P279" s="58" t="n">
        <v>16.426</v>
      </c>
      <c r="Q279" s="56" t="n">
        <v>31.458</v>
      </c>
      <c r="R279" s="65" t="s">
        <v>39</v>
      </c>
      <c r="S279" s="58" t="n">
        <v>29.168</v>
      </c>
      <c r="T279" s="64" t="n">
        <v>27.103</v>
      </c>
      <c r="U279" s="65" t="s">
        <v>39</v>
      </c>
      <c r="V279" s="66" t="n">
        <v>168.468</v>
      </c>
      <c r="W279" s="68" t="s">
        <v>811</v>
      </c>
      <c r="X279" s="65"/>
      <c r="Y279" s="66"/>
      <c r="Z279" s="56" t="n">
        <v>334496.124</v>
      </c>
      <c r="AA279" s="65" t="s">
        <v>39</v>
      </c>
      <c r="AB279" s="58" t="n">
        <v>17403.101</v>
      </c>
      <c r="AC279" s="78"/>
      <c r="AD279" s="78"/>
      <c r="AE279" s="78"/>
    </row>
    <row r="280" customFormat="false" ht="34.3" hidden="false" customHeight="true" outlineLevel="0" collapsed="false">
      <c r="A280" s="51" t="s">
        <v>812</v>
      </c>
      <c r="B280" s="51" t="s">
        <v>813</v>
      </c>
      <c r="C280" s="79"/>
      <c r="D280" s="80"/>
      <c r="E280" s="81"/>
      <c r="F280" s="53" t="n">
        <v>43105</v>
      </c>
      <c r="G280" s="63" t="s">
        <v>176</v>
      </c>
      <c r="H280" s="92" t="s">
        <v>814</v>
      </c>
      <c r="I280" s="70"/>
      <c r="J280" s="58"/>
      <c r="K280" s="77" t="s">
        <v>815</v>
      </c>
      <c r="L280" s="70"/>
      <c r="M280" s="58"/>
      <c r="N280" s="68" t="s">
        <v>816</v>
      </c>
      <c r="O280" s="91" t="s">
        <v>39</v>
      </c>
      <c r="P280" s="285" t="s">
        <v>817</v>
      </c>
      <c r="Q280" s="92" t="s">
        <v>818</v>
      </c>
      <c r="R280" s="91" t="s">
        <v>39</v>
      </c>
      <c r="S280" s="288" t="s">
        <v>249</v>
      </c>
      <c r="T280" s="77" t="s">
        <v>819</v>
      </c>
      <c r="U280" s="91" t="s">
        <v>39</v>
      </c>
      <c r="V280" s="288" t="s">
        <v>820</v>
      </c>
      <c r="W280" s="56"/>
      <c r="X280" s="70"/>
      <c r="Y280" s="58"/>
      <c r="Z280" s="77" t="s">
        <v>821</v>
      </c>
      <c r="AA280" s="91" t="s">
        <v>39</v>
      </c>
      <c r="AB280" s="190" t="s">
        <v>822</v>
      </c>
      <c r="AC280" s="71"/>
      <c r="AD280" s="70"/>
      <c r="AE280" s="72"/>
    </row>
    <row r="281" customFormat="false" ht="38.05" hidden="false" customHeight="true" outlineLevel="0" collapsed="false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</row>
    <row r="282" customFormat="false" ht="38.05" hidden="false" customHeight="true" outlineLevel="0" collapsed="false">
      <c r="A282" s="18" t="s">
        <v>21</v>
      </c>
      <c r="B282" s="18" t="s">
        <v>22</v>
      </c>
      <c r="C282" s="18" t="s">
        <v>23</v>
      </c>
      <c r="D282" s="18" t="s">
        <v>24</v>
      </c>
      <c r="E282" s="18" t="s">
        <v>25</v>
      </c>
      <c r="F282" s="19" t="s">
        <v>26</v>
      </c>
      <c r="G282" s="18"/>
      <c r="H282" s="20"/>
      <c r="I282" s="21" t="s">
        <v>27</v>
      </c>
      <c r="J282" s="22"/>
      <c r="K282" s="20"/>
      <c r="L282" s="21" t="s">
        <v>28</v>
      </c>
      <c r="M282" s="22"/>
      <c r="N282" s="20"/>
      <c r="O282" s="21" t="s">
        <v>29</v>
      </c>
      <c r="P282" s="22"/>
      <c r="Q282" s="20"/>
      <c r="R282" s="21" t="s">
        <v>30</v>
      </c>
      <c r="S282" s="22"/>
      <c r="T282" s="23"/>
      <c r="U282" s="21" t="s">
        <v>31</v>
      </c>
      <c r="V282" s="22"/>
      <c r="W282" s="20"/>
      <c r="X282" s="21" t="s">
        <v>32</v>
      </c>
      <c r="Y282" s="22"/>
      <c r="Z282" s="20"/>
      <c r="AA282" s="21" t="s">
        <v>33</v>
      </c>
      <c r="AB282" s="22"/>
      <c r="AC282" s="18" t="s">
        <v>34</v>
      </c>
      <c r="AD282" s="18"/>
      <c r="AE282" s="18"/>
    </row>
    <row r="283" customFormat="false" ht="43.85" hidden="false" customHeight="true" outlineLevel="0" collapsed="false">
      <c r="A283" s="24" t="s">
        <v>823</v>
      </c>
      <c r="B283" s="24" t="s">
        <v>824</v>
      </c>
      <c r="C283" s="203" t="s">
        <v>825</v>
      </c>
      <c r="D283" s="25" t="n">
        <v>10.011</v>
      </c>
      <c r="E283" s="26" t="n">
        <v>180319</v>
      </c>
      <c r="F283" s="27" t="n">
        <v>43178</v>
      </c>
      <c r="G283" s="28" t="s">
        <v>208</v>
      </c>
      <c r="H283" s="35" t="n">
        <v>16.463</v>
      </c>
      <c r="I283" s="59" t="s">
        <v>39</v>
      </c>
      <c r="J283" s="36" t="n">
        <v>30.791</v>
      </c>
      <c r="K283" s="35" t="n">
        <v>8.813</v>
      </c>
      <c r="L283" s="59" t="s">
        <v>39</v>
      </c>
      <c r="M283" s="36" t="n">
        <v>16.604</v>
      </c>
      <c r="N283" s="35" t="n">
        <v>13.311</v>
      </c>
      <c r="O283" s="30" t="s">
        <v>39</v>
      </c>
      <c r="P283" s="36" t="n">
        <v>5.343</v>
      </c>
      <c r="Q283" s="35" t="n">
        <v>17.572</v>
      </c>
      <c r="R283" s="59" t="s">
        <v>39</v>
      </c>
      <c r="S283" s="36" t="n">
        <v>20.295</v>
      </c>
      <c r="T283" s="35" t="n">
        <v>39.706</v>
      </c>
      <c r="U283" s="30" t="s">
        <v>39</v>
      </c>
      <c r="V283" s="36" t="n">
        <v>46.279</v>
      </c>
      <c r="W283" s="60" t="s">
        <v>826</v>
      </c>
      <c r="X283" s="59"/>
      <c r="Y283" s="34"/>
      <c r="Z283" s="35" t="n">
        <v>4536.267</v>
      </c>
      <c r="AA283" s="59" t="s">
        <v>39</v>
      </c>
      <c r="AB283" s="294" t="n">
        <v>293.867</v>
      </c>
      <c r="AC283" s="12"/>
      <c r="AD283" s="12"/>
      <c r="AE283" s="12"/>
    </row>
    <row r="284" customFormat="false" ht="34.3" hidden="false" customHeight="true" outlineLevel="0" collapsed="false">
      <c r="A284" s="289" t="s">
        <v>827</v>
      </c>
      <c r="B284" s="39" t="s">
        <v>828</v>
      </c>
      <c r="C284" s="83"/>
      <c r="D284" s="84"/>
      <c r="E284" s="85"/>
      <c r="F284" s="280" t="n">
        <v>43188</v>
      </c>
      <c r="G284" s="28" t="s">
        <v>176</v>
      </c>
      <c r="H284" s="100" t="s">
        <v>611</v>
      </c>
      <c r="I284" s="33" t="s">
        <v>39</v>
      </c>
      <c r="J284" s="281" t="s">
        <v>612</v>
      </c>
      <c r="K284" s="35" t="s">
        <v>829</v>
      </c>
      <c r="L284" s="33" t="s">
        <v>39</v>
      </c>
      <c r="M284" s="281" t="s">
        <v>830</v>
      </c>
      <c r="N284" s="60" t="s">
        <v>831</v>
      </c>
      <c r="O284" s="33" t="s">
        <v>39</v>
      </c>
      <c r="P284" s="282" t="s">
        <v>832</v>
      </c>
      <c r="Q284" s="100" t="s">
        <v>833</v>
      </c>
      <c r="R284" s="33" t="s">
        <v>39</v>
      </c>
      <c r="S284" s="281" t="s">
        <v>834</v>
      </c>
      <c r="T284" s="35" t="s">
        <v>835</v>
      </c>
      <c r="U284" s="33" t="s">
        <v>39</v>
      </c>
      <c r="V284" s="281" t="s">
        <v>836</v>
      </c>
      <c r="W284" s="35"/>
      <c r="X284" s="33"/>
      <c r="Y284" s="36"/>
      <c r="Z284" s="35" t="s">
        <v>837</v>
      </c>
      <c r="AA284" s="33" t="s">
        <v>39</v>
      </c>
      <c r="AB284" s="283" t="s">
        <v>838</v>
      </c>
      <c r="AC284" s="29"/>
      <c r="AD284" s="33"/>
      <c r="AE284" s="31"/>
    </row>
    <row r="285" customFormat="false" ht="43.85" hidden="false" customHeight="true" outlineLevel="0" collapsed="false">
      <c r="A285" s="41" t="s">
        <v>839</v>
      </c>
      <c r="B285" s="41" t="s">
        <v>840</v>
      </c>
      <c r="C285" s="189" t="s">
        <v>841</v>
      </c>
      <c r="D285" s="76" t="n">
        <v>10.99</v>
      </c>
      <c r="E285" s="42" t="s">
        <v>842</v>
      </c>
      <c r="F285" s="62" t="n">
        <v>43188</v>
      </c>
      <c r="G285" s="63" t="s">
        <v>208</v>
      </c>
      <c r="H285" s="56" t="n">
        <v>33.35</v>
      </c>
      <c r="I285" s="65" t="s">
        <v>39</v>
      </c>
      <c r="J285" s="58" t="n">
        <v>11.734</v>
      </c>
      <c r="K285" s="77" t="s">
        <v>843</v>
      </c>
      <c r="L285" s="65"/>
      <c r="M285" s="58"/>
      <c r="N285" s="77" t="s">
        <v>844</v>
      </c>
      <c r="O285" s="57"/>
      <c r="P285" s="58"/>
      <c r="Q285" s="56" t="n">
        <v>12.873</v>
      </c>
      <c r="R285" s="65" t="s">
        <v>39</v>
      </c>
      <c r="S285" s="58" t="n">
        <v>6.214</v>
      </c>
      <c r="T285" s="68" t="s">
        <v>845</v>
      </c>
      <c r="U285" s="65"/>
      <c r="V285" s="66"/>
      <c r="W285" s="68" t="s">
        <v>846</v>
      </c>
      <c r="X285" s="65"/>
      <c r="Y285" s="66"/>
      <c r="Z285" s="56" t="n">
        <v>150.973</v>
      </c>
      <c r="AA285" s="65" t="s">
        <v>39</v>
      </c>
      <c r="AB285" s="58" t="n">
        <v>23.658</v>
      </c>
      <c r="AC285" s="78"/>
      <c r="AD285" s="78"/>
      <c r="AE285" s="78"/>
    </row>
    <row r="286" customFormat="false" ht="38.3" hidden="false" customHeight="true" outlineLevel="0" collapsed="false">
      <c r="A286" s="51" t="s">
        <v>847</v>
      </c>
      <c r="B286" s="51" t="s">
        <v>848</v>
      </c>
      <c r="C286" s="79"/>
      <c r="D286" s="80"/>
      <c r="E286" s="81"/>
      <c r="F286" s="53" t="n">
        <v>43201</v>
      </c>
      <c r="G286" s="63" t="s">
        <v>176</v>
      </c>
      <c r="H286" s="92" t="s">
        <v>849</v>
      </c>
      <c r="I286" s="91" t="s">
        <v>39</v>
      </c>
      <c r="J286" s="288" t="s">
        <v>850</v>
      </c>
      <c r="K286" s="77" t="s">
        <v>851</v>
      </c>
      <c r="L286" s="70"/>
      <c r="M286" s="58"/>
      <c r="N286" s="68" t="s">
        <v>852</v>
      </c>
      <c r="O286" s="70"/>
      <c r="P286" s="66"/>
      <c r="Q286" s="92" t="s">
        <v>853</v>
      </c>
      <c r="R286" s="91" t="s">
        <v>39</v>
      </c>
      <c r="S286" s="288" t="s">
        <v>854</v>
      </c>
      <c r="T286" s="77" t="s">
        <v>855</v>
      </c>
      <c r="U286" s="70"/>
      <c r="V286" s="58"/>
      <c r="W286" s="56"/>
      <c r="X286" s="70"/>
      <c r="Y286" s="58"/>
      <c r="Z286" s="77" t="s">
        <v>856</v>
      </c>
      <c r="AA286" s="91" t="s">
        <v>39</v>
      </c>
      <c r="AB286" s="190" t="s">
        <v>857</v>
      </c>
      <c r="AC286" s="71"/>
      <c r="AD286" s="70"/>
      <c r="AE286" s="72"/>
    </row>
    <row r="287" customFormat="false" ht="43.85" hidden="false" customHeight="true" outlineLevel="0" collapsed="false">
      <c r="A287" s="24" t="s">
        <v>858</v>
      </c>
      <c r="B287" s="24" t="s">
        <v>859</v>
      </c>
      <c r="C287" s="203" t="s">
        <v>860</v>
      </c>
      <c r="D287" s="25" t="n">
        <v>13.861</v>
      </c>
      <c r="E287" s="26" t="s">
        <v>861</v>
      </c>
      <c r="F287" s="27" t="n">
        <v>43236</v>
      </c>
      <c r="G287" s="28" t="s">
        <v>208</v>
      </c>
      <c r="H287" s="35" t="n">
        <v>82.8</v>
      </c>
      <c r="I287" s="59" t="s">
        <v>39</v>
      </c>
      <c r="J287" s="36" t="n">
        <v>26.279</v>
      </c>
      <c r="K287" s="35" t="n">
        <v>0.15</v>
      </c>
      <c r="L287" s="59" t="s">
        <v>39</v>
      </c>
      <c r="M287" s="36" t="n">
        <v>11.684</v>
      </c>
      <c r="N287" s="35" t="n">
        <v>8.478</v>
      </c>
      <c r="O287" s="30" t="s">
        <v>39</v>
      </c>
      <c r="P287" s="36" t="n">
        <v>3.86</v>
      </c>
      <c r="Q287" s="35" t="n">
        <v>9.889</v>
      </c>
      <c r="R287" s="59" t="s">
        <v>39</v>
      </c>
      <c r="S287" s="36" t="n">
        <v>15.68</v>
      </c>
      <c r="T287" s="35" t="s">
        <v>862</v>
      </c>
      <c r="U287" s="30"/>
      <c r="V287" s="36"/>
      <c r="W287" s="60" t="s">
        <v>863</v>
      </c>
      <c r="X287" s="59"/>
      <c r="Y287" s="34"/>
      <c r="Z287" s="35" t="n">
        <v>37.045</v>
      </c>
      <c r="AA287" s="59" t="s">
        <v>39</v>
      </c>
      <c r="AB287" s="36" t="n">
        <v>41.023</v>
      </c>
      <c r="AC287" s="12"/>
      <c r="AD287" s="12"/>
      <c r="AE287" s="12"/>
    </row>
    <row r="288" customFormat="false" ht="34.3" hidden="false" customHeight="true" outlineLevel="0" collapsed="false">
      <c r="A288" s="39" t="s">
        <v>864</v>
      </c>
      <c r="B288" s="39"/>
      <c r="C288" s="83"/>
      <c r="D288" s="84"/>
      <c r="E288" s="85"/>
      <c r="F288" s="280" t="n">
        <v>43250</v>
      </c>
      <c r="G288" s="28" t="s">
        <v>176</v>
      </c>
      <c r="H288" s="100" t="s">
        <v>865</v>
      </c>
      <c r="I288" s="33" t="s">
        <v>39</v>
      </c>
      <c r="J288" s="281" t="s">
        <v>866</v>
      </c>
      <c r="K288" s="35" t="s">
        <v>698</v>
      </c>
      <c r="L288" s="33" t="s">
        <v>39</v>
      </c>
      <c r="M288" s="281" t="s">
        <v>850</v>
      </c>
      <c r="N288" s="60" t="s">
        <v>867</v>
      </c>
      <c r="O288" s="33" t="s">
        <v>39</v>
      </c>
      <c r="P288" s="282" t="s">
        <v>868</v>
      </c>
      <c r="Q288" s="100" t="s">
        <v>869</v>
      </c>
      <c r="R288" s="33" t="s">
        <v>39</v>
      </c>
      <c r="S288" s="281" t="s">
        <v>700</v>
      </c>
      <c r="T288" s="35" t="s">
        <v>870</v>
      </c>
      <c r="U288" s="33"/>
      <c r="V288" s="36"/>
      <c r="W288" s="35"/>
      <c r="X288" s="33"/>
      <c r="Y288" s="36"/>
      <c r="Z288" s="35" t="s">
        <v>871</v>
      </c>
      <c r="AA288" s="33" t="s">
        <v>39</v>
      </c>
      <c r="AB288" s="283" t="s">
        <v>717</v>
      </c>
      <c r="AC288" s="29"/>
      <c r="AD288" s="33"/>
      <c r="AE288" s="31"/>
    </row>
    <row r="289" customFormat="false" ht="43.85" hidden="false" customHeight="true" outlineLevel="0" collapsed="false">
      <c r="A289" s="41" t="s">
        <v>872</v>
      </c>
      <c r="B289" s="41" t="s">
        <v>873</v>
      </c>
      <c r="C289" s="189" t="s">
        <v>653</v>
      </c>
      <c r="D289" s="76" t="n">
        <v>3.924</v>
      </c>
      <c r="E289" s="42" t="n">
        <v>180504</v>
      </c>
      <c r="F289" s="62" t="n">
        <v>43224</v>
      </c>
      <c r="G289" s="63" t="s">
        <v>208</v>
      </c>
      <c r="H289" s="56" t="n">
        <v>46.183</v>
      </c>
      <c r="I289" s="65" t="s">
        <v>39</v>
      </c>
      <c r="J289" s="58" t="n">
        <v>28.631</v>
      </c>
      <c r="K289" s="77" t="s">
        <v>874</v>
      </c>
      <c r="L289" s="65"/>
      <c r="M289" s="58"/>
      <c r="N289" s="68" t="s">
        <v>875</v>
      </c>
      <c r="O289" s="65"/>
      <c r="P289" s="66"/>
      <c r="Q289" s="77" t="s">
        <v>876</v>
      </c>
      <c r="R289" s="65"/>
      <c r="S289" s="58"/>
      <c r="T289" s="68" t="s">
        <v>877</v>
      </c>
      <c r="U289" s="65"/>
      <c r="V289" s="66"/>
      <c r="W289" s="68" t="s">
        <v>878</v>
      </c>
      <c r="X289" s="65"/>
      <c r="Y289" s="66"/>
      <c r="Z289" s="56" t="n">
        <v>491219.512</v>
      </c>
      <c r="AA289" s="65" t="s">
        <v>39</v>
      </c>
      <c r="AB289" s="58" t="n">
        <v>25058.537</v>
      </c>
      <c r="AC289" s="78"/>
      <c r="AD289" s="78"/>
      <c r="AE289" s="78"/>
    </row>
    <row r="290" customFormat="false" ht="43.3" hidden="false" customHeight="true" outlineLevel="0" collapsed="false">
      <c r="A290" s="51" t="s">
        <v>879</v>
      </c>
      <c r="B290" s="51"/>
      <c r="C290" s="79"/>
      <c r="D290" s="80"/>
      <c r="E290" s="81"/>
      <c r="F290" s="53" t="n">
        <v>43228</v>
      </c>
      <c r="G290" s="63" t="s">
        <v>176</v>
      </c>
      <c r="H290" s="92" t="s">
        <v>880</v>
      </c>
      <c r="I290" s="91" t="s">
        <v>39</v>
      </c>
      <c r="J290" s="288" t="s">
        <v>881</v>
      </c>
      <c r="K290" s="77" t="s">
        <v>882</v>
      </c>
      <c r="L290" s="70"/>
      <c r="M290" s="58"/>
      <c r="N290" s="68" t="s">
        <v>883</v>
      </c>
      <c r="O290" s="70"/>
      <c r="P290" s="66"/>
      <c r="Q290" s="92" t="s">
        <v>884</v>
      </c>
      <c r="R290" s="70"/>
      <c r="S290" s="58"/>
      <c r="T290" s="77" t="s">
        <v>885</v>
      </c>
      <c r="U290" s="70"/>
      <c r="V290" s="58"/>
      <c r="W290" s="56"/>
      <c r="X290" s="70"/>
      <c r="Y290" s="58"/>
      <c r="Z290" s="77" t="s">
        <v>886</v>
      </c>
      <c r="AA290" s="91" t="s">
        <v>39</v>
      </c>
      <c r="AB290" s="190" t="s">
        <v>887</v>
      </c>
      <c r="AC290" s="71"/>
      <c r="AD290" s="70"/>
      <c r="AE290" s="72"/>
    </row>
    <row r="291" customFormat="false" ht="43.85" hidden="false" customHeight="true" outlineLevel="0" collapsed="false">
      <c r="A291" s="24" t="s">
        <v>888</v>
      </c>
      <c r="B291" s="24" t="s">
        <v>873</v>
      </c>
      <c r="C291" s="203" t="s">
        <v>889</v>
      </c>
      <c r="D291" s="25" t="n">
        <v>7.931</v>
      </c>
      <c r="E291" s="26" t="s">
        <v>890</v>
      </c>
      <c r="F291" s="27" t="n">
        <v>43228</v>
      </c>
      <c r="G291" s="28" t="s">
        <v>208</v>
      </c>
      <c r="H291" s="35" t="n">
        <v>24.361</v>
      </c>
      <c r="I291" s="59" t="s">
        <v>39</v>
      </c>
      <c r="J291" s="36" t="n">
        <v>16.378</v>
      </c>
      <c r="K291" s="35" t="s">
        <v>891</v>
      </c>
      <c r="L291" s="59"/>
      <c r="M291" s="36"/>
      <c r="N291" s="35" t="n">
        <v>0.681</v>
      </c>
      <c r="O291" s="30" t="s">
        <v>39</v>
      </c>
      <c r="P291" s="36" t="n">
        <v>2.285</v>
      </c>
      <c r="Q291" s="35" t="n">
        <v>13.055</v>
      </c>
      <c r="R291" s="59" t="s">
        <v>39</v>
      </c>
      <c r="S291" s="36" t="n">
        <v>8.354</v>
      </c>
      <c r="T291" s="60" t="s">
        <v>892</v>
      </c>
      <c r="U291" s="59"/>
      <c r="V291" s="34"/>
      <c r="W291" s="60" t="s">
        <v>893</v>
      </c>
      <c r="X291" s="59"/>
      <c r="Y291" s="34"/>
      <c r="Z291" s="35" t="n">
        <v>11282.339</v>
      </c>
      <c r="AA291" s="59" t="s">
        <v>39</v>
      </c>
      <c r="AB291" s="36" t="n">
        <v>602.844</v>
      </c>
      <c r="AC291" s="12"/>
      <c r="AD291" s="12"/>
      <c r="AE291" s="12"/>
    </row>
    <row r="292" customFormat="false" ht="42.5" hidden="false" customHeight="true" outlineLevel="0" collapsed="false">
      <c r="A292" s="39" t="s">
        <v>894</v>
      </c>
      <c r="B292" s="39"/>
      <c r="C292" s="83"/>
      <c r="D292" s="84"/>
      <c r="E292" s="85"/>
      <c r="F292" s="280" t="n">
        <v>43236</v>
      </c>
      <c r="G292" s="28" t="s">
        <v>176</v>
      </c>
      <c r="H292" s="100" t="s">
        <v>895</v>
      </c>
      <c r="I292" s="33" t="s">
        <v>39</v>
      </c>
      <c r="J292" s="281" t="s">
        <v>611</v>
      </c>
      <c r="K292" s="35" t="s">
        <v>896</v>
      </c>
      <c r="L292" s="33"/>
      <c r="M292" s="36"/>
      <c r="N292" s="60" t="s">
        <v>897</v>
      </c>
      <c r="O292" s="33" t="s">
        <v>39</v>
      </c>
      <c r="P292" s="282" t="s">
        <v>898</v>
      </c>
      <c r="Q292" s="100" t="s">
        <v>250</v>
      </c>
      <c r="R292" s="33" t="s">
        <v>39</v>
      </c>
      <c r="S292" s="281" t="s">
        <v>231</v>
      </c>
      <c r="T292" s="35" t="s">
        <v>899</v>
      </c>
      <c r="U292" s="33"/>
      <c r="V292" s="36"/>
      <c r="W292" s="35"/>
      <c r="X292" s="33"/>
      <c r="Y292" s="36"/>
      <c r="Z292" s="35" t="s">
        <v>900</v>
      </c>
      <c r="AA292" s="33" t="s">
        <v>39</v>
      </c>
      <c r="AB292" s="283" t="s">
        <v>901</v>
      </c>
      <c r="AC292" s="29"/>
      <c r="AD292" s="33"/>
      <c r="AE292" s="31"/>
    </row>
    <row r="293" customFormat="false" ht="43.85" hidden="false" customHeight="true" outlineLevel="0" collapsed="false">
      <c r="A293" s="41" t="s">
        <v>902</v>
      </c>
      <c r="B293" s="41" t="s">
        <v>903</v>
      </c>
      <c r="C293" s="189" t="s">
        <v>904</v>
      </c>
      <c r="D293" s="76" t="n">
        <v>11.91</v>
      </c>
      <c r="E293" s="42" t="s">
        <v>905</v>
      </c>
      <c r="F293" s="62" t="n">
        <v>43250</v>
      </c>
      <c r="G293" s="63" t="s">
        <v>208</v>
      </c>
      <c r="H293" s="56" t="n">
        <v>73.186</v>
      </c>
      <c r="I293" s="65" t="s">
        <v>39</v>
      </c>
      <c r="J293" s="58" t="n">
        <v>28.268</v>
      </c>
      <c r="K293" s="56" t="n">
        <v>5.087</v>
      </c>
      <c r="L293" s="65" t="s">
        <v>39</v>
      </c>
      <c r="M293" s="58" t="n">
        <v>16.743</v>
      </c>
      <c r="N293" s="56" t="n">
        <v>3.661</v>
      </c>
      <c r="O293" s="98" t="s">
        <v>39</v>
      </c>
      <c r="P293" s="58" t="n">
        <v>4.33</v>
      </c>
      <c r="Q293" s="56" t="n">
        <v>42.262</v>
      </c>
      <c r="R293" s="65" t="s">
        <v>39</v>
      </c>
      <c r="S293" s="58" t="n">
        <v>18.087</v>
      </c>
      <c r="T293" s="56" t="n">
        <v>32.584</v>
      </c>
      <c r="U293" s="98" t="s">
        <v>39</v>
      </c>
      <c r="V293" s="58" t="n">
        <v>39.056</v>
      </c>
      <c r="W293" s="68" t="s">
        <v>906</v>
      </c>
      <c r="X293" s="65"/>
      <c r="Y293" s="66"/>
      <c r="Z293" s="56" t="n">
        <v>12782.824</v>
      </c>
      <c r="AA293" s="65" t="s">
        <v>39</v>
      </c>
      <c r="AB293" s="58" t="n">
        <v>698.941</v>
      </c>
      <c r="AC293" s="78"/>
      <c r="AD293" s="78"/>
      <c r="AE293" s="78"/>
    </row>
    <row r="294" customFormat="false" ht="34.3" hidden="false" customHeight="true" outlineLevel="0" collapsed="false">
      <c r="A294" s="51" t="s">
        <v>907</v>
      </c>
      <c r="B294" s="51"/>
      <c r="C294" s="79"/>
      <c r="D294" s="80"/>
      <c r="E294" s="81"/>
      <c r="F294" s="53" t="n">
        <v>43264</v>
      </c>
      <c r="G294" s="63" t="s">
        <v>176</v>
      </c>
      <c r="H294" s="92" t="s">
        <v>235</v>
      </c>
      <c r="I294" s="91" t="s">
        <v>39</v>
      </c>
      <c r="J294" s="288" t="s">
        <v>908</v>
      </c>
      <c r="K294" s="77" t="s">
        <v>909</v>
      </c>
      <c r="L294" s="91" t="s">
        <v>39</v>
      </c>
      <c r="M294" s="288" t="s">
        <v>910</v>
      </c>
      <c r="N294" s="68" t="s">
        <v>911</v>
      </c>
      <c r="O294" s="91" t="s">
        <v>39</v>
      </c>
      <c r="P294" s="285" t="s">
        <v>912</v>
      </c>
      <c r="Q294" s="92" t="s">
        <v>913</v>
      </c>
      <c r="R294" s="91" t="s">
        <v>39</v>
      </c>
      <c r="S294" s="288" t="s">
        <v>914</v>
      </c>
      <c r="T294" s="77" t="s">
        <v>915</v>
      </c>
      <c r="U294" s="91" t="s">
        <v>39</v>
      </c>
      <c r="V294" s="288" t="s">
        <v>916</v>
      </c>
      <c r="W294" s="56"/>
      <c r="X294" s="70"/>
      <c r="Y294" s="58"/>
      <c r="Z294" s="77" t="s">
        <v>917</v>
      </c>
      <c r="AA294" s="91" t="s">
        <v>39</v>
      </c>
      <c r="AB294" s="190" t="s">
        <v>918</v>
      </c>
      <c r="AC294" s="71"/>
      <c r="AD294" s="70"/>
      <c r="AE294" s="72"/>
    </row>
    <row r="295" customFormat="false" ht="39.15" hidden="false" customHeight="true" outlineLevel="0" collapsed="false">
      <c r="A295" s="24" t="s">
        <v>919</v>
      </c>
      <c r="B295" s="24" t="s">
        <v>903</v>
      </c>
      <c r="C295" s="203" t="s">
        <v>920</v>
      </c>
      <c r="D295" s="25" t="n">
        <v>13.968</v>
      </c>
      <c r="E295" s="26" t="s">
        <v>921</v>
      </c>
      <c r="F295" s="27" t="n">
        <v>43264</v>
      </c>
      <c r="G295" s="28" t="s">
        <v>208</v>
      </c>
      <c r="H295" s="35" t="n">
        <v>195.641</v>
      </c>
      <c r="I295" s="59" t="s">
        <v>39</v>
      </c>
      <c r="J295" s="36" t="n">
        <v>34.865</v>
      </c>
      <c r="K295" s="35" t="n">
        <v>10.689</v>
      </c>
      <c r="L295" s="59" t="s">
        <v>39</v>
      </c>
      <c r="M295" s="36" t="n">
        <v>14.457</v>
      </c>
      <c r="N295" s="35" t="n">
        <v>10.385</v>
      </c>
      <c r="O295" s="59" t="s">
        <v>39</v>
      </c>
      <c r="P295" s="36" t="n">
        <v>4.686</v>
      </c>
      <c r="Q295" s="35" t="n">
        <v>29.691</v>
      </c>
      <c r="R295" s="59" t="s">
        <v>39</v>
      </c>
      <c r="S295" s="36" t="n">
        <v>17.527</v>
      </c>
      <c r="T295" s="35" t="n">
        <v>68.7</v>
      </c>
      <c r="U295" s="59" t="s">
        <v>39</v>
      </c>
      <c r="V295" s="36" t="n">
        <v>40.148</v>
      </c>
      <c r="W295" s="32" t="n">
        <v>201.829</v>
      </c>
      <c r="X295" s="59" t="s">
        <v>39</v>
      </c>
      <c r="Y295" s="34" t="n">
        <v>239.878</v>
      </c>
      <c r="Z295" s="35" t="n">
        <v>170.854</v>
      </c>
      <c r="AA295" s="59" t="s">
        <v>39</v>
      </c>
      <c r="AB295" s="294" t="n">
        <v>50.854</v>
      </c>
      <c r="AC295" s="12"/>
      <c r="AD295" s="12"/>
      <c r="AE295" s="12"/>
    </row>
    <row r="296" customFormat="false" ht="39.15" hidden="false" customHeight="true" outlineLevel="0" collapsed="false">
      <c r="A296" s="39" t="s">
        <v>922</v>
      </c>
      <c r="B296" s="39"/>
      <c r="C296" s="83"/>
      <c r="D296" s="84"/>
      <c r="E296" s="26"/>
      <c r="F296" s="280" t="n">
        <v>43279</v>
      </c>
      <c r="G296" s="28" t="s">
        <v>176</v>
      </c>
      <c r="H296" s="100" t="s">
        <v>923</v>
      </c>
      <c r="I296" s="33" t="s">
        <v>39</v>
      </c>
      <c r="J296" s="281" t="s">
        <v>924</v>
      </c>
      <c r="K296" s="35" t="s">
        <v>925</v>
      </c>
      <c r="L296" s="33" t="s">
        <v>39</v>
      </c>
      <c r="M296" s="281" t="s">
        <v>642</v>
      </c>
      <c r="N296" s="60" t="s">
        <v>926</v>
      </c>
      <c r="O296" s="33" t="s">
        <v>39</v>
      </c>
      <c r="P296" s="282" t="s">
        <v>927</v>
      </c>
      <c r="Q296" s="100" t="s">
        <v>928</v>
      </c>
      <c r="R296" s="33" t="s">
        <v>39</v>
      </c>
      <c r="S296" s="281" t="s">
        <v>929</v>
      </c>
      <c r="T296" s="35" t="s">
        <v>930</v>
      </c>
      <c r="U296" s="33" t="s">
        <v>39</v>
      </c>
      <c r="V296" s="281" t="s">
        <v>931</v>
      </c>
      <c r="W296" s="35"/>
      <c r="X296" s="33"/>
      <c r="Y296" s="36"/>
      <c r="Z296" s="35" t="s">
        <v>932</v>
      </c>
      <c r="AA296" s="33" t="s">
        <v>39</v>
      </c>
      <c r="AB296" s="283" t="s">
        <v>933</v>
      </c>
      <c r="AC296" s="29"/>
      <c r="AD296" s="33"/>
      <c r="AE296" s="31"/>
    </row>
    <row r="297" customFormat="false" ht="43.85" hidden="false" customHeight="true" outlineLevel="0" collapsed="false">
      <c r="A297" s="41" t="s">
        <v>934</v>
      </c>
      <c r="B297" s="41" t="s">
        <v>935</v>
      </c>
      <c r="C297" s="189" t="s">
        <v>936</v>
      </c>
      <c r="D297" s="76" t="n">
        <v>15.232</v>
      </c>
      <c r="E297" s="42" t="s">
        <v>937</v>
      </c>
      <c r="F297" s="62" t="n">
        <v>43390</v>
      </c>
      <c r="G297" s="63" t="s">
        <v>208</v>
      </c>
      <c r="H297" s="77" t="s">
        <v>938</v>
      </c>
      <c r="I297" s="65"/>
      <c r="J297" s="58"/>
      <c r="K297" s="56" t="n">
        <v>2210</v>
      </c>
      <c r="L297" s="65" t="s">
        <v>39</v>
      </c>
      <c r="M297" s="58" t="n">
        <v>1293</v>
      </c>
      <c r="N297" s="68" t="s">
        <v>939</v>
      </c>
      <c r="O297" s="65"/>
      <c r="P297" s="66"/>
      <c r="Q297" s="56" t="n">
        <v>256300</v>
      </c>
      <c r="R297" s="65" t="s">
        <v>39</v>
      </c>
      <c r="S297" s="58" t="n">
        <v>14490</v>
      </c>
      <c r="T297" s="68" t="s">
        <v>940</v>
      </c>
      <c r="U297" s="65"/>
      <c r="V297" s="66"/>
      <c r="W297" s="68" t="s">
        <v>941</v>
      </c>
      <c r="X297" s="65"/>
      <c r="Y297" s="66"/>
      <c r="Z297" s="56" t="n">
        <v>23107</v>
      </c>
      <c r="AA297" s="65" t="s">
        <v>39</v>
      </c>
      <c r="AB297" s="58" t="n">
        <v>1818</v>
      </c>
      <c r="AC297" s="78"/>
      <c r="AD297" s="78"/>
      <c r="AE297" s="78"/>
    </row>
    <row r="298" customFormat="false" ht="34.3" hidden="false" customHeight="true" outlineLevel="0" collapsed="false">
      <c r="A298" s="51" t="s">
        <v>942</v>
      </c>
      <c r="B298" s="51"/>
      <c r="C298" s="79"/>
      <c r="D298" s="80"/>
      <c r="E298" s="81"/>
      <c r="F298" s="53" t="n">
        <v>43406</v>
      </c>
      <c r="G298" s="63" t="s">
        <v>176</v>
      </c>
      <c r="H298" s="209" t="str">
        <f aca="false">"&lt;"&amp;ROUND(RIGHT(H297,LEN(H297)-1)*81/1000,2)&amp;" ppb"</f>
        <v>&lt;33.52 ppb</v>
      </c>
      <c r="I298" s="70"/>
      <c r="J298" s="210"/>
      <c r="K298" s="209" t="str">
        <f aca="false">ROUND(K297*81/1000,2)&amp;" ppb"</f>
        <v>179.01 ppb</v>
      </c>
      <c r="L298" s="91" t="s">
        <v>39</v>
      </c>
      <c r="M298" s="210" t="str">
        <f aca="false">ROUND(M297*81/1000,2)&amp;" ppb"</f>
        <v>104.73 ppb</v>
      </c>
      <c r="N298" s="209" t="str">
        <f aca="false">"&lt;"&amp;ROUND(RIGHT(N297,LEN(N297)-1)*1760/1000,2)&amp;" ppb"</f>
        <v>&lt;64.26 ppb</v>
      </c>
      <c r="O298" s="70"/>
      <c r="P298" s="66"/>
      <c r="Q298" s="209" t="str">
        <f aca="false">ROUND(Q297*246/1000000,2)&amp;" ppm"</f>
        <v>63.05 ppm</v>
      </c>
      <c r="R298" s="91" t="s">
        <v>39</v>
      </c>
      <c r="S298" s="210" t="str">
        <f aca="false">ROUND(S297*246/100000,2)&amp;" ppm"</f>
        <v>35.65 ppm</v>
      </c>
      <c r="T298" s="209" t="str">
        <f aca="false">"&lt;"&amp;ROUND(RIGHT(T297,LEN(T297)-1)*246/1000,2)&amp;" ppb"</f>
        <v>&lt;278.96 ppb</v>
      </c>
      <c r="U298" s="70"/>
      <c r="V298" s="210"/>
      <c r="W298" s="56"/>
      <c r="X298" s="70"/>
      <c r="Y298" s="58"/>
      <c r="Z298" s="209" t="str">
        <f aca="false">ROUND(Z297*81/1000,2)&amp;" ppb"</f>
        <v>1871.67 ppb</v>
      </c>
      <c r="AA298" s="91" t="s">
        <v>39</v>
      </c>
      <c r="AB298" s="210" t="str">
        <f aca="false">ROUND(AB297*81/1000,2)&amp;" ppb"</f>
        <v>147.26 ppb</v>
      </c>
      <c r="AC298" s="71"/>
      <c r="AD298" s="70"/>
      <c r="AE298" s="72"/>
    </row>
    <row r="299" customFormat="false" ht="43.85" hidden="false" customHeight="true" outlineLevel="0" collapsed="false">
      <c r="A299" s="24" t="s">
        <v>943</v>
      </c>
      <c r="B299" s="24" t="s">
        <v>944</v>
      </c>
      <c r="C299" s="203" t="s">
        <v>945</v>
      </c>
      <c r="D299" s="25" t="n">
        <v>13.606</v>
      </c>
      <c r="E299" s="26" t="s">
        <v>946</v>
      </c>
      <c r="F299" s="27" t="n">
        <v>43439</v>
      </c>
      <c r="G299" s="28" t="s">
        <v>208</v>
      </c>
      <c r="H299" s="35" t="s">
        <v>947</v>
      </c>
      <c r="I299" s="59"/>
      <c r="J299" s="36"/>
      <c r="K299" s="35" t="s">
        <v>948</v>
      </c>
      <c r="L299" s="59"/>
      <c r="M299" s="36"/>
      <c r="N299" s="60" t="s">
        <v>949</v>
      </c>
      <c r="O299" s="59"/>
      <c r="P299" s="34"/>
      <c r="Q299" s="35" t="n">
        <v>535300</v>
      </c>
      <c r="R299" s="59" t="s">
        <v>39</v>
      </c>
      <c r="S299" s="36" t="n">
        <v>27000</v>
      </c>
      <c r="T299" s="60" t="s">
        <v>950</v>
      </c>
      <c r="U299" s="59"/>
      <c r="V299" s="34"/>
      <c r="W299" s="35" t="s">
        <v>951</v>
      </c>
      <c r="X299" s="30"/>
      <c r="Y299" s="36"/>
      <c r="Z299" s="35" t="n">
        <v>36046</v>
      </c>
      <c r="AA299" s="59" t="s">
        <v>39</v>
      </c>
      <c r="AB299" s="36" t="n">
        <v>4051</v>
      </c>
      <c r="AC299" s="12"/>
      <c r="AD299" s="12"/>
      <c r="AE299" s="12"/>
    </row>
    <row r="300" customFormat="false" ht="34.3" hidden="false" customHeight="true" outlineLevel="0" collapsed="false">
      <c r="A300" s="39" t="s">
        <v>942</v>
      </c>
      <c r="B300" s="39"/>
      <c r="C300" s="83"/>
      <c r="D300" s="84"/>
      <c r="E300" s="85"/>
      <c r="F300" s="280" t="n">
        <v>43453</v>
      </c>
      <c r="G300" s="28" t="s">
        <v>176</v>
      </c>
      <c r="H300" s="205" t="str">
        <f aca="false">"&lt;"&amp;ROUND(RIGHT(H299,LEN(H299)-1)*81/1000,2)&amp;" ppb"</f>
        <v>&lt;59.03 ppb</v>
      </c>
      <c r="I300" s="33"/>
      <c r="J300" s="36"/>
      <c r="K300" s="205" t="str">
        <f aca="false">"&lt;"&amp;ROUND(RIGHT(K299,LEN(K299)-1)*81/1000,2)&amp;" ppb"</f>
        <v>&lt;330.89 ppb</v>
      </c>
      <c r="L300" s="33"/>
      <c r="M300" s="36"/>
      <c r="N300" s="205" t="str">
        <f aca="false">"&lt;"&amp;ROUND(RIGHT(N299,LEN(N299)-1)*1760/1000,2)&amp;" ppb"</f>
        <v>&lt;386.5 ppb</v>
      </c>
      <c r="O300" s="33"/>
      <c r="P300" s="34"/>
      <c r="Q300" s="205" t="str">
        <f aca="false">ROUND(Q299*246/1000000,2)&amp;" ppm"</f>
        <v>131.68 ppm</v>
      </c>
      <c r="R300" s="33" t="s">
        <v>39</v>
      </c>
      <c r="S300" s="206" t="str">
        <f aca="false">ROUND(S299*246/100000,2)&amp;" ppm"</f>
        <v>66.42 ppm</v>
      </c>
      <c r="T300" s="205" t="str">
        <f aca="false">"&lt;"&amp;ROUND(RIGHT(T299,LEN(T299)-1)*246/1000,2)&amp;" ppb"</f>
        <v>&lt;547.6 ppb</v>
      </c>
      <c r="U300" s="33"/>
      <c r="V300" s="36"/>
      <c r="W300" s="35"/>
      <c r="X300" s="33"/>
      <c r="Y300" s="36"/>
      <c r="Z300" s="205" t="str">
        <f aca="false">ROUND(Z299*81/1000,2)&amp;" ppb"</f>
        <v>2919.73 ppb</v>
      </c>
      <c r="AA300" s="33" t="s">
        <v>39</v>
      </c>
      <c r="AB300" s="206" t="str">
        <f aca="false">ROUND(AB299*81/1000,2)&amp;" ppb"</f>
        <v>328.13 ppb</v>
      </c>
      <c r="AC300" s="29"/>
      <c r="AD300" s="33"/>
      <c r="AE300" s="31"/>
    </row>
    <row r="301" customFormat="false" ht="40.6" hidden="false" customHeight="true" outlineLevel="0" collapsed="false">
      <c r="A301" s="207" t="s">
        <v>952</v>
      </c>
      <c r="B301" s="41" t="s">
        <v>953</v>
      </c>
      <c r="C301" s="189" t="s">
        <v>954</v>
      </c>
      <c r="D301" s="76" t="n">
        <v>8.75</v>
      </c>
      <c r="E301" s="42" t="n">
        <v>190107</v>
      </c>
      <c r="F301" s="62" t="n">
        <v>43472</v>
      </c>
      <c r="G301" s="63" t="s">
        <v>208</v>
      </c>
      <c r="H301" s="56" t="n">
        <v>1124</v>
      </c>
      <c r="I301" s="65" t="s">
        <v>39</v>
      </c>
      <c r="J301" s="58" t="n">
        <v>298.3</v>
      </c>
      <c r="K301" s="56" t="n">
        <v>1821</v>
      </c>
      <c r="L301" s="65" t="s">
        <v>39</v>
      </c>
      <c r="M301" s="58" t="n">
        <v>262.9</v>
      </c>
      <c r="N301" s="56" t="n">
        <v>234.1</v>
      </c>
      <c r="O301" s="65" t="s">
        <v>39</v>
      </c>
      <c r="P301" s="58" t="n">
        <v>46.86</v>
      </c>
      <c r="Q301" s="56" t="n">
        <v>586.2</v>
      </c>
      <c r="R301" s="65" t="s">
        <v>39</v>
      </c>
      <c r="S301" s="58" t="n">
        <v>220.1</v>
      </c>
      <c r="T301" s="68" t="s">
        <v>955</v>
      </c>
      <c r="U301" s="65"/>
      <c r="V301" s="66"/>
      <c r="W301" s="68" t="s">
        <v>956</v>
      </c>
      <c r="X301" s="65"/>
      <c r="Y301" s="66"/>
      <c r="Z301" s="56" t="n">
        <v>1366.5</v>
      </c>
      <c r="AA301" s="65" t="s">
        <v>39</v>
      </c>
      <c r="AB301" s="58" t="n">
        <v>592</v>
      </c>
      <c r="AC301" s="78"/>
      <c r="AD301" s="78"/>
      <c r="AE301" s="78"/>
    </row>
    <row r="302" customFormat="false" ht="34.3" hidden="false" customHeight="true" outlineLevel="0" collapsed="false">
      <c r="A302" s="51" t="s">
        <v>957</v>
      </c>
      <c r="B302" s="51" t="s">
        <v>958</v>
      </c>
      <c r="C302" s="79"/>
      <c r="D302" s="80"/>
      <c r="E302" s="81"/>
      <c r="F302" s="53" t="n">
        <v>43481</v>
      </c>
      <c r="G302" s="63" t="s">
        <v>176</v>
      </c>
      <c r="H302" s="209" t="str">
        <f aca="false">ROUND(H301*81/1000,2)&amp;" ppb"</f>
        <v>91.04 ppb</v>
      </c>
      <c r="I302" s="91" t="s">
        <v>39</v>
      </c>
      <c r="J302" s="210" t="str">
        <f aca="false">ROUND(J301*81/1000,2)&amp;" ppb"</f>
        <v>24.16 ppb</v>
      </c>
      <c r="K302" s="209" t="str">
        <f aca="false">ROUND(K301*81/1000,2)&amp;" ppb"</f>
        <v>147.5 ppb</v>
      </c>
      <c r="L302" s="91" t="s">
        <v>39</v>
      </c>
      <c r="M302" s="210" t="str">
        <f aca="false">ROUND(M301*81/1000,2)&amp;" ppb"</f>
        <v>21.29 ppb</v>
      </c>
      <c r="N302" s="209" t="str">
        <f aca="false">ROUND(N301*1760/1000,2)&amp;" ppb"</f>
        <v>412.02 ppb</v>
      </c>
      <c r="O302" s="91" t="s">
        <v>39</v>
      </c>
      <c r="P302" s="210" t="str">
        <f aca="false">ROUND(P301*1760/1000,2)&amp;" ppb"</f>
        <v>82.47 ppb</v>
      </c>
      <c r="Q302" s="209" t="str">
        <f aca="false">ROUND(Q301*246/1000,2)&amp;" ppb"</f>
        <v>144.21 ppb</v>
      </c>
      <c r="R302" s="91" t="s">
        <v>39</v>
      </c>
      <c r="S302" s="210" t="str">
        <f aca="false">ROUND(S301*246/1000,2)&amp;" ppb"</f>
        <v>54.14 ppb</v>
      </c>
      <c r="T302" s="209" t="str">
        <f aca="false">"&lt;"&amp;ROUND(RIGHT(T301,LEN(T301)-1)*246/1000,2)&amp;" ppb"</f>
        <v>&lt;145.85 ppb</v>
      </c>
      <c r="U302" s="70"/>
      <c r="V302" s="58"/>
      <c r="W302" s="56"/>
      <c r="X302" s="70"/>
      <c r="Y302" s="58"/>
      <c r="Z302" s="209" t="str">
        <f aca="false">ROUND(Z301*81/1000,2)&amp;" ppb"</f>
        <v>110.69 ppb</v>
      </c>
      <c r="AA302" s="91" t="s">
        <v>39</v>
      </c>
      <c r="AB302" s="210" t="str">
        <f aca="false">ROUND(AB301*81/1000,2)&amp;" ppb"</f>
        <v>47.95 ppb</v>
      </c>
      <c r="AC302" s="71"/>
      <c r="AD302" s="70"/>
      <c r="AE302" s="72"/>
    </row>
    <row r="303" customFormat="false" ht="38.05" hidden="false" customHeight="true" outlineLevel="0" collapsed="false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</row>
    <row r="304" customFormat="false" ht="38.05" hidden="false" customHeight="true" outlineLevel="0" collapsed="false">
      <c r="A304" s="18" t="s">
        <v>21</v>
      </c>
      <c r="B304" s="18" t="s">
        <v>22</v>
      </c>
      <c r="C304" s="18" t="s">
        <v>23</v>
      </c>
      <c r="D304" s="18" t="s">
        <v>24</v>
      </c>
      <c r="E304" s="18" t="s">
        <v>25</v>
      </c>
      <c r="F304" s="19" t="s">
        <v>26</v>
      </c>
      <c r="G304" s="18"/>
      <c r="H304" s="20"/>
      <c r="I304" s="21" t="s">
        <v>27</v>
      </c>
      <c r="J304" s="22"/>
      <c r="K304" s="20"/>
      <c r="L304" s="21" t="s">
        <v>28</v>
      </c>
      <c r="M304" s="22"/>
      <c r="N304" s="20"/>
      <c r="O304" s="21" t="s">
        <v>29</v>
      </c>
      <c r="P304" s="22"/>
      <c r="Q304" s="20"/>
      <c r="R304" s="21" t="s">
        <v>30</v>
      </c>
      <c r="S304" s="22"/>
      <c r="T304" s="23"/>
      <c r="U304" s="21" t="s">
        <v>31</v>
      </c>
      <c r="V304" s="22"/>
      <c r="W304" s="20"/>
      <c r="X304" s="21" t="s">
        <v>32</v>
      </c>
      <c r="Y304" s="22"/>
      <c r="Z304" s="20"/>
      <c r="AA304" s="21" t="s">
        <v>33</v>
      </c>
      <c r="AB304" s="22"/>
      <c r="AC304" s="18" t="s">
        <v>34</v>
      </c>
      <c r="AD304" s="18"/>
      <c r="AE304" s="18"/>
    </row>
    <row r="305" customFormat="false" ht="43.85" hidden="false" customHeight="true" outlineLevel="0" collapsed="false">
      <c r="A305" s="202" t="s">
        <v>959</v>
      </c>
      <c r="B305" s="24" t="s">
        <v>960</v>
      </c>
      <c r="C305" s="203" t="s">
        <v>961</v>
      </c>
      <c r="D305" s="25" t="n">
        <v>7.044</v>
      </c>
      <c r="E305" s="26" t="n">
        <v>190206</v>
      </c>
      <c r="F305" s="27" t="n">
        <v>43502</v>
      </c>
      <c r="G305" s="28" t="s">
        <v>208</v>
      </c>
      <c r="H305" s="35" t="n">
        <v>179.7</v>
      </c>
      <c r="I305" s="59" t="s">
        <v>39</v>
      </c>
      <c r="J305" s="36" t="n">
        <v>98.1</v>
      </c>
      <c r="K305" s="35" t="s">
        <v>962</v>
      </c>
      <c r="L305" s="59"/>
      <c r="M305" s="36"/>
      <c r="N305" s="35" t="s">
        <v>963</v>
      </c>
      <c r="O305" s="30"/>
      <c r="P305" s="36"/>
      <c r="Q305" s="35" t="n">
        <v>15680</v>
      </c>
      <c r="R305" s="59" t="s">
        <v>39</v>
      </c>
      <c r="S305" s="36" t="n">
        <v>776.5</v>
      </c>
      <c r="T305" s="35" t="s">
        <v>964</v>
      </c>
      <c r="U305" s="30"/>
      <c r="V305" s="36"/>
      <c r="W305" s="60" t="s">
        <v>965</v>
      </c>
      <c r="X305" s="59"/>
      <c r="Y305" s="34"/>
      <c r="Z305" s="35" t="s">
        <v>966</v>
      </c>
      <c r="AA305" s="59"/>
      <c r="AB305" s="36"/>
      <c r="AC305" s="12"/>
      <c r="AD305" s="12"/>
      <c r="AE305" s="12"/>
    </row>
    <row r="306" customFormat="false" ht="34.3" hidden="false" customHeight="true" outlineLevel="0" collapsed="false">
      <c r="A306" s="39" t="s">
        <v>967</v>
      </c>
      <c r="B306" s="39"/>
      <c r="C306" s="83"/>
      <c r="D306" s="84"/>
      <c r="E306" s="85"/>
      <c r="F306" s="280" t="n">
        <v>43509</v>
      </c>
      <c r="G306" s="28" t="s">
        <v>176</v>
      </c>
      <c r="H306" s="205" t="str">
        <f aca="false">ROUND(H305*81/1000,2)&amp;" ppb"</f>
        <v>14.56 ppb</v>
      </c>
      <c r="I306" s="33" t="s">
        <v>39</v>
      </c>
      <c r="J306" s="206" t="str">
        <f aca="false">ROUND(J305*81/1000,2)&amp;" ppb"</f>
        <v>7.95 ppb</v>
      </c>
      <c r="K306" s="205" t="str">
        <f aca="false">"&lt;"&amp;ROUND(RIGHT(K305,LEN(K305)-1)*81/1000,2)&amp;" ppb"</f>
        <v>&lt;7.43 ppb</v>
      </c>
      <c r="L306" s="33"/>
      <c r="M306" s="36"/>
      <c r="N306" s="205" t="str">
        <f aca="false">"&lt;"&amp;ROUND(RIGHT(N305,LEN(N305)-1)*1760/1000,2)&amp;" ppb"</f>
        <v>&lt;35.57 ppb</v>
      </c>
      <c r="O306" s="33"/>
      <c r="P306" s="206"/>
      <c r="Q306" s="205" t="str">
        <f aca="false">ROUND(Q305*246/1000,2)&amp;" ppb"</f>
        <v>3857.28 ppb</v>
      </c>
      <c r="R306" s="33" t="s">
        <v>39</v>
      </c>
      <c r="S306" s="206" t="str">
        <f aca="false">ROUND(S305*246/1000,2)&amp;" ppb"</f>
        <v>191.02 ppb</v>
      </c>
      <c r="T306" s="205" t="str">
        <f aca="false">"&lt;"&amp;ROUND(RIGHT(T305,LEN(T305)-1)*246/1000,2)&amp;" ppb"</f>
        <v>&lt;58.82 ppb</v>
      </c>
      <c r="U306" s="33"/>
      <c r="V306" s="206"/>
      <c r="W306" s="35"/>
      <c r="X306" s="33"/>
      <c r="Y306" s="36"/>
      <c r="Z306" s="205" t="str">
        <f aca="false">"&lt;"&amp;ROUND(RIGHT(Z305,LEN(Z305)-1)*81/1000,2)&amp;" ppb"</f>
        <v>&lt;30.01 ppb</v>
      </c>
      <c r="AA306" s="33"/>
      <c r="AB306" s="206"/>
      <c r="AC306" s="29"/>
      <c r="AD306" s="33"/>
      <c r="AE306" s="31"/>
    </row>
    <row r="307" customFormat="false" ht="43.85" hidden="false" customHeight="true" outlineLevel="0" collapsed="false">
      <c r="A307" s="207" t="s">
        <v>968</v>
      </c>
      <c r="B307" s="41" t="s">
        <v>969</v>
      </c>
      <c r="C307" s="189" t="s">
        <v>970</v>
      </c>
      <c r="D307" s="76" t="n">
        <v>6.878</v>
      </c>
      <c r="E307" s="42" t="n">
        <v>190301</v>
      </c>
      <c r="F307" s="62" t="n">
        <v>43525</v>
      </c>
      <c r="G307" s="63" t="s">
        <v>208</v>
      </c>
      <c r="H307" s="77" t="s">
        <v>971</v>
      </c>
      <c r="I307" s="65"/>
      <c r="J307" s="58"/>
      <c r="K307" s="77" t="s">
        <v>972</v>
      </c>
      <c r="L307" s="65"/>
      <c r="M307" s="58"/>
      <c r="N307" s="56" t="n">
        <v>3.081</v>
      </c>
      <c r="O307" s="98" t="s">
        <v>39</v>
      </c>
      <c r="P307" s="58" t="n">
        <v>8.822</v>
      </c>
      <c r="Q307" s="56" t="n">
        <v>1469</v>
      </c>
      <c r="R307" s="65" t="s">
        <v>39</v>
      </c>
      <c r="S307" s="58" t="n">
        <v>113.9</v>
      </c>
      <c r="T307" s="77" t="s">
        <v>973</v>
      </c>
      <c r="U307" s="57"/>
      <c r="V307" s="58"/>
      <c r="W307" s="68" t="s">
        <v>974</v>
      </c>
      <c r="X307" s="65"/>
      <c r="Y307" s="66"/>
      <c r="Z307" s="77" t="s">
        <v>975</v>
      </c>
      <c r="AA307" s="65"/>
      <c r="AB307" s="58"/>
      <c r="AC307" s="78"/>
      <c r="AD307" s="78"/>
      <c r="AE307" s="78"/>
    </row>
    <row r="308" customFormat="false" ht="34.3" hidden="false" customHeight="true" outlineLevel="0" collapsed="false">
      <c r="A308" s="51" t="s">
        <v>967</v>
      </c>
      <c r="B308" s="51"/>
      <c r="C308" s="295" t="s">
        <v>976</v>
      </c>
      <c r="D308" s="80"/>
      <c r="E308" s="81"/>
      <c r="F308" s="53" t="n">
        <v>43532</v>
      </c>
      <c r="G308" s="63" t="s">
        <v>176</v>
      </c>
      <c r="H308" s="209" t="str">
        <f aca="false">"&lt;"&amp;ROUND(RIGHT(H307,LEN(H307)-1)*81/1000,2)&amp;" ppb"</f>
        <v>&lt;2.45 ppb</v>
      </c>
      <c r="I308" s="70"/>
      <c r="J308" s="210"/>
      <c r="K308" s="209" t="str">
        <f aca="false">"&lt;"&amp;ROUND(RIGHT(K307,LEN(K307)-1)*81/1000,2)&amp;" ppb"</f>
        <v>&lt;1.46 ppb</v>
      </c>
      <c r="L308" s="70"/>
      <c r="M308" s="58"/>
      <c r="N308" s="209" t="str">
        <f aca="false">ROUND(N307*1760/1000,2)&amp;" ppb"</f>
        <v>5.42 ppb</v>
      </c>
      <c r="O308" s="91" t="s">
        <v>39</v>
      </c>
      <c r="P308" s="210" t="str">
        <f aca="false">ROUND(P307*1760/1000,2)&amp;" ppb"</f>
        <v>15.53 ppb</v>
      </c>
      <c r="Q308" s="209" t="str">
        <f aca="false">ROUND(Q307*246/1000,2)&amp;" ppb"</f>
        <v>361.37 ppb</v>
      </c>
      <c r="R308" s="91" t="s">
        <v>39</v>
      </c>
      <c r="S308" s="210" t="str">
        <f aca="false">ROUND(S307*246/1000,2)&amp;" ppb"</f>
        <v>28.02 ppb</v>
      </c>
      <c r="T308" s="209" t="str">
        <f aca="false">"&lt;"&amp;ROUND(RIGHT(T307,LEN(T307)-1)*246/1000,2)&amp;" ppb"</f>
        <v>&lt;27.18 ppb</v>
      </c>
      <c r="U308" s="70"/>
      <c r="V308" s="210"/>
      <c r="W308" s="56"/>
      <c r="X308" s="70"/>
      <c r="Y308" s="58"/>
      <c r="Z308" s="209" t="str">
        <f aca="false">"&lt;"&amp;ROUND(RIGHT(Z307,LEN(Z307)-1)*81/1000,2)&amp;" ppb"</f>
        <v>&lt;11.44 ppb</v>
      </c>
      <c r="AA308" s="296"/>
      <c r="AB308" s="72"/>
      <c r="AC308" s="71"/>
      <c r="AD308" s="70"/>
      <c r="AE308" s="72"/>
    </row>
    <row r="309" customFormat="false" ht="43.85" hidden="false" customHeight="true" outlineLevel="0" collapsed="false">
      <c r="A309" s="202" t="s">
        <v>977</v>
      </c>
      <c r="B309" s="24" t="s">
        <v>978</v>
      </c>
      <c r="C309" s="203" t="s">
        <v>979</v>
      </c>
      <c r="D309" s="25" t="n">
        <v>9.935</v>
      </c>
      <c r="E309" s="26" t="n">
        <v>190308</v>
      </c>
      <c r="F309" s="27" t="n">
        <v>43532</v>
      </c>
      <c r="G309" s="28" t="s">
        <v>208</v>
      </c>
      <c r="H309" s="35" t="n">
        <v>59.53</v>
      </c>
      <c r="I309" s="59" t="s">
        <v>39</v>
      </c>
      <c r="J309" s="36" t="n">
        <v>33.65</v>
      </c>
      <c r="K309" s="35" t="s">
        <v>980</v>
      </c>
      <c r="L309" s="59"/>
      <c r="M309" s="36"/>
      <c r="N309" s="35" t="n">
        <v>3.861</v>
      </c>
      <c r="O309" s="30" t="s">
        <v>39</v>
      </c>
      <c r="P309" s="36" t="n">
        <v>5.787</v>
      </c>
      <c r="Q309" s="35" t="s">
        <v>981</v>
      </c>
      <c r="R309" s="59"/>
      <c r="S309" s="36"/>
      <c r="T309" s="60" t="s">
        <v>982</v>
      </c>
      <c r="U309" s="59"/>
      <c r="V309" s="34"/>
      <c r="W309" s="60" t="s">
        <v>983</v>
      </c>
      <c r="X309" s="59"/>
      <c r="Y309" s="34"/>
      <c r="Z309" s="35" t="n">
        <v>267.13</v>
      </c>
      <c r="AA309" s="59" t="s">
        <v>39</v>
      </c>
      <c r="AB309" s="36" t="n">
        <v>78.18</v>
      </c>
      <c r="AC309" s="12"/>
      <c r="AD309" s="12"/>
      <c r="AE309" s="12"/>
    </row>
    <row r="310" customFormat="false" ht="34.3" hidden="false" customHeight="true" outlineLevel="0" collapsed="false">
      <c r="A310" s="39" t="s">
        <v>984</v>
      </c>
      <c r="B310" s="39"/>
      <c r="C310" s="83"/>
      <c r="D310" s="84"/>
      <c r="E310" s="85"/>
      <c r="F310" s="280" t="n">
        <v>43542</v>
      </c>
      <c r="G310" s="28" t="s">
        <v>176</v>
      </c>
      <c r="H310" s="205" t="str">
        <f aca="false">ROUND(H309*81/1000,2)&amp;" ppb"</f>
        <v>4.82 ppb</v>
      </c>
      <c r="I310" s="33" t="s">
        <v>39</v>
      </c>
      <c r="J310" s="206" t="str">
        <f aca="false">ROUND(J309*81/1000,2)&amp;" ppb"</f>
        <v>2.73 ppb</v>
      </c>
      <c r="K310" s="205" t="str">
        <f aca="false">"&lt;"&amp;ROUND(RIGHT(K309,LEN(K309)-1)*81/1000,2)&amp;" ppb"</f>
        <v>&lt;2.35 ppb</v>
      </c>
      <c r="L310" s="33"/>
      <c r="M310" s="206"/>
      <c r="N310" s="205" t="str">
        <f aca="false">ROUND(N309*1760/1000,2)&amp;" ppb"</f>
        <v>6.8 ppb</v>
      </c>
      <c r="O310" s="33" t="s">
        <v>39</v>
      </c>
      <c r="P310" s="206" t="str">
        <f aca="false">ROUND(P309*1760/1000,2)&amp;" ppb"</f>
        <v>10.19 ppb</v>
      </c>
      <c r="Q310" s="205" t="str">
        <f aca="false">"&lt;"&amp;ROUND(RIGHT(Q309,LEN(Q309)-1)*246/1000,2)&amp;" ppb"</f>
        <v>&lt;8.99 ppb</v>
      </c>
      <c r="R310" s="33"/>
      <c r="S310" s="36"/>
      <c r="T310" s="205" t="str">
        <f aca="false">"&lt;"&amp;ROUND(RIGHT(T309,LEN(T309)-1)*246/1000,2)&amp;" ppb"</f>
        <v>&lt;10.21 ppb</v>
      </c>
      <c r="U310" s="33"/>
      <c r="V310" s="36"/>
      <c r="W310" s="35"/>
      <c r="X310" s="33"/>
      <c r="Y310" s="36"/>
      <c r="Z310" s="205" t="str">
        <f aca="false">ROUND(Z309*81/1000,2)&amp;" ppb"</f>
        <v>21.64 ppb</v>
      </c>
      <c r="AA310" s="33" t="s">
        <v>39</v>
      </c>
      <c r="AB310" s="206" t="str">
        <f aca="false">ROUND(AB309*81/1000,2)&amp;" ppb"</f>
        <v>6.33 ppb</v>
      </c>
      <c r="AC310" s="29"/>
      <c r="AD310" s="33"/>
      <c r="AE310" s="31"/>
    </row>
    <row r="311" customFormat="false" ht="43.85" hidden="false" customHeight="true" outlineLevel="0" collapsed="false">
      <c r="A311" s="207" t="s">
        <v>985</v>
      </c>
      <c r="B311" s="41" t="s">
        <v>986</v>
      </c>
      <c r="C311" s="189" t="s">
        <v>987</v>
      </c>
      <c r="D311" s="76" t="n">
        <v>6.878</v>
      </c>
      <c r="E311" s="42" t="n">
        <v>190418</v>
      </c>
      <c r="F311" s="62" t="n">
        <v>43573</v>
      </c>
      <c r="G311" s="63" t="s">
        <v>208</v>
      </c>
      <c r="H311" s="77" t="s">
        <v>988</v>
      </c>
      <c r="I311" s="65"/>
      <c r="J311" s="58"/>
      <c r="K311" s="77" t="s">
        <v>989</v>
      </c>
      <c r="L311" s="65"/>
      <c r="M311" s="58"/>
      <c r="N311" s="68" t="s">
        <v>990</v>
      </c>
      <c r="O311" s="65"/>
      <c r="P311" s="66"/>
      <c r="Q311" s="56" t="n">
        <v>8436</v>
      </c>
      <c r="R311" s="65" t="s">
        <v>39</v>
      </c>
      <c r="S311" s="58" t="n">
        <v>440.8</v>
      </c>
      <c r="T311" s="68" t="s">
        <v>991</v>
      </c>
      <c r="U311" s="65"/>
      <c r="V311" s="66"/>
      <c r="W311" s="68" t="s">
        <v>992</v>
      </c>
      <c r="X311" s="65"/>
      <c r="Y311" s="66"/>
      <c r="Z311" s="77" t="s">
        <v>993</v>
      </c>
      <c r="AA311" s="65"/>
      <c r="AB311" s="58"/>
      <c r="AC311" s="78"/>
      <c r="AD311" s="78"/>
      <c r="AE311" s="78"/>
    </row>
    <row r="312" customFormat="false" ht="35.65" hidden="false" customHeight="true" outlineLevel="0" collapsed="false">
      <c r="A312" s="51" t="s">
        <v>967</v>
      </c>
      <c r="B312" s="51"/>
      <c r="C312" s="79"/>
      <c r="D312" s="80"/>
      <c r="E312" s="81"/>
      <c r="F312" s="53" t="n">
        <v>43580</v>
      </c>
      <c r="G312" s="63" t="s">
        <v>176</v>
      </c>
      <c r="H312" s="209" t="str">
        <f aca="false">"&lt;"&amp;ROUND(RIGHT(H311,LEN(H311)-1)*81/1000,2)&amp;" ppb"</f>
        <v>&lt;6.21 ppb</v>
      </c>
      <c r="I312" s="70"/>
      <c r="J312" s="58"/>
      <c r="K312" s="209" t="str">
        <f aca="false">"&lt;"&amp;ROUND(RIGHT(K311,LEN(K311)-1)*81/1000,2)&amp;" ppb"</f>
        <v>&lt;3.51 ppb</v>
      </c>
      <c r="L312" s="70"/>
      <c r="M312" s="58"/>
      <c r="N312" s="209" t="str">
        <f aca="false">"&lt;"&amp;ROUND(RIGHT(N311,LEN(N311)-1)*1760/1000,2)&amp;" ppb"</f>
        <v>&lt;21.3 ppb</v>
      </c>
      <c r="O312" s="70"/>
      <c r="P312" s="66"/>
      <c r="Q312" s="209" t="str">
        <f aca="false">ROUND(Q311*246/1000,2)&amp;" ppb"</f>
        <v>2075.26 ppb</v>
      </c>
      <c r="R312" s="91" t="s">
        <v>39</v>
      </c>
      <c r="S312" s="210" t="str">
        <f aca="false">ROUND(S311*246/1000,2)&amp;" ppb"</f>
        <v>108.44 ppb</v>
      </c>
      <c r="T312" s="209" t="str">
        <f aca="false">"&lt;"&amp;ROUND(RIGHT(T311,LEN(T311)-1)*246/1000,2)&amp;" ppb"</f>
        <v>&lt;21.75 ppb</v>
      </c>
      <c r="U312" s="70"/>
      <c r="V312" s="58"/>
      <c r="W312" s="56"/>
      <c r="X312" s="70"/>
      <c r="Y312" s="58"/>
      <c r="Z312" s="209" t="str">
        <f aca="false">"&lt;"&amp;ROUND(RIGHT(Z311,LEN(Z311)-1)*81/1000,2)&amp;" ppb"</f>
        <v>&lt;14.26 ppb</v>
      </c>
      <c r="AA312" s="70"/>
      <c r="AB312" s="72"/>
      <c r="AC312" s="71"/>
      <c r="AD312" s="70"/>
      <c r="AE312" s="72"/>
    </row>
    <row r="313" customFormat="false" ht="43.85" hidden="false" customHeight="true" outlineLevel="0" collapsed="false">
      <c r="A313" s="202" t="s">
        <v>994</v>
      </c>
      <c r="B313" s="24" t="s">
        <v>995</v>
      </c>
      <c r="C313" s="203" t="s">
        <v>190</v>
      </c>
      <c r="D313" s="25" t="n">
        <v>7.966</v>
      </c>
      <c r="E313" s="26" t="n">
        <v>190826</v>
      </c>
      <c r="F313" s="27" t="n">
        <v>43703</v>
      </c>
      <c r="G313" s="28" t="s">
        <v>208</v>
      </c>
      <c r="H313" s="35" t="s">
        <v>996</v>
      </c>
      <c r="I313" s="59"/>
      <c r="J313" s="36"/>
      <c r="K313" s="35" t="s">
        <v>997</v>
      </c>
      <c r="L313" s="59"/>
      <c r="M313" s="36"/>
      <c r="N313" s="35" t="n">
        <v>10.17</v>
      </c>
      <c r="O313" s="30" t="s">
        <v>39</v>
      </c>
      <c r="P313" s="36" t="n">
        <v>4.068</v>
      </c>
      <c r="Q313" s="35" t="s">
        <v>998</v>
      </c>
      <c r="R313" s="59"/>
      <c r="S313" s="36"/>
      <c r="T313" s="35" t="n">
        <v>7.498</v>
      </c>
      <c r="U313" s="30" t="s">
        <v>39</v>
      </c>
      <c r="V313" s="36" t="n">
        <v>34.02</v>
      </c>
      <c r="W313" s="60" t="s">
        <v>999</v>
      </c>
      <c r="X313" s="59"/>
      <c r="Y313" s="34"/>
      <c r="Z313" s="35" t="n">
        <v>215.53</v>
      </c>
      <c r="AA313" s="59" t="s">
        <v>39</v>
      </c>
      <c r="AB313" s="36" t="n">
        <v>51.38</v>
      </c>
      <c r="AC313" s="12"/>
      <c r="AD313" s="12"/>
      <c r="AE313" s="12"/>
    </row>
    <row r="314" customFormat="false" ht="34.3" hidden="false" customHeight="true" outlineLevel="0" collapsed="false">
      <c r="A314" s="39" t="s">
        <v>1000</v>
      </c>
      <c r="B314" s="39" t="s">
        <v>1001</v>
      </c>
      <c r="C314" s="83"/>
      <c r="D314" s="84"/>
      <c r="E314" s="85"/>
      <c r="F314" s="280" t="n">
        <v>43711</v>
      </c>
      <c r="G314" s="28" t="s">
        <v>176</v>
      </c>
      <c r="H314" s="205" t="str">
        <f aca="false">"&lt;"&amp;ROUND(RIGHT(H313,LEN(H313)-1)*81/1000,2)&amp;" ppb"</f>
        <v>&lt;1.68 ppb</v>
      </c>
      <c r="I314" s="33"/>
      <c r="J314" s="206"/>
      <c r="K314" s="205" t="str">
        <f aca="false">"&lt;"&amp;ROUND(RIGHT(K313,LEN(K313)-1)*81/1000,2)&amp;" ppb"</f>
        <v>&lt;1.79 ppb</v>
      </c>
      <c r="L314" s="33"/>
      <c r="M314" s="36"/>
      <c r="N314" s="205" t="str">
        <f aca="false">ROUND(N313*1760/1000,2)&amp;" ppb"</f>
        <v>17.9 ppb</v>
      </c>
      <c r="O314" s="33" t="s">
        <v>39</v>
      </c>
      <c r="P314" s="206" t="str">
        <f aca="false">ROUND(P313*1760/1000,2)&amp;" ppb"</f>
        <v>7.16 ppb</v>
      </c>
      <c r="Q314" s="205" t="str">
        <f aca="false">"&lt;"&amp;ROUND(RIGHT(Q313,LEN(Q313)-1)*246/1000,2)&amp;" ppb"</f>
        <v>&lt;5.26 ppb</v>
      </c>
      <c r="R314" s="33"/>
      <c r="S314" s="36"/>
      <c r="T314" s="205" t="str">
        <f aca="false">ROUND(T313*246/1000,2)&amp;" ppb"</f>
        <v>1.84 ppb</v>
      </c>
      <c r="U314" s="33" t="s">
        <v>39</v>
      </c>
      <c r="V314" s="206" t="str">
        <f aca="false">ROUND(V313*246/1000,2)&amp;" ppb"</f>
        <v>8.37 ppb</v>
      </c>
      <c r="W314" s="35"/>
      <c r="X314" s="33"/>
      <c r="Y314" s="36"/>
      <c r="Z314" s="205" t="str">
        <f aca="false">ROUND(Z313*81/1000,2)&amp;" ppb"</f>
        <v>17.46 ppb</v>
      </c>
      <c r="AA314" s="33" t="s">
        <v>39</v>
      </c>
      <c r="AB314" s="206" t="str">
        <f aca="false">ROUND(AB313*81/1000,2)&amp;" ppb"</f>
        <v>4.16 ppb</v>
      </c>
      <c r="AC314" s="29"/>
      <c r="AD314" s="33"/>
      <c r="AE314" s="31"/>
    </row>
    <row r="315" customFormat="false" ht="43.85" hidden="false" customHeight="true" outlineLevel="0" collapsed="false">
      <c r="A315" s="207" t="s">
        <v>1002</v>
      </c>
      <c r="B315" s="41" t="s">
        <v>1003</v>
      </c>
      <c r="C315" s="189" t="s">
        <v>1004</v>
      </c>
      <c r="D315" s="76" t="n">
        <v>3.023</v>
      </c>
      <c r="E315" s="42" t="n">
        <v>190923</v>
      </c>
      <c r="F315" s="62" t="n">
        <v>43731</v>
      </c>
      <c r="G315" s="63" t="s">
        <v>208</v>
      </c>
      <c r="H315" s="77" t="s">
        <v>1005</v>
      </c>
      <c r="I315" s="65"/>
      <c r="J315" s="58"/>
      <c r="K315" s="56" t="n">
        <v>59.61</v>
      </c>
      <c r="L315" s="65" t="s">
        <v>39</v>
      </c>
      <c r="M315" s="58" t="n">
        <v>38.21</v>
      </c>
      <c r="N315" s="56" t="n">
        <v>1.193</v>
      </c>
      <c r="O315" s="98" t="s">
        <v>39</v>
      </c>
      <c r="P315" s="58" t="n">
        <v>3.039</v>
      </c>
      <c r="Q315" s="77" t="s">
        <v>1006</v>
      </c>
      <c r="R315" s="65"/>
      <c r="S315" s="58"/>
      <c r="T315" s="68" t="s">
        <v>1007</v>
      </c>
      <c r="U315" s="65"/>
      <c r="V315" s="66"/>
      <c r="W315" s="68" t="s">
        <v>1008</v>
      </c>
      <c r="X315" s="65"/>
      <c r="Y315" s="66"/>
      <c r="Z315" s="56" t="n">
        <v>34539</v>
      </c>
      <c r="AA315" s="65" t="s">
        <v>39</v>
      </c>
      <c r="AB315" s="58" t="n">
        <v>1883</v>
      </c>
      <c r="AC315" s="78"/>
      <c r="AD315" s="78"/>
      <c r="AE315" s="78"/>
    </row>
    <row r="316" customFormat="false" ht="39.8" hidden="false" customHeight="true" outlineLevel="0" collapsed="false">
      <c r="A316" s="51" t="s">
        <v>942</v>
      </c>
      <c r="B316" s="51" t="s">
        <v>1009</v>
      </c>
      <c r="C316" s="79"/>
      <c r="D316" s="80"/>
      <c r="E316" s="81"/>
      <c r="F316" s="53" t="n">
        <v>43734</v>
      </c>
      <c r="G316" s="63" t="s">
        <v>176</v>
      </c>
      <c r="H316" s="209" t="str">
        <f aca="false">"&lt;"&amp;ROUND(RIGHT(H315,LEN(H315)-1)*81/1000,2)&amp;" ppb"</f>
        <v>&lt;2.48 ppb</v>
      </c>
      <c r="I316" s="70"/>
      <c r="J316" s="58"/>
      <c r="K316" s="209" t="str">
        <f aca="false">ROUND(K315*81/1000,2)&amp;" ppb"</f>
        <v>4.83 ppb</v>
      </c>
      <c r="L316" s="91" t="s">
        <v>39</v>
      </c>
      <c r="M316" s="210" t="str">
        <f aca="false">ROUND(M315*81/1000,2)&amp;" ppb"</f>
        <v>3.1 ppb</v>
      </c>
      <c r="N316" s="209" t="str">
        <f aca="false">ROUND(N315*1760/1000,2)&amp;" ppb"</f>
        <v>2.1 ppb</v>
      </c>
      <c r="O316" s="91" t="s">
        <v>39</v>
      </c>
      <c r="P316" s="211" t="str">
        <f aca="false">ROUND(P315*1760/1000,2)&amp;" ppb"</f>
        <v>5.35 ppb</v>
      </c>
      <c r="Q316" s="209" t="str">
        <f aca="false">"&lt;"&amp;ROUND(RIGHT(Q315,LEN(Q315)-1)*246/1000,2)&amp;" ppb"</f>
        <v>&lt;6.87 ppb</v>
      </c>
      <c r="R316" s="70"/>
      <c r="S316" s="210"/>
      <c r="T316" s="209" t="str">
        <f aca="false">"&lt;"&amp;ROUND(RIGHT(T315,LEN(T315)-1)*246/1000,2)&amp;" ppb"</f>
        <v>&lt;19.83 ppb</v>
      </c>
      <c r="U316" s="70"/>
      <c r="V316" s="58"/>
      <c r="W316" s="56"/>
      <c r="X316" s="70"/>
      <c r="Y316" s="58"/>
      <c r="Z316" s="209" t="str">
        <f aca="false">ROUND(Z315*81/1000,2)&amp;" ppb"</f>
        <v>2797.66 ppb</v>
      </c>
      <c r="AA316" s="91" t="s">
        <v>39</v>
      </c>
      <c r="AB316" s="210" t="str">
        <f aca="false">ROUND(AB315*81/1000,2)&amp;" ppb"</f>
        <v>152.52 ppb</v>
      </c>
      <c r="AC316" s="71"/>
      <c r="AD316" s="70"/>
      <c r="AE316" s="72"/>
    </row>
    <row r="317" customFormat="false" ht="43.85" hidden="false" customHeight="true" outlineLevel="0" collapsed="false">
      <c r="A317" s="202" t="s">
        <v>1010</v>
      </c>
      <c r="B317" s="24" t="s">
        <v>1011</v>
      </c>
      <c r="C317" s="203" t="s">
        <v>1012</v>
      </c>
      <c r="D317" s="25" t="n">
        <v>6.781</v>
      </c>
      <c r="E317" s="26" t="n">
        <v>190916</v>
      </c>
      <c r="F317" s="27" t="n">
        <v>43724</v>
      </c>
      <c r="G317" s="28" t="s">
        <v>208</v>
      </c>
      <c r="H317" s="35" t="n">
        <v>6.513</v>
      </c>
      <c r="I317" s="59" t="s">
        <v>39</v>
      </c>
      <c r="J317" s="36" t="n">
        <v>22.7</v>
      </c>
      <c r="K317" s="35" t="s">
        <v>1013</v>
      </c>
      <c r="L317" s="59"/>
      <c r="M317" s="36"/>
      <c r="N317" s="35" t="s">
        <v>1014</v>
      </c>
      <c r="O317" s="30"/>
      <c r="P317" s="36"/>
      <c r="Q317" s="35" t="s">
        <v>1015</v>
      </c>
      <c r="R317" s="59"/>
      <c r="S317" s="36"/>
      <c r="T317" s="35" t="s">
        <v>1016</v>
      </c>
      <c r="U317" s="30"/>
      <c r="V317" s="36"/>
      <c r="W317" s="60" t="s">
        <v>1017</v>
      </c>
      <c r="X317" s="59"/>
      <c r="Y317" s="34"/>
      <c r="Z317" s="35" t="n">
        <v>11672</v>
      </c>
      <c r="AA317" s="59" t="s">
        <v>39</v>
      </c>
      <c r="AB317" s="36" t="n">
        <v>643.4</v>
      </c>
      <c r="AC317" s="12"/>
      <c r="AD317" s="12"/>
      <c r="AE317" s="12"/>
    </row>
    <row r="318" customFormat="false" ht="34.3" hidden="false" customHeight="true" outlineLevel="0" collapsed="false">
      <c r="A318" s="39" t="s">
        <v>1018</v>
      </c>
      <c r="B318" s="39" t="s">
        <v>1019</v>
      </c>
      <c r="C318" s="83"/>
      <c r="D318" s="84"/>
      <c r="E318" s="85"/>
      <c r="F318" s="280" t="n">
        <v>43731</v>
      </c>
      <c r="G318" s="28" t="s">
        <v>176</v>
      </c>
      <c r="H318" s="205" t="str">
        <f aca="false">ROUND(H317*81/1000,2)&amp;" ppb"</f>
        <v>0.53 ppb</v>
      </c>
      <c r="I318" s="33" t="s">
        <v>39</v>
      </c>
      <c r="J318" s="206" t="str">
        <f aca="false">ROUND(J317*81/1000,2)&amp;" ppb"</f>
        <v>1.84 ppb</v>
      </c>
      <c r="K318" s="205" t="str">
        <f aca="false">"&lt;"&amp;ROUND(RIGHT(K317,LEN(K317)-1)*81/1000,2)&amp;" ppb"</f>
        <v>&lt;2.02 ppb</v>
      </c>
      <c r="L318" s="33"/>
      <c r="M318" s="36"/>
      <c r="N318" s="205" t="str">
        <f aca="false">"&lt;"&amp;ROUND(RIGHT(N317,LEN(N317)-1)*1760/1000,2)&amp;" ppb"</f>
        <v>&lt;2.73 ppb</v>
      </c>
      <c r="O318" s="33"/>
      <c r="P318" s="206"/>
      <c r="Q318" s="205" t="str">
        <f aca="false">"&lt;"&amp;ROUND(RIGHT(Q317,LEN(Q317)-1)*246/1000,2)&amp;" ppb"</f>
        <v>&lt;6.1 ppb</v>
      </c>
      <c r="R318" s="33"/>
      <c r="S318" s="36"/>
      <c r="T318" s="205" t="str">
        <f aca="false">"&lt;"&amp;ROUND(RIGHT(T317,LEN(T317)-1)*246/1000,2)&amp;" ppb"</f>
        <v>&lt;9.98 ppb</v>
      </c>
      <c r="U318" s="33"/>
      <c r="V318" s="206"/>
      <c r="W318" s="35"/>
      <c r="X318" s="33"/>
      <c r="Y318" s="36"/>
      <c r="Z318" s="205" t="str">
        <f aca="false">ROUND(Z317*81/1000,2)&amp;" ppb"</f>
        <v>945.43 ppb</v>
      </c>
      <c r="AA318" s="33" t="s">
        <v>39</v>
      </c>
      <c r="AB318" s="206" t="str">
        <f aca="false">ROUND(AB317*81/1000,2)&amp;" ppb"</f>
        <v>52.12 ppb</v>
      </c>
      <c r="AC318" s="29"/>
      <c r="AD318" s="33"/>
      <c r="AE318" s="31"/>
    </row>
    <row r="319" customFormat="false" ht="43.85" hidden="false" customHeight="true" outlineLevel="0" collapsed="false">
      <c r="A319" s="207" t="s">
        <v>1020</v>
      </c>
      <c r="B319" s="297" t="s">
        <v>1021</v>
      </c>
      <c r="C319" s="189" t="s">
        <v>1022</v>
      </c>
      <c r="D319" s="76" t="n">
        <v>6.954</v>
      </c>
      <c r="E319" s="42" t="n">
        <v>191108</v>
      </c>
      <c r="F319" s="62" t="n">
        <v>43777</v>
      </c>
      <c r="G319" s="63" t="s">
        <v>208</v>
      </c>
      <c r="H319" s="56" t="n">
        <v>71.15</v>
      </c>
      <c r="I319" s="65" t="s">
        <v>39</v>
      </c>
      <c r="J319" s="58" t="n">
        <v>44.2</v>
      </c>
      <c r="K319" s="77" t="s">
        <v>980</v>
      </c>
      <c r="L319" s="65"/>
      <c r="M319" s="58"/>
      <c r="N319" s="68" t="s">
        <v>1023</v>
      </c>
      <c r="O319" s="65"/>
      <c r="P319" s="66"/>
      <c r="Q319" s="77" t="s">
        <v>1024</v>
      </c>
      <c r="R319" s="65"/>
      <c r="S319" s="58"/>
      <c r="T319" s="68" t="s">
        <v>1025</v>
      </c>
      <c r="U319" s="65"/>
      <c r="V319" s="66"/>
      <c r="W319" s="68" t="s">
        <v>1026</v>
      </c>
      <c r="X319" s="65"/>
      <c r="Y319" s="66"/>
      <c r="Z319" s="56" t="n">
        <v>1625</v>
      </c>
      <c r="AA319" s="65" t="s">
        <v>39</v>
      </c>
      <c r="AB319" s="58" t="n">
        <v>162.8</v>
      </c>
      <c r="AC319" s="78"/>
      <c r="AD319" s="78"/>
      <c r="AE319" s="78"/>
    </row>
    <row r="320" customFormat="false" ht="34.3" hidden="false" customHeight="true" outlineLevel="0" collapsed="false">
      <c r="A320" s="298" t="s">
        <v>1027</v>
      </c>
      <c r="B320" s="297"/>
      <c r="C320" s="295" t="s">
        <v>1028</v>
      </c>
      <c r="D320" s="80"/>
      <c r="E320" s="80"/>
      <c r="F320" s="53" t="n">
        <v>43784</v>
      </c>
      <c r="G320" s="63" t="s">
        <v>176</v>
      </c>
      <c r="H320" s="209" t="str">
        <f aca="false">ROUND(H319*81/1000,2)&amp;" ppb"</f>
        <v>5.76 ppb</v>
      </c>
      <c r="I320" s="91" t="s">
        <v>39</v>
      </c>
      <c r="J320" s="210" t="str">
        <f aca="false">ROUND(J319*81/1000,2)&amp;" ppb"</f>
        <v>3.58 ppb</v>
      </c>
      <c r="K320" s="209" t="str">
        <f aca="false">"&lt;"&amp;ROUND(RIGHT(K319,LEN(K319)-1)*81/1000,2)&amp;" ppb"</f>
        <v>&lt;2.35 ppb</v>
      </c>
      <c r="L320" s="70"/>
      <c r="M320" s="58"/>
      <c r="N320" s="209" t="str">
        <f aca="false">"&lt;"&amp;ROUND(RIGHT(N319,LEN(N319)-1)*1760/1000,2)&amp;" ppb"</f>
        <v>&lt;7.3 ppb</v>
      </c>
      <c r="O320" s="70"/>
      <c r="P320" s="210"/>
      <c r="Q320" s="209" t="str">
        <f aca="false">"&lt;"&amp;ROUND(RIGHT(Q319,LEN(Q319)-1)*246/1000,2)&amp;" ppb"</f>
        <v>&lt;8.47 ppb</v>
      </c>
      <c r="R320" s="70"/>
      <c r="S320" s="58"/>
      <c r="T320" s="209" t="str">
        <f aca="false">"&lt;"&amp;ROUND(RIGHT(T319,LEN(T319)-1)*246/1000,2)&amp;" ppb"</f>
        <v>&lt;13.67 ppb</v>
      </c>
      <c r="U320" s="70"/>
      <c r="V320" s="58"/>
      <c r="W320" s="56"/>
      <c r="X320" s="70"/>
      <c r="Y320" s="58"/>
      <c r="Z320" s="209" t="str">
        <f aca="false">ROUND(Z319*81/1000,2)&amp;" ppb"</f>
        <v>131.63 ppb</v>
      </c>
      <c r="AA320" s="91" t="s">
        <v>39</v>
      </c>
      <c r="AB320" s="210" t="str">
        <f aca="false">ROUND(AB319*81/1000,2)&amp;" ppb"</f>
        <v>13.19 ppb</v>
      </c>
      <c r="AC320" s="71"/>
      <c r="AD320" s="70"/>
      <c r="AE320" s="72"/>
    </row>
    <row r="321" customFormat="false" ht="43.85" hidden="false" customHeight="true" outlineLevel="0" collapsed="false">
      <c r="A321" s="202" t="s">
        <v>1029</v>
      </c>
      <c r="B321" s="299" t="s">
        <v>1030</v>
      </c>
      <c r="C321" s="203" t="s">
        <v>1031</v>
      </c>
      <c r="D321" s="25" t="n">
        <v>6.926</v>
      </c>
      <c r="E321" s="26" t="n">
        <v>191115</v>
      </c>
      <c r="F321" s="27" t="n">
        <v>43784</v>
      </c>
      <c r="G321" s="28" t="s">
        <v>208</v>
      </c>
      <c r="H321" s="35" t="n">
        <v>164.6</v>
      </c>
      <c r="I321" s="59" t="s">
        <v>39</v>
      </c>
      <c r="J321" s="36" t="n">
        <v>52.46</v>
      </c>
      <c r="K321" s="35" t="n">
        <v>188.4</v>
      </c>
      <c r="L321" s="59" t="s">
        <v>39</v>
      </c>
      <c r="M321" s="36" t="n">
        <v>42.56</v>
      </c>
      <c r="N321" s="35" t="n">
        <v>9.306</v>
      </c>
      <c r="O321" s="30" t="s">
        <v>39</v>
      </c>
      <c r="P321" s="36" t="n">
        <v>3.769</v>
      </c>
      <c r="Q321" s="35" t="n">
        <v>80.82</v>
      </c>
      <c r="R321" s="59" t="s">
        <v>39</v>
      </c>
      <c r="S321" s="36" t="n">
        <v>40.81</v>
      </c>
      <c r="T321" s="35" t="n">
        <v>119</v>
      </c>
      <c r="U321" s="30" t="s">
        <v>39</v>
      </c>
      <c r="V321" s="36" t="n">
        <v>78.86</v>
      </c>
      <c r="W321" s="60" t="s">
        <v>1032</v>
      </c>
      <c r="X321" s="59"/>
      <c r="Y321" s="34"/>
      <c r="Z321" s="35" t="n">
        <v>6961.5</v>
      </c>
      <c r="AA321" s="59" t="s">
        <v>39</v>
      </c>
      <c r="AB321" s="36" t="n">
        <v>440.1</v>
      </c>
      <c r="AC321" s="12"/>
      <c r="AD321" s="12"/>
      <c r="AE321" s="12"/>
    </row>
    <row r="322" customFormat="false" ht="34.3" hidden="false" customHeight="true" outlineLevel="0" collapsed="false">
      <c r="A322" s="300" t="s">
        <v>1033</v>
      </c>
      <c r="B322" s="299"/>
      <c r="C322" s="301" t="s">
        <v>1028</v>
      </c>
      <c r="D322" s="84"/>
      <c r="E322" s="84"/>
      <c r="F322" s="280" t="n">
        <v>43791</v>
      </c>
      <c r="G322" s="28" t="s">
        <v>176</v>
      </c>
      <c r="H322" s="205" t="str">
        <f aca="false">ROUND(H321*81/1000,2)&amp;" ppb"</f>
        <v>13.33 ppb</v>
      </c>
      <c r="I322" s="33" t="s">
        <v>39</v>
      </c>
      <c r="J322" s="206" t="str">
        <f aca="false">ROUND(J321*81/1000,2)&amp;" ppb"</f>
        <v>4.25 ppb</v>
      </c>
      <c r="K322" s="205" t="str">
        <f aca="false">ROUND(K321*81/1000,2)&amp;" ppb"</f>
        <v>15.26 ppb</v>
      </c>
      <c r="L322" s="33" t="s">
        <v>39</v>
      </c>
      <c r="M322" s="206" t="str">
        <f aca="false">ROUND(M321*81/1000,2)&amp;" ppb"</f>
        <v>3.45 ppb</v>
      </c>
      <c r="N322" s="205" t="str">
        <f aca="false">ROUND(N321*1760/1000,2)&amp;" ppb"</f>
        <v>16.38 ppb</v>
      </c>
      <c r="O322" s="33" t="s">
        <v>39</v>
      </c>
      <c r="P322" s="206" t="str">
        <f aca="false">ROUND(P321*1760/1000,2)&amp;" ppb"</f>
        <v>6.63 ppb</v>
      </c>
      <c r="Q322" s="205" t="str">
        <f aca="false">ROUND(Q321*246/1000,2)&amp;" ppb"</f>
        <v>19.88 ppb</v>
      </c>
      <c r="R322" s="33" t="s">
        <v>39</v>
      </c>
      <c r="S322" s="206" t="str">
        <f aca="false">ROUND(S321*246/1000,2)&amp;" ppb"</f>
        <v>10.04 ppb</v>
      </c>
      <c r="T322" s="205" t="str">
        <f aca="false">ROUND(T321*246/1000,2)&amp;" ppb"</f>
        <v>29.27 ppb</v>
      </c>
      <c r="U322" s="33" t="s">
        <v>39</v>
      </c>
      <c r="V322" s="206" t="str">
        <f aca="false">ROUND(V321*246/1000,2)&amp;" ppb"</f>
        <v>19.4 ppb</v>
      </c>
      <c r="W322" s="35"/>
      <c r="X322" s="33"/>
      <c r="Y322" s="36"/>
      <c r="Z322" s="205" t="str">
        <f aca="false">ROUND(Z321*81/1000,2)&amp;" ppb"</f>
        <v>563.88 ppb</v>
      </c>
      <c r="AA322" s="33" t="s">
        <v>39</v>
      </c>
      <c r="AB322" s="206" t="str">
        <f aca="false">ROUND(AB321*81/1000,2)&amp;" ppb"</f>
        <v>35.65 ppb</v>
      </c>
      <c r="AC322" s="29"/>
      <c r="AD322" s="33"/>
      <c r="AE322" s="31"/>
    </row>
    <row r="323" customFormat="false" ht="43.85" hidden="false" customHeight="true" outlineLevel="0" collapsed="false">
      <c r="A323" s="207" t="s">
        <v>1034</v>
      </c>
      <c r="B323" s="302" t="s">
        <v>1035</v>
      </c>
      <c r="C323" s="189" t="s">
        <v>1036</v>
      </c>
      <c r="D323" s="76" t="n">
        <v>5.699</v>
      </c>
      <c r="E323" s="42" t="s">
        <v>1037</v>
      </c>
      <c r="F323" s="62" t="n">
        <v>43791</v>
      </c>
      <c r="G323" s="63" t="s">
        <v>208</v>
      </c>
      <c r="H323" s="56" t="n">
        <v>178.4</v>
      </c>
      <c r="I323" s="65" t="s">
        <v>39</v>
      </c>
      <c r="J323" s="58" t="n">
        <v>55.72</v>
      </c>
      <c r="K323" s="56" t="n">
        <v>20.69</v>
      </c>
      <c r="L323" s="65" t="s">
        <v>39</v>
      </c>
      <c r="M323" s="58" t="n">
        <v>29.67</v>
      </c>
      <c r="N323" s="68" t="s">
        <v>1038</v>
      </c>
      <c r="O323" s="65"/>
      <c r="P323" s="66"/>
      <c r="Q323" s="77" t="s">
        <v>1039</v>
      </c>
      <c r="R323" s="65"/>
      <c r="S323" s="58"/>
      <c r="T323" s="77" t="s">
        <v>1040</v>
      </c>
      <c r="U323" s="57"/>
      <c r="V323" s="58"/>
      <c r="W323" s="68" t="s">
        <v>1041</v>
      </c>
      <c r="X323" s="65"/>
      <c r="Y323" s="66"/>
      <c r="Z323" s="56" t="n">
        <v>795.86</v>
      </c>
      <c r="AA323" s="65" t="s">
        <v>39</v>
      </c>
      <c r="AB323" s="58" t="n">
        <v>122.4</v>
      </c>
      <c r="AC323" s="78"/>
      <c r="AD323" s="78"/>
      <c r="AE323" s="78"/>
    </row>
    <row r="324" customFormat="false" ht="34.3" hidden="false" customHeight="true" outlineLevel="0" collapsed="false">
      <c r="A324" s="303" t="s">
        <v>1042</v>
      </c>
      <c r="B324" s="51"/>
      <c r="C324" s="295" t="s">
        <v>1043</v>
      </c>
      <c r="D324" s="80"/>
      <c r="E324" s="80"/>
      <c r="F324" s="53" t="n">
        <v>43798</v>
      </c>
      <c r="G324" s="63" t="s">
        <v>176</v>
      </c>
      <c r="H324" s="209" t="str">
        <f aca="false">ROUND(H323*81/1000,2)&amp;" ppb"</f>
        <v>14.45 ppb</v>
      </c>
      <c r="I324" s="91" t="s">
        <v>39</v>
      </c>
      <c r="J324" s="210" t="str">
        <f aca="false">ROUND(J323*81/1000,2)&amp;" ppb"</f>
        <v>4.51 ppb</v>
      </c>
      <c r="K324" s="209" t="str">
        <f aca="false">ROUND(K323*81/1000,2)&amp;" ppb"</f>
        <v>1.68 ppb</v>
      </c>
      <c r="L324" s="91" t="s">
        <v>39</v>
      </c>
      <c r="M324" s="210" t="str">
        <f aca="false">ROUND(M323*81/1000,2)&amp;" ppb"</f>
        <v>2.4 ppb</v>
      </c>
      <c r="N324" s="209" t="str">
        <f aca="false">"&lt;"&amp;ROUND(RIGHT(N323,LEN(N323)-1)*1760/1000,2)&amp;" ppb"</f>
        <v>&lt;8.22 ppb</v>
      </c>
      <c r="O324" s="70"/>
      <c r="P324" s="66"/>
      <c r="Q324" s="209" t="str">
        <f aca="false">"&lt;"&amp;ROUND(RIGHT(Q323,LEN(Q323)-1)*246/1000,2)&amp;" ppb"</f>
        <v>&lt;9.02 ppb</v>
      </c>
      <c r="R324" s="70"/>
      <c r="S324" s="58"/>
      <c r="T324" s="209" t="str">
        <f aca="false">"&lt;"&amp;ROUND(RIGHT(T323,LEN(T323)-1)*246/1000,2)&amp;" ppb"</f>
        <v>&lt;19.84 ppb</v>
      </c>
      <c r="U324" s="70"/>
      <c r="V324" s="210"/>
      <c r="W324" s="56"/>
      <c r="X324" s="70"/>
      <c r="Y324" s="58"/>
      <c r="Z324" s="209" t="str">
        <f aca="false">ROUND(Z323*81/1000,2)&amp;" ppb"</f>
        <v>64.46 ppb</v>
      </c>
      <c r="AA324" s="91" t="s">
        <v>39</v>
      </c>
      <c r="AB324" s="210" t="str">
        <f aca="false">ROUND(AB323*81/1000,2)&amp;" ppb"</f>
        <v>9.91 ppb</v>
      </c>
      <c r="AC324" s="71"/>
      <c r="AD324" s="70"/>
      <c r="AE324" s="72"/>
    </row>
    <row r="325" customFormat="false" ht="48.05" hidden="false" customHeight="true" outlineLevel="0" collapsed="false">
      <c r="A325" s="202" t="s">
        <v>1044</v>
      </c>
      <c r="B325" s="304" t="s">
        <v>1045</v>
      </c>
      <c r="C325" s="203" t="s">
        <v>1046</v>
      </c>
      <c r="D325" s="25" t="n">
        <v>11.836</v>
      </c>
      <c r="E325" s="26" t="n">
        <v>191129</v>
      </c>
      <c r="F325" s="27" t="n">
        <v>43798</v>
      </c>
      <c r="G325" s="28" t="s">
        <v>208</v>
      </c>
      <c r="H325" s="35" t="n">
        <v>39.62</v>
      </c>
      <c r="I325" s="59" t="s">
        <v>39</v>
      </c>
      <c r="J325" s="36" t="n">
        <v>26.92</v>
      </c>
      <c r="K325" s="35" t="n">
        <v>33.81</v>
      </c>
      <c r="L325" s="59" t="s">
        <v>39</v>
      </c>
      <c r="M325" s="36" t="n">
        <v>17.34</v>
      </c>
      <c r="N325" s="60" t="s">
        <v>1047</v>
      </c>
      <c r="O325" s="59"/>
      <c r="P325" s="34"/>
      <c r="Q325" s="35" t="n">
        <v>21.18</v>
      </c>
      <c r="R325" s="59" t="s">
        <v>39</v>
      </c>
      <c r="S325" s="36" t="n">
        <v>29.36</v>
      </c>
      <c r="T325" s="35" t="s">
        <v>1048</v>
      </c>
      <c r="U325" s="30"/>
      <c r="V325" s="36"/>
      <c r="W325" s="60" t="s">
        <v>1049</v>
      </c>
      <c r="X325" s="59"/>
      <c r="Y325" s="34"/>
      <c r="Z325" s="35" t="n">
        <v>50.425</v>
      </c>
      <c r="AA325" s="59" t="s">
        <v>39</v>
      </c>
      <c r="AB325" s="36" t="n">
        <v>54.07</v>
      </c>
      <c r="AC325" s="12"/>
      <c r="AD325" s="12"/>
      <c r="AE325" s="12"/>
    </row>
    <row r="326" customFormat="false" ht="43.9" hidden="false" customHeight="true" outlineLevel="0" collapsed="false">
      <c r="A326" s="305" t="s">
        <v>1050</v>
      </c>
      <c r="B326" s="39" t="s">
        <v>1051</v>
      </c>
      <c r="C326" s="83"/>
      <c r="D326" s="84"/>
      <c r="E326" s="84"/>
      <c r="F326" s="280" t="n">
        <v>43810</v>
      </c>
      <c r="G326" s="28" t="s">
        <v>176</v>
      </c>
      <c r="H326" s="205" t="str">
        <f aca="false">ROUND(H325*81/1000,2)&amp;" ppb"</f>
        <v>3.21 ppb</v>
      </c>
      <c r="I326" s="33" t="s">
        <v>39</v>
      </c>
      <c r="J326" s="206" t="str">
        <f aca="false">ROUND(J325*81/1000,2)&amp;" ppb"</f>
        <v>2.18 ppb</v>
      </c>
      <c r="K326" s="205" t="str">
        <f aca="false">ROUND(K325*81/1000,2)&amp;" ppb"</f>
        <v>2.74 ppb</v>
      </c>
      <c r="L326" s="33" t="s">
        <v>39</v>
      </c>
      <c r="M326" s="206" t="str">
        <f aca="false">ROUND(M325*81/1000,2)&amp;" ppb"</f>
        <v>1.4 ppb</v>
      </c>
      <c r="N326" s="205" t="str">
        <f aca="false">"&lt;"&amp;ROUND(RIGHT(N325,LEN(N325)-1)*1760/1000,2)&amp;" ppb"</f>
        <v>&lt;2.94 ppb</v>
      </c>
      <c r="O326" s="33"/>
      <c r="P326" s="34"/>
      <c r="Q326" s="205" t="str">
        <f aca="false">ROUND(Q325*246/1000,2)&amp;" ppb"</f>
        <v>5.21 ppb</v>
      </c>
      <c r="R326" s="33" t="s">
        <v>39</v>
      </c>
      <c r="S326" s="206" t="str">
        <f aca="false">ROUND(S325*246/1000,2)&amp;" ppb"</f>
        <v>7.22 ppb</v>
      </c>
      <c r="T326" s="205" t="str">
        <f aca="false">"&lt;"&amp;ROUND(RIGHT(T325,LEN(T325)-1)*246/1000,2)&amp;" ppb"</f>
        <v>&lt;13.2 ppb</v>
      </c>
      <c r="U326" s="33"/>
      <c r="V326" s="36"/>
      <c r="W326" s="35"/>
      <c r="X326" s="33"/>
      <c r="Y326" s="36"/>
      <c r="Z326" s="205" t="str">
        <f aca="false">ROUND(Z325*81/1000,2)&amp;" ppb"</f>
        <v>4.08 ppb</v>
      </c>
      <c r="AA326" s="33" t="s">
        <v>39</v>
      </c>
      <c r="AB326" s="206" t="str">
        <f aca="false">ROUND(AB325*81/1000,2)&amp;" ppb"</f>
        <v>4.38 ppb</v>
      </c>
      <c r="AC326" s="29"/>
      <c r="AD326" s="33"/>
      <c r="AE326" s="31"/>
    </row>
    <row r="327" customFormat="false" ht="43.85" hidden="false" customHeight="true" outlineLevel="0" collapsed="false">
      <c r="A327" s="207" t="s">
        <v>1052</v>
      </c>
      <c r="B327" s="306" t="s">
        <v>1053</v>
      </c>
      <c r="C327" s="189" t="s">
        <v>1054</v>
      </c>
      <c r="D327" s="76" t="n">
        <v>7.876</v>
      </c>
      <c r="E327" s="42" t="n">
        <v>191211</v>
      </c>
      <c r="F327" s="62" t="n">
        <v>43810</v>
      </c>
      <c r="G327" s="63" t="s">
        <v>208</v>
      </c>
      <c r="H327" s="77" t="s">
        <v>1055</v>
      </c>
      <c r="I327" s="65"/>
      <c r="J327" s="58"/>
      <c r="K327" s="56" t="n">
        <v>28</v>
      </c>
      <c r="L327" s="65" t="s">
        <v>39</v>
      </c>
      <c r="M327" s="58" t="n">
        <v>23.87</v>
      </c>
      <c r="N327" s="77" t="s">
        <v>1056</v>
      </c>
      <c r="O327" s="57"/>
      <c r="P327" s="58"/>
      <c r="Q327" s="77" t="s">
        <v>1057</v>
      </c>
      <c r="R327" s="65"/>
      <c r="S327" s="58"/>
      <c r="T327" s="68" t="s">
        <v>1058</v>
      </c>
      <c r="U327" s="65"/>
      <c r="V327" s="66"/>
      <c r="W327" s="68" t="s">
        <v>1059</v>
      </c>
      <c r="X327" s="65"/>
      <c r="Y327" s="66"/>
      <c r="Z327" s="56" t="n">
        <v>101.44</v>
      </c>
      <c r="AA327" s="65" t="s">
        <v>39</v>
      </c>
      <c r="AB327" s="58" t="n">
        <v>63.95</v>
      </c>
      <c r="AC327" s="78"/>
      <c r="AD327" s="78"/>
      <c r="AE327" s="78"/>
    </row>
    <row r="328" customFormat="false" ht="34.3" hidden="false" customHeight="true" outlineLevel="0" collapsed="false">
      <c r="A328" s="307" t="s">
        <v>1060</v>
      </c>
      <c r="B328" s="51" t="s">
        <v>1061</v>
      </c>
      <c r="C328" s="79"/>
      <c r="D328" s="80"/>
      <c r="E328" s="80"/>
      <c r="F328" s="53" t="n">
        <v>43818</v>
      </c>
      <c r="G328" s="63" t="s">
        <v>176</v>
      </c>
      <c r="H328" s="209" t="str">
        <f aca="false">"&lt;"&amp;ROUND(RIGHT(H327,LEN(H327)-1)*81/1000,2)&amp;" ppb"</f>
        <v>&lt;1.59 ppb</v>
      </c>
      <c r="I328" s="70"/>
      <c r="J328" s="58"/>
      <c r="K328" s="209" t="str">
        <f aca="false">ROUND(K327*81/1000,2)&amp;" ppb"</f>
        <v>2.27 ppb</v>
      </c>
      <c r="L328" s="91" t="s">
        <v>39</v>
      </c>
      <c r="M328" s="210" t="str">
        <f aca="false">ROUND(M327*81/1000,2)&amp;" ppb"</f>
        <v>1.93 ppb</v>
      </c>
      <c r="N328" s="209" t="str">
        <f aca="false">"&lt;"&amp;ROUND(RIGHT(N327,LEN(N327)-1)*1760/1000,2)&amp;" ppb"</f>
        <v>&lt;8.98 ppb</v>
      </c>
      <c r="O328" s="70"/>
      <c r="P328" s="66"/>
      <c r="Q328" s="209" t="str">
        <f aca="false">"&lt;"&amp;ROUND(RIGHT(Q327,LEN(Q327)-1)*246/1000,2)&amp;" ppb"</f>
        <v>&lt;7.16 ppb</v>
      </c>
      <c r="R328" s="70"/>
      <c r="S328" s="58"/>
      <c r="T328" s="209" t="str">
        <f aca="false">"&lt;"&amp;ROUND(RIGHT(T327,LEN(T327)-1)*246/1000,2)&amp;" ppb"</f>
        <v>&lt;22.46 ppb</v>
      </c>
      <c r="U328" s="70"/>
      <c r="V328" s="58"/>
      <c r="W328" s="56"/>
      <c r="X328" s="70"/>
      <c r="Y328" s="58"/>
      <c r="Z328" s="209" t="str">
        <f aca="false">ROUND(Z327*81/1000,2)&amp;" ppb"</f>
        <v>8.22 ppb</v>
      </c>
      <c r="AA328" s="91" t="s">
        <v>39</v>
      </c>
      <c r="AB328" s="210" t="str">
        <f aca="false">ROUND(AB327*81/1000,2)&amp;" ppb"</f>
        <v>5.18 ppb</v>
      </c>
      <c r="AC328" s="71"/>
      <c r="AD328" s="70"/>
      <c r="AE328" s="72"/>
    </row>
    <row r="329" customFormat="false" ht="43.85" hidden="false" customHeight="true" outlineLevel="0" collapsed="false">
      <c r="A329" s="202" t="s">
        <v>1062</v>
      </c>
      <c r="B329" s="299" t="s">
        <v>1063</v>
      </c>
      <c r="C329" s="203" t="s">
        <v>920</v>
      </c>
      <c r="D329" s="25" t="n">
        <v>7.752</v>
      </c>
      <c r="E329" s="26" t="n">
        <v>191219</v>
      </c>
      <c r="F329" s="27" t="n">
        <v>43818</v>
      </c>
      <c r="G329" s="28" t="s">
        <v>208</v>
      </c>
      <c r="H329" s="35" t="s">
        <v>1064</v>
      </c>
      <c r="I329" s="59"/>
      <c r="J329" s="36"/>
      <c r="K329" s="35" t="n">
        <v>5.788</v>
      </c>
      <c r="L329" s="59" t="s">
        <v>39</v>
      </c>
      <c r="M329" s="36" t="n">
        <v>23.68</v>
      </c>
      <c r="N329" s="60" t="s">
        <v>1065</v>
      </c>
      <c r="O329" s="59"/>
      <c r="P329" s="34"/>
      <c r="Q329" s="35" t="s">
        <v>1066</v>
      </c>
      <c r="R329" s="59"/>
      <c r="S329" s="36"/>
      <c r="T329" s="35" t="n">
        <v>8.486</v>
      </c>
      <c r="U329" s="30" t="s">
        <v>39</v>
      </c>
      <c r="V329" s="36" t="n">
        <v>55.18</v>
      </c>
      <c r="W329" s="35" t="n">
        <v>196.1</v>
      </c>
      <c r="X329" s="30" t="s">
        <v>39</v>
      </c>
      <c r="Y329" s="36" t="n">
        <v>241.4</v>
      </c>
      <c r="Z329" s="35" t="n">
        <v>727.09</v>
      </c>
      <c r="AA329" s="59" t="s">
        <v>39</v>
      </c>
      <c r="AB329" s="36" t="n">
        <v>111.1</v>
      </c>
      <c r="AC329" s="12"/>
      <c r="AD329" s="12"/>
      <c r="AE329" s="12"/>
    </row>
    <row r="330" customFormat="false" ht="34.3" hidden="false" customHeight="true" outlineLevel="0" collapsed="false">
      <c r="A330" s="300" t="s">
        <v>1067</v>
      </c>
      <c r="B330" s="299"/>
      <c r="C330" s="83"/>
      <c r="D330" s="84"/>
      <c r="E330" s="84"/>
      <c r="F330" s="280" t="n">
        <v>43836</v>
      </c>
      <c r="G330" s="28" t="s">
        <v>176</v>
      </c>
      <c r="H330" s="205" t="str">
        <f aca="false">"&lt;"&amp;ROUND(RIGHT(H329,LEN(H329)-1)*81/1000,2)&amp;" ppb"</f>
        <v>&lt;3.62 ppb</v>
      </c>
      <c r="I330" s="33"/>
      <c r="J330" s="36"/>
      <c r="K330" s="205" t="str">
        <f aca="false">ROUND(K329*81/1000,2)&amp;" ppb"</f>
        <v>0.47 ppb</v>
      </c>
      <c r="L330" s="33" t="s">
        <v>39</v>
      </c>
      <c r="M330" s="206" t="str">
        <f aca="false">ROUND(M329*81/1000,2)&amp;" ppb"</f>
        <v>1.92 ppb</v>
      </c>
      <c r="N330" s="205" t="str">
        <f aca="false">"&lt;"&amp;ROUND(RIGHT(N329,LEN(N329)-1)*1760/1000,2)&amp;" ppb"</f>
        <v>&lt;7.85 ppb</v>
      </c>
      <c r="O330" s="33"/>
      <c r="P330" s="34"/>
      <c r="Q330" s="205" t="str">
        <f aca="false">"&lt;"&amp;ROUND(RIGHT(Q329,LEN(Q329)-1)*246/1000,2)&amp;" ppb"</f>
        <v>&lt;12.84 ppb</v>
      </c>
      <c r="R330" s="33"/>
      <c r="S330" s="206"/>
      <c r="T330" s="205" t="str">
        <f aca="false">ROUND(T329*246/1000,2)&amp;" ppb"</f>
        <v>2.09 ppb</v>
      </c>
      <c r="U330" s="33" t="s">
        <v>39</v>
      </c>
      <c r="V330" s="206" t="str">
        <f aca="false">ROUND(V329*246/1000,2)&amp;" ppb"</f>
        <v>13.57 ppb</v>
      </c>
      <c r="W330" s="35"/>
      <c r="X330" s="33"/>
      <c r="Y330" s="36"/>
      <c r="Z330" s="205" t="str">
        <f aca="false">ROUND(Z329*81/1000,2)&amp;" ppb"</f>
        <v>58.89 ppb</v>
      </c>
      <c r="AA330" s="33" t="s">
        <v>39</v>
      </c>
      <c r="AB330" s="206" t="str">
        <f aca="false">ROUND(AB329*81/1000,2)&amp;" ppb"</f>
        <v>9 ppb</v>
      </c>
      <c r="AC330" s="29"/>
      <c r="AD330" s="33"/>
      <c r="AE330" s="31"/>
    </row>
    <row r="331" customFormat="false" ht="48.05" hidden="false" customHeight="true" outlineLevel="0" collapsed="false">
      <c r="A331" s="207" t="s">
        <v>1068</v>
      </c>
      <c r="B331" s="306" t="s">
        <v>1069</v>
      </c>
      <c r="C331" s="189" t="s">
        <v>1070</v>
      </c>
      <c r="D331" s="76" t="n">
        <v>6.878</v>
      </c>
      <c r="E331" s="42" t="n">
        <v>200106</v>
      </c>
      <c r="F331" s="62" t="n">
        <v>43836</v>
      </c>
      <c r="G331" s="63" t="s">
        <v>208</v>
      </c>
      <c r="H331" s="56" t="n">
        <v>21.12</v>
      </c>
      <c r="I331" s="65" t="s">
        <v>39</v>
      </c>
      <c r="J331" s="58" t="n">
        <v>22.86</v>
      </c>
      <c r="K331" s="56" t="n">
        <v>10.49</v>
      </c>
      <c r="L331" s="65" t="s">
        <v>39</v>
      </c>
      <c r="M331" s="58" t="n">
        <v>13.65</v>
      </c>
      <c r="N331" s="68" t="s">
        <v>1071</v>
      </c>
      <c r="O331" s="65"/>
      <c r="P331" s="66"/>
      <c r="Q331" s="77" t="s">
        <v>1072</v>
      </c>
      <c r="R331" s="65"/>
      <c r="S331" s="58"/>
      <c r="T331" s="56" t="n">
        <v>24.59</v>
      </c>
      <c r="U331" s="98" t="s">
        <v>39</v>
      </c>
      <c r="V331" s="58" t="n">
        <v>31.44</v>
      </c>
      <c r="W331" s="68" t="s">
        <v>1073</v>
      </c>
      <c r="X331" s="65"/>
      <c r="Y331" s="66"/>
      <c r="Z331" s="56" t="n">
        <v>104.77</v>
      </c>
      <c r="AA331" s="65" t="s">
        <v>39</v>
      </c>
      <c r="AB331" s="58" t="n">
        <v>47.38</v>
      </c>
      <c r="AC331" s="78"/>
      <c r="AD331" s="78"/>
      <c r="AE331" s="78"/>
    </row>
    <row r="332" customFormat="false" ht="47.9" hidden="false" customHeight="true" outlineLevel="0" collapsed="false">
      <c r="A332" s="298" t="s">
        <v>1074</v>
      </c>
      <c r="B332" s="51" t="s">
        <v>1075</v>
      </c>
      <c r="C332" s="79"/>
      <c r="D332" s="80"/>
      <c r="E332" s="80"/>
      <c r="F332" s="53" t="n">
        <v>43843</v>
      </c>
      <c r="G332" s="63" t="s">
        <v>176</v>
      </c>
      <c r="H332" s="209" t="str">
        <f aca="false">ROUND(H331*81/1000,2)&amp;" ppb"</f>
        <v>1.71 ppb</v>
      </c>
      <c r="I332" s="91" t="s">
        <v>39</v>
      </c>
      <c r="J332" s="210" t="str">
        <f aca="false">ROUND(J331*81/1000,2)&amp;" ppb"</f>
        <v>1.85 ppb</v>
      </c>
      <c r="K332" s="209" t="str">
        <f aca="false">ROUND(K331*81/1000,2)&amp;" ppb"</f>
        <v>0.85 ppb</v>
      </c>
      <c r="L332" s="91" t="s">
        <v>39</v>
      </c>
      <c r="M332" s="210" t="str">
        <f aca="false">ROUND(M331*81/1000,2)&amp;" ppb"</f>
        <v>1.11 ppb</v>
      </c>
      <c r="N332" s="209" t="str">
        <f aca="false">"&lt;"&amp;ROUND(RIGHT(N331,LEN(N331)-1)*1760/1000,2)&amp;" ppb"</f>
        <v>&lt;2.83 ppb</v>
      </c>
      <c r="O332" s="70"/>
      <c r="P332" s="66"/>
      <c r="Q332" s="209" t="str">
        <f aca="false">"&lt;"&amp;ROUND(RIGHT(Q331,LEN(Q331)-1)*246/1000,2)&amp;" ppb"</f>
        <v>&lt;5.76 ppb</v>
      </c>
      <c r="R332" s="70"/>
      <c r="S332" s="58"/>
      <c r="T332" s="209" t="str">
        <f aca="false">ROUND(T331*246/1000,2)&amp;" ppb"</f>
        <v>6.05 ppb</v>
      </c>
      <c r="U332" s="91" t="s">
        <v>39</v>
      </c>
      <c r="V332" s="210" t="str">
        <f aca="false">ROUND(V331*246/1000,2)&amp;" ppb"</f>
        <v>7.73 ppb</v>
      </c>
      <c r="W332" s="56"/>
      <c r="X332" s="70"/>
      <c r="Y332" s="58"/>
      <c r="Z332" s="209" t="str">
        <f aca="false">ROUND(Z331*81/1000,2)&amp;" ppb"</f>
        <v>8.49 ppb</v>
      </c>
      <c r="AA332" s="91" t="s">
        <v>39</v>
      </c>
      <c r="AB332" s="210" t="str">
        <f aca="false">ROUND(AB331*81/1000,2)&amp;" ppb"</f>
        <v>3.84 ppb</v>
      </c>
      <c r="AC332" s="71"/>
      <c r="AD332" s="70"/>
      <c r="AE332" s="72"/>
    </row>
    <row r="333" customFormat="false" ht="43.85" hidden="false" customHeight="true" outlineLevel="0" collapsed="false">
      <c r="A333" s="202" t="s">
        <v>1076</v>
      </c>
      <c r="B333" s="24" t="s">
        <v>1077</v>
      </c>
      <c r="C333" s="203" t="s">
        <v>318</v>
      </c>
      <c r="D333" s="25" t="n">
        <v>6.878</v>
      </c>
      <c r="E333" s="26" t="n">
        <v>200113</v>
      </c>
      <c r="F333" s="27" t="n">
        <v>43843</v>
      </c>
      <c r="G333" s="28" t="s">
        <v>208</v>
      </c>
      <c r="H333" s="35" t="s">
        <v>1078</v>
      </c>
      <c r="I333" s="59"/>
      <c r="J333" s="36"/>
      <c r="K333" s="35" t="s">
        <v>1079</v>
      </c>
      <c r="L333" s="59"/>
      <c r="M333" s="36"/>
      <c r="N333" s="35" t="n">
        <v>0.713</v>
      </c>
      <c r="O333" s="30" t="s">
        <v>39</v>
      </c>
      <c r="P333" s="36" t="n">
        <v>1.801</v>
      </c>
      <c r="Q333" s="35" t="s">
        <v>1080</v>
      </c>
      <c r="R333" s="59"/>
      <c r="S333" s="36"/>
      <c r="T333" s="60" t="s">
        <v>1081</v>
      </c>
      <c r="U333" s="59"/>
      <c r="V333" s="34"/>
      <c r="W333" s="60" t="s">
        <v>1082</v>
      </c>
      <c r="X333" s="59"/>
      <c r="Y333" s="34"/>
      <c r="Z333" s="35" t="n">
        <v>1541.8</v>
      </c>
      <c r="AA333" s="59" t="s">
        <v>39</v>
      </c>
      <c r="AB333" s="36" t="n">
        <v>132.3</v>
      </c>
      <c r="AC333" s="12"/>
      <c r="AD333" s="12"/>
      <c r="AE333" s="12"/>
    </row>
    <row r="334" customFormat="false" ht="34.3" hidden="false" customHeight="true" outlineLevel="0" collapsed="false">
      <c r="A334" s="39" t="s">
        <v>1083</v>
      </c>
      <c r="B334" s="39"/>
      <c r="C334" s="83"/>
      <c r="D334" s="84"/>
      <c r="E334" s="84"/>
      <c r="F334" s="280" t="n">
        <v>43850</v>
      </c>
      <c r="G334" s="28" t="s">
        <v>176</v>
      </c>
      <c r="H334" s="205" t="str">
        <f aca="false">"&lt;"&amp;ROUND(RIGHT(H333,LEN(H333)-1)*81/1000,2)&amp;" ppb"</f>
        <v>&lt;0.92 ppb</v>
      </c>
      <c r="I334" s="33"/>
      <c r="J334" s="36"/>
      <c r="K334" s="205" t="str">
        <f aca="false">"&lt;"&amp;ROUND(RIGHT(K333,LEN(K333)-1)*81/1000,2)&amp;" ppb"</f>
        <v>&lt;2.06 ppb</v>
      </c>
      <c r="L334" s="33"/>
      <c r="M334" s="206"/>
      <c r="N334" s="205" t="str">
        <f aca="false">ROUND(N333*1760/1000,2)&amp;" ppb"</f>
        <v>1.25 ppb</v>
      </c>
      <c r="O334" s="33" t="s">
        <v>39</v>
      </c>
      <c r="P334" s="206" t="str">
        <f aca="false">ROUND(P333*1760/1000,2)&amp;" ppb"</f>
        <v>3.17 ppb</v>
      </c>
      <c r="Q334" s="205" t="str">
        <f aca="false">"&lt;"&amp;ROUND(RIGHT(Q333,LEN(Q333)-1)*246/1000,2)&amp;" ppb"</f>
        <v>&lt;4.97 ppb</v>
      </c>
      <c r="R334" s="33"/>
      <c r="S334" s="36"/>
      <c r="T334" s="205" t="str">
        <f aca="false">"&lt;"&amp;ROUND(RIGHT(T333,LEN(T333)-1)*246/1000,2)&amp;" ppb"</f>
        <v>&lt;8 ppb</v>
      </c>
      <c r="U334" s="33"/>
      <c r="V334" s="36"/>
      <c r="W334" s="35"/>
      <c r="X334" s="33"/>
      <c r="Y334" s="36"/>
      <c r="Z334" s="205" t="str">
        <f aca="false">ROUND(Z333*81/1000,2)&amp;" ppb"</f>
        <v>124.89 ppb</v>
      </c>
      <c r="AA334" s="33" t="s">
        <v>39</v>
      </c>
      <c r="AB334" s="206" t="str">
        <f aca="false">ROUND(AB333*81/1000,2)&amp;" ppb"</f>
        <v>10.72 ppb</v>
      </c>
      <c r="AC334" s="29"/>
      <c r="AD334" s="33"/>
      <c r="AE334" s="31"/>
    </row>
    <row r="335" customFormat="false" ht="43.85" hidden="false" customHeight="true" outlineLevel="0" collapsed="false">
      <c r="A335" s="207" t="s">
        <v>1084</v>
      </c>
      <c r="B335" s="41" t="s">
        <v>1085</v>
      </c>
      <c r="C335" s="189" t="s">
        <v>1086</v>
      </c>
      <c r="D335" s="76" t="n">
        <v>6.871</v>
      </c>
      <c r="E335" s="42" t="n">
        <v>200120</v>
      </c>
      <c r="F335" s="62" t="n">
        <v>43850</v>
      </c>
      <c r="G335" s="63" t="s">
        <v>208</v>
      </c>
      <c r="H335" s="56" t="n">
        <v>18</v>
      </c>
      <c r="I335" s="65" t="s">
        <v>39</v>
      </c>
      <c r="J335" s="58" t="n">
        <v>34.42</v>
      </c>
      <c r="K335" s="77" t="s">
        <v>1087</v>
      </c>
      <c r="L335" s="65"/>
      <c r="M335" s="58"/>
      <c r="N335" s="68" t="s">
        <v>1088</v>
      </c>
      <c r="O335" s="65"/>
      <c r="P335" s="66"/>
      <c r="Q335" s="77" t="s">
        <v>1089</v>
      </c>
      <c r="R335" s="65"/>
      <c r="S335" s="58"/>
      <c r="T335" s="68" t="s">
        <v>1090</v>
      </c>
      <c r="U335" s="65"/>
      <c r="V335" s="66"/>
      <c r="W335" s="68" t="s">
        <v>1091</v>
      </c>
      <c r="X335" s="65"/>
      <c r="Y335" s="66"/>
      <c r="Z335" s="56" t="n">
        <v>9989.6</v>
      </c>
      <c r="AA335" s="65" t="s">
        <v>39</v>
      </c>
      <c r="AB335" s="58" t="n">
        <v>606.3</v>
      </c>
      <c r="AC335" s="78"/>
      <c r="AD335" s="78"/>
      <c r="AE335" s="78"/>
    </row>
    <row r="336" customFormat="false" ht="38.1" hidden="false" customHeight="true" outlineLevel="0" collapsed="false">
      <c r="A336" s="51" t="s">
        <v>1092</v>
      </c>
      <c r="B336" s="51"/>
      <c r="C336" s="79"/>
      <c r="D336" s="80"/>
      <c r="E336" s="80"/>
      <c r="F336" s="53" t="n">
        <v>43857</v>
      </c>
      <c r="G336" s="63" t="s">
        <v>176</v>
      </c>
      <c r="H336" s="209" t="str">
        <f aca="false">ROUND(H335*81/1000,2)&amp;" ppb"</f>
        <v>1.46 ppb</v>
      </c>
      <c r="I336" s="91" t="s">
        <v>39</v>
      </c>
      <c r="J336" s="210" t="str">
        <f aca="false">ROUND(J335*81/1000,2)&amp;" ppb"</f>
        <v>2.79 ppb</v>
      </c>
      <c r="K336" s="209" t="str">
        <f aca="false">"&lt;"&amp;ROUND(RIGHT(K335,LEN(K335)-1)*81/1000,2)&amp;" ppb"</f>
        <v>&lt;3.27 ppb</v>
      </c>
      <c r="L336" s="70"/>
      <c r="M336" s="58"/>
      <c r="N336" s="209" t="str">
        <f aca="false">"&lt;"&amp;ROUND(RIGHT(N335,LEN(N335)-1)*1760/1000,2)&amp;" ppb"</f>
        <v>&lt;4.98 ppb</v>
      </c>
      <c r="O336" s="70"/>
      <c r="P336" s="66"/>
      <c r="Q336" s="209" t="str">
        <f aca="false">"&lt;"&amp;ROUND(RIGHT(Q335,LEN(Q335)-1)*246/1000,2)&amp;" ppb"</f>
        <v>&lt;7.56 ppb</v>
      </c>
      <c r="R336" s="70"/>
      <c r="S336" s="58"/>
      <c r="T336" s="209" t="str">
        <f aca="false">"&lt;"&amp;ROUND(RIGHT(T335,LEN(T335)-1)*246/1000,2)&amp;" ppb"</f>
        <v>&lt;20 ppb</v>
      </c>
      <c r="U336" s="70"/>
      <c r="V336" s="58"/>
      <c r="W336" s="56"/>
      <c r="X336" s="70"/>
      <c r="Y336" s="58"/>
      <c r="Z336" s="209" t="str">
        <f aca="false">ROUND(Z335*81/1000,2)&amp;" ppb"</f>
        <v>809.16 ppb</v>
      </c>
      <c r="AA336" s="91" t="s">
        <v>39</v>
      </c>
      <c r="AB336" s="210" t="str">
        <f aca="false">ROUND(AB335*81/1000,2)&amp;" ppb"</f>
        <v>49.11 ppb</v>
      </c>
      <c r="AC336" s="71"/>
      <c r="AD336" s="70"/>
      <c r="AE336" s="72"/>
    </row>
    <row r="337" customFormat="false" ht="43.85" hidden="false" customHeight="true" outlineLevel="0" collapsed="false">
      <c r="A337" s="202" t="s">
        <v>1093</v>
      </c>
      <c r="B337" s="24" t="s">
        <v>1094</v>
      </c>
      <c r="C337" s="203" t="s">
        <v>1095</v>
      </c>
      <c r="D337" s="25" t="n">
        <v>7.883</v>
      </c>
      <c r="E337" s="26" t="n">
        <v>200127</v>
      </c>
      <c r="F337" s="27" t="n">
        <v>43857</v>
      </c>
      <c r="G337" s="28" t="s">
        <v>208</v>
      </c>
      <c r="H337" s="35" t="n">
        <v>11.92</v>
      </c>
      <c r="I337" s="59" t="s">
        <v>39</v>
      </c>
      <c r="J337" s="36" t="n">
        <v>27.98</v>
      </c>
      <c r="K337" s="35" t="n">
        <v>14.49</v>
      </c>
      <c r="L337" s="59" t="s">
        <v>39</v>
      </c>
      <c r="M337" s="36" t="n">
        <v>21.29</v>
      </c>
      <c r="N337" s="35" t="n">
        <v>1.093</v>
      </c>
      <c r="O337" s="30" t="s">
        <v>39</v>
      </c>
      <c r="P337" s="36" t="n">
        <v>2.458</v>
      </c>
      <c r="Q337" s="35" t="s">
        <v>1096</v>
      </c>
      <c r="R337" s="59"/>
      <c r="S337" s="36"/>
      <c r="T337" s="35" t="n">
        <v>47.12</v>
      </c>
      <c r="U337" s="30" t="s">
        <v>39</v>
      </c>
      <c r="V337" s="36" t="n">
        <v>51.73</v>
      </c>
      <c r="W337" s="60" t="s">
        <v>1097</v>
      </c>
      <c r="X337" s="59"/>
      <c r="Y337" s="34"/>
      <c r="Z337" s="35" t="n">
        <v>550.92</v>
      </c>
      <c r="AA337" s="59" t="s">
        <v>39</v>
      </c>
      <c r="AB337" s="36" t="n">
        <v>94.35</v>
      </c>
      <c r="AC337" s="12"/>
      <c r="AD337" s="12"/>
      <c r="AE337" s="12"/>
    </row>
    <row r="338" customFormat="false" ht="39.8" hidden="false" customHeight="true" outlineLevel="0" collapsed="false">
      <c r="A338" s="39" t="s">
        <v>1098</v>
      </c>
      <c r="B338" s="39" t="s">
        <v>1099</v>
      </c>
      <c r="C338" s="83"/>
      <c r="D338" s="84"/>
      <c r="E338" s="84"/>
      <c r="F338" s="280" t="n">
        <v>43865</v>
      </c>
      <c r="G338" s="28" t="s">
        <v>176</v>
      </c>
      <c r="H338" s="205" t="str">
        <f aca="false">ROUND(H337*81/1000,2)&amp;" ppb"</f>
        <v>0.97 ppb</v>
      </c>
      <c r="I338" s="33" t="s">
        <v>39</v>
      </c>
      <c r="J338" s="206" t="str">
        <f aca="false">ROUND(J337*81/1000,2)&amp;" ppb"</f>
        <v>2.27 ppb</v>
      </c>
      <c r="K338" s="205" t="str">
        <f aca="false">ROUND(K337*81/1000,2)&amp;" ppb"</f>
        <v>1.17 ppb</v>
      </c>
      <c r="L338" s="33" t="s">
        <v>39</v>
      </c>
      <c r="M338" s="206" t="str">
        <f aca="false">ROUND(M337*81/1000,2)&amp;" ppb"</f>
        <v>1.72 ppb</v>
      </c>
      <c r="N338" s="205" t="str">
        <f aca="false">ROUND(N337*1760/1000,2)&amp;" ppb"</f>
        <v>1.92 ppb</v>
      </c>
      <c r="O338" s="33" t="s">
        <v>39</v>
      </c>
      <c r="P338" s="206" t="str">
        <f aca="false">ROUND(P337*1760/1000,2)&amp;" ppb"</f>
        <v>4.33 ppb</v>
      </c>
      <c r="Q338" s="205" t="str">
        <f aca="false">"&lt;"&amp;ROUND(RIGHT(Q337,LEN(Q337)-1)*246/1000,2)&amp;" ppb"</f>
        <v>&lt;8.41 ppb</v>
      </c>
      <c r="R338" s="33"/>
      <c r="S338" s="36"/>
      <c r="T338" s="35" t="str">
        <f aca="false">ROUND(T337*246/1000,2)&amp;" ppb"</f>
        <v>11.59 ppb</v>
      </c>
      <c r="U338" s="30" t="s">
        <v>39</v>
      </c>
      <c r="V338" s="308" t="str">
        <f aca="false">ROUND(V337*246/1000,2)&amp;" ppb"</f>
        <v>12.73 ppb</v>
      </c>
      <c r="W338" s="35"/>
      <c r="X338" s="33"/>
      <c r="Y338" s="36"/>
      <c r="Z338" s="205" t="str">
        <f aca="false">ROUND(Z337*81/1000,2)&amp;" ppb"</f>
        <v>44.62 ppb</v>
      </c>
      <c r="AA338" s="33" t="s">
        <v>39</v>
      </c>
      <c r="AB338" s="206" t="str">
        <f aca="false">ROUND(AB337*81/1000,2)&amp;" ppb"</f>
        <v>7.64 ppb</v>
      </c>
      <c r="AC338" s="29"/>
      <c r="AD338" s="33"/>
      <c r="AE338" s="31"/>
    </row>
    <row r="339" customFormat="false" ht="40.6" hidden="false" customHeight="true" outlineLevel="0" collapsed="false">
      <c r="A339" s="207" t="s">
        <v>1100</v>
      </c>
      <c r="B339" s="41" t="s">
        <v>1094</v>
      </c>
      <c r="C339" s="189" t="s">
        <v>1101</v>
      </c>
      <c r="D339" s="76" t="n">
        <v>8.833</v>
      </c>
      <c r="E339" s="42" t="n">
        <v>200204</v>
      </c>
      <c r="F339" s="62" t="n">
        <v>43865</v>
      </c>
      <c r="G339" s="63" t="s">
        <v>208</v>
      </c>
      <c r="H339" s="56" t="n">
        <v>28.87</v>
      </c>
      <c r="I339" s="65" t="s">
        <v>39</v>
      </c>
      <c r="J339" s="58" t="n">
        <v>19.43</v>
      </c>
      <c r="K339" s="56" t="n">
        <v>14.17</v>
      </c>
      <c r="L339" s="65" t="s">
        <v>39</v>
      </c>
      <c r="M339" s="58" t="n">
        <v>11.3</v>
      </c>
      <c r="N339" s="56" t="n">
        <v>1.31</v>
      </c>
      <c r="O339" s="98" t="s">
        <v>39</v>
      </c>
      <c r="P339" s="58" t="n">
        <v>1.619</v>
      </c>
      <c r="Q339" s="77" t="s">
        <v>1102</v>
      </c>
      <c r="R339" s="65"/>
      <c r="S339" s="58"/>
      <c r="T339" s="68" t="s">
        <v>1103</v>
      </c>
      <c r="U339" s="65"/>
      <c r="V339" s="66"/>
      <c r="W339" s="68" t="s">
        <v>1104</v>
      </c>
      <c r="X339" s="65"/>
      <c r="Y339" s="66"/>
      <c r="Z339" s="56" t="n">
        <v>167.85</v>
      </c>
      <c r="AA339" s="65" t="s">
        <v>39</v>
      </c>
      <c r="AB339" s="58" t="n">
        <v>47.48</v>
      </c>
      <c r="AC339" s="78"/>
      <c r="AD339" s="78"/>
      <c r="AE339" s="78"/>
    </row>
    <row r="340" customFormat="false" ht="40.6" hidden="false" customHeight="true" outlineLevel="0" collapsed="false">
      <c r="A340" s="51" t="s">
        <v>1105</v>
      </c>
      <c r="B340" s="51" t="s">
        <v>1099</v>
      </c>
      <c r="C340" s="79"/>
      <c r="D340" s="80"/>
      <c r="E340" s="80"/>
      <c r="F340" s="53" t="n">
        <v>43874</v>
      </c>
      <c r="G340" s="63" t="s">
        <v>176</v>
      </c>
      <c r="H340" s="209" t="str">
        <f aca="false">ROUND(H339*81/1000,2)&amp;" ppb"</f>
        <v>2.34 ppb</v>
      </c>
      <c r="I340" s="91" t="s">
        <v>39</v>
      </c>
      <c r="J340" s="210" t="str">
        <f aca="false">ROUND(J339*81/1000,2)&amp;" ppb"</f>
        <v>1.57 ppb</v>
      </c>
      <c r="K340" s="209" t="str">
        <f aca="false">ROUND(K339*81/1000,2)&amp;" ppb"</f>
        <v>1.15 ppb</v>
      </c>
      <c r="L340" s="91" t="s">
        <v>39</v>
      </c>
      <c r="M340" s="210" t="str">
        <f aca="false">ROUND(M339*81/1000,2)&amp;" ppb"</f>
        <v>0.92 ppb</v>
      </c>
      <c r="N340" s="209" t="str">
        <f aca="false">ROUND(N339*1760/1000,2)&amp;" ppb"</f>
        <v>2.31 ppb</v>
      </c>
      <c r="O340" s="91" t="s">
        <v>39</v>
      </c>
      <c r="P340" s="210" t="str">
        <f aca="false">ROUND(P339*1760/1000,2)&amp;" ppb"</f>
        <v>2.85 ppb</v>
      </c>
      <c r="Q340" s="209" t="str">
        <f aca="false">"&lt;"&amp;ROUND(RIGHT(Q339,LEN(Q339)-1)*246/1000,2)&amp;" ppb"</f>
        <v>&lt;5.01 ppb</v>
      </c>
      <c r="R340" s="70"/>
      <c r="S340" s="210"/>
      <c r="T340" s="209" t="str">
        <f aca="false">"&lt;"&amp;ROUND(RIGHT(T339,LEN(T339)-1)*246/1000,2)&amp;" ppb"</f>
        <v>&lt;6.05 ppb</v>
      </c>
      <c r="U340" s="70"/>
      <c r="V340" s="58"/>
      <c r="W340" s="56"/>
      <c r="X340" s="70"/>
      <c r="Y340" s="58"/>
      <c r="Z340" s="209" t="str">
        <f aca="false">ROUND(Z339*81/1000,2)&amp;" ppb"</f>
        <v>13.6 ppb</v>
      </c>
      <c r="AA340" s="91" t="s">
        <v>39</v>
      </c>
      <c r="AB340" s="210" t="str">
        <f aca="false">ROUND(AB339*81/1000,2)&amp;" ppb"</f>
        <v>3.85 ppb</v>
      </c>
      <c r="AC340" s="71"/>
      <c r="AD340" s="70"/>
      <c r="AE340" s="72"/>
    </row>
    <row r="341" customFormat="false" ht="43.85" hidden="false" customHeight="true" outlineLevel="0" collapsed="false">
      <c r="A341" s="202" t="s">
        <v>1106</v>
      </c>
      <c r="B341" s="24" t="s">
        <v>1107</v>
      </c>
      <c r="C341" s="203" t="s">
        <v>1108</v>
      </c>
      <c r="D341" s="25" t="n">
        <v>21.287</v>
      </c>
      <c r="E341" s="26" t="n">
        <v>200519</v>
      </c>
      <c r="F341" s="27" t="n">
        <v>43970</v>
      </c>
      <c r="G341" s="28" t="s">
        <v>208</v>
      </c>
      <c r="H341" s="35" t="n">
        <v>441</v>
      </c>
      <c r="I341" s="59" t="s">
        <v>39</v>
      </c>
      <c r="J341" s="36" t="n">
        <v>53.33</v>
      </c>
      <c r="K341" s="35" t="s">
        <v>1109</v>
      </c>
      <c r="L341" s="59"/>
      <c r="M341" s="36"/>
      <c r="N341" s="35" t="s">
        <v>1110</v>
      </c>
      <c r="O341" s="30"/>
      <c r="P341" s="36"/>
      <c r="Q341" s="35" t="s">
        <v>1111</v>
      </c>
      <c r="R341" s="59"/>
      <c r="S341" s="36"/>
      <c r="T341" s="35" t="s">
        <v>1112</v>
      </c>
      <c r="U341" s="30"/>
      <c r="V341" s="36"/>
      <c r="W341" s="35" t="n">
        <v>41.593</v>
      </c>
      <c r="X341" s="30" t="s">
        <v>39</v>
      </c>
      <c r="Y341" s="36" t="n">
        <v>104</v>
      </c>
      <c r="Z341" s="35" t="n">
        <v>7730.4</v>
      </c>
      <c r="AA341" s="59" t="s">
        <v>39</v>
      </c>
      <c r="AB341" s="36" t="n">
        <v>444</v>
      </c>
      <c r="AC341" s="12"/>
      <c r="AD341" s="12"/>
      <c r="AE341" s="12"/>
    </row>
    <row r="342" customFormat="false" ht="34.3" hidden="false" customHeight="true" outlineLevel="0" collapsed="false">
      <c r="A342" s="39" t="s">
        <v>1113</v>
      </c>
      <c r="B342" s="39"/>
      <c r="C342" s="83"/>
      <c r="D342" s="84"/>
      <c r="E342" s="84"/>
      <c r="F342" s="280" t="n">
        <v>43992</v>
      </c>
      <c r="G342" s="28" t="s">
        <v>176</v>
      </c>
      <c r="H342" s="205" t="str">
        <f aca="false">ROUND(H341*81/1000,2)&amp;" ppb"</f>
        <v>35.72 ppb</v>
      </c>
      <c r="I342" s="33" t="s">
        <v>39</v>
      </c>
      <c r="J342" s="206" t="str">
        <f aca="false">ROUND(J341*81/1000,2)&amp;" ppb"</f>
        <v>4.32 ppb</v>
      </c>
      <c r="K342" s="205" t="str">
        <f aca="false">"&lt;"&amp;ROUND(RIGHT(K341,LEN(K341)-1)*81/1000,2)&amp;" ppb"</f>
        <v>&lt;1.7 ppb</v>
      </c>
      <c r="L342" s="33"/>
      <c r="M342" s="206"/>
      <c r="N342" s="205" t="str">
        <f aca="false">"&lt;"&amp;ROUND(RIGHT(N341,LEN(N341)-1)*1760/1000,2)&amp;" ppb"</f>
        <v>&lt;3.92 ppb</v>
      </c>
      <c r="O342" s="33"/>
      <c r="P342" s="206"/>
      <c r="Q342" s="205" t="str">
        <f aca="false">"&lt;"&amp;ROUND(RIGHT(Q341,LEN(Q341)-1)*246/1000,2)&amp;" ppb"</f>
        <v>&lt;9.5 ppb</v>
      </c>
      <c r="R342" s="33"/>
      <c r="S342" s="36"/>
      <c r="T342" s="205" t="str">
        <f aca="false">"&lt;"&amp;ROUND(RIGHT(T341,LEN(T341)-1)*246/1000,2)&amp;" ppb"</f>
        <v>&lt;18.71 ppb</v>
      </c>
      <c r="U342" s="30"/>
      <c r="V342" s="308"/>
      <c r="W342" s="35"/>
      <c r="X342" s="33"/>
      <c r="Y342" s="36"/>
      <c r="Z342" s="205" t="str">
        <f aca="false">ROUND(Z341*81/1000,2)&amp;" ppb"</f>
        <v>626.16 ppb</v>
      </c>
      <c r="AA342" s="33" t="s">
        <v>39</v>
      </c>
      <c r="AB342" s="206" t="str">
        <f aca="false">ROUND(AB341*81/1000,2)&amp;" ppb"</f>
        <v>35.96 ppb</v>
      </c>
      <c r="AC342" s="29"/>
      <c r="AD342" s="33"/>
      <c r="AE342" s="31"/>
    </row>
    <row r="343" customFormat="false" ht="41.45" hidden="false" customHeight="true" outlineLevel="0" collapsed="false">
      <c r="A343" s="207" t="s">
        <v>1114</v>
      </c>
      <c r="B343" s="41" t="s">
        <v>1115</v>
      </c>
      <c r="C343" s="189" t="s">
        <v>1116</v>
      </c>
      <c r="D343" s="76" t="n">
        <v>19.647</v>
      </c>
      <c r="E343" s="42" t="s">
        <v>1117</v>
      </c>
      <c r="F343" s="62" t="n">
        <v>43992</v>
      </c>
      <c r="G343" s="63" t="s">
        <v>208</v>
      </c>
      <c r="H343" s="77" t="s">
        <v>1118</v>
      </c>
      <c r="I343" s="65"/>
      <c r="J343" s="58"/>
      <c r="K343" s="56" t="n">
        <v>35.95</v>
      </c>
      <c r="L343" s="65" t="s">
        <v>39</v>
      </c>
      <c r="M343" s="58" t="n">
        <v>16.04</v>
      </c>
      <c r="N343" s="56" t="n">
        <v>0.094</v>
      </c>
      <c r="O343" s="98" t="s">
        <v>39</v>
      </c>
      <c r="P343" s="58" t="n">
        <v>1.347</v>
      </c>
      <c r="Q343" s="77" t="s">
        <v>1119</v>
      </c>
      <c r="R343" s="65"/>
      <c r="S343" s="58"/>
      <c r="T343" s="68" t="s">
        <v>1120</v>
      </c>
      <c r="U343" s="65"/>
      <c r="V343" s="66"/>
      <c r="W343" s="56" t="n">
        <v>0</v>
      </c>
      <c r="X343" s="98" t="s">
        <v>39</v>
      </c>
      <c r="Y343" s="58" t="n">
        <v>69.26</v>
      </c>
      <c r="Z343" s="56" t="n">
        <v>33766</v>
      </c>
      <c r="AA343" s="65" t="s">
        <v>39</v>
      </c>
      <c r="AB343" s="58" t="n">
        <v>1765</v>
      </c>
      <c r="AC343" s="78"/>
      <c r="AD343" s="78"/>
      <c r="AE343" s="78"/>
    </row>
    <row r="344" customFormat="false" ht="34.3" hidden="false" customHeight="true" outlineLevel="0" collapsed="false">
      <c r="A344" s="51" t="s">
        <v>1121</v>
      </c>
      <c r="B344" s="51"/>
      <c r="C344" s="79"/>
      <c r="D344" s="80"/>
      <c r="E344" s="80"/>
      <c r="F344" s="53" t="n">
        <v>44012</v>
      </c>
      <c r="G344" s="63" t="s">
        <v>176</v>
      </c>
      <c r="H344" s="209" t="str">
        <f aca="false">"&lt;"&amp;ROUND(RIGHT(H343,LEN(H343)-1)*81/1000,2)&amp;" ppb"</f>
        <v>&lt;1.45 ppb</v>
      </c>
      <c r="I344" s="70"/>
      <c r="J344" s="58"/>
      <c r="K344" s="209" t="str">
        <f aca="false">ROUND(K343*81/1000,2)&amp;" ppb"</f>
        <v>2.91 ppb</v>
      </c>
      <c r="L344" s="91" t="s">
        <v>39</v>
      </c>
      <c r="M344" s="210" t="str">
        <f aca="false">ROUND(M343*81/1000,2)&amp;" ppb"</f>
        <v>1.3 ppb</v>
      </c>
      <c r="N344" s="209" t="str">
        <f aca="false">ROUND(N343*1760/1000,2)&amp;" ppb"</f>
        <v>0.17 ppb</v>
      </c>
      <c r="O344" s="91" t="s">
        <v>39</v>
      </c>
      <c r="P344" s="210" t="str">
        <f aca="false">ROUND(P343*1760/1000,2)&amp;" ppb"</f>
        <v>2.37 ppb</v>
      </c>
      <c r="Q344" s="209" t="str">
        <f aca="false">"&lt;"&amp;ROUND(RIGHT(Q343,LEN(Q343)-1)*246/1000,2)&amp;" ppb"</f>
        <v>&lt;7.04 ppb</v>
      </c>
      <c r="R344" s="70"/>
      <c r="S344" s="58"/>
      <c r="T344" s="209" t="str">
        <f aca="false">"&lt;"&amp;ROUND(RIGHT(T343,LEN(T343)-1)*246/1000,2)&amp;" ppb"</f>
        <v>&lt;4.6 ppb</v>
      </c>
      <c r="U344" s="70"/>
      <c r="V344" s="58"/>
      <c r="W344" s="56"/>
      <c r="X344" s="70"/>
      <c r="Y344" s="58"/>
      <c r="Z344" s="209" t="str">
        <f aca="false">ROUND(Z343*81/1000,2)&amp;" ppb"</f>
        <v>2735.05 ppb</v>
      </c>
      <c r="AA344" s="91" t="s">
        <v>39</v>
      </c>
      <c r="AB344" s="210" t="str">
        <f aca="false">ROUND(AB343*81/1000,2)&amp;" ppb"</f>
        <v>142.97 ppb</v>
      </c>
      <c r="AC344" s="71"/>
      <c r="AD344" s="70"/>
      <c r="AE344" s="72"/>
    </row>
    <row r="345" customFormat="false" ht="34.3" hidden="false" customHeight="true" outlineLevel="0" collapsed="false">
      <c r="A345" s="202" t="s">
        <v>1122</v>
      </c>
      <c r="B345" s="24" t="s">
        <v>1123</v>
      </c>
      <c r="C345" s="203" t="s">
        <v>1124</v>
      </c>
      <c r="D345" s="25" t="n">
        <v>9.582</v>
      </c>
      <c r="E345" s="26" t="s">
        <v>1125</v>
      </c>
      <c r="F345" s="27" t="n">
        <v>44333</v>
      </c>
      <c r="G345" s="28" t="s">
        <v>111</v>
      </c>
      <c r="H345" s="108"/>
      <c r="I345" s="109" t="s">
        <v>27</v>
      </c>
      <c r="J345" s="110"/>
      <c r="K345" s="108"/>
      <c r="L345" s="109" t="s">
        <v>28</v>
      </c>
      <c r="M345" s="110"/>
      <c r="N345" s="108"/>
      <c r="O345" s="109" t="s">
        <v>29</v>
      </c>
      <c r="P345" s="110"/>
      <c r="Q345" s="108"/>
      <c r="R345" s="109" t="s">
        <v>30</v>
      </c>
      <c r="S345" s="110"/>
      <c r="T345" s="111"/>
      <c r="U345" s="109" t="s">
        <v>112</v>
      </c>
      <c r="V345" s="110"/>
      <c r="W345" s="108"/>
      <c r="X345" s="109" t="s">
        <v>32</v>
      </c>
      <c r="Y345" s="110"/>
      <c r="Z345" s="108"/>
      <c r="AA345" s="109" t="s">
        <v>98</v>
      </c>
      <c r="AB345" s="110"/>
      <c r="AC345" s="112" t="s">
        <v>34</v>
      </c>
      <c r="AD345" s="112"/>
      <c r="AE345" s="112"/>
    </row>
    <row r="346" customFormat="false" ht="29.05" hidden="false" customHeight="true" outlineLevel="0" collapsed="false">
      <c r="A346" s="93" t="s">
        <v>1121</v>
      </c>
      <c r="B346" s="93" t="s">
        <v>1126</v>
      </c>
      <c r="C346" s="93"/>
      <c r="D346" s="93"/>
      <c r="E346" s="93"/>
      <c r="F346" s="96" t="n">
        <v>44343</v>
      </c>
      <c r="G346" s="28" t="s">
        <v>208</v>
      </c>
      <c r="H346" s="35" t="s">
        <v>1127</v>
      </c>
      <c r="I346" s="33"/>
      <c r="J346" s="36"/>
      <c r="K346" s="35" t="n">
        <v>68.71</v>
      </c>
      <c r="L346" s="33" t="s">
        <v>39</v>
      </c>
      <c r="M346" s="36" t="n">
        <v>38.7</v>
      </c>
      <c r="N346" s="35" t="s">
        <v>1128</v>
      </c>
      <c r="O346" s="33"/>
      <c r="P346" s="36"/>
      <c r="Q346" s="35" t="n">
        <v>9.657</v>
      </c>
      <c r="R346" s="33" t="s">
        <v>39</v>
      </c>
      <c r="S346" s="36" t="n">
        <v>5.613</v>
      </c>
      <c r="T346" s="35" t="n">
        <v>1183.6</v>
      </c>
      <c r="U346" s="33" t="s">
        <v>39</v>
      </c>
      <c r="V346" s="36" t="n">
        <v>310</v>
      </c>
      <c r="W346" s="35" t="s">
        <v>1129</v>
      </c>
      <c r="X346" s="30"/>
      <c r="Y346" s="36"/>
      <c r="Z346" s="35" t="s">
        <v>1130</v>
      </c>
      <c r="AA346" s="33"/>
      <c r="AB346" s="36"/>
      <c r="AC346" s="167"/>
      <c r="AD346" s="167"/>
      <c r="AE346" s="167"/>
    </row>
    <row r="347" customFormat="false" ht="28.4" hidden="false" customHeight="true" outlineLevel="0" collapsed="false">
      <c r="A347" s="93"/>
      <c r="B347" s="228"/>
      <c r="C347" s="93"/>
      <c r="D347" s="93"/>
      <c r="E347" s="228"/>
      <c r="F347" s="96"/>
      <c r="G347" s="28" t="s">
        <v>176</v>
      </c>
      <c r="H347" s="205" t="str">
        <f aca="false">"&lt;"&amp;ROUND(RIGHT(H346,LEN(H346)-1)*81/1000,2)&amp;" ppb"</f>
        <v>&lt;0.68 ppb</v>
      </c>
      <c r="I347" s="33"/>
      <c r="J347" s="206"/>
      <c r="K347" s="205" t="str">
        <f aca="false">ROUND(K346*81/1000,2)&amp;" ppb"</f>
        <v>5.57 ppb</v>
      </c>
      <c r="L347" s="33" t="s">
        <v>39</v>
      </c>
      <c r="M347" s="206" t="str">
        <f aca="false">ROUND(M346*81/1000,2)&amp;" ppb"</f>
        <v>3.13 ppb</v>
      </c>
      <c r="N347" s="205" t="str">
        <f aca="false">"&lt;"&amp;ROUND(RIGHT(N346,LEN(N346)-1)*1760/1000,2)&amp;" ppb"</f>
        <v>&lt;2.8 ppb</v>
      </c>
      <c r="O347" s="33"/>
      <c r="P347" s="206"/>
      <c r="Q347" s="205" t="str">
        <f aca="false">ROUND(Q346*246/1000,2)&amp;" ppb"</f>
        <v>2.38 ppb</v>
      </c>
      <c r="R347" s="33" t="s">
        <v>39</v>
      </c>
      <c r="S347" s="206" t="str">
        <f aca="false">ROUND(S346*246/1000,2)&amp;" ppb"</f>
        <v>1.38 ppb</v>
      </c>
      <c r="T347" s="205" t="str">
        <f aca="false">ROUND(T346*32300/1000000,2)&amp;" ppm"</f>
        <v>38.23 ppm</v>
      </c>
      <c r="U347" s="33" t="s">
        <v>39</v>
      </c>
      <c r="V347" s="206" t="str">
        <f aca="false">ROUND(V346*32300/1000000,2)&amp;" ppm"</f>
        <v>10.01 ppm</v>
      </c>
      <c r="W347" s="29"/>
      <c r="X347" s="33"/>
      <c r="Y347" s="31"/>
      <c r="Z347" s="29"/>
      <c r="AA347" s="33"/>
      <c r="AB347" s="31"/>
      <c r="AC347" s="37"/>
      <c r="AD347" s="33"/>
      <c r="AE347" s="38"/>
    </row>
    <row r="348" customFormat="false" ht="30" hidden="false" customHeight="true" outlineLevel="0" collapsed="false">
      <c r="A348" s="93"/>
      <c r="B348" s="228"/>
      <c r="C348" s="93"/>
      <c r="D348" s="93"/>
      <c r="E348" s="228"/>
      <c r="F348" s="96"/>
      <c r="G348" s="28" t="s">
        <v>111</v>
      </c>
      <c r="H348" s="134" t="s">
        <v>115</v>
      </c>
      <c r="I348" s="134"/>
      <c r="J348" s="134"/>
      <c r="K348" s="108"/>
      <c r="L348" s="109" t="s">
        <v>80</v>
      </c>
      <c r="M348" s="110"/>
      <c r="N348" s="135"/>
      <c r="O348" s="109" t="s">
        <v>81</v>
      </c>
      <c r="P348" s="136"/>
      <c r="Q348" s="135"/>
      <c r="R348" s="109" t="s">
        <v>117</v>
      </c>
      <c r="S348" s="136"/>
      <c r="T348" s="111"/>
      <c r="U348" s="109"/>
      <c r="V348" s="137"/>
      <c r="W348" s="111"/>
      <c r="X348" s="109"/>
      <c r="Y348" s="137"/>
      <c r="Z348" s="111"/>
      <c r="AA348" s="109"/>
      <c r="AB348" s="137"/>
      <c r="AC348" s="108"/>
      <c r="AD348" s="109"/>
      <c r="AE348" s="110"/>
    </row>
    <row r="349" customFormat="false" ht="27.6" hidden="false" customHeight="true" outlineLevel="0" collapsed="false">
      <c r="A349" s="230"/>
      <c r="B349" s="93"/>
      <c r="C349" s="93"/>
      <c r="D349" s="93"/>
      <c r="E349" s="93"/>
      <c r="F349" s="96"/>
      <c r="G349" s="28" t="s">
        <v>208</v>
      </c>
      <c r="H349" s="35" t="n">
        <v>8070.8</v>
      </c>
      <c r="I349" s="30" t="s">
        <v>39</v>
      </c>
      <c r="J349" s="287" t="n">
        <v>566.7</v>
      </c>
      <c r="K349" s="35" t="s">
        <v>1131</v>
      </c>
      <c r="L349" s="30"/>
      <c r="M349" s="287"/>
      <c r="N349" s="35" t="s">
        <v>1132</v>
      </c>
      <c r="O349" s="30"/>
      <c r="P349" s="36"/>
      <c r="Q349" s="35" t="s">
        <v>1133</v>
      </c>
      <c r="R349" s="30"/>
      <c r="S349" s="36"/>
      <c r="T349" s="35"/>
      <c r="U349" s="33"/>
      <c r="V349" s="36"/>
      <c r="W349" s="29"/>
      <c r="X349" s="33"/>
      <c r="Y349" s="36"/>
      <c r="Z349" s="37"/>
      <c r="AA349" s="37"/>
      <c r="AB349" s="37"/>
      <c r="AC349" s="29"/>
      <c r="AD349" s="33"/>
      <c r="AE349" s="36"/>
    </row>
    <row r="350" customFormat="false" ht="29.2" hidden="false" customHeight="true" outlineLevel="0" collapsed="false">
      <c r="A350" s="232"/>
      <c r="B350" s="232"/>
      <c r="C350" s="39"/>
      <c r="D350" s="39"/>
      <c r="E350" s="39"/>
      <c r="F350" s="40"/>
      <c r="G350" s="28" t="s">
        <v>176</v>
      </c>
      <c r="H350" s="205" t="str">
        <f aca="false">ROUND(H349*81/1000,2)&amp;" ppb"</f>
        <v>653.73 ppb</v>
      </c>
      <c r="I350" s="33" t="s">
        <v>39</v>
      </c>
      <c r="J350" s="206" t="str">
        <f aca="false">ROUND(J349*81/1000,2)&amp;" ppb"</f>
        <v>45.9 ppb</v>
      </c>
      <c r="K350" s="29"/>
      <c r="L350" s="30"/>
      <c r="M350" s="31"/>
      <c r="N350" s="35"/>
      <c r="O350" s="33"/>
      <c r="P350" s="36"/>
      <c r="Q350" s="205" t="str">
        <f aca="false">"&lt;"&amp;ROUND(RIGHT(Q349,LEN(Q349)-1)*246/1000,2)&amp;" ppb"</f>
        <v>&lt;5.4 ppb</v>
      </c>
      <c r="R350" s="33"/>
      <c r="S350" s="206"/>
      <c r="T350" s="29"/>
      <c r="U350" s="31"/>
      <c r="V350" s="31"/>
      <c r="W350" s="35"/>
      <c r="X350" s="33"/>
      <c r="Y350" s="31"/>
      <c r="Z350" s="37"/>
      <c r="AA350" s="31"/>
      <c r="AB350" s="31"/>
      <c r="AC350" s="29"/>
      <c r="AD350" s="33"/>
      <c r="AE350" s="31"/>
    </row>
    <row r="351" customFormat="false" ht="34.3" hidden="false" customHeight="true" outlineLevel="0" collapsed="false">
      <c r="A351" s="207" t="s">
        <v>1134</v>
      </c>
      <c r="B351" s="41" t="s">
        <v>1135</v>
      </c>
      <c r="C351" s="189" t="s">
        <v>1136</v>
      </c>
      <c r="D351" s="76" t="n">
        <v>11.69</v>
      </c>
      <c r="E351" s="42" t="n">
        <v>210611</v>
      </c>
      <c r="F351" s="62" t="n">
        <v>44358</v>
      </c>
      <c r="G351" s="63" t="s">
        <v>111</v>
      </c>
      <c r="H351" s="108"/>
      <c r="I351" s="109" t="s">
        <v>27</v>
      </c>
      <c r="J351" s="110"/>
      <c r="K351" s="108"/>
      <c r="L351" s="109" t="s">
        <v>28</v>
      </c>
      <c r="M351" s="110"/>
      <c r="N351" s="108"/>
      <c r="O351" s="109" t="s">
        <v>29</v>
      </c>
      <c r="P351" s="110"/>
      <c r="Q351" s="108"/>
      <c r="R351" s="109" t="s">
        <v>30</v>
      </c>
      <c r="S351" s="110"/>
      <c r="T351" s="111"/>
      <c r="U351" s="109" t="s">
        <v>112</v>
      </c>
      <c r="V351" s="110"/>
      <c r="W351" s="108"/>
      <c r="X351" s="109" t="s">
        <v>32</v>
      </c>
      <c r="Y351" s="110"/>
      <c r="Z351" s="108"/>
      <c r="AA351" s="109" t="s">
        <v>98</v>
      </c>
      <c r="AB351" s="110"/>
      <c r="AC351" s="112" t="s">
        <v>34</v>
      </c>
      <c r="AD351" s="112"/>
      <c r="AE351" s="112"/>
    </row>
    <row r="352" customFormat="false" ht="29.05" hidden="false" customHeight="true" outlineLevel="0" collapsed="false">
      <c r="A352" s="86" t="s">
        <v>1137</v>
      </c>
      <c r="B352" s="86" t="s">
        <v>1138</v>
      </c>
      <c r="C352" s="86"/>
      <c r="D352" s="86"/>
      <c r="E352" s="86"/>
      <c r="F352" s="89" t="n">
        <v>44370</v>
      </c>
      <c r="G352" s="63" t="s">
        <v>208</v>
      </c>
      <c r="H352" s="77" t="s">
        <v>1139</v>
      </c>
      <c r="I352" s="70"/>
      <c r="J352" s="58"/>
      <c r="K352" s="56" t="n">
        <v>121.2</v>
      </c>
      <c r="L352" s="91" t="s">
        <v>39</v>
      </c>
      <c r="M352" s="58" t="n">
        <v>41.48</v>
      </c>
      <c r="N352" s="56" t="n">
        <v>1.384</v>
      </c>
      <c r="O352" s="91" t="s">
        <v>39</v>
      </c>
      <c r="P352" s="58" t="n">
        <v>0.843</v>
      </c>
      <c r="Q352" s="56" t="n">
        <v>0.7439</v>
      </c>
      <c r="R352" s="91" t="s">
        <v>39</v>
      </c>
      <c r="S352" s="58" t="n">
        <v>4.429</v>
      </c>
      <c r="T352" s="56" t="n">
        <v>1133.3</v>
      </c>
      <c r="U352" s="91" t="s">
        <v>39</v>
      </c>
      <c r="V352" s="58" t="n">
        <v>326.8</v>
      </c>
      <c r="W352" s="56" t="n">
        <v>2.8854</v>
      </c>
      <c r="X352" s="98" t="s">
        <v>39</v>
      </c>
      <c r="Y352" s="58" t="n">
        <v>21.48</v>
      </c>
      <c r="Z352" s="77" t="s">
        <v>1140</v>
      </c>
      <c r="AA352" s="70"/>
      <c r="AB352" s="58"/>
      <c r="AC352" s="69"/>
      <c r="AD352" s="69"/>
      <c r="AE352" s="69"/>
    </row>
    <row r="353" customFormat="false" ht="28.4" hidden="false" customHeight="true" outlineLevel="0" collapsed="false">
      <c r="A353" s="86"/>
      <c r="B353" s="234"/>
      <c r="C353" s="86"/>
      <c r="D353" s="86"/>
      <c r="E353" s="234"/>
      <c r="F353" s="89"/>
      <c r="G353" s="63" t="s">
        <v>176</v>
      </c>
      <c r="H353" s="209" t="str">
        <f aca="false">"&lt;"&amp;ROUND(RIGHT(H352,LEN(H352)-1)*81/1000,2)&amp;" ppb"</f>
        <v>&lt;0.21 ppb</v>
      </c>
      <c r="I353" s="70"/>
      <c r="J353" s="210"/>
      <c r="K353" s="209" t="str">
        <f aca="false">ROUND(K352*81/1000,2)&amp;" ppb"</f>
        <v>9.82 ppb</v>
      </c>
      <c r="L353" s="91" t="s">
        <v>39</v>
      </c>
      <c r="M353" s="210" t="str">
        <f aca="false">ROUND(M352*81/1000,2)&amp;" ppb"</f>
        <v>3.36 ppb</v>
      </c>
      <c r="N353" s="209" t="str">
        <f aca="false">ROUND(N352*1760/1000,2)&amp;" ppb"</f>
        <v>2.44 ppb</v>
      </c>
      <c r="O353" s="91" t="s">
        <v>39</v>
      </c>
      <c r="P353" s="210" t="str">
        <f aca="false">ROUND(P352*1760/1000,2)&amp;" ppb"</f>
        <v>1.48 ppb</v>
      </c>
      <c r="Q353" s="209" t="str">
        <f aca="false">ROUND(Q352*246/1000,2)&amp;" ppb"</f>
        <v>0.18 ppb</v>
      </c>
      <c r="R353" s="91" t="s">
        <v>39</v>
      </c>
      <c r="S353" s="210" t="str">
        <f aca="false">ROUND(S352*246/1000,2)&amp;" ppb"</f>
        <v>1.09 ppb</v>
      </c>
      <c r="T353" s="209" t="str">
        <f aca="false">ROUND(T352*32300/1000000,2)&amp;" ppm"</f>
        <v>36.61 ppm</v>
      </c>
      <c r="U353" s="91" t="s">
        <v>39</v>
      </c>
      <c r="V353" s="210" t="str">
        <f aca="false">ROUND(V352*32300/1000000,2)&amp;" ppm"</f>
        <v>10.56 ppm</v>
      </c>
      <c r="W353" s="71"/>
      <c r="X353" s="70"/>
      <c r="Y353" s="72"/>
      <c r="Z353" s="71"/>
      <c r="AA353" s="70"/>
      <c r="AB353" s="72"/>
      <c r="AC353" s="73"/>
      <c r="AD353" s="70"/>
      <c r="AE353" s="74"/>
    </row>
    <row r="354" customFormat="false" ht="30" hidden="false" customHeight="true" outlineLevel="0" collapsed="false">
      <c r="A354" s="86"/>
      <c r="B354" s="234"/>
      <c r="C354" s="86"/>
      <c r="D354" s="86"/>
      <c r="E354" s="234"/>
      <c r="F354" s="89"/>
      <c r="G354" s="63" t="s">
        <v>111</v>
      </c>
      <c r="H354" s="134" t="s">
        <v>115</v>
      </c>
      <c r="I354" s="134"/>
      <c r="J354" s="134"/>
      <c r="K354" s="108"/>
      <c r="L354" s="109" t="s">
        <v>80</v>
      </c>
      <c r="M354" s="110"/>
      <c r="N354" s="135"/>
      <c r="O354" s="109" t="s">
        <v>81</v>
      </c>
      <c r="P354" s="136"/>
      <c r="Q354" s="135"/>
      <c r="R354" s="109" t="s">
        <v>117</v>
      </c>
      <c r="S354" s="136"/>
      <c r="T354" s="111"/>
      <c r="U354" s="109"/>
      <c r="V354" s="137"/>
      <c r="W354" s="111"/>
      <c r="X354" s="109"/>
      <c r="Y354" s="137"/>
      <c r="Z354" s="111"/>
      <c r="AA354" s="109"/>
      <c r="AB354" s="137"/>
      <c r="AC354" s="108"/>
      <c r="AD354" s="109"/>
      <c r="AE354" s="110"/>
    </row>
    <row r="355" customFormat="false" ht="27.6" hidden="false" customHeight="true" outlineLevel="0" collapsed="false">
      <c r="A355" s="236"/>
      <c r="B355" s="86"/>
      <c r="C355" s="86"/>
      <c r="D355" s="86"/>
      <c r="E355" s="86"/>
      <c r="F355" s="89"/>
      <c r="G355" s="63" t="s">
        <v>208</v>
      </c>
      <c r="H355" s="77" t="s">
        <v>1141</v>
      </c>
      <c r="I355" s="57"/>
      <c r="J355" s="237"/>
      <c r="K355" s="77" t="s">
        <v>1142</v>
      </c>
      <c r="L355" s="57"/>
      <c r="M355" s="237"/>
      <c r="N355" s="77" t="s">
        <v>1143</v>
      </c>
      <c r="O355" s="57"/>
      <c r="P355" s="58"/>
      <c r="Q355" s="77" t="s">
        <v>1144</v>
      </c>
      <c r="R355" s="57"/>
      <c r="S355" s="58"/>
      <c r="T355" s="56"/>
      <c r="U355" s="70"/>
      <c r="V355" s="58"/>
      <c r="W355" s="71"/>
      <c r="X355" s="70"/>
      <c r="Y355" s="58"/>
      <c r="Z355" s="73"/>
      <c r="AA355" s="73"/>
      <c r="AB355" s="73"/>
      <c r="AC355" s="71"/>
      <c r="AD355" s="70"/>
      <c r="AE355" s="58"/>
    </row>
    <row r="356" customFormat="false" ht="29.2" hidden="false" customHeight="true" outlineLevel="0" collapsed="false">
      <c r="A356" s="239"/>
      <c r="B356" s="239"/>
      <c r="C356" s="51"/>
      <c r="D356" s="51"/>
      <c r="E356" s="51"/>
      <c r="F356" s="53"/>
      <c r="G356" s="63" t="s">
        <v>176</v>
      </c>
      <c r="H356" s="209" t="str">
        <f aca="false">"&lt;"&amp;ROUND(RIGHT(H355,LEN(H355)-1)*81/1000,2)&amp;" ppb"</f>
        <v>&lt;15.37 ppb</v>
      </c>
      <c r="I356" s="70"/>
      <c r="J356" s="210"/>
      <c r="K356" s="71"/>
      <c r="L356" s="57"/>
      <c r="M356" s="72"/>
      <c r="N356" s="56"/>
      <c r="O356" s="70"/>
      <c r="P356" s="58"/>
      <c r="Q356" s="209" t="str">
        <f aca="false">"&lt;"&amp;ROUND(RIGHT(Q355,LEN(Q355)-1)*246/1000,2)&amp;" ppb"</f>
        <v>&lt;2.68 ppb</v>
      </c>
      <c r="R356" s="70"/>
      <c r="S356" s="210"/>
      <c r="T356" s="71"/>
      <c r="U356" s="72"/>
      <c r="V356" s="72"/>
      <c r="W356" s="56"/>
      <c r="X356" s="70"/>
      <c r="Y356" s="72"/>
      <c r="Z356" s="73"/>
      <c r="AA356" s="72"/>
      <c r="AB356" s="72"/>
      <c r="AC356" s="71"/>
      <c r="AD356" s="70"/>
      <c r="AE356" s="72"/>
    </row>
    <row r="357" customFormat="false" ht="34.3" hidden="false" customHeight="true" outlineLevel="0" collapsed="false">
      <c r="A357" s="202" t="s">
        <v>1145</v>
      </c>
      <c r="B357" s="24" t="s">
        <v>1146</v>
      </c>
      <c r="C357" s="203" t="s">
        <v>1147</v>
      </c>
      <c r="D357" s="25" t="n">
        <v>6.922</v>
      </c>
      <c r="E357" s="26" t="n">
        <v>210702</v>
      </c>
      <c r="F357" s="27" t="n">
        <v>44379</v>
      </c>
      <c r="G357" s="28" t="s">
        <v>111</v>
      </c>
      <c r="H357" s="108"/>
      <c r="I357" s="109" t="s">
        <v>27</v>
      </c>
      <c r="J357" s="110"/>
      <c r="K357" s="108"/>
      <c r="L357" s="109" t="s">
        <v>28</v>
      </c>
      <c r="M357" s="110"/>
      <c r="N357" s="108"/>
      <c r="O357" s="109" t="s">
        <v>29</v>
      </c>
      <c r="P357" s="110"/>
      <c r="Q357" s="108"/>
      <c r="R357" s="109" t="s">
        <v>30</v>
      </c>
      <c r="S357" s="110"/>
      <c r="T357" s="111"/>
      <c r="U357" s="109" t="s">
        <v>112</v>
      </c>
      <c r="V357" s="110"/>
      <c r="W357" s="108"/>
      <c r="X357" s="109" t="s">
        <v>32</v>
      </c>
      <c r="Y357" s="110"/>
      <c r="Z357" s="108"/>
      <c r="AA357" s="109" t="s">
        <v>98</v>
      </c>
      <c r="AB357" s="110"/>
      <c r="AC357" s="112" t="s">
        <v>34</v>
      </c>
      <c r="AD357" s="112"/>
      <c r="AE357" s="112"/>
    </row>
    <row r="358" customFormat="false" ht="29.05" hidden="false" customHeight="true" outlineLevel="0" collapsed="false">
      <c r="A358" s="93" t="s">
        <v>1137</v>
      </c>
      <c r="B358" s="93" t="s">
        <v>1148</v>
      </c>
      <c r="C358" s="93"/>
      <c r="D358" s="93"/>
      <c r="E358" s="93"/>
      <c r="F358" s="96" t="n">
        <v>44386</v>
      </c>
      <c r="G358" s="28" t="s">
        <v>208</v>
      </c>
      <c r="H358" s="35" t="s">
        <v>1149</v>
      </c>
      <c r="I358" s="33"/>
      <c r="J358" s="36"/>
      <c r="K358" s="35" t="n">
        <v>484.3</v>
      </c>
      <c r="L358" s="33" t="s">
        <v>39</v>
      </c>
      <c r="M358" s="36" t="n">
        <v>145.1</v>
      </c>
      <c r="N358" s="35" t="s">
        <v>1150</v>
      </c>
      <c r="O358" s="33"/>
      <c r="P358" s="36"/>
      <c r="Q358" s="35" t="s">
        <v>1151</v>
      </c>
      <c r="R358" s="33"/>
      <c r="S358" s="36"/>
      <c r="T358" s="35" t="s">
        <v>1152</v>
      </c>
      <c r="U358" s="33"/>
      <c r="V358" s="36"/>
      <c r="W358" s="35" t="s">
        <v>1153</v>
      </c>
      <c r="X358" s="30"/>
      <c r="Y358" s="36"/>
      <c r="Z358" s="35" t="n">
        <v>14.4</v>
      </c>
      <c r="AA358" s="33" t="s">
        <v>39</v>
      </c>
      <c r="AB358" s="36" t="n">
        <v>28.83</v>
      </c>
      <c r="AC358" s="167"/>
      <c r="AD358" s="167"/>
      <c r="AE358" s="167"/>
    </row>
    <row r="359" customFormat="false" ht="28.4" hidden="false" customHeight="true" outlineLevel="0" collapsed="false">
      <c r="A359" s="93"/>
      <c r="B359" s="228"/>
      <c r="C359" s="93"/>
      <c r="D359" s="93"/>
      <c r="E359" s="228"/>
      <c r="F359" s="96"/>
      <c r="G359" s="28" t="s">
        <v>176</v>
      </c>
      <c r="H359" s="205" t="str">
        <f aca="false">"&lt;"&amp;ROUND(RIGHT(H358,LEN(H358)-1)*81/1000,2)&amp;" ppb"</f>
        <v>&lt;0.61 ppb</v>
      </c>
      <c r="I359" s="33"/>
      <c r="J359" s="206"/>
      <c r="K359" s="205" t="str">
        <f aca="false">ROUND(K358*81/1000,2)&amp;" ppb"</f>
        <v>39.23 ppb</v>
      </c>
      <c r="L359" s="33" t="s">
        <v>39</v>
      </c>
      <c r="M359" s="206" t="str">
        <f aca="false">ROUND(M358*81/1000,2)&amp;" ppb"</f>
        <v>11.75 ppb</v>
      </c>
      <c r="N359" s="205" t="str">
        <f aca="false">"&lt;"&amp;ROUND(RIGHT(N358,LEN(N358)-1)*1760/1000,2)&amp;" ppb"</f>
        <v>&lt;4.77 ppb</v>
      </c>
      <c r="O359" s="33"/>
      <c r="P359" s="206"/>
      <c r="Q359" s="205" t="str">
        <f aca="false">"&lt;"&amp;ROUND(RIGHT(Q358,LEN(Q358)-1)*246/1000,2)&amp;" ppb"</f>
        <v>&lt;2.53 ppb</v>
      </c>
      <c r="R359" s="33"/>
      <c r="S359" s="206"/>
      <c r="T359" s="205" t="str">
        <f aca="false">"&lt;"&amp;ROUND(RIGHT(T358,LEN(T358)-1)*32300/1000000,2)&amp;" ppm"</f>
        <v>&lt;43.44 ppm</v>
      </c>
      <c r="U359" s="33"/>
      <c r="V359" s="206"/>
      <c r="W359" s="29"/>
      <c r="X359" s="33"/>
      <c r="Y359" s="31"/>
      <c r="Z359" s="29"/>
      <c r="AA359" s="33"/>
      <c r="AB359" s="31"/>
      <c r="AC359" s="37"/>
      <c r="AD359" s="33"/>
      <c r="AE359" s="38"/>
    </row>
    <row r="360" customFormat="false" ht="30" hidden="false" customHeight="true" outlineLevel="0" collapsed="false">
      <c r="A360" s="93"/>
      <c r="B360" s="228"/>
      <c r="C360" s="93"/>
      <c r="D360" s="93"/>
      <c r="E360" s="228"/>
      <c r="F360" s="96"/>
      <c r="G360" s="28" t="s">
        <v>111</v>
      </c>
      <c r="H360" s="134" t="s">
        <v>115</v>
      </c>
      <c r="I360" s="134"/>
      <c r="J360" s="134"/>
      <c r="K360" s="108"/>
      <c r="L360" s="109" t="s">
        <v>80</v>
      </c>
      <c r="M360" s="110"/>
      <c r="N360" s="135"/>
      <c r="O360" s="109" t="s">
        <v>81</v>
      </c>
      <c r="P360" s="136"/>
      <c r="Q360" s="135"/>
      <c r="R360" s="109" t="s">
        <v>117</v>
      </c>
      <c r="S360" s="136"/>
      <c r="T360" s="111"/>
      <c r="U360" s="109"/>
      <c r="V360" s="137"/>
      <c r="W360" s="111"/>
      <c r="X360" s="109"/>
      <c r="Y360" s="137"/>
      <c r="Z360" s="111"/>
      <c r="AA360" s="109"/>
      <c r="AB360" s="137"/>
      <c r="AC360" s="108"/>
      <c r="AD360" s="109"/>
      <c r="AE360" s="110"/>
    </row>
    <row r="361" customFormat="false" ht="27.6" hidden="false" customHeight="true" outlineLevel="0" collapsed="false">
      <c r="A361" s="230"/>
      <c r="B361" s="93"/>
      <c r="C361" s="93"/>
      <c r="D361" s="93"/>
      <c r="E361" s="93"/>
      <c r="F361" s="96"/>
      <c r="G361" s="28" t="s">
        <v>208</v>
      </c>
      <c r="H361" s="35" t="n">
        <v>1961.9</v>
      </c>
      <c r="I361" s="30" t="s">
        <v>39</v>
      </c>
      <c r="J361" s="287" t="n">
        <v>923.1</v>
      </c>
      <c r="K361" s="35" t="s">
        <v>1154</v>
      </c>
      <c r="L361" s="30"/>
      <c r="M361" s="36"/>
      <c r="N361" s="35" t="s">
        <v>1155</v>
      </c>
      <c r="O361" s="30"/>
      <c r="P361" s="36"/>
      <c r="Q361" s="35" t="s">
        <v>1156</v>
      </c>
      <c r="R361" s="30"/>
      <c r="S361" s="36"/>
      <c r="T361" s="35"/>
      <c r="U361" s="33"/>
      <c r="V361" s="36"/>
      <c r="W361" s="29"/>
      <c r="X361" s="33"/>
      <c r="Y361" s="36"/>
      <c r="Z361" s="37"/>
      <c r="AA361" s="37"/>
      <c r="AB361" s="37"/>
      <c r="AC361" s="29"/>
      <c r="AD361" s="33"/>
      <c r="AE361" s="36"/>
    </row>
    <row r="362" customFormat="false" ht="29.2" hidden="false" customHeight="true" outlineLevel="0" collapsed="false">
      <c r="A362" s="232"/>
      <c r="B362" s="232"/>
      <c r="C362" s="39"/>
      <c r="D362" s="39"/>
      <c r="E362" s="39"/>
      <c r="F362" s="40"/>
      <c r="G362" s="28" t="s">
        <v>176</v>
      </c>
      <c r="H362" s="205" t="str">
        <f aca="false">ROUND(H361*81/1000,2)&amp;" ppb"</f>
        <v>158.91 ppb</v>
      </c>
      <c r="I362" s="33" t="s">
        <v>39</v>
      </c>
      <c r="J362" s="206" t="str">
        <f aca="false">ROUND(J361*81/1000,2)&amp;" ppb"</f>
        <v>74.77 ppb</v>
      </c>
      <c r="K362" s="29"/>
      <c r="L362" s="30"/>
      <c r="M362" s="31"/>
      <c r="N362" s="35"/>
      <c r="O362" s="33"/>
      <c r="P362" s="36"/>
      <c r="Q362" s="205" t="str">
        <f aca="false">"&lt;"&amp;ROUND(RIGHT(Q361,LEN(Q361)-1)*246/1000,2)&amp;" ppb"</f>
        <v>&lt;3.24 ppb</v>
      </c>
      <c r="R362" s="33"/>
      <c r="S362" s="206"/>
      <c r="T362" s="29"/>
      <c r="U362" s="31"/>
      <c r="V362" s="31"/>
      <c r="W362" s="35"/>
      <c r="X362" s="33"/>
      <c r="Y362" s="31"/>
      <c r="Z362" s="37"/>
      <c r="AA362" s="31"/>
      <c r="AB362" s="31"/>
      <c r="AC362" s="29"/>
      <c r="AD362" s="33"/>
      <c r="AE362" s="31"/>
    </row>
    <row r="363" customFormat="false" ht="34.3" hidden="false" customHeight="true" outlineLevel="0" collapsed="false">
      <c r="A363" s="207" t="s">
        <v>1157</v>
      </c>
      <c r="B363" s="41" t="s">
        <v>1158</v>
      </c>
      <c r="C363" s="189" t="s">
        <v>1159</v>
      </c>
      <c r="D363" s="76" t="n">
        <v>33.383</v>
      </c>
      <c r="E363" s="42" t="s">
        <v>1160</v>
      </c>
      <c r="F363" s="62" t="n">
        <v>44463</v>
      </c>
      <c r="G363" s="63" t="s">
        <v>111</v>
      </c>
      <c r="H363" s="108"/>
      <c r="I363" s="109" t="s">
        <v>27</v>
      </c>
      <c r="J363" s="110"/>
      <c r="K363" s="108"/>
      <c r="L363" s="109" t="s">
        <v>28</v>
      </c>
      <c r="M363" s="110"/>
      <c r="N363" s="108"/>
      <c r="O363" s="109" t="s">
        <v>29</v>
      </c>
      <c r="P363" s="110"/>
      <c r="Q363" s="108"/>
      <c r="R363" s="109" t="s">
        <v>30</v>
      </c>
      <c r="S363" s="110"/>
      <c r="T363" s="111"/>
      <c r="U363" s="109" t="s">
        <v>112</v>
      </c>
      <c r="V363" s="110"/>
      <c r="W363" s="108"/>
      <c r="X363" s="109" t="s">
        <v>32</v>
      </c>
      <c r="Y363" s="110"/>
      <c r="Z363" s="108"/>
      <c r="AA363" s="109" t="s">
        <v>98</v>
      </c>
      <c r="AB363" s="110"/>
      <c r="AC363" s="112" t="s">
        <v>34</v>
      </c>
      <c r="AD363" s="112"/>
      <c r="AE363" s="112"/>
    </row>
    <row r="364" customFormat="false" ht="29.05" hidden="false" customHeight="true" outlineLevel="0" collapsed="false">
      <c r="A364" s="86" t="s">
        <v>1121</v>
      </c>
      <c r="B364" s="86" t="s">
        <v>1161</v>
      </c>
      <c r="C364" s="86"/>
      <c r="D364" s="86"/>
      <c r="E364" s="86"/>
      <c r="F364" s="89" t="n">
        <v>44498</v>
      </c>
      <c r="G364" s="63" t="s">
        <v>208</v>
      </c>
      <c r="H364" s="56" t="n">
        <v>46.83</v>
      </c>
      <c r="I364" s="91" t="s">
        <v>39</v>
      </c>
      <c r="J364" s="58" t="n">
        <v>3.342</v>
      </c>
      <c r="K364" s="77" t="s">
        <v>1162</v>
      </c>
      <c r="L364" s="70"/>
      <c r="M364" s="58"/>
      <c r="N364" s="77" t="s">
        <v>1163</v>
      </c>
      <c r="O364" s="70"/>
      <c r="P364" s="58"/>
      <c r="Q364" s="56" t="n">
        <v>11.12</v>
      </c>
      <c r="R364" s="91" t="s">
        <v>39</v>
      </c>
      <c r="S364" s="58" t="n">
        <v>2.698</v>
      </c>
      <c r="T364" s="56" t="n">
        <v>779.95</v>
      </c>
      <c r="U364" s="91" t="s">
        <v>39</v>
      </c>
      <c r="V364" s="58" t="n">
        <v>142.8</v>
      </c>
      <c r="W364" s="77" t="s">
        <v>1164</v>
      </c>
      <c r="X364" s="57"/>
      <c r="Y364" s="58"/>
      <c r="Z364" s="77" t="s">
        <v>1165</v>
      </c>
      <c r="AA364" s="70"/>
      <c r="AB364" s="58"/>
      <c r="AC364" s="69"/>
      <c r="AD364" s="69"/>
      <c r="AE364" s="69"/>
    </row>
    <row r="365" customFormat="false" ht="28.4" hidden="false" customHeight="true" outlineLevel="0" collapsed="false">
      <c r="A365" s="86"/>
      <c r="B365" s="234"/>
      <c r="C365" s="86"/>
      <c r="D365" s="86"/>
      <c r="E365" s="234"/>
      <c r="F365" s="89"/>
      <c r="G365" s="63" t="s">
        <v>176</v>
      </c>
      <c r="H365" s="209" t="str">
        <f aca="false">ROUND(H364*81/1000,2)&amp;" ppb"</f>
        <v>3.79 ppb</v>
      </c>
      <c r="I365" s="91" t="s">
        <v>39</v>
      </c>
      <c r="J365" s="210" t="str">
        <f aca="false">ROUND(J364*81/1000,2)&amp;" ppb"</f>
        <v>0.27 ppb</v>
      </c>
      <c r="K365" s="209" t="str">
        <f aca="false">"&lt;"&amp;ROUND(RIGHT(K364,LEN(K364)-1)*81/1000,2)&amp;" ppb"</f>
        <v>&lt;2.09 ppb</v>
      </c>
      <c r="L365" s="70"/>
      <c r="M365" s="210"/>
      <c r="N365" s="209" t="str">
        <f aca="false">"&lt;"&amp;ROUND(RIGHT(N364,LEN(N364)-1)*1760/1000,2)&amp;" ppb"</f>
        <v>&lt;2.11 ppb</v>
      </c>
      <c r="O365" s="70"/>
      <c r="P365" s="210"/>
      <c r="Q365" s="209" t="str">
        <f aca="false">ROUND(Q364*246/1000,2)&amp;" ppb"</f>
        <v>2.74 ppb</v>
      </c>
      <c r="R365" s="91" t="s">
        <v>39</v>
      </c>
      <c r="S365" s="210" t="str">
        <f aca="false">ROUND(S364*246/1000,2)&amp;" ppb"</f>
        <v>0.66 ppb</v>
      </c>
      <c r="T365" s="209" t="str">
        <f aca="false">ROUND(T364*32300/1000000,2)&amp;" ppm"</f>
        <v>25.19 ppm</v>
      </c>
      <c r="U365" s="91" t="s">
        <v>39</v>
      </c>
      <c r="V365" s="210" t="str">
        <f aca="false">ROUND(V364*32300/1000000,2)&amp;" ppm"</f>
        <v>4.61 ppm</v>
      </c>
      <c r="W365" s="71"/>
      <c r="X365" s="70"/>
      <c r="Y365" s="72"/>
      <c r="Z365" s="71"/>
      <c r="AA365" s="70"/>
      <c r="AB365" s="72"/>
      <c r="AC365" s="73"/>
      <c r="AD365" s="70"/>
      <c r="AE365" s="74"/>
    </row>
    <row r="366" customFormat="false" ht="30" hidden="false" customHeight="true" outlineLevel="0" collapsed="false">
      <c r="A366" s="86"/>
      <c r="B366" s="234"/>
      <c r="C366" s="86"/>
      <c r="D366" s="86"/>
      <c r="E366" s="234"/>
      <c r="F366" s="89"/>
      <c r="G366" s="63" t="s">
        <v>111</v>
      </c>
      <c r="H366" s="134" t="s">
        <v>115</v>
      </c>
      <c r="I366" s="134"/>
      <c r="J366" s="134"/>
      <c r="K366" s="108"/>
      <c r="L366" s="109" t="s">
        <v>80</v>
      </c>
      <c r="M366" s="110"/>
      <c r="N366" s="135"/>
      <c r="O366" s="109" t="s">
        <v>81</v>
      </c>
      <c r="P366" s="136"/>
      <c r="Q366" s="135"/>
      <c r="R366" s="109" t="s">
        <v>117</v>
      </c>
      <c r="S366" s="136"/>
      <c r="T366" s="111"/>
      <c r="U366" s="109"/>
      <c r="V366" s="137"/>
      <c r="W366" s="111"/>
      <c r="X366" s="109"/>
      <c r="Y366" s="137"/>
      <c r="Z366" s="111"/>
      <c r="AA366" s="109"/>
      <c r="AB366" s="137"/>
      <c r="AC366" s="108"/>
      <c r="AD366" s="109"/>
      <c r="AE366" s="110"/>
    </row>
    <row r="367" customFormat="false" ht="27.6" hidden="false" customHeight="true" outlineLevel="0" collapsed="false">
      <c r="A367" s="236"/>
      <c r="B367" s="86"/>
      <c r="C367" s="86"/>
      <c r="D367" s="86"/>
      <c r="E367" s="86"/>
      <c r="F367" s="89"/>
      <c r="G367" s="63" t="s">
        <v>208</v>
      </c>
      <c r="H367" s="56" t="n">
        <v>1659</v>
      </c>
      <c r="I367" s="98" t="s">
        <v>39</v>
      </c>
      <c r="J367" s="237" t="n">
        <v>159.3</v>
      </c>
      <c r="K367" s="56" t="n">
        <v>6.78</v>
      </c>
      <c r="L367" s="98" t="s">
        <v>39</v>
      </c>
      <c r="M367" s="58" t="n">
        <v>16.37</v>
      </c>
      <c r="N367" s="77" t="s">
        <v>1166</v>
      </c>
      <c r="O367" s="57"/>
      <c r="P367" s="58"/>
      <c r="Q367" s="56" t="n">
        <v>16.06</v>
      </c>
      <c r="R367" s="98" t="s">
        <v>39</v>
      </c>
      <c r="S367" s="58" t="n">
        <v>4.719</v>
      </c>
      <c r="T367" s="56"/>
      <c r="U367" s="70"/>
      <c r="V367" s="58"/>
      <c r="W367" s="71"/>
      <c r="X367" s="70"/>
      <c r="Y367" s="58"/>
      <c r="Z367" s="73"/>
      <c r="AA367" s="73"/>
      <c r="AB367" s="73"/>
      <c r="AC367" s="71"/>
      <c r="AD367" s="70"/>
      <c r="AE367" s="58"/>
    </row>
    <row r="368" customFormat="false" ht="29.2" hidden="false" customHeight="true" outlineLevel="0" collapsed="false">
      <c r="A368" s="239"/>
      <c r="B368" s="239"/>
      <c r="C368" s="51"/>
      <c r="D368" s="51"/>
      <c r="E368" s="51"/>
      <c r="F368" s="53"/>
      <c r="G368" s="63" t="s">
        <v>176</v>
      </c>
      <c r="H368" s="209" t="str">
        <f aca="false">ROUND(H367*81/1000,2)&amp;" ppb"</f>
        <v>134.38 ppb</v>
      </c>
      <c r="I368" s="91" t="s">
        <v>39</v>
      </c>
      <c r="J368" s="210" t="str">
        <f aca="false">ROUND(J367*81/1000,2)&amp;" ppb"</f>
        <v>12.9 ppb</v>
      </c>
      <c r="K368" s="71"/>
      <c r="L368" s="57"/>
      <c r="M368" s="72"/>
      <c r="N368" s="56"/>
      <c r="O368" s="70"/>
      <c r="P368" s="58"/>
      <c r="Q368" s="209" t="str">
        <f aca="false">ROUND(Q367*246/1000,2)&amp;" ppb"</f>
        <v>3.95 ppb</v>
      </c>
      <c r="R368" s="91" t="s">
        <v>39</v>
      </c>
      <c r="S368" s="210" t="str">
        <f aca="false">ROUND(S367*246/1000,2)&amp;" ppb"</f>
        <v>1.16 ppb</v>
      </c>
      <c r="T368" s="71"/>
      <c r="U368" s="72"/>
      <c r="V368" s="72"/>
      <c r="W368" s="56"/>
      <c r="X368" s="70"/>
      <c r="Y368" s="72"/>
      <c r="Z368" s="73"/>
      <c r="AA368" s="72"/>
      <c r="AB368" s="72"/>
      <c r="AC368" s="71"/>
      <c r="AD368" s="70"/>
      <c r="AE368" s="72"/>
    </row>
    <row r="369" customFormat="false" ht="34.3" hidden="false" customHeight="true" outlineLevel="0" collapsed="false">
      <c r="A369" s="227" t="s">
        <v>1167</v>
      </c>
      <c r="B369" s="24" t="s">
        <v>1168</v>
      </c>
      <c r="C369" s="203" t="s">
        <v>1169</v>
      </c>
      <c r="D369" s="25" t="n">
        <v>12.976</v>
      </c>
      <c r="E369" s="26" t="s">
        <v>1170</v>
      </c>
      <c r="F369" s="27" t="n">
        <v>44624</v>
      </c>
      <c r="G369" s="28" t="s">
        <v>111</v>
      </c>
      <c r="H369" s="108"/>
      <c r="I369" s="109" t="s">
        <v>27</v>
      </c>
      <c r="J369" s="110"/>
      <c r="K369" s="108"/>
      <c r="L369" s="109" t="s">
        <v>28</v>
      </c>
      <c r="M369" s="110"/>
      <c r="N369" s="108"/>
      <c r="O369" s="109" t="s">
        <v>29</v>
      </c>
      <c r="P369" s="110"/>
      <c r="Q369" s="108"/>
      <c r="R369" s="109" t="s">
        <v>30</v>
      </c>
      <c r="S369" s="110"/>
      <c r="T369" s="111"/>
      <c r="U369" s="109" t="s">
        <v>112</v>
      </c>
      <c r="V369" s="110"/>
      <c r="W369" s="108"/>
      <c r="X369" s="109" t="s">
        <v>32</v>
      </c>
      <c r="Y369" s="110"/>
      <c r="Z369" s="108"/>
      <c r="AA369" s="109" t="s">
        <v>98</v>
      </c>
      <c r="AB369" s="110"/>
      <c r="AC369" s="112" t="s">
        <v>34</v>
      </c>
      <c r="AD369" s="112"/>
      <c r="AE369" s="112"/>
    </row>
    <row r="370" customFormat="false" ht="29.05" hidden="false" customHeight="true" outlineLevel="0" collapsed="false">
      <c r="A370" s="93" t="s">
        <v>1121</v>
      </c>
      <c r="B370" s="93" t="s">
        <v>1171</v>
      </c>
      <c r="C370" s="93"/>
      <c r="D370" s="93"/>
      <c r="E370" s="93"/>
      <c r="F370" s="96" t="n">
        <v>44638</v>
      </c>
      <c r="G370" s="28" t="s">
        <v>208</v>
      </c>
      <c r="H370" s="35" t="s">
        <v>1172</v>
      </c>
      <c r="I370" s="33"/>
      <c r="J370" s="36"/>
      <c r="K370" s="35" t="s">
        <v>1173</v>
      </c>
      <c r="L370" s="33"/>
      <c r="M370" s="36"/>
      <c r="N370" s="35" t="n">
        <v>2.143</v>
      </c>
      <c r="O370" s="33" t="s">
        <v>39</v>
      </c>
      <c r="P370" s="36" t="n">
        <v>1.335</v>
      </c>
      <c r="Q370" s="35" t="s">
        <v>1174</v>
      </c>
      <c r="R370" s="33"/>
      <c r="S370" s="36"/>
      <c r="T370" s="35" t="n">
        <v>1732.4</v>
      </c>
      <c r="U370" s="33" t="s">
        <v>39</v>
      </c>
      <c r="V370" s="36" t="n">
        <v>406.3</v>
      </c>
      <c r="W370" s="35" t="s">
        <v>1175</v>
      </c>
      <c r="X370" s="30"/>
      <c r="Y370" s="36"/>
      <c r="Z370" s="35" t="s">
        <v>1176</v>
      </c>
      <c r="AA370" s="33"/>
      <c r="AB370" s="36"/>
      <c r="AC370" s="167"/>
      <c r="AD370" s="167"/>
      <c r="AE370" s="167"/>
    </row>
    <row r="371" customFormat="false" ht="28.4" hidden="false" customHeight="true" outlineLevel="0" collapsed="false">
      <c r="A371" s="93"/>
      <c r="B371" s="228"/>
      <c r="C371" s="93"/>
      <c r="D371" s="93"/>
      <c r="E371" s="93"/>
      <c r="F371" s="96"/>
      <c r="G371" s="28" t="s">
        <v>176</v>
      </c>
      <c r="H371" s="205" t="str">
        <f aca="false">"&lt;"&amp;ROUND(RIGHT(H370,LEN(H370)-1)*81/1000,2)&amp;" ppb"</f>
        <v>&lt;0.74 ppb</v>
      </c>
      <c r="I371" s="33"/>
      <c r="J371" s="206"/>
      <c r="K371" s="205" t="str">
        <f aca="false">"&lt;"&amp;ROUND(RIGHT(K370,LEN(K370)-1)*81/1000,2)&amp;" ppb"</f>
        <v>&lt;3.94 ppb</v>
      </c>
      <c r="L371" s="33"/>
      <c r="M371" s="206"/>
      <c r="N371" s="205" t="str">
        <f aca="false">ROUND(N370*1760/1000,2)&amp;" ppb"</f>
        <v>3.77 ppb</v>
      </c>
      <c r="O371" s="33" t="s">
        <v>39</v>
      </c>
      <c r="P371" s="206" t="str">
        <f aca="false">ROUND(P370*1760/1000,2)&amp;" ppb"</f>
        <v>2.35 ppb</v>
      </c>
      <c r="Q371" s="205" t="str">
        <f aca="false">"&lt;"&amp;ROUND(RIGHT(Q370,LEN(Q370)-1)*246/1000,2)&amp;" ppb"</f>
        <v>&lt;3.03 ppb</v>
      </c>
      <c r="R371" s="33"/>
      <c r="S371" s="206"/>
      <c r="T371" s="205" t="str">
        <f aca="false">ROUND(T370*32300/1000000,2)&amp;" ppm"</f>
        <v>55.96 ppm</v>
      </c>
      <c r="U371" s="33" t="s">
        <v>39</v>
      </c>
      <c r="V371" s="206" t="str">
        <f aca="false">ROUND(V370*32300/1000000,2)&amp;" ppm"</f>
        <v>13.12 ppm</v>
      </c>
      <c r="W371" s="29"/>
      <c r="X371" s="33"/>
      <c r="Y371" s="31"/>
      <c r="Z371" s="29"/>
      <c r="AA371" s="33"/>
      <c r="AB371" s="31"/>
      <c r="AC371" s="37"/>
      <c r="AD371" s="33"/>
      <c r="AE371" s="38"/>
    </row>
    <row r="372" customFormat="false" ht="30" hidden="false" customHeight="true" outlineLevel="0" collapsed="false">
      <c r="A372" s="93"/>
      <c r="B372" s="228"/>
      <c r="C372" s="93"/>
      <c r="D372" s="93"/>
      <c r="E372" s="93"/>
      <c r="F372" s="96"/>
      <c r="G372" s="28" t="s">
        <v>111</v>
      </c>
      <c r="H372" s="134" t="s">
        <v>115</v>
      </c>
      <c r="I372" s="134"/>
      <c r="J372" s="134"/>
      <c r="K372" s="108"/>
      <c r="L372" s="109" t="s">
        <v>80</v>
      </c>
      <c r="M372" s="110"/>
      <c r="N372" s="135"/>
      <c r="O372" s="109" t="s">
        <v>81</v>
      </c>
      <c r="P372" s="136"/>
      <c r="Q372" s="135"/>
      <c r="R372" s="109" t="s">
        <v>117</v>
      </c>
      <c r="S372" s="136"/>
      <c r="T372" s="111"/>
      <c r="U372" s="109"/>
      <c r="V372" s="137"/>
      <c r="W372" s="111"/>
      <c r="X372" s="109"/>
      <c r="Y372" s="137"/>
      <c r="Z372" s="111"/>
      <c r="AA372" s="109"/>
      <c r="AB372" s="137"/>
      <c r="AC372" s="108"/>
      <c r="AD372" s="109"/>
      <c r="AE372" s="110"/>
    </row>
    <row r="373" customFormat="false" ht="27.6" hidden="false" customHeight="true" outlineLevel="0" collapsed="false">
      <c r="A373" s="230"/>
      <c r="B373" s="93"/>
      <c r="C373" s="93"/>
      <c r="D373" s="93"/>
      <c r="E373" s="93"/>
      <c r="F373" s="96"/>
      <c r="G373" s="28" t="s">
        <v>208</v>
      </c>
      <c r="H373" s="35" t="n">
        <v>2359.4</v>
      </c>
      <c r="I373" s="30" t="s">
        <v>39</v>
      </c>
      <c r="J373" s="287" t="n">
        <v>383.5</v>
      </c>
      <c r="K373" s="35" t="s">
        <v>1177</v>
      </c>
      <c r="L373" s="30"/>
      <c r="M373" s="287"/>
      <c r="N373" s="35" t="s">
        <v>1178</v>
      </c>
      <c r="O373" s="30"/>
      <c r="P373" s="36"/>
      <c r="Q373" s="35" t="n">
        <v>19.59</v>
      </c>
      <c r="R373" s="30" t="s">
        <v>39</v>
      </c>
      <c r="S373" s="36" t="n">
        <v>13.43</v>
      </c>
      <c r="T373" s="35"/>
      <c r="U373" s="33"/>
      <c r="V373" s="36"/>
      <c r="W373" s="29"/>
      <c r="X373" s="33"/>
      <c r="Y373" s="36"/>
      <c r="Z373" s="37"/>
      <c r="AA373" s="37"/>
      <c r="AB373" s="37"/>
      <c r="AC373" s="29"/>
      <c r="AD373" s="33"/>
      <c r="AE373" s="36"/>
    </row>
    <row r="374" customFormat="false" ht="29.2" hidden="false" customHeight="true" outlineLevel="0" collapsed="false">
      <c r="A374" s="232"/>
      <c r="B374" s="232"/>
      <c r="C374" s="39"/>
      <c r="D374" s="39"/>
      <c r="E374" s="39"/>
      <c r="F374" s="40"/>
      <c r="G374" s="28" t="s">
        <v>176</v>
      </c>
      <c r="H374" s="205" t="str">
        <f aca="false">ROUND(H373*81/1000,2)&amp;" ppb"</f>
        <v>191.11 ppb</v>
      </c>
      <c r="I374" s="33" t="s">
        <v>39</v>
      </c>
      <c r="J374" s="206" t="str">
        <f aca="false">ROUND(J373*81/1000,2)&amp;" ppb"</f>
        <v>31.06 ppb</v>
      </c>
      <c r="K374" s="29"/>
      <c r="L374" s="30"/>
      <c r="M374" s="31"/>
      <c r="N374" s="35"/>
      <c r="O374" s="33"/>
      <c r="P374" s="36"/>
      <c r="Q374" s="205" t="str">
        <f aca="false">ROUND(Q373*246/1000,2)&amp;" ppb"</f>
        <v>4.82 ppb</v>
      </c>
      <c r="R374" s="33" t="s">
        <v>39</v>
      </c>
      <c r="S374" s="206" t="str">
        <f aca="false">ROUND(S373*246/1000,2)&amp;" ppb"</f>
        <v>3.3 ppb</v>
      </c>
      <c r="T374" s="29"/>
      <c r="U374" s="31"/>
      <c r="V374" s="31"/>
      <c r="W374" s="35"/>
      <c r="X374" s="33"/>
      <c r="Y374" s="31"/>
      <c r="Z374" s="37"/>
      <c r="AA374" s="31"/>
      <c r="AB374" s="31"/>
      <c r="AC374" s="29"/>
      <c r="AD374" s="33"/>
      <c r="AE374" s="31"/>
    </row>
    <row r="375" customFormat="false" ht="34.3" hidden="false" customHeight="true" outlineLevel="0" collapsed="false">
      <c r="A375" s="233" t="s">
        <v>1179</v>
      </c>
      <c r="B375" s="41" t="s">
        <v>1180</v>
      </c>
      <c r="C375" s="189" t="s">
        <v>1181</v>
      </c>
      <c r="D375" s="76" t="n">
        <v>13.813</v>
      </c>
      <c r="E375" s="42" t="n">
        <v>220318</v>
      </c>
      <c r="F375" s="62" t="n">
        <v>44638</v>
      </c>
      <c r="G375" s="63" t="s">
        <v>111</v>
      </c>
      <c r="H375" s="108"/>
      <c r="I375" s="109" t="s">
        <v>27</v>
      </c>
      <c r="J375" s="110"/>
      <c r="K375" s="108"/>
      <c r="L375" s="109" t="s">
        <v>28</v>
      </c>
      <c r="M375" s="110"/>
      <c r="N375" s="108"/>
      <c r="O375" s="109" t="s">
        <v>29</v>
      </c>
      <c r="P375" s="110"/>
      <c r="Q375" s="108"/>
      <c r="R375" s="109" t="s">
        <v>30</v>
      </c>
      <c r="S375" s="110"/>
      <c r="T375" s="111"/>
      <c r="U375" s="109" t="s">
        <v>112</v>
      </c>
      <c r="V375" s="110"/>
      <c r="W375" s="108"/>
      <c r="X375" s="109" t="s">
        <v>32</v>
      </c>
      <c r="Y375" s="110"/>
      <c r="Z375" s="108"/>
      <c r="AA375" s="109" t="s">
        <v>98</v>
      </c>
      <c r="AB375" s="110"/>
      <c r="AC375" s="112" t="s">
        <v>34</v>
      </c>
      <c r="AD375" s="112"/>
      <c r="AE375" s="112"/>
    </row>
    <row r="376" customFormat="false" ht="29.05" hidden="false" customHeight="true" outlineLevel="0" collapsed="false">
      <c r="A376" s="86" t="s">
        <v>1137</v>
      </c>
      <c r="B376" s="86" t="s">
        <v>1182</v>
      </c>
      <c r="C376" s="86"/>
      <c r="D376" s="86"/>
      <c r="E376" s="86"/>
      <c r="F376" s="89" t="n">
        <v>44652</v>
      </c>
      <c r="G376" s="63" t="s">
        <v>208</v>
      </c>
      <c r="H376" s="77" t="s">
        <v>1183</v>
      </c>
      <c r="I376" s="70"/>
      <c r="J376" s="58"/>
      <c r="K376" s="77" t="s">
        <v>1184</v>
      </c>
      <c r="L376" s="70"/>
      <c r="M376" s="58"/>
      <c r="N376" s="77" t="s">
        <v>1185</v>
      </c>
      <c r="O376" s="70"/>
      <c r="P376" s="58"/>
      <c r="Q376" s="56" t="n">
        <v>4.529</v>
      </c>
      <c r="R376" s="91" t="s">
        <v>39</v>
      </c>
      <c r="S376" s="58" t="n">
        <v>4.499</v>
      </c>
      <c r="T376" s="56" t="n">
        <v>829.44</v>
      </c>
      <c r="U376" s="91" t="s">
        <v>39</v>
      </c>
      <c r="V376" s="58" t="n">
        <v>240.3</v>
      </c>
      <c r="W376" s="77" t="s">
        <v>1186</v>
      </c>
      <c r="X376" s="57"/>
      <c r="Y376" s="58"/>
      <c r="Z376" s="77" t="s">
        <v>1187</v>
      </c>
      <c r="AA376" s="70"/>
      <c r="AB376" s="58"/>
      <c r="AC376" s="69"/>
      <c r="AD376" s="69"/>
      <c r="AE376" s="69"/>
    </row>
    <row r="377" customFormat="false" ht="28.4" hidden="false" customHeight="true" outlineLevel="0" collapsed="false">
      <c r="A377" s="86"/>
      <c r="B377" s="234"/>
      <c r="C377" s="86"/>
      <c r="D377" s="86"/>
      <c r="E377" s="86"/>
      <c r="F377" s="89"/>
      <c r="G377" s="63" t="s">
        <v>176</v>
      </c>
      <c r="H377" s="209" t="str">
        <f aca="false">"&lt;"&amp;ROUND(RIGHT(H376,LEN(H376)-1)*81/1000,2)&amp;" ppb"</f>
        <v>&lt;0.32 ppb</v>
      </c>
      <c r="I377" s="70"/>
      <c r="J377" s="210"/>
      <c r="K377" s="209" t="str">
        <f aca="false">"&lt;"&amp;ROUND(RIGHT(K376,LEN(K376)-1)*81/1000,2)&amp;" ppb"</f>
        <v>&lt;3.81 ppb</v>
      </c>
      <c r="L377" s="70"/>
      <c r="M377" s="210"/>
      <c r="N377" s="209" t="str">
        <f aca="false">"&lt;"&amp;ROUND(RIGHT(N376,LEN(N376)-1)*1760/1000,2)&amp;" ppb"</f>
        <v>&lt;3.87 ppb</v>
      </c>
      <c r="O377" s="70"/>
      <c r="P377" s="210"/>
      <c r="Q377" s="209" t="str">
        <f aca="false">ROUND(Q376*246/1000,2)&amp;" ppb"</f>
        <v>1.11 ppb</v>
      </c>
      <c r="R377" s="91" t="s">
        <v>39</v>
      </c>
      <c r="S377" s="210" t="str">
        <f aca="false">ROUND(S376*246/1000,2)&amp;" ppb"</f>
        <v>1.11 ppb</v>
      </c>
      <c r="T377" s="209" t="str">
        <f aca="false">ROUND(T376*32300/1000000,2)&amp;" ppm"</f>
        <v>26.79 ppm</v>
      </c>
      <c r="U377" s="91" t="s">
        <v>39</v>
      </c>
      <c r="V377" s="210" t="str">
        <f aca="false">ROUND(V376*32300/1000000,2)&amp;" ppm"</f>
        <v>7.76 ppm</v>
      </c>
      <c r="W377" s="71"/>
      <c r="X377" s="70"/>
      <c r="Y377" s="72"/>
      <c r="Z377" s="71"/>
      <c r="AA377" s="70"/>
      <c r="AB377" s="72"/>
      <c r="AC377" s="73"/>
      <c r="AD377" s="70"/>
      <c r="AE377" s="74"/>
    </row>
    <row r="378" customFormat="false" ht="30" hidden="false" customHeight="true" outlineLevel="0" collapsed="false">
      <c r="A378" s="86"/>
      <c r="B378" s="234"/>
      <c r="C378" s="86"/>
      <c r="D378" s="86"/>
      <c r="E378" s="86"/>
      <c r="F378" s="89"/>
      <c r="G378" s="63" t="s">
        <v>111</v>
      </c>
      <c r="H378" s="134" t="s">
        <v>115</v>
      </c>
      <c r="I378" s="134"/>
      <c r="J378" s="134"/>
      <c r="K378" s="108"/>
      <c r="L378" s="109" t="s">
        <v>80</v>
      </c>
      <c r="M378" s="110"/>
      <c r="N378" s="135"/>
      <c r="O378" s="109" t="s">
        <v>81</v>
      </c>
      <c r="P378" s="136"/>
      <c r="Q378" s="135"/>
      <c r="R378" s="109" t="s">
        <v>117</v>
      </c>
      <c r="S378" s="136"/>
      <c r="T378" s="111"/>
      <c r="U378" s="109"/>
      <c r="V378" s="137"/>
      <c r="W378" s="111"/>
      <c r="X378" s="109"/>
      <c r="Y378" s="137"/>
      <c r="Z378" s="111"/>
      <c r="AA378" s="109"/>
      <c r="AB378" s="137"/>
      <c r="AC378" s="108"/>
      <c r="AD378" s="109"/>
      <c r="AE378" s="110"/>
    </row>
    <row r="379" customFormat="false" ht="27.6" hidden="false" customHeight="true" outlineLevel="0" collapsed="false">
      <c r="A379" s="236"/>
      <c r="B379" s="86"/>
      <c r="C379" s="86"/>
      <c r="D379" s="86"/>
      <c r="E379" s="86"/>
      <c r="F379" s="89"/>
      <c r="G379" s="63" t="s">
        <v>208</v>
      </c>
      <c r="H379" s="77" t="s">
        <v>1188</v>
      </c>
      <c r="I379" s="57"/>
      <c r="J379" s="237"/>
      <c r="K379" s="238" t="n">
        <v>38.834</v>
      </c>
      <c r="L379" s="98" t="s">
        <v>39</v>
      </c>
      <c r="M379" s="58" t="n">
        <v>30.28</v>
      </c>
      <c r="N379" s="77" t="s">
        <v>1189</v>
      </c>
      <c r="O379" s="57"/>
      <c r="P379" s="58"/>
      <c r="Q379" s="56" t="n">
        <v>14.23</v>
      </c>
      <c r="R379" s="98" t="s">
        <v>39</v>
      </c>
      <c r="S379" s="58" t="n">
        <v>9.498</v>
      </c>
      <c r="T379" s="56"/>
      <c r="U379" s="70"/>
      <c r="V379" s="58"/>
      <c r="W379" s="71"/>
      <c r="X379" s="70"/>
      <c r="Y379" s="58"/>
      <c r="Z379" s="73"/>
      <c r="AA379" s="73"/>
      <c r="AB379" s="73"/>
      <c r="AC379" s="71"/>
      <c r="AD379" s="70"/>
      <c r="AE379" s="58"/>
    </row>
    <row r="380" customFormat="false" ht="29.2" hidden="false" customHeight="true" outlineLevel="0" collapsed="false">
      <c r="A380" s="239"/>
      <c r="B380" s="239"/>
      <c r="C380" s="51"/>
      <c r="D380" s="51"/>
      <c r="E380" s="51"/>
      <c r="F380" s="53"/>
      <c r="G380" s="63" t="s">
        <v>176</v>
      </c>
      <c r="H380" s="209" t="str">
        <f aca="false">"&lt;"&amp;ROUND(RIGHT(H379,LEN(H379)-1)*81/1000,2)&amp;" ppb"</f>
        <v>&lt;12.98 ppb</v>
      </c>
      <c r="I380" s="70"/>
      <c r="J380" s="210"/>
      <c r="K380" s="71"/>
      <c r="L380" s="57"/>
      <c r="M380" s="72"/>
      <c r="N380" s="56"/>
      <c r="O380" s="70"/>
      <c r="P380" s="58"/>
      <c r="Q380" s="209" t="str">
        <f aca="false">ROUND(Q379*246/1000,2)&amp;" ppb"</f>
        <v>3.5 ppb</v>
      </c>
      <c r="R380" s="91" t="s">
        <v>39</v>
      </c>
      <c r="S380" s="210" t="str">
        <f aca="false">ROUND(S379*246/1000,2)&amp;" ppb"</f>
        <v>2.34 ppb</v>
      </c>
      <c r="T380" s="71"/>
      <c r="U380" s="72"/>
      <c r="V380" s="72"/>
      <c r="W380" s="56"/>
      <c r="X380" s="70"/>
      <c r="Y380" s="72"/>
      <c r="Z380" s="73"/>
      <c r="AA380" s="72"/>
      <c r="AB380" s="72"/>
      <c r="AC380" s="71"/>
      <c r="AD380" s="70"/>
      <c r="AE380" s="72"/>
    </row>
    <row r="381" customFormat="false" ht="56.35" hidden="false" customHeight="true" outlineLevel="0" collapsed="false">
      <c r="A381" s="227" t="s">
        <v>1190</v>
      </c>
      <c r="B381" s="24" t="s">
        <v>1191</v>
      </c>
      <c r="C381" s="203" t="s">
        <v>1192</v>
      </c>
      <c r="D381" s="25" t="n">
        <v>12.22</v>
      </c>
      <c r="E381" s="26" t="s">
        <v>1193</v>
      </c>
      <c r="F381" s="27" t="n">
        <v>44740</v>
      </c>
      <c r="G381" s="28" t="s">
        <v>111</v>
      </c>
      <c r="H381" s="108"/>
      <c r="I381" s="109" t="s">
        <v>27</v>
      </c>
      <c r="J381" s="110"/>
      <c r="K381" s="108"/>
      <c r="L381" s="109" t="s">
        <v>28</v>
      </c>
      <c r="M381" s="110"/>
      <c r="N381" s="108"/>
      <c r="O381" s="109" t="s">
        <v>29</v>
      </c>
      <c r="P381" s="110"/>
      <c r="Q381" s="108"/>
      <c r="R381" s="109" t="s">
        <v>30</v>
      </c>
      <c r="S381" s="110"/>
      <c r="T381" s="111"/>
      <c r="U381" s="109" t="s">
        <v>112</v>
      </c>
      <c r="V381" s="110"/>
      <c r="W381" s="108"/>
      <c r="X381" s="109" t="s">
        <v>32</v>
      </c>
      <c r="Y381" s="110"/>
      <c r="Z381" s="108"/>
      <c r="AA381" s="109" t="s">
        <v>98</v>
      </c>
      <c r="AB381" s="110"/>
      <c r="AC381" s="112" t="s">
        <v>34</v>
      </c>
      <c r="AD381" s="112"/>
      <c r="AE381" s="112"/>
    </row>
    <row r="382" customFormat="false" ht="29.05" hidden="false" customHeight="true" outlineLevel="0" collapsed="false">
      <c r="A382" s="93" t="s">
        <v>1194</v>
      </c>
      <c r="B382" s="93" t="s">
        <v>1195</v>
      </c>
      <c r="C382" s="93"/>
      <c r="D382" s="93"/>
      <c r="E382" s="93"/>
      <c r="F382" s="96" t="n">
        <v>44754</v>
      </c>
      <c r="G382" s="28" t="s">
        <v>208</v>
      </c>
      <c r="H382" s="35" t="n">
        <v>8.192</v>
      </c>
      <c r="I382" s="33" t="s">
        <v>39</v>
      </c>
      <c r="J382" s="36" t="n">
        <v>4.018</v>
      </c>
      <c r="K382" s="35" t="s">
        <v>1196</v>
      </c>
      <c r="L382" s="33"/>
      <c r="M382" s="36"/>
      <c r="N382" s="35" t="s">
        <v>1197</v>
      </c>
      <c r="O382" s="33"/>
      <c r="P382" s="36"/>
      <c r="Q382" s="35" t="n">
        <v>5.808</v>
      </c>
      <c r="R382" s="33" t="s">
        <v>39</v>
      </c>
      <c r="S382" s="36" t="n">
        <v>4.098</v>
      </c>
      <c r="T382" s="35" t="n">
        <v>1128.6</v>
      </c>
      <c r="U382" s="33" t="s">
        <v>39</v>
      </c>
      <c r="V382" s="36" t="n">
        <v>253</v>
      </c>
      <c r="W382" s="35" t="s">
        <v>1198</v>
      </c>
      <c r="X382" s="30"/>
      <c r="Y382" s="36"/>
      <c r="Z382" s="35" t="s">
        <v>1199</v>
      </c>
      <c r="AA382" s="33"/>
      <c r="AB382" s="36"/>
      <c r="AC382" s="167"/>
      <c r="AD382" s="167"/>
      <c r="AE382" s="167"/>
    </row>
    <row r="383" customFormat="false" ht="28.4" hidden="false" customHeight="true" outlineLevel="0" collapsed="false">
      <c r="A383" s="93"/>
      <c r="B383" s="228"/>
      <c r="C383" s="93"/>
      <c r="D383" s="93"/>
      <c r="E383" s="93"/>
      <c r="F383" s="96"/>
      <c r="G383" s="28" t="s">
        <v>176</v>
      </c>
      <c r="H383" s="205" t="str">
        <f aca="false">ROUND(H382*81/1000,2)&amp;" ppb"</f>
        <v>0.66 ppb</v>
      </c>
      <c r="I383" s="33" t="s">
        <v>39</v>
      </c>
      <c r="J383" s="206" t="str">
        <f aca="false">ROUND(J382*81/1000,2)&amp;" ppb"</f>
        <v>0.33 ppb</v>
      </c>
      <c r="K383" s="205" t="str">
        <f aca="false">"&lt;"&amp;ROUND(RIGHT(K382,LEN(K382)-1)*81/1000,2)&amp;" ppb"</f>
        <v>&lt;2.31 ppb</v>
      </c>
      <c r="L383" s="33"/>
      <c r="M383" s="206"/>
      <c r="N383" s="205" t="str">
        <f aca="false">"&lt;"&amp;ROUND(RIGHT(N382,LEN(N382)-1)*1760/1000,2)&amp;" ppb"</f>
        <v>&lt;2.18 ppb</v>
      </c>
      <c r="O383" s="33"/>
      <c r="P383" s="206"/>
      <c r="Q383" s="205" t="str">
        <f aca="false">ROUND(Q382*246/1000,2)&amp;" ppb"</f>
        <v>1.43 ppb</v>
      </c>
      <c r="R383" s="33" t="s">
        <v>39</v>
      </c>
      <c r="S383" s="206" t="str">
        <f aca="false">ROUND(S382*246/1000,2)&amp;" ppb"</f>
        <v>1.01 ppb</v>
      </c>
      <c r="T383" s="205" t="str">
        <f aca="false">ROUND(T382*32300/1000000,2)&amp;" ppm"</f>
        <v>36.45 ppm</v>
      </c>
      <c r="U383" s="33" t="s">
        <v>39</v>
      </c>
      <c r="V383" s="206" t="str">
        <f aca="false">ROUND(V382*32300/1000000,2)&amp;" ppm"</f>
        <v>8.17 ppm</v>
      </c>
      <c r="W383" s="29"/>
      <c r="X383" s="33"/>
      <c r="Y383" s="31"/>
      <c r="Z383" s="29"/>
      <c r="AA383" s="33"/>
      <c r="AB383" s="31"/>
      <c r="AC383" s="37"/>
      <c r="AD383" s="33"/>
      <c r="AE383" s="38"/>
    </row>
    <row r="384" customFormat="false" ht="30" hidden="false" customHeight="true" outlineLevel="0" collapsed="false">
      <c r="A384" s="93"/>
      <c r="B384" s="228"/>
      <c r="C384" s="93"/>
      <c r="D384" s="93"/>
      <c r="E384" s="93"/>
      <c r="F384" s="96"/>
      <c r="G384" s="28" t="s">
        <v>111</v>
      </c>
      <c r="H384" s="134" t="s">
        <v>115</v>
      </c>
      <c r="I384" s="134"/>
      <c r="J384" s="134"/>
      <c r="K384" s="108"/>
      <c r="L384" s="109" t="s">
        <v>80</v>
      </c>
      <c r="M384" s="110"/>
      <c r="N384" s="135"/>
      <c r="O384" s="109" t="s">
        <v>81</v>
      </c>
      <c r="P384" s="136"/>
      <c r="Q384" s="135"/>
      <c r="R384" s="109" t="s">
        <v>117</v>
      </c>
      <c r="S384" s="136"/>
      <c r="T384" s="111"/>
      <c r="U384" s="109"/>
      <c r="V384" s="137"/>
      <c r="W384" s="111"/>
      <c r="X384" s="109"/>
      <c r="Y384" s="137"/>
      <c r="Z384" s="111"/>
      <c r="AA384" s="109"/>
      <c r="AB384" s="137"/>
      <c r="AC384" s="108"/>
      <c r="AD384" s="109"/>
      <c r="AE384" s="110"/>
    </row>
    <row r="385" customFormat="false" ht="27.6" hidden="false" customHeight="true" outlineLevel="0" collapsed="false">
      <c r="A385" s="230"/>
      <c r="B385" s="93"/>
      <c r="C385" s="93"/>
      <c r="D385" s="93"/>
      <c r="E385" s="93"/>
      <c r="F385" s="96"/>
      <c r="G385" s="28" t="s">
        <v>208</v>
      </c>
      <c r="H385" s="35" t="n">
        <v>61.252</v>
      </c>
      <c r="I385" s="30" t="s">
        <v>39</v>
      </c>
      <c r="J385" s="287" t="n">
        <v>196.1</v>
      </c>
      <c r="K385" s="35" t="n">
        <v>40.478</v>
      </c>
      <c r="L385" s="30" t="s">
        <v>39</v>
      </c>
      <c r="M385" s="36" t="n">
        <v>25.71</v>
      </c>
      <c r="N385" s="35" t="s">
        <v>1200</v>
      </c>
      <c r="O385" s="30"/>
      <c r="P385" s="36"/>
      <c r="Q385" s="35" t="n">
        <v>20.79</v>
      </c>
      <c r="R385" s="30" t="s">
        <v>39</v>
      </c>
      <c r="S385" s="36" t="n">
        <v>8.274</v>
      </c>
      <c r="T385" s="35"/>
      <c r="U385" s="33"/>
      <c r="V385" s="36"/>
      <c r="W385" s="29"/>
      <c r="X385" s="33"/>
      <c r="Y385" s="36"/>
      <c r="Z385" s="37"/>
      <c r="AA385" s="37"/>
      <c r="AB385" s="37"/>
      <c r="AC385" s="29"/>
      <c r="AD385" s="33"/>
      <c r="AE385" s="36"/>
    </row>
    <row r="386" customFormat="false" ht="29.2" hidden="false" customHeight="true" outlineLevel="0" collapsed="false">
      <c r="A386" s="232"/>
      <c r="B386" s="232"/>
      <c r="C386" s="39"/>
      <c r="D386" s="39"/>
      <c r="E386" s="39"/>
      <c r="F386" s="40"/>
      <c r="G386" s="28" t="s">
        <v>176</v>
      </c>
      <c r="H386" s="205" t="str">
        <f aca="false">ROUND(H385*81/1000,2)&amp;" ppb"</f>
        <v>4.96 ppb</v>
      </c>
      <c r="I386" s="33" t="s">
        <v>39</v>
      </c>
      <c r="J386" s="206" t="str">
        <f aca="false">ROUND(J385*81/1000,2)&amp;" ppb"</f>
        <v>15.88 ppb</v>
      </c>
      <c r="K386" s="29"/>
      <c r="L386" s="30"/>
      <c r="M386" s="31"/>
      <c r="N386" s="35"/>
      <c r="O386" s="33"/>
      <c r="P386" s="36"/>
      <c r="Q386" s="205" t="str">
        <f aca="false">ROUND(Q385*246/1000,2)&amp;" ppb"</f>
        <v>5.11 ppb</v>
      </c>
      <c r="R386" s="33" t="s">
        <v>39</v>
      </c>
      <c r="S386" s="206" t="str">
        <f aca="false">ROUND(S385*246/1000,2)&amp;" ppb"</f>
        <v>2.04 ppb</v>
      </c>
      <c r="T386" s="29"/>
      <c r="U386" s="31"/>
      <c r="V386" s="31"/>
      <c r="W386" s="35"/>
      <c r="X386" s="33"/>
      <c r="Y386" s="31"/>
      <c r="Z386" s="37"/>
      <c r="AA386" s="31"/>
      <c r="AB386" s="31"/>
      <c r="AC386" s="29"/>
      <c r="AD386" s="33"/>
      <c r="AE386" s="31"/>
    </row>
    <row r="387" customFormat="false" ht="34.3" hidden="false" customHeight="true" outlineLevel="0" collapsed="false">
      <c r="A387" s="233" t="s">
        <v>1201</v>
      </c>
      <c r="B387" s="41" t="s">
        <v>1202</v>
      </c>
      <c r="C387" s="189" t="s">
        <v>1203</v>
      </c>
      <c r="D387" s="76" t="n">
        <v>12.724</v>
      </c>
      <c r="E387" s="42" t="s">
        <v>1204</v>
      </c>
      <c r="F387" s="62" t="n">
        <v>44727</v>
      </c>
      <c r="G387" s="63" t="s">
        <v>111</v>
      </c>
      <c r="H387" s="108"/>
      <c r="I387" s="109" t="s">
        <v>27</v>
      </c>
      <c r="J387" s="110"/>
      <c r="K387" s="108"/>
      <c r="L387" s="109" t="s">
        <v>28</v>
      </c>
      <c r="M387" s="110"/>
      <c r="N387" s="108"/>
      <c r="O387" s="109" t="s">
        <v>29</v>
      </c>
      <c r="P387" s="110"/>
      <c r="Q387" s="108"/>
      <c r="R387" s="109" t="s">
        <v>30</v>
      </c>
      <c r="S387" s="110"/>
      <c r="T387" s="111"/>
      <c r="U387" s="109" t="s">
        <v>112</v>
      </c>
      <c r="V387" s="110"/>
      <c r="W387" s="108"/>
      <c r="X387" s="109" t="s">
        <v>32</v>
      </c>
      <c r="Y387" s="110"/>
      <c r="Z387" s="108"/>
      <c r="AA387" s="109" t="s">
        <v>98</v>
      </c>
      <c r="AB387" s="110"/>
      <c r="AC387" s="112" t="s">
        <v>34</v>
      </c>
      <c r="AD387" s="112"/>
      <c r="AE387" s="112"/>
    </row>
    <row r="388" customFormat="false" ht="29.05" hidden="false" customHeight="true" outlineLevel="0" collapsed="false">
      <c r="A388" s="86" t="s">
        <v>1137</v>
      </c>
      <c r="B388" s="86" t="s">
        <v>1205</v>
      </c>
      <c r="C388" s="86"/>
      <c r="D388" s="86"/>
      <c r="E388" s="86"/>
      <c r="F388" s="89" t="n">
        <v>44740</v>
      </c>
      <c r="G388" s="63" t="s">
        <v>208</v>
      </c>
      <c r="H388" s="56" t="n">
        <v>3.124</v>
      </c>
      <c r="I388" s="91" t="s">
        <v>39</v>
      </c>
      <c r="J388" s="58" t="n">
        <v>3.843</v>
      </c>
      <c r="K388" s="77" t="s">
        <v>1206</v>
      </c>
      <c r="L388" s="70"/>
      <c r="M388" s="58"/>
      <c r="N388" s="56" t="n">
        <v>0.642</v>
      </c>
      <c r="O388" s="91" t="s">
        <v>39</v>
      </c>
      <c r="P388" s="58" t="n">
        <v>0.7719</v>
      </c>
      <c r="Q388" s="56" t="n">
        <v>6.79</v>
      </c>
      <c r="R388" s="91" t="s">
        <v>39</v>
      </c>
      <c r="S388" s="58" t="n">
        <v>4.146</v>
      </c>
      <c r="T388" s="56" t="n">
        <v>1323.1</v>
      </c>
      <c r="U388" s="91" t="s">
        <v>39</v>
      </c>
      <c r="V388" s="58" t="n">
        <v>263.6</v>
      </c>
      <c r="W388" s="77" t="s">
        <v>1207</v>
      </c>
      <c r="X388" s="57"/>
      <c r="Y388" s="58"/>
      <c r="Z388" s="77" t="s">
        <v>1208</v>
      </c>
      <c r="AA388" s="70"/>
      <c r="AB388" s="58"/>
      <c r="AC388" s="69"/>
      <c r="AD388" s="69"/>
      <c r="AE388" s="69"/>
    </row>
    <row r="389" customFormat="false" ht="28.4" hidden="false" customHeight="true" outlineLevel="0" collapsed="false">
      <c r="A389" s="86"/>
      <c r="B389" s="234"/>
      <c r="C389" s="86"/>
      <c r="D389" s="86"/>
      <c r="E389" s="86"/>
      <c r="F389" s="89"/>
      <c r="G389" s="63" t="s">
        <v>176</v>
      </c>
      <c r="H389" s="209" t="str">
        <f aca="false">ROUND(H388*81/1000,2)&amp;" ppb"</f>
        <v>0.25 ppb</v>
      </c>
      <c r="I389" s="91" t="s">
        <v>39</v>
      </c>
      <c r="J389" s="210" t="str">
        <f aca="false">ROUND(J388*81/1000,2)&amp;" ppb"</f>
        <v>0.31 ppb</v>
      </c>
      <c r="K389" s="209" t="str">
        <f aca="false">"&lt;"&amp;ROUND(RIGHT(K388,LEN(K388)-1)*81/1000,2)&amp;" ppb"</f>
        <v>&lt;1.52 ppb</v>
      </c>
      <c r="L389" s="70"/>
      <c r="M389" s="210"/>
      <c r="N389" s="209" t="str">
        <f aca="false">ROUND(N388*1760/1000,2)&amp;" ppb"</f>
        <v>1.13 ppb</v>
      </c>
      <c r="O389" s="91" t="s">
        <v>39</v>
      </c>
      <c r="P389" s="210" t="str">
        <f aca="false">ROUND(P388*1760/1000,2)&amp;" ppb"</f>
        <v>1.36 ppb</v>
      </c>
      <c r="Q389" s="209" t="str">
        <f aca="false">ROUND(Q388*246/1000,2)&amp;" ppb"</f>
        <v>1.67 ppb</v>
      </c>
      <c r="R389" s="91" t="s">
        <v>39</v>
      </c>
      <c r="S389" s="210" t="str">
        <f aca="false">ROUND(S388*246/1000,2)&amp;" ppb"</f>
        <v>1.02 ppb</v>
      </c>
      <c r="T389" s="209" t="str">
        <f aca="false">ROUND(T388*32300/1000000,2)&amp;" ppm"</f>
        <v>42.74 ppm</v>
      </c>
      <c r="U389" s="91" t="s">
        <v>39</v>
      </c>
      <c r="V389" s="210" t="str">
        <f aca="false">ROUND(V388*32300/1000000,2)&amp;" ppm"</f>
        <v>8.51 ppm</v>
      </c>
      <c r="W389" s="71"/>
      <c r="X389" s="70"/>
      <c r="Y389" s="72"/>
      <c r="Z389" s="71"/>
      <c r="AA389" s="70"/>
      <c r="AB389" s="72"/>
      <c r="AC389" s="73"/>
      <c r="AD389" s="70"/>
      <c r="AE389" s="74"/>
    </row>
    <row r="390" customFormat="false" ht="30" hidden="false" customHeight="true" outlineLevel="0" collapsed="false">
      <c r="A390" s="86"/>
      <c r="B390" s="234"/>
      <c r="C390" s="86"/>
      <c r="D390" s="86"/>
      <c r="E390" s="86"/>
      <c r="F390" s="89"/>
      <c r="G390" s="63" t="s">
        <v>111</v>
      </c>
      <c r="H390" s="134" t="s">
        <v>115</v>
      </c>
      <c r="I390" s="134"/>
      <c r="J390" s="134"/>
      <c r="K390" s="108"/>
      <c r="L390" s="109" t="s">
        <v>80</v>
      </c>
      <c r="M390" s="110"/>
      <c r="N390" s="135"/>
      <c r="O390" s="109" t="s">
        <v>81</v>
      </c>
      <c r="P390" s="136"/>
      <c r="Q390" s="135"/>
      <c r="R390" s="109" t="s">
        <v>117</v>
      </c>
      <c r="S390" s="136"/>
      <c r="T390" s="111"/>
      <c r="U390" s="109"/>
      <c r="V390" s="137"/>
      <c r="W390" s="111"/>
      <c r="X390" s="109"/>
      <c r="Y390" s="137"/>
      <c r="Z390" s="111"/>
      <c r="AA390" s="109"/>
      <c r="AB390" s="137"/>
      <c r="AC390" s="108"/>
      <c r="AD390" s="109"/>
      <c r="AE390" s="110"/>
    </row>
    <row r="391" customFormat="false" ht="27.6" hidden="false" customHeight="true" outlineLevel="0" collapsed="false">
      <c r="A391" s="236"/>
      <c r="B391" s="86"/>
      <c r="C391" s="86"/>
      <c r="D391" s="86"/>
      <c r="E391" s="86"/>
      <c r="F391" s="89"/>
      <c r="G391" s="63" t="s">
        <v>208</v>
      </c>
      <c r="H391" s="77" t="s">
        <v>1209</v>
      </c>
      <c r="I391" s="57"/>
      <c r="J391" s="237"/>
      <c r="K391" s="77" t="s">
        <v>1210</v>
      </c>
      <c r="L391" s="57"/>
      <c r="M391" s="58"/>
      <c r="N391" s="77" t="s">
        <v>1211</v>
      </c>
      <c r="O391" s="57"/>
      <c r="P391" s="58"/>
      <c r="Q391" s="77" t="s">
        <v>1212</v>
      </c>
      <c r="R391" s="57"/>
      <c r="S391" s="58"/>
      <c r="T391" s="56"/>
      <c r="U391" s="70"/>
      <c r="V391" s="58"/>
      <c r="W391" s="71"/>
      <c r="X391" s="70"/>
      <c r="Y391" s="58"/>
      <c r="Z391" s="73"/>
      <c r="AA391" s="73"/>
      <c r="AB391" s="73"/>
      <c r="AC391" s="71"/>
      <c r="AD391" s="70"/>
      <c r="AE391" s="58"/>
    </row>
    <row r="392" customFormat="false" ht="29.2" hidden="false" customHeight="true" outlineLevel="0" collapsed="false">
      <c r="A392" s="239"/>
      <c r="B392" s="239"/>
      <c r="C392" s="51"/>
      <c r="D392" s="51"/>
      <c r="E392" s="51"/>
      <c r="F392" s="53"/>
      <c r="G392" s="63" t="s">
        <v>176</v>
      </c>
      <c r="H392" s="209" t="str">
        <f aca="false">"&lt;"&amp;ROUND(RIGHT(H391,LEN(H391)-1)*81/1000,2)&amp;" ppb"</f>
        <v>&lt;14.03 ppb</v>
      </c>
      <c r="I392" s="70"/>
      <c r="J392" s="210"/>
      <c r="K392" s="71"/>
      <c r="L392" s="57"/>
      <c r="M392" s="72"/>
      <c r="N392" s="56"/>
      <c r="O392" s="70"/>
      <c r="P392" s="58"/>
      <c r="Q392" s="209" t="str">
        <f aca="false">"&lt;"&amp;ROUND(RIGHT(Q391,LEN(Q391)-1)*246/1000,2)&amp;" ppb"</f>
        <v>&lt;3.52 ppb</v>
      </c>
      <c r="R392" s="70"/>
      <c r="S392" s="210"/>
      <c r="T392" s="71"/>
      <c r="U392" s="72"/>
      <c r="V392" s="72"/>
      <c r="W392" s="56"/>
      <c r="X392" s="70"/>
      <c r="Y392" s="72"/>
      <c r="Z392" s="73"/>
      <c r="AA392" s="72"/>
      <c r="AB392" s="72"/>
      <c r="AC392" s="71"/>
      <c r="AD392" s="70"/>
      <c r="AE392" s="72"/>
    </row>
    <row r="393" customFormat="false" ht="34.3" hidden="false" customHeight="true" outlineLevel="0" collapsed="false">
      <c r="A393" s="227" t="s">
        <v>1213</v>
      </c>
      <c r="B393" s="24" t="s">
        <v>1214</v>
      </c>
      <c r="C393" s="203" t="s">
        <v>1215</v>
      </c>
      <c r="D393" s="25" t="n">
        <v>20.442</v>
      </c>
      <c r="E393" s="26" t="s">
        <v>1216</v>
      </c>
      <c r="F393" s="27" t="n">
        <v>45225</v>
      </c>
      <c r="G393" s="28" t="s">
        <v>111</v>
      </c>
      <c r="H393" s="108"/>
      <c r="I393" s="109" t="s">
        <v>27</v>
      </c>
      <c r="J393" s="110"/>
      <c r="K393" s="108"/>
      <c r="L393" s="109" t="s">
        <v>28</v>
      </c>
      <c r="M393" s="110"/>
      <c r="N393" s="108"/>
      <c r="O393" s="109" t="s">
        <v>29</v>
      </c>
      <c r="P393" s="110"/>
      <c r="Q393" s="108"/>
      <c r="R393" s="109" t="s">
        <v>30</v>
      </c>
      <c r="S393" s="110"/>
      <c r="T393" s="111"/>
      <c r="U393" s="109" t="s">
        <v>112</v>
      </c>
      <c r="V393" s="110"/>
      <c r="W393" s="108"/>
      <c r="X393" s="109" t="s">
        <v>32</v>
      </c>
      <c r="Y393" s="110"/>
      <c r="Z393" s="108"/>
      <c r="AA393" s="109" t="s">
        <v>98</v>
      </c>
      <c r="AB393" s="110"/>
      <c r="AC393" s="112" t="s">
        <v>34</v>
      </c>
      <c r="AD393" s="112"/>
      <c r="AE393" s="112"/>
    </row>
    <row r="394" customFormat="false" ht="29.05" hidden="false" customHeight="true" outlineLevel="0" collapsed="false">
      <c r="A394" s="93" t="s">
        <v>1137</v>
      </c>
      <c r="B394" s="93" t="s">
        <v>1217</v>
      </c>
      <c r="C394" s="93"/>
      <c r="D394" s="93"/>
      <c r="E394" s="26"/>
      <c r="F394" s="96" t="n">
        <v>45246</v>
      </c>
      <c r="G394" s="28" t="s">
        <v>208</v>
      </c>
      <c r="H394" s="35" t="s">
        <v>1218</v>
      </c>
      <c r="I394" s="33"/>
      <c r="J394" s="36"/>
      <c r="K394" s="35" t="s">
        <v>1219</v>
      </c>
      <c r="L394" s="33"/>
      <c r="M394" s="36"/>
      <c r="N394" s="35" t="n">
        <v>0.3792</v>
      </c>
      <c r="O394" s="33" t="s">
        <v>39</v>
      </c>
      <c r="P394" s="36" t="n">
        <v>0.8067</v>
      </c>
      <c r="Q394" s="35" t="n">
        <v>6.093</v>
      </c>
      <c r="R394" s="33" t="s">
        <v>39</v>
      </c>
      <c r="S394" s="36" t="n">
        <v>4.507</v>
      </c>
      <c r="T394" s="35" t="n">
        <v>105.54</v>
      </c>
      <c r="U394" s="33" t="s">
        <v>39</v>
      </c>
      <c r="V394" s="36" t="n">
        <v>164.7</v>
      </c>
      <c r="W394" s="35" t="s">
        <v>1220</v>
      </c>
      <c r="X394" s="30"/>
      <c r="Y394" s="36"/>
      <c r="Z394" s="35" t="s">
        <v>1221</v>
      </c>
      <c r="AA394" s="33"/>
      <c r="AB394" s="36"/>
      <c r="AC394" s="167"/>
      <c r="AD394" s="167"/>
      <c r="AE394" s="167"/>
    </row>
    <row r="395" customFormat="false" ht="28.4" hidden="false" customHeight="true" outlineLevel="0" collapsed="false">
      <c r="A395" s="93"/>
      <c r="B395" s="228"/>
      <c r="C395" s="93"/>
      <c r="D395" s="93"/>
      <c r="E395" s="26"/>
      <c r="F395" s="96"/>
      <c r="G395" s="28" t="s">
        <v>176</v>
      </c>
      <c r="H395" s="205" t="str">
        <f aca="false">"&lt;"&amp;ROUND(RIGHT(H394,LEN(H394)-1)*81/1000,2)&amp;" ppb"</f>
        <v>&lt;0.36 ppb</v>
      </c>
      <c r="I395" s="33"/>
      <c r="J395" s="206"/>
      <c r="K395" s="205" t="str">
        <f aca="false">"&lt;"&amp;ROUND(RIGHT(K394,LEN(K394)-1)*81/1000,2)&amp;" ppb"</f>
        <v>&lt;2.35 ppb</v>
      </c>
      <c r="L395" s="33"/>
      <c r="M395" s="206"/>
      <c r="N395" s="205" t="str">
        <f aca="false">ROUND(N394*1760/1000,2)&amp;" ppb"</f>
        <v>0.67 ppb</v>
      </c>
      <c r="O395" s="33" t="s">
        <v>39</v>
      </c>
      <c r="P395" s="206" t="str">
        <f aca="false">ROUND(P394*1760/1000,2)&amp;" ppb"</f>
        <v>1.42 ppb</v>
      </c>
      <c r="Q395" s="205" t="str">
        <f aca="false">ROUND(Q394*246/1000,2)&amp;" ppb"</f>
        <v>1.5 ppb</v>
      </c>
      <c r="R395" s="33" t="s">
        <v>39</v>
      </c>
      <c r="S395" s="206" t="str">
        <f aca="false">ROUND(S394*246/1000,2)&amp;" ppb"</f>
        <v>1.11 ppb</v>
      </c>
      <c r="T395" s="205" t="str">
        <f aca="false">ROUND(T394*32300/1000000,2)&amp;" ppm"</f>
        <v>3.41 ppm</v>
      </c>
      <c r="U395" s="33" t="s">
        <v>39</v>
      </c>
      <c r="V395" s="206" t="str">
        <f aca="false">ROUND(V394*32300/1000000,2)&amp;" ppm"</f>
        <v>5.32 ppm</v>
      </c>
      <c r="W395" s="29"/>
      <c r="X395" s="33"/>
      <c r="Y395" s="31"/>
      <c r="Z395" s="29"/>
      <c r="AA395" s="33"/>
      <c r="AB395" s="31"/>
      <c r="AC395" s="37"/>
      <c r="AD395" s="33"/>
      <c r="AE395" s="38"/>
    </row>
    <row r="396" customFormat="false" ht="30" hidden="false" customHeight="true" outlineLevel="0" collapsed="false">
      <c r="A396" s="93"/>
      <c r="B396" s="228"/>
      <c r="C396" s="93"/>
      <c r="D396" s="93"/>
      <c r="E396" s="93"/>
      <c r="F396" s="96"/>
      <c r="G396" s="28" t="s">
        <v>111</v>
      </c>
      <c r="H396" s="134" t="s">
        <v>115</v>
      </c>
      <c r="I396" s="134"/>
      <c r="J396" s="134"/>
      <c r="K396" s="108"/>
      <c r="L396" s="109" t="s">
        <v>80</v>
      </c>
      <c r="M396" s="110"/>
      <c r="N396" s="135"/>
      <c r="O396" s="109" t="s">
        <v>81</v>
      </c>
      <c r="P396" s="136"/>
      <c r="Q396" s="135"/>
      <c r="R396" s="109" t="s">
        <v>117</v>
      </c>
      <c r="S396" s="136"/>
      <c r="T396" s="111"/>
      <c r="U396" s="109"/>
      <c r="V396" s="137"/>
      <c r="W396" s="111"/>
      <c r="X396" s="109"/>
      <c r="Y396" s="137"/>
      <c r="Z396" s="111"/>
      <c r="AA396" s="109"/>
      <c r="AB396" s="137"/>
      <c r="AC396" s="108"/>
      <c r="AD396" s="109"/>
      <c r="AE396" s="110"/>
    </row>
    <row r="397" customFormat="false" ht="27.6" hidden="false" customHeight="true" outlineLevel="0" collapsed="false">
      <c r="A397" s="230"/>
      <c r="B397" s="93"/>
      <c r="C397" s="93"/>
      <c r="D397" s="93"/>
      <c r="E397" s="93"/>
      <c r="F397" s="96"/>
      <c r="G397" s="28" t="s">
        <v>208</v>
      </c>
      <c r="H397" s="35" t="s">
        <v>1222</v>
      </c>
      <c r="I397" s="30"/>
      <c r="J397" s="287"/>
      <c r="K397" s="35" t="s">
        <v>1223</v>
      </c>
      <c r="L397" s="30"/>
      <c r="M397" s="36"/>
      <c r="N397" s="35" t="s">
        <v>1224</v>
      </c>
      <c r="O397" s="30"/>
      <c r="P397" s="36"/>
      <c r="Q397" s="35" t="n">
        <v>20.8</v>
      </c>
      <c r="R397" s="30" t="s">
        <v>39</v>
      </c>
      <c r="S397" s="36" t="n">
        <v>8.77</v>
      </c>
      <c r="T397" s="35"/>
      <c r="U397" s="33"/>
      <c r="V397" s="36"/>
      <c r="W397" s="29"/>
      <c r="X397" s="33"/>
      <c r="Y397" s="36"/>
      <c r="Z397" s="37"/>
      <c r="AA397" s="37"/>
      <c r="AB397" s="37"/>
      <c r="AC397" s="29"/>
      <c r="AD397" s="33"/>
      <c r="AE397" s="36"/>
    </row>
    <row r="398" customFormat="false" ht="29.2" hidden="false" customHeight="true" outlineLevel="0" collapsed="false">
      <c r="A398" s="232"/>
      <c r="B398" s="232"/>
      <c r="C398" s="39"/>
      <c r="D398" s="39"/>
      <c r="E398" s="39"/>
      <c r="F398" s="40"/>
      <c r="G398" s="28" t="s">
        <v>176</v>
      </c>
      <c r="H398" s="205" t="str">
        <f aca="false">"&lt;"&amp;ROUND(RIGHT(H397,LEN(H397)-1)*81/1000,2)&amp;" ppb"</f>
        <v>&lt;25.47 ppb</v>
      </c>
      <c r="I398" s="33"/>
      <c r="J398" s="206"/>
      <c r="K398" s="29"/>
      <c r="L398" s="30"/>
      <c r="M398" s="31"/>
      <c r="N398" s="35"/>
      <c r="O398" s="33"/>
      <c r="P398" s="36"/>
      <c r="Q398" s="205" t="str">
        <f aca="false">ROUND(Q397*246/1000,2)&amp;" ppb"</f>
        <v>5.12 ppb</v>
      </c>
      <c r="R398" s="33" t="s">
        <v>39</v>
      </c>
      <c r="S398" s="206" t="str">
        <f aca="false">ROUND(S397*246/1000,2)&amp;" ppb"</f>
        <v>2.16 ppb</v>
      </c>
      <c r="T398" s="29"/>
      <c r="U398" s="31"/>
      <c r="V398" s="31"/>
      <c r="W398" s="35"/>
      <c r="X398" s="33"/>
      <c r="Y398" s="31"/>
      <c r="Z398" s="37"/>
      <c r="AA398" s="31"/>
      <c r="AB398" s="31"/>
      <c r="AC398" s="29"/>
      <c r="AD398" s="33"/>
      <c r="AE398" s="31"/>
    </row>
    <row r="399" customFormat="false" ht="34.3" hidden="false" customHeight="true" outlineLevel="0" collapsed="false">
      <c r="A399" s="233" t="s">
        <v>1225</v>
      </c>
      <c r="B399" s="41" t="s">
        <v>1226</v>
      </c>
      <c r="C399" s="189" t="s">
        <v>1227</v>
      </c>
      <c r="D399" s="76" t="n">
        <v>12.752</v>
      </c>
      <c r="E399" s="42" t="n">
        <v>231116</v>
      </c>
      <c r="F399" s="62" t="n">
        <v>45246</v>
      </c>
      <c r="G399" s="63" t="s">
        <v>111</v>
      </c>
      <c r="H399" s="108"/>
      <c r="I399" s="109" t="s">
        <v>27</v>
      </c>
      <c r="J399" s="110"/>
      <c r="K399" s="108"/>
      <c r="L399" s="109" t="s">
        <v>28</v>
      </c>
      <c r="M399" s="110"/>
      <c r="N399" s="108"/>
      <c r="O399" s="109" t="s">
        <v>29</v>
      </c>
      <c r="P399" s="110"/>
      <c r="Q399" s="108"/>
      <c r="R399" s="109" t="s">
        <v>30</v>
      </c>
      <c r="S399" s="110"/>
      <c r="T399" s="111"/>
      <c r="U399" s="109" t="s">
        <v>112</v>
      </c>
      <c r="V399" s="110"/>
      <c r="W399" s="108"/>
      <c r="X399" s="109" t="s">
        <v>32</v>
      </c>
      <c r="Y399" s="110"/>
      <c r="Z399" s="108"/>
      <c r="AA399" s="109" t="s">
        <v>98</v>
      </c>
      <c r="AB399" s="110"/>
      <c r="AC399" s="112" t="s">
        <v>34</v>
      </c>
      <c r="AD399" s="112"/>
      <c r="AE399" s="112"/>
      <c r="BM399" s="113"/>
      <c r="BN399" s="113"/>
      <c r="BO399" s="113"/>
      <c r="BP399" s="113"/>
      <c r="BQ399" s="113"/>
      <c r="BR399" s="113"/>
      <c r="BS399" s="113"/>
      <c r="BT399" s="113"/>
      <c r="BU399" s="113"/>
      <c r="BV399" s="113"/>
      <c r="BW399" s="113"/>
      <c r="BX399" s="113"/>
      <c r="BY399" s="113"/>
      <c r="BZ399" s="113"/>
      <c r="CA399" s="113"/>
      <c r="CB399" s="113"/>
      <c r="CC399" s="113"/>
      <c r="CD399" s="113"/>
      <c r="CE399" s="113"/>
      <c r="CF399" s="113"/>
      <c r="CG399" s="113"/>
      <c r="CH399" s="113"/>
      <c r="CI399" s="113"/>
      <c r="CJ399" s="113"/>
      <c r="CK399" s="113"/>
      <c r="CL399" s="113"/>
      <c r="CM399" s="113"/>
      <c r="CN399" s="113"/>
      <c r="CO399" s="113"/>
      <c r="CP399" s="113"/>
      <c r="CQ399" s="113"/>
      <c r="CR399" s="113"/>
      <c r="CS399" s="113"/>
      <c r="CT399" s="113"/>
      <c r="CU399" s="113"/>
      <c r="CV399" s="113"/>
      <c r="CW399" s="113"/>
      <c r="CX399" s="113"/>
      <c r="CY399" s="113"/>
      <c r="CZ399" s="113"/>
      <c r="DA399" s="113"/>
      <c r="DB399" s="113"/>
      <c r="DC399" s="113"/>
      <c r="DD399" s="113"/>
      <c r="DE399" s="113"/>
      <c r="DF399" s="113"/>
      <c r="DG399" s="113"/>
      <c r="DH399" s="113"/>
      <c r="DI399" s="113"/>
      <c r="DJ399" s="113"/>
      <c r="DK399" s="113"/>
      <c r="DL399" s="113"/>
      <c r="DM399" s="113"/>
      <c r="DN399" s="113"/>
      <c r="DO399" s="113"/>
      <c r="DP399" s="113"/>
      <c r="DQ399" s="113"/>
      <c r="DR399" s="113"/>
      <c r="DS399" s="113"/>
      <c r="DT399" s="113"/>
      <c r="DU399" s="113"/>
      <c r="DV399" s="113"/>
      <c r="DW399" s="113"/>
      <c r="DX399" s="113"/>
      <c r="DY399" s="113"/>
      <c r="DZ399" s="113"/>
      <c r="EA399" s="113"/>
      <c r="EB399" s="113"/>
      <c r="EC399" s="113"/>
      <c r="ED399" s="113"/>
      <c r="EE399" s="113"/>
      <c r="EF399" s="113"/>
      <c r="EG399" s="113"/>
      <c r="EH399" s="113"/>
      <c r="EI399" s="113"/>
      <c r="EJ399" s="113"/>
      <c r="EK399" s="113"/>
      <c r="EL399" s="113"/>
      <c r="EM399" s="113"/>
      <c r="EN399" s="113"/>
      <c r="EO399" s="113"/>
      <c r="EP399" s="113"/>
      <c r="EQ399" s="113"/>
      <c r="ER399" s="113"/>
      <c r="ES399" s="113"/>
      <c r="ET399" s="113"/>
      <c r="EU399" s="113"/>
      <c r="EV399" s="113"/>
      <c r="EW399" s="113"/>
      <c r="EX399" s="113"/>
      <c r="EY399" s="113"/>
      <c r="EZ399" s="113"/>
      <c r="FA399" s="113"/>
      <c r="FB399" s="113"/>
      <c r="FC399" s="113"/>
      <c r="FD399" s="113"/>
      <c r="FE399" s="113"/>
      <c r="FF399" s="113"/>
      <c r="FG399" s="113"/>
      <c r="FH399" s="113"/>
      <c r="FI399" s="113"/>
      <c r="FJ399" s="113"/>
      <c r="FK399" s="113"/>
      <c r="FL399" s="113"/>
      <c r="FM399" s="113"/>
      <c r="FN399" s="113"/>
      <c r="FO399" s="113"/>
      <c r="FP399" s="113"/>
      <c r="FQ399" s="113"/>
      <c r="FR399" s="113"/>
      <c r="FS399" s="113"/>
      <c r="FT399" s="113"/>
      <c r="FU399" s="113"/>
      <c r="FV399" s="113"/>
      <c r="FW399" s="113"/>
      <c r="FX399" s="113"/>
      <c r="FY399" s="113"/>
      <c r="FZ399" s="113"/>
      <c r="GA399" s="113"/>
      <c r="GB399" s="113"/>
      <c r="GC399" s="113"/>
      <c r="GD399" s="113"/>
      <c r="GE399" s="113"/>
      <c r="GF399" s="113"/>
      <c r="GG399" s="113"/>
      <c r="GH399" s="113"/>
      <c r="GI399" s="113"/>
      <c r="GJ399" s="113"/>
      <c r="GK399" s="113"/>
      <c r="GL399" s="113"/>
      <c r="GM399" s="113"/>
      <c r="GN399" s="113"/>
      <c r="GO399" s="113"/>
      <c r="GP399" s="113"/>
      <c r="GQ399" s="113"/>
      <c r="GR399" s="113"/>
      <c r="GS399" s="113"/>
      <c r="GT399" s="113"/>
      <c r="GU399" s="113"/>
      <c r="GV399" s="113"/>
      <c r="GW399" s="113"/>
      <c r="GX399" s="113"/>
      <c r="GY399" s="113"/>
      <c r="GZ399" s="113"/>
      <c r="HA399" s="113"/>
      <c r="HB399" s="113"/>
      <c r="HC399" s="113"/>
      <c r="HD399" s="113"/>
      <c r="HE399" s="113"/>
      <c r="HF399" s="113"/>
      <c r="HG399" s="113"/>
      <c r="HH399" s="113"/>
      <c r="HI399" s="113"/>
      <c r="HJ399" s="113"/>
      <c r="HK399" s="113"/>
      <c r="HL399" s="113"/>
      <c r="HM399" s="113"/>
      <c r="HN399" s="113"/>
      <c r="HO399" s="113"/>
      <c r="HP399" s="113"/>
      <c r="HQ399" s="113"/>
      <c r="HR399" s="113"/>
      <c r="HS399" s="113"/>
      <c r="HT399" s="113"/>
      <c r="HU399" s="113"/>
      <c r="HV399" s="113"/>
      <c r="HW399" s="113"/>
      <c r="HX399" s="113"/>
      <c r="HY399" s="113"/>
      <c r="HZ399" s="113"/>
      <c r="IA399" s="113"/>
      <c r="IB399" s="113"/>
      <c r="IC399" s="113"/>
      <c r="ID399" s="113"/>
      <c r="IE399" s="113"/>
      <c r="IF399" s="113"/>
      <c r="IG399" s="113"/>
      <c r="IH399" s="113"/>
      <c r="II399" s="113"/>
      <c r="IJ399" s="113"/>
      <c r="IK399" s="113"/>
      <c r="IL399" s="113"/>
      <c r="IM399" s="113"/>
      <c r="IN399" s="113"/>
      <c r="IO399" s="113"/>
      <c r="IP399" s="113"/>
      <c r="IQ399" s="113"/>
      <c r="IR399" s="113"/>
      <c r="IS399" s="113"/>
      <c r="IT399" s="113"/>
      <c r="IU399" s="113"/>
      <c r="IV399" s="113"/>
    </row>
    <row r="400" customFormat="false" ht="29.05" hidden="false" customHeight="true" outlineLevel="0" collapsed="false">
      <c r="A400" s="86" t="s">
        <v>1228</v>
      </c>
      <c r="B400" s="86" t="s">
        <v>1229</v>
      </c>
      <c r="C400" s="86"/>
      <c r="D400" s="86"/>
      <c r="E400" s="309"/>
      <c r="F400" s="89" t="n">
        <v>45259</v>
      </c>
      <c r="G400" s="63" t="s">
        <v>208</v>
      </c>
      <c r="H400" s="77" t="s">
        <v>1230</v>
      </c>
      <c r="I400" s="70"/>
      <c r="J400" s="58"/>
      <c r="K400" s="77" t="s">
        <v>1231</v>
      </c>
      <c r="L400" s="70"/>
      <c r="M400" s="58"/>
      <c r="N400" s="77" t="s">
        <v>1232</v>
      </c>
      <c r="O400" s="70"/>
      <c r="P400" s="58"/>
      <c r="Q400" s="56" t="n">
        <v>8.861</v>
      </c>
      <c r="R400" s="91" t="s">
        <v>39</v>
      </c>
      <c r="S400" s="58" t="n">
        <v>4.318</v>
      </c>
      <c r="T400" s="56" t="n">
        <v>471.24</v>
      </c>
      <c r="U400" s="91" t="s">
        <v>39</v>
      </c>
      <c r="V400" s="58" t="n">
        <v>183.2</v>
      </c>
      <c r="W400" s="77" t="s">
        <v>1233</v>
      </c>
      <c r="X400" s="57"/>
      <c r="Y400" s="58"/>
      <c r="Z400" s="77" t="s">
        <v>1234</v>
      </c>
      <c r="AA400" s="70"/>
      <c r="AB400" s="58"/>
      <c r="AC400" s="69"/>
      <c r="AD400" s="69"/>
      <c r="AE400" s="69"/>
      <c r="BM400" s="113"/>
      <c r="BN400" s="113"/>
      <c r="BO400" s="113"/>
      <c r="BP400" s="113"/>
      <c r="BQ400" s="113"/>
      <c r="BR400" s="113"/>
      <c r="BS400" s="113"/>
      <c r="BT400" s="113"/>
      <c r="BU400" s="113"/>
      <c r="BV400" s="113"/>
      <c r="BW400" s="113"/>
      <c r="BX400" s="113"/>
      <c r="BY400" s="113"/>
      <c r="BZ400" s="113"/>
      <c r="CA400" s="113"/>
      <c r="CB400" s="113"/>
      <c r="CC400" s="113"/>
      <c r="CD400" s="113"/>
      <c r="CE400" s="113"/>
      <c r="CF400" s="113"/>
      <c r="CG400" s="113"/>
      <c r="CH400" s="113"/>
      <c r="CI400" s="113"/>
      <c r="CJ400" s="113"/>
      <c r="CK400" s="113"/>
      <c r="CL400" s="113"/>
      <c r="CM400" s="113"/>
      <c r="CN400" s="113"/>
      <c r="CO400" s="113"/>
      <c r="CP400" s="113"/>
      <c r="CQ400" s="113"/>
      <c r="CR400" s="113"/>
      <c r="CS400" s="113"/>
      <c r="CT400" s="113"/>
      <c r="CU400" s="113"/>
      <c r="CV400" s="113"/>
      <c r="CW400" s="113"/>
      <c r="CX400" s="113"/>
      <c r="CY400" s="113"/>
      <c r="CZ400" s="113"/>
      <c r="DA400" s="113"/>
      <c r="DB400" s="113"/>
      <c r="DC400" s="113"/>
      <c r="DD400" s="113"/>
      <c r="DE400" s="113"/>
      <c r="DF400" s="113"/>
      <c r="DG400" s="113"/>
      <c r="DH400" s="113"/>
      <c r="DI400" s="113"/>
      <c r="DJ400" s="113"/>
      <c r="DK400" s="113"/>
      <c r="DL400" s="113"/>
      <c r="DM400" s="113"/>
      <c r="DN400" s="113"/>
      <c r="DO400" s="113"/>
      <c r="DP400" s="113"/>
      <c r="DQ400" s="113"/>
      <c r="DR400" s="113"/>
      <c r="DS400" s="113"/>
      <c r="DT400" s="113"/>
      <c r="DU400" s="113"/>
      <c r="DV400" s="113"/>
      <c r="DW400" s="113"/>
      <c r="DX400" s="113"/>
      <c r="DY400" s="113"/>
      <c r="DZ400" s="113"/>
      <c r="EA400" s="113"/>
      <c r="EB400" s="113"/>
      <c r="EC400" s="113"/>
      <c r="ED400" s="113"/>
      <c r="EE400" s="113"/>
      <c r="EF400" s="113"/>
      <c r="EG400" s="113"/>
      <c r="EH400" s="113"/>
      <c r="EI400" s="113"/>
      <c r="EJ400" s="113"/>
      <c r="EK400" s="113"/>
      <c r="EL400" s="113"/>
      <c r="EM400" s="113"/>
      <c r="EN400" s="113"/>
      <c r="EO400" s="113"/>
      <c r="EP400" s="113"/>
      <c r="EQ400" s="113"/>
      <c r="ER400" s="113"/>
      <c r="ES400" s="113"/>
      <c r="ET400" s="113"/>
      <c r="EU400" s="113"/>
      <c r="EV400" s="113"/>
      <c r="EW400" s="113"/>
      <c r="EX400" s="113"/>
      <c r="EY400" s="113"/>
      <c r="EZ400" s="113"/>
      <c r="FA400" s="113"/>
      <c r="FB400" s="113"/>
      <c r="FC400" s="113"/>
      <c r="FD400" s="113"/>
      <c r="FE400" s="113"/>
      <c r="FF400" s="113"/>
      <c r="FG400" s="113"/>
      <c r="FH400" s="113"/>
      <c r="FI400" s="113"/>
      <c r="FJ400" s="113"/>
      <c r="FK400" s="113"/>
      <c r="FL400" s="113"/>
      <c r="FM400" s="113"/>
      <c r="FN400" s="113"/>
      <c r="FO400" s="113"/>
      <c r="FP400" s="113"/>
      <c r="FQ400" s="113"/>
      <c r="FR400" s="113"/>
      <c r="FS400" s="113"/>
      <c r="FT400" s="113"/>
      <c r="FU400" s="113"/>
      <c r="FV400" s="113"/>
      <c r="FW400" s="113"/>
      <c r="FX400" s="113"/>
      <c r="FY400" s="113"/>
      <c r="FZ400" s="113"/>
      <c r="GA400" s="113"/>
      <c r="GB400" s="113"/>
      <c r="GC400" s="113"/>
      <c r="GD400" s="113"/>
      <c r="GE400" s="113"/>
      <c r="GF400" s="113"/>
      <c r="GG400" s="113"/>
      <c r="GH400" s="113"/>
      <c r="GI400" s="113"/>
      <c r="GJ400" s="113"/>
      <c r="GK400" s="113"/>
      <c r="GL400" s="113"/>
      <c r="GM400" s="113"/>
      <c r="GN400" s="113"/>
      <c r="GO400" s="113"/>
      <c r="GP400" s="113"/>
      <c r="GQ400" s="113"/>
      <c r="GR400" s="113"/>
      <c r="GS400" s="113"/>
      <c r="GT400" s="113"/>
      <c r="GU400" s="113"/>
      <c r="GV400" s="113"/>
      <c r="GW400" s="113"/>
      <c r="GX400" s="113"/>
      <c r="GY400" s="113"/>
      <c r="GZ400" s="113"/>
      <c r="HA400" s="113"/>
      <c r="HB400" s="113"/>
      <c r="HC400" s="113"/>
      <c r="HD400" s="113"/>
      <c r="HE400" s="113"/>
      <c r="HF400" s="113"/>
      <c r="HG400" s="113"/>
      <c r="HH400" s="113"/>
      <c r="HI400" s="113"/>
      <c r="HJ400" s="113"/>
      <c r="HK400" s="113"/>
      <c r="HL400" s="113"/>
      <c r="HM400" s="113"/>
      <c r="HN400" s="113"/>
      <c r="HO400" s="113"/>
      <c r="HP400" s="113"/>
      <c r="HQ400" s="113"/>
      <c r="HR400" s="113"/>
      <c r="HS400" s="113"/>
      <c r="HT400" s="113"/>
      <c r="HU400" s="113"/>
      <c r="HV400" s="113"/>
      <c r="HW400" s="113"/>
      <c r="HX400" s="113"/>
      <c r="HY400" s="113"/>
      <c r="HZ400" s="113"/>
      <c r="IA400" s="113"/>
      <c r="IB400" s="113"/>
      <c r="IC400" s="113"/>
      <c r="ID400" s="113"/>
      <c r="IE400" s="113"/>
      <c r="IF400" s="113"/>
      <c r="IG400" s="113"/>
      <c r="IH400" s="113"/>
      <c r="II400" s="113"/>
      <c r="IJ400" s="113"/>
      <c r="IK400" s="113"/>
      <c r="IL400" s="113"/>
      <c r="IM400" s="113"/>
      <c r="IN400" s="113"/>
      <c r="IO400" s="113"/>
      <c r="IP400" s="113"/>
      <c r="IQ400" s="113"/>
      <c r="IR400" s="113"/>
      <c r="IS400" s="113"/>
      <c r="IT400" s="113"/>
      <c r="IU400" s="113"/>
      <c r="IV400" s="113"/>
    </row>
    <row r="401" customFormat="false" ht="28.4" hidden="false" customHeight="true" outlineLevel="0" collapsed="false">
      <c r="A401" s="86"/>
      <c r="B401" s="234"/>
      <c r="C401" s="86"/>
      <c r="D401" s="86"/>
      <c r="E401" s="309"/>
      <c r="F401" s="89"/>
      <c r="G401" s="63" t="s">
        <v>176</v>
      </c>
      <c r="H401" s="209" t="str">
        <f aca="false">"&lt;"&amp;ROUND(RIGHT(H400,LEN(H400)-1)*81/1000,2)&amp;" ppb"</f>
        <v>&lt;0.31 ppb</v>
      </c>
      <c r="I401" s="70"/>
      <c r="J401" s="210"/>
      <c r="K401" s="209" t="str">
        <f aca="false">"&lt;"&amp;ROUND(RIGHT(K400,LEN(K400)-1)*81/1000,2)&amp;" ppb"</f>
        <v>&lt;2.17 ppb</v>
      </c>
      <c r="L401" s="70"/>
      <c r="M401" s="210"/>
      <c r="N401" s="209" t="str">
        <f aca="false">"&lt;"&amp;ROUND(RIGHT(N400,LEN(N400)-1)*1760/1000,2)&amp;" ppb"</f>
        <v>&lt;2.32 ppb</v>
      </c>
      <c r="O401" s="70"/>
      <c r="P401" s="210"/>
      <c r="Q401" s="209" t="str">
        <f aca="false">ROUND(Q400*246/1000,2)&amp;" ppb"</f>
        <v>2.18 ppb</v>
      </c>
      <c r="R401" s="91" t="s">
        <v>39</v>
      </c>
      <c r="S401" s="210" t="str">
        <f aca="false">ROUND(S400*246/1000,2)&amp;" ppb"</f>
        <v>1.06 ppb</v>
      </c>
      <c r="T401" s="209" t="str">
        <f aca="false">ROUND(T400*32300/1000000,2)&amp;" ppm"</f>
        <v>15.22 ppm</v>
      </c>
      <c r="U401" s="91" t="s">
        <v>39</v>
      </c>
      <c r="V401" s="210" t="str">
        <f aca="false">ROUND(V400*32300/1000000,2)&amp;" ppm"</f>
        <v>5.92 ppm</v>
      </c>
      <c r="W401" s="71"/>
      <c r="X401" s="70"/>
      <c r="Y401" s="72"/>
      <c r="Z401" s="71"/>
      <c r="AA401" s="70"/>
      <c r="AB401" s="72"/>
      <c r="AC401" s="73"/>
      <c r="AD401" s="70"/>
      <c r="AE401" s="74"/>
      <c r="BM401" s="113"/>
      <c r="BN401" s="113"/>
      <c r="BO401" s="113"/>
      <c r="BP401" s="113"/>
      <c r="BQ401" s="113"/>
      <c r="BR401" s="113"/>
      <c r="BS401" s="113"/>
      <c r="BT401" s="113"/>
      <c r="BU401" s="113"/>
      <c r="BV401" s="113"/>
      <c r="BW401" s="113"/>
      <c r="BX401" s="113"/>
      <c r="BY401" s="113"/>
      <c r="BZ401" s="113"/>
      <c r="CA401" s="113"/>
      <c r="CB401" s="113"/>
      <c r="CC401" s="113"/>
      <c r="CD401" s="113"/>
      <c r="CE401" s="113"/>
      <c r="CF401" s="113"/>
      <c r="CG401" s="113"/>
      <c r="CH401" s="113"/>
      <c r="CI401" s="113"/>
      <c r="CJ401" s="113"/>
      <c r="CK401" s="113"/>
      <c r="CL401" s="113"/>
      <c r="CM401" s="113"/>
      <c r="CN401" s="113"/>
      <c r="CO401" s="113"/>
      <c r="CP401" s="113"/>
      <c r="CQ401" s="113"/>
      <c r="CR401" s="113"/>
      <c r="CS401" s="113"/>
      <c r="CT401" s="113"/>
      <c r="CU401" s="113"/>
      <c r="CV401" s="113"/>
      <c r="CW401" s="113"/>
      <c r="CX401" s="113"/>
      <c r="CY401" s="113"/>
      <c r="CZ401" s="113"/>
      <c r="DA401" s="113"/>
      <c r="DB401" s="113"/>
      <c r="DC401" s="113"/>
      <c r="DD401" s="113"/>
      <c r="DE401" s="113"/>
      <c r="DF401" s="113"/>
      <c r="DG401" s="113"/>
      <c r="DH401" s="113"/>
      <c r="DI401" s="113"/>
      <c r="DJ401" s="113"/>
      <c r="DK401" s="113"/>
      <c r="DL401" s="113"/>
      <c r="DM401" s="113"/>
      <c r="DN401" s="113"/>
      <c r="DO401" s="113"/>
      <c r="DP401" s="113"/>
      <c r="DQ401" s="113"/>
      <c r="DR401" s="113"/>
      <c r="DS401" s="113"/>
      <c r="DT401" s="113"/>
      <c r="DU401" s="113"/>
      <c r="DV401" s="113"/>
      <c r="DW401" s="113"/>
      <c r="DX401" s="113"/>
      <c r="DY401" s="113"/>
      <c r="DZ401" s="113"/>
      <c r="EA401" s="113"/>
      <c r="EB401" s="113"/>
      <c r="EC401" s="113"/>
      <c r="ED401" s="113"/>
      <c r="EE401" s="113"/>
      <c r="EF401" s="113"/>
      <c r="EG401" s="113"/>
      <c r="EH401" s="113"/>
      <c r="EI401" s="113"/>
      <c r="EJ401" s="113"/>
      <c r="EK401" s="113"/>
      <c r="EL401" s="113"/>
      <c r="EM401" s="113"/>
      <c r="EN401" s="113"/>
      <c r="EO401" s="113"/>
      <c r="EP401" s="113"/>
      <c r="EQ401" s="113"/>
      <c r="ER401" s="113"/>
      <c r="ES401" s="113"/>
      <c r="ET401" s="113"/>
      <c r="EU401" s="113"/>
      <c r="EV401" s="113"/>
      <c r="EW401" s="113"/>
      <c r="EX401" s="113"/>
      <c r="EY401" s="113"/>
      <c r="EZ401" s="113"/>
      <c r="FA401" s="113"/>
      <c r="FB401" s="113"/>
      <c r="FC401" s="113"/>
      <c r="FD401" s="113"/>
      <c r="FE401" s="113"/>
      <c r="FF401" s="113"/>
      <c r="FG401" s="113"/>
      <c r="FH401" s="113"/>
      <c r="FI401" s="113"/>
      <c r="FJ401" s="113"/>
      <c r="FK401" s="113"/>
      <c r="FL401" s="113"/>
      <c r="FM401" s="113"/>
      <c r="FN401" s="113"/>
      <c r="FO401" s="113"/>
      <c r="FP401" s="113"/>
      <c r="FQ401" s="113"/>
      <c r="FR401" s="113"/>
      <c r="FS401" s="113"/>
      <c r="FT401" s="113"/>
      <c r="FU401" s="113"/>
      <c r="FV401" s="113"/>
      <c r="FW401" s="113"/>
      <c r="FX401" s="113"/>
      <c r="FY401" s="113"/>
      <c r="FZ401" s="113"/>
      <c r="GA401" s="113"/>
      <c r="GB401" s="113"/>
      <c r="GC401" s="113"/>
      <c r="GD401" s="113"/>
      <c r="GE401" s="113"/>
      <c r="GF401" s="113"/>
      <c r="GG401" s="113"/>
      <c r="GH401" s="113"/>
      <c r="GI401" s="113"/>
      <c r="GJ401" s="113"/>
      <c r="GK401" s="113"/>
      <c r="GL401" s="113"/>
      <c r="GM401" s="113"/>
      <c r="GN401" s="113"/>
      <c r="GO401" s="113"/>
      <c r="GP401" s="113"/>
      <c r="GQ401" s="113"/>
      <c r="GR401" s="113"/>
      <c r="GS401" s="113"/>
      <c r="GT401" s="113"/>
      <c r="GU401" s="113"/>
      <c r="GV401" s="113"/>
      <c r="GW401" s="113"/>
      <c r="GX401" s="113"/>
      <c r="GY401" s="113"/>
      <c r="GZ401" s="113"/>
      <c r="HA401" s="113"/>
      <c r="HB401" s="113"/>
      <c r="HC401" s="113"/>
      <c r="HD401" s="113"/>
      <c r="HE401" s="113"/>
      <c r="HF401" s="113"/>
      <c r="HG401" s="113"/>
      <c r="HH401" s="113"/>
      <c r="HI401" s="113"/>
      <c r="HJ401" s="113"/>
      <c r="HK401" s="113"/>
      <c r="HL401" s="113"/>
      <c r="HM401" s="113"/>
      <c r="HN401" s="113"/>
      <c r="HO401" s="113"/>
      <c r="HP401" s="113"/>
      <c r="HQ401" s="113"/>
      <c r="HR401" s="113"/>
      <c r="HS401" s="113"/>
      <c r="HT401" s="113"/>
      <c r="HU401" s="113"/>
      <c r="HV401" s="113"/>
      <c r="HW401" s="113"/>
      <c r="HX401" s="113"/>
      <c r="HY401" s="113"/>
      <c r="HZ401" s="113"/>
      <c r="IA401" s="113"/>
      <c r="IB401" s="113"/>
      <c r="IC401" s="113"/>
      <c r="ID401" s="113"/>
      <c r="IE401" s="113"/>
      <c r="IF401" s="113"/>
      <c r="IG401" s="113"/>
      <c r="IH401" s="113"/>
      <c r="II401" s="113"/>
      <c r="IJ401" s="113"/>
      <c r="IK401" s="113"/>
      <c r="IL401" s="113"/>
      <c r="IM401" s="113"/>
      <c r="IN401" s="113"/>
      <c r="IO401" s="113"/>
      <c r="IP401" s="113"/>
      <c r="IQ401" s="113"/>
      <c r="IR401" s="113"/>
      <c r="IS401" s="113"/>
      <c r="IT401" s="113"/>
      <c r="IU401" s="113"/>
      <c r="IV401" s="113"/>
    </row>
    <row r="402" customFormat="false" ht="30" hidden="false" customHeight="true" outlineLevel="0" collapsed="false">
      <c r="A402" s="86"/>
      <c r="B402" s="234"/>
      <c r="C402" s="86"/>
      <c r="D402" s="86"/>
      <c r="E402" s="86"/>
      <c r="F402" s="89"/>
      <c r="G402" s="63" t="s">
        <v>111</v>
      </c>
      <c r="H402" s="134" t="s">
        <v>115</v>
      </c>
      <c r="I402" s="134"/>
      <c r="J402" s="134"/>
      <c r="K402" s="108"/>
      <c r="L402" s="109" t="s">
        <v>80</v>
      </c>
      <c r="M402" s="110"/>
      <c r="N402" s="135"/>
      <c r="O402" s="109" t="s">
        <v>81</v>
      </c>
      <c r="P402" s="136"/>
      <c r="Q402" s="135"/>
      <c r="R402" s="109" t="s">
        <v>117</v>
      </c>
      <c r="S402" s="136"/>
      <c r="T402" s="111"/>
      <c r="U402" s="109"/>
      <c r="V402" s="137"/>
      <c r="W402" s="111"/>
      <c r="X402" s="109"/>
      <c r="Y402" s="137"/>
      <c r="Z402" s="111"/>
      <c r="AA402" s="109"/>
      <c r="AB402" s="137"/>
      <c r="AC402" s="108"/>
      <c r="AD402" s="109"/>
      <c r="AE402" s="110"/>
      <c r="BM402" s="113"/>
      <c r="BN402" s="113"/>
      <c r="BO402" s="113"/>
      <c r="BP402" s="113"/>
      <c r="BQ402" s="113"/>
      <c r="BR402" s="113"/>
      <c r="BS402" s="113"/>
      <c r="BT402" s="113"/>
      <c r="BU402" s="113"/>
      <c r="BV402" s="113"/>
      <c r="BW402" s="113"/>
      <c r="BX402" s="113"/>
      <c r="BY402" s="113"/>
      <c r="BZ402" s="113"/>
      <c r="CA402" s="113"/>
      <c r="CB402" s="113"/>
      <c r="CC402" s="113"/>
      <c r="CD402" s="113"/>
      <c r="CE402" s="113"/>
      <c r="CF402" s="113"/>
      <c r="CG402" s="113"/>
      <c r="CH402" s="113"/>
      <c r="CI402" s="113"/>
      <c r="CJ402" s="113"/>
      <c r="CK402" s="113"/>
      <c r="CL402" s="113"/>
      <c r="CM402" s="113"/>
      <c r="CN402" s="113"/>
      <c r="CO402" s="113"/>
      <c r="CP402" s="113"/>
      <c r="CQ402" s="113"/>
      <c r="CR402" s="113"/>
      <c r="CS402" s="113"/>
      <c r="CT402" s="113"/>
      <c r="CU402" s="113"/>
      <c r="CV402" s="113"/>
      <c r="CW402" s="113"/>
      <c r="CX402" s="113"/>
      <c r="CY402" s="113"/>
      <c r="CZ402" s="113"/>
      <c r="DA402" s="113"/>
      <c r="DB402" s="113"/>
      <c r="DC402" s="113"/>
      <c r="DD402" s="113"/>
      <c r="DE402" s="113"/>
      <c r="DF402" s="113"/>
      <c r="DG402" s="113"/>
      <c r="DH402" s="113"/>
      <c r="DI402" s="113"/>
      <c r="DJ402" s="113"/>
      <c r="DK402" s="113"/>
      <c r="DL402" s="113"/>
      <c r="DM402" s="113"/>
      <c r="DN402" s="113"/>
      <c r="DO402" s="113"/>
      <c r="DP402" s="113"/>
      <c r="DQ402" s="113"/>
      <c r="DR402" s="113"/>
      <c r="DS402" s="113"/>
      <c r="DT402" s="113"/>
      <c r="DU402" s="113"/>
      <c r="DV402" s="113"/>
      <c r="DW402" s="113"/>
      <c r="DX402" s="113"/>
      <c r="DY402" s="113"/>
      <c r="DZ402" s="113"/>
      <c r="EA402" s="113"/>
      <c r="EB402" s="113"/>
      <c r="EC402" s="113"/>
      <c r="ED402" s="113"/>
      <c r="EE402" s="113"/>
      <c r="EF402" s="113"/>
      <c r="EG402" s="113"/>
      <c r="EH402" s="113"/>
      <c r="EI402" s="113"/>
      <c r="EJ402" s="113"/>
      <c r="EK402" s="113"/>
      <c r="EL402" s="113"/>
      <c r="EM402" s="113"/>
      <c r="EN402" s="113"/>
      <c r="EO402" s="113"/>
      <c r="EP402" s="113"/>
      <c r="EQ402" s="113"/>
      <c r="ER402" s="113"/>
      <c r="ES402" s="113"/>
      <c r="ET402" s="113"/>
      <c r="EU402" s="113"/>
      <c r="EV402" s="113"/>
      <c r="EW402" s="113"/>
      <c r="EX402" s="113"/>
      <c r="EY402" s="113"/>
      <c r="EZ402" s="113"/>
      <c r="FA402" s="113"/>
      <c r="FB402" s="113"/>
      <c r="FC402" s="113"/>
      <c r="FD402" s="113"/>
      <c r="FE402" s="113"/>
      <c r="FF402" s="113"/>
      <c r="FG402" s="113"/>
      <c r="FH402" s="113"/>
      <c r="FI402" s="113"/>
      <c r="FJ402" s="113"/>
      <c r="FK402" s="113"/>
      <c r="FL402" s="113"/>
      <c r="FM402" s="113"/>
      <c r="FN402" s="113"/>
      <c r="FO402" s="113"/>
      <c r="FP402" s="113"/>
      <c r="FQ402" s="113"/>
      <c r="FR402" s="113"/>
      <c r="FS402" s="113"/>
      <c r="FT402" s="113"/>
      <c r="FU402" s="113"/>
      <c r="FV402" s="113"/>
      <c r="FW402" s="113"/>
      <c r="FX402" s="113"/>
      <c r="FY402" s="113"/>
      <c r="FZ402" s="113"/>
      <c r="GA402" s="113"/>
      <c r="GB402" s="113"/>
      <c r="GC402" s="113"/>
      <c r="GD402" s="113"/>
      <c r="GE402" s="113"/>
      <c r="GF402" s="113"/>
      <c r="GG402" s="113"/>
      <c r="GH402" s="113"/>
      <c r="GI402" s="113"/>
      <c r="GJ402" s="113"/>
      <c r="GK402" s="113"/>
      <c r="GL402" s="113"/>
      <c r="GM402" s="113"/>
      <c r="GN402" s="113"/>
      <c r="GO402" s="113"/>
      <c r="GP402" s="113"/>
      <c r="GQ402" s="113"/>
      <c r="GR402" s="113"/>
      <c r="GS402" s="113"/>
      <c r="GT402" s="113"/>
      <c r="GU402" s="113"/>
      <c r="GV402" s="113"/>
      <c r="GW402" s="113"/>
      <c r="GX402" s="113"/>
      <c r="GY402" s="113"/>
      <c r="GZ402" s="113"/>
      <c r="HA402" s="113"/>
      <c r="HB402" s="113"/>
      <c r="HC402" s="113"/>
      <c r="HD402" s="113"/>
      <c r="HE402" s="113"/>
      <c r="HF402" s="113"/>
      <c r="HG402" s="113"/>
      <c r="HH402" s="113"/>
      <c r="HI402" s="113"/>
      <c r="HJ402" s="113"/>
      <c r="HK402" s="113"/>
      <c r="HL402" s="113"/>
      <c r="HM402" s="113"/>
      <c r="HN402" s="113"/>
      <c r="HO402" s="113"/>
      <c r="HP402" s="113"/>
      <c r="HQ402" s="113"/>
      <c r="HR402" s="113"/>
      <c r="HS402" s="113"/>
      <c r="HT402" s="113"/>
      <c r="HU402" s="113"/>
      <c r="HV402" s="113"/>
      <c r="HW402" s="113"/>
      <c r="HX402" s="113"/>
      <c r="HY402" s="113"/>
      <c r="HZ402" s="113"/>
      <c r="IA402" s="113"/>
      <c r="IB402" s="113"/>
      <c r="IC402" s="113"/>
      <c r="ID402" s="113"/>
      <c r="IE402" s="113"/>
      <c r="IF402" s="113"/>
      <c r="IG402" s="113"/>
      <c r="IH402" s="113"/>
      <c r="II402" s="113"/>
      <c r="IJ402" s="113"/>
      <c r="IK402" s="113"/>
      <c r="IL402" s="113"/>
      <c r="IM402" s="113"/>
      <c r="IN402" s="113"/>
      <c r="IO402" s="113"/>
      <c r="IP402" s="113"/>
      <c r="IQ402" s="113"/>
      <c r="IR402" s="113"/>
      <c r="IS402" s="113"/>
      <c r="IT402" s="113"/>
      <c r="IU402" s="113"/>
      <c r="IV402" s="113"/>
    </row>
    <row r="403" customFormat="false" ht="27.6" hidden="false" customHeight="true" outlineLevel="0" collapsed="false">
      <c r="A403" s="236"/>
      <c r="B403" s="86"/>
      <c r="C403" s="86"/>
      <c r="D403" s="86"/>
      <c r="E403" s="86"/>
      <c r="F403" s="89"/>
      <c r="G403" s="63" t="s">
        <v>208</v>
      </c>
      <c r="H403" s="56" t="n">
        <v>1696.8</v>
      </c>
      <c r="I403" s="98" t="s">
        <v>39</v>
      </c>
      <c r="J403" s="237" t="n">
        <v>208.4</v>
      </c>
      <c r="K403" s="77" t="s">
        <v>1235</v>
      </c>
      <c r="L403" s="57"/>
      <c r="M403" s="58"/>
      <c r="N403" s="77" t="s">
        <v>1236</v>
      </c>
      <c r="O403" s="57"/>
      <c r="P403" s="58"/>
      <c r="Q403" s="56" t="n">
        <v>12.05</v>
      </c>
      <c r="R403" s="98" t="s">
        <v>39</v>
      </c>
      <c r="S403" s="58" t="n">
        <v>7.881</v>
      </c>
      <c r="T403" s="56"/>
      <c r="U403" s="70"/>
      <c r="V403" s="58"/>
      <c r="W403" s="71"/>
      <c r="X403" s="70"/>
      <c r="Y403" s="58"/>
      <c r="Z403" s="73"/>
      <c r="AA403" s="73"/>
      <c r="AB403" s="73"/>
      <c r="AC403" s="71"/>
      <c r="AD403" s="70"/>
      <c r="AE403" s="58"/>
      <c r="BM403" s="113"/>
      <c r="BN403" s="113"/>
      <c r="BO403" s="113"/>
      <c r="BP403" s="113"/>
      <c r="BQ403" s="113"/>
      <c r="BR403" s="113"/>
      <c r="BS403" s="113"/>
      <c r="BT403" s="113"/>
      <c r="BU403" s="113"/>
      <c r="BV403" s="113"/>
      <c r="BW403" s="113"/>
      <c r="BX403" s="113"/>
      <c r="BY403" s="113"/>
      <c r="BZ403" s="113"/>
      <c r="CA403" s="113"/>
      <c r="CB403" s="113"/>
      <c r="CC403" s="113"/>
      <c r="CD403" s="113"/>
      <c r="CE403" s="113"/>
      <c r="CF403" s="113"/>
      <c r="CG403" s="113"/>
      <c r="CH403" s="113"/>
      <c r="CI403" s="113"/>
      <c r="CJ403" s="113"/>
      <c r="CK403" s="113"/>
      <c r="CL403" s="113"/>
      <c r="CM403" s="113"/>
      <c r="CN403" s="113"/>
      <c r="CO403" s="113"/>
      <c r="CP403" s="113"/>
      <c r="CQ403" s="113"/>
      <c r="CR403" s="113"/>
      <c r="CS403" s="113"/>
      <c r="CT403" s="113"/>
      <c r="CU403" s="113"/>
      <c r="CV403" s="113"/>
      <c r="CW403" s="113"/>
      <c r="CX403" s="113"/>
      <c r="CY403" s="113"/>
      <c r="CZ403" s="113"/>
      <c r="DA403" s="113"/>
      <c r="DB403" s="113"/>
      <c r="DC403" s="113"/>
      <c r="DD403" s="113"/>
      <c r="DE403" s="113"/>
      <c r="DF403" s="113"/>
      <c r="DG403" s="113"/>
      <c r="DH403" s="113"/>
      <c r="DI403" s="113"/>
      <c r="DJ403" s="113"/>
      <c r="DK403" s="113"/>
      <c r="DL403" s="113"/>
      <c r="DM403" s="113"/>
      <c r="DN403" s="113"/>
      <c r="DO403" s="113"/>
      <c r="DP403" s="113"/>
      <c r="DQ403" s="113"/>
      <c r="DR403" s="113"/>
      <c r="DS403" s="113"/>
      <c r="DT403" s="113"/>
      <c r="DU403" s="113"/>
      <c r="DV403" s="113"/>
      <c r="DW403" s="113"/>
      <c r="DX403" s="113"/>
      <c r="DY403" s="113"/>
      <c r="DZ403" s="113"/>
      <c r="EA403" s="113"/>
      <c r="EB403" s="113"/>
      <c r="EC403" s="113"/>
      <c r="ED403" s="113"/>
      <c r="EE403" s="113"/>
      <c r="EF403" s="113"/>
      <c r="EG403" s="113"/>
      <c r="EH403" s="113"/>
      <c r="EI403" s="113"/>
      <c r="EJ403" s="113"/>
      <c r="EK403" s="113"/>
      <c r="EL403" s="113"/>
      <c r="EM403" s="113"/>
      <c r="EN403" s="113"/>
      <c r="EO403" s="113"/>
      <c r="EP403" s="113"/>
      <c r="EQ403" s="113"/>
      <c r="ER403" s="113"/>
      <c r="ES403" s="113"/>
      <c r="ET403" s="113"/>
      <c r="EU403" s="113"/>
      <c r="EV403" s="113"/>
      <c r="EW403" s="113"/>
      <c r="EX403" s="113"/>
      <c r="EY403" s="113"/>
      <c r="EZ403" s="113"/>
      <c r="FA403" s="113"/>
      <c r="FB403" s="113"/>
      <c r="FC403" s="113"/>
      <c r="FD403" s="113"/>
      <c r="FE403" s="113"/>
      <c r="FF403" s="113"/>
      <c r="FG403" s="113"/>
      <c r="FH403" s="113"/>
      <c r="FI403" s="113"/>
      <c r="FJ403" s="113"/>
      <c r="FK403" s="113"/>
      <c r="FL403" s="113"/>
      <c r="FM403" s="113"/>
      <c r="FN403" s="113"/>
      <c r="FO403" s="113"/>
      <c r="FP403" s="113"/>
      <c r="FQ403" s="113"/>
      <c r="FR403" s="113"/>
      <c r="FS403" s="113"/>
      <c r="FT403" s="113"/>
      <c r="FU403" s="113"/>
      <c r="FV403" s="113"/>
      <c r="FW403" s="113"/>
      <c r="FX403" s="113"/>
      <c r="FY403" s="113"/>
      <c r="FZ403" s="113"/>
      <c r="GA403" s="113"/>
      <c r="GB403" s="113"/>
      <c r="GC403" s="113"/>
      <c r="GD403" s="113"/>
      <c r="GE403" s="113"/>
      <c r="GF403" s="113"/>
      <c r="GG403" s="113"/>
      <c r="GH403" s="113"/>
      <c r="GI403" s="113"/>
      <c r="GJ403" s="113"/>
      <c r="GK403" s="113"/>
      <c r="GL403" s="113"/>
      <c r="GM403" s="113"/>
      <c r="GN403" s="113"/>
      <c r="GO403" s="113"/>
      <c r="GP403" s="113"/>
      <c r="GQ403" s="113"/>
      <c r="GR403" s="113"/>
      <c r="GS403" s="113"/>
      <c r="GT403" s="113"/>
      <c r="GU403" s="113"/>
      <c r="GV403" s="113"/>
      <c r="GW403" s="113"/>
      <c r="GX403" s="113"/>
      <c r="GY403" s="113"/>
      <c r="GZ403" s="113"/>
      <c r="HA403" s="113"/>
      <c r="HB403" s="113"/>
      <c r="HC403" s="113"/>
      <c r="HD403" s="113"/>
      <c r="HE403" s="113"/>
      <c r="HF403" s="113"/>
      <c r="HG403" s="113"/>
      <c r="HH403" s="113"/>
      <c r="HI403" s="113"/>
      <c r="HJ403" s="113"/>
      <c r="HK403" s="113"/>
      <c r="HL403" s="113"/>
      <c r="HM403" s="113"/>
      <c r="HN403" s="113"/>
      <c r="HO403" s="113"/>
      <c r="HP403" s="113"/>
      <c r="HQ403" s="113"/>
      <c r="HR403" s="113"/>
      <c r="HS403" s="113"/>
      <c r="HT403" s="113"/>
      <c r="HU403" s="113"/>
      <c r="HV403" s="113"/>
      <c r="HW403" s="113"/>
      <c r="HX403" s="113"/>
      <c r="HY403" s="113"/>
      <c r="HZ403" s="113"/>
      <c r="IA403" s="113"/>
      <c r="IB403" s="113"/>
      <c r="IC403" s="113"/>
      <c r="ID403" s="113"/>
      <c r="IE403" s="113"/>
      <c r="IF403" s="113"/>
      <c r="IG403" s="113"/>
      <c r="IH403" s="113"/>
      <c r="II403" s="113"/>
      <c r="IJ403" s="113"/>
      <c r="IK403" s="113"/>
      <c r="IL403" s="113"/>
      <c r="IM403" s="113"/>
      <c r="IN403" s="113"/>
      <c r="IO403" s="113"/>
      <c r="IP403" s="113"/>
      <c r="IQ403" s="113"/>
      <c r="IR403" s="113"/>
      <c r="IS403" s="113"/>
      <c r="IT403" s="113"/>
      <c r="IU403" s="113"/>
      <c r="IV403" s="113"/>
    </row>
    <row r="404" customFormat="false" ht="29.2" hidden="false" customHeight="true" outlineLevel="0" collapsed="false">
      <c r="A404" s="239"/>
      <c r="B404" s="239"/>
      <c r="C404" s="51"/>
      <c r="D404" s="51"/>
      <c r="E404" s="51"/>
      <c r="F404" s="53"/>
      <c r="G404" s="63" t="s">
        <v>176</v>
      </c>
      <c r="H404" s="209" t="str">
        <f aca="false">ROUND(H403*81/1000,2)&amp;" ppb"</f>
        <v>137.44 ppb</v>
      </c>
      <c r="I404" s="91" t="s">
        <v>39</v>
      </c>
      <c r="J404" s="210" t="str">
        <f aca="false">ROUND(J403*81/1000,2)&amp;" ppb"</f>
        <v>16.88 ppb</v>
      </c>
      <c r="K404" s="71"/>
      <c r="L404" s="57"/>
      <c r="M404" s="72"/>
      <c r="N404" s="56"/>
      <c r="O404" s="70"/>
      <c r="P404" s="58"/>
      <c r="Q404" s="209" t="str">
        <f aca="false">ROUND(Q403*246/1000,2)&amp;" ppb"</f>
        <v>2.96 ppb</v>
      </c>
      <c r="R404" s="91" t="s">
        <v>39</v>
      </c>
      <c r="S404" s="210" t="str">
        <f aca="false">ROUND(S403*246/1000,2)&amp;" ppb"</f>
        <v>1.94 ppb</v>
      </c>
      <c r="T404" s="71"/>
      <c r="U404" s="72"/>
      <c r="V404" s="72"/>
      <c r="W404" s="56"/>
      <c r="X404" s="70"/>
      <c r="Y404" s="72"/>
      <c r="Z404" s="73"/>
      <c r="AA404" s="72"/>
      <c r="AB404" s="72"/>
      <c r="AC404" s="71"/>
      <c r="AD404" s="70"/>
      <c r="AE404" s="72"/>
      <c r="BM404" s="113"/>
      <c r="BN404" s="113"/>
      <c r="BO404" s="113"/>
      <c r="BP404" s="113"/>
      <c r="BQ404" s="113"/>
      <c r="BR404" s="113"/>
      <c r="BS404" s="113"/>
      <c r="BT404" s="113"/>
      <c r="BU404" s="113"/>
      <c r="BV404" s="113"/>
      <c r="BW404" s="113"/>
      <c r="BX404" s="113"/>
      <c r="BY404" s="113"/>
      <c r="BZ404" s="113"/>
      <c r="CA404" s="113"/>
      <c r="CB404" s="113"/>
      <c r="CC404" s="113"/>
      <c r="CD404" s="113"/>
      <c r="CE404" s="113"/>
      <c r="CF404" s="113"/>
      <c r="CG404" s="113"/>
      <c r="CH404" s="113"/>
      <c r="CI404" s="113"/>
      <c r="CJ404" s="113"/>
      <c r="CK404" s="113"/>
      <c r="CL404" s="113"/>
      <c r="CM404" s="113"/>
      <c r="CN404" s="113"/>
      <c r="CO404" s="113"/>
      <c r="CP404" s="113"/>
      <c r="CQ404" s="113"/>
      <c r="CR404" s="113"/>
      <c r="CS404" s="113"/>
      <c r="CT404" s="113"/>
      <c r="CU404" s="113"/>
      <c r="CV404" s="113"/>
      <c r="CW404" s="113"/>
      <c r="CX404" s="113"/>
      <c r="CY404" s="113"/>
      <c r="CZ404" s="113"/>
      <c r="DA404" s="113"/>
      <c r="DB404" s="113"/>
      <c r="DC404" s="113"/>
      <c r="DD404" s="113"/>
      <c r="DE404" s="113"/>
      <c r="DF404" s="113"/>
      <c r="DG404" s="113"/>
      <c r="DH404" s="113"/>
      <c r="DI404" s="113"/>
      <c r="DJ404" s="113"/>
      <c r="DK404" s="113"/>
      <c r="DL404" s="113"/>
      <c r="DM404" s="113"/>
      <c r="DN404" s="113"/>
      <c r="DO404" s="113"/>
      <c r="DP404" s="113"/>
      <c r="DQ404" s="113"/>
      <c r="DR404" s="113"/>
      <c r="DS404" s="113"/>
      <c r="DT404" s="113"/>
      <c r="DU404" s="113"/>
      <c r="DV404" s="113"/>
      <c r="DW404" s="113"/>
      <c r="DX404" s="113"/>
      <c r="DY404" s="113"/>
      <c r="DZ404" s="113"/>
      <c r="EA404" s="113"/>
      <c r="EB404" s="113"/>
      <c r="EC404" s="113"/>
      <c r="ED404" s="113"/>
      <c r="EE404" s="113"/>
      <c r="EF404" s="113"/>
      <c r="EG404" s="113"/>
      <c r="EH404" s="113"/>
      <c r="EI404" s="113"/>
      <c r="EJ404" s="113"/>
      <c r="EK404" s="113"/>
      <c r="EL404" s="113"/>
      <c r="EM404" s="113"/>
      <c r="EN404" s="113"/>
      <c r="EO404" s="113"/>
      <c r="EP404" s="113"/>
      <c r="EQ404" s="113"/>
      <c r="ER404" s="113"/>
      <c r="ES404" s="113"/>
      <c r="ET404" s="113"/>
      <c r="EU404" s="113"/>
      <c r="EV404" s="113"/>
      <c r="EW404" s="113"/>
      <c r="EX404" s="113"/>
      <c r="EY404" s="113"/>
      <c r="EZ404" s="113"/>
      <c r="FA404" s="113"/>
      <c r="FB404" s="113"/>
      <c r="FC404" s="113"/>
      <c r="FD404" s="113"/>
      <c r="FE404" s="113"/>
      <c r="FF404" s="113"/>
      <c r="FG404" s="113"/>
      <c r="FH404" s="113"/>
      <c r="FI404" s="113"/>
      <c r="FJ404" s="113"/>
      <c r="FK404" s="113"/>
      <c r="FL404" s="113"/>
      <c r="FM404" s="113"/>
      <c r="FN404" s="113"/>
      <c r="FO404" s="113"/>
      <c r="FP404" s="113"/>
      <c r="FQ404" s="113"/>
      <c r="FR404" s="113"/>
      <c r="FS404" s="113"/>
      <c r="FT404" s="113"/>
      <c r="FU404" s="113"/>
      <c r="FV404" s="113"/>
      <c r="FW404" s="113"/>
      <c r="FX404" s="113"/>
      <c r="FY404" s="113"/>
      <c r="FZ404" s="113"/>
      <c r="GA404" s="113"/>
      <c r="GB404" s="113"/>
      <c r="GC404" s="113"/>
      <c r="GD404" s="113"/>
      <c r="GE404" s="113"/>
      <c r="GF404" s="113"/>
      <c r="GG404" s="113"/>
      <c r="GH404" s="113"/>
      <c r="GI404" s="113"/>
      <c r="GJ404" s="113"/>
      <c r="GK404" s="113"/>
      <c r="GL404" s="113"/>
      <c r="GM404" s="113"/>
      <c r="GN404" s="113"/>
      <c r="GO404" s="113"/>
      <c r="GP404" s="113"/>
      <c r="GQ404" s="113"/>
      <c r="GR404" s="113"/>
      <c r="GS404" s="113"/>
      <c r="GT404" s="113"/>
      <c r="GU404" s="113"/>
      <c r="GV404" s="113"/>
      <c r="GW404" s="113"/>
      <c r="GX404" s="113"/>
      <c r="GY404" s="113"/>
      <c r="GZ404" s="113"/>
      <c r="HA404" s="113"/>
      <c r="HB404" s="113"/>
      <c r="HC404" s="113"/>
      <c r="HD404" s="113"/>
      <c r="HE404" s="113"/>
      <c r="HF404" s="113"/>
      <c r="HG404" s="113"/>
      <c r="HH404" s="113"/>
      <c r="HI404" s="113"/>
      <c r="HJ404" s="113"/>
      <c r="HK404" s="113"/>
      <c r="HL404" s="113"/>
      <c r="HM404" s="113"/>
      <c r="HN404" s="113"/>
      <c r="HO404" s="113"/>
      <c r="HP404" s="113"/>
      <c r="HQ404" s="113"/>
      <c r="HR404" s="113"/>
      <c r="HS404" s="113"/>
      <c r="HT404" s="113"/>
      <c r="HU404" s="113"/>
      <c r="HV404" s="113"/>
      <c r="HW404" s="113"/>
      <c r="HX404" s="113"/>
      <c r="HY404" s="113"/>
      <c r="HZ404" s="113"/>
      <c r="IA404" s="113"/>
      <c r="IB404" s="113"/>
      <c r="IC404" s="113"/>
      <c r="ID404" s="113"/>
      <c r="IE404" s="113"/>
      <c r="IF404" s="113"/>
      <c r="IG404" s="113"/>
      <c r="IH404" s="113"/>
      <c r="II404" s="113"/>
      <c r="IJ404" s="113"/>
      <c r="IK404" s="113"/>
      <c r="IL404" s="113"/>
      <c r="IM404" s="113"/>
      <c r="IN404" s="113"/>
      <c r="IO404" s="113"/>
      <c r="IP404" s="113"/>
      <c r="IQ404" s="113"/>
      <c r="IR404" s="113"/>
      <c r="IS404" s="113"/>
      <c r="IT404" s="113"/>
      <c r="IU404" s="113"/>
      <c r="IV404" s="113"/>
    </row>
    <row r="405" s="3" customFormat="true" ht="34.3" hidden="false" customHeight="true" outlineLevel="0" collapsed="false">
      <c r="A405" s="227" t="s">
        <v>1237</v>
      </c>
      <c r="B405" s="24" t="s">
        <v>1238</v>
      </c>
      <c r="C405" s="203" t="s">
        <v>1239</v>
      </c>
      <c r="D405" s="25" t="n">
        <v>7.778</v>
      </c>
      <c r="E405" s="310" t="n">
        <v>240328</v>
      </c>
      <c r="F405" s="27" t="n">
        <v>45379</v>
      </c>
      <c r="G405" s="28" t="s">
        <v>111</v>
      </c>
      <c r="H405" s="108"/>
      <c r="I405" s="109" t="s">
        <v>27</v>
      </c>
      <c r="J405" s="110"/>
      <c r="K405" s="108"/>
      <c r="L405" s="109" t="s">
        <v>28</v>
      </c>
      <c r="M405" s="110"/>
      <c r="N405" s="108"/>
      <c r="O405" s="109" t="s">
        <v>29</v>
      </c>
      <c r="P405" s="110"/>
      <c r="Q405" s="108"/>
      <c r="R405" s="109" t="s">
        <v>30</v>
      </c>
      <c r="S405" s="110"/>
      <c r="T405" s="111"/>
      <c r="U405" s="109" t="s">
        <v>112</v>
      </c>
      <c r="V405" s="110"/>
      <c r="W405" s="108"/>
      <c r="X405" s="109" t="s">
        <v>32</v>
      </c>
      <c r="Y405" s="110"/>
      <c r="Z405" s="108"/>
      <c r="AA405" s="109" t="s">
        <v>98</v>
      </c>
      <c r="AB405" s="110"/>
      <c r="AC405" s="112" t="s">
        <v>34</v>
      </c>
      <c r="AD405" s="112"/>
      <c r="AE405" s="112"/>
    </row>
    <row r="406" s="3" customFormat="true" ht="29.05" hidden="false" customHeight="true" outlineLevel="0" collapsed="false">
      <c r="A406" s="93" t="s">
        <v>1098</v>
      </c>
      <c r="B406" s="93" t="s">
        <v>1240</v>
      </c>
      <c r="C406" s="93"/>
      <c r="D406" s="93"/>
      <c r="E406" s="217"/>
      <c r="F406" s="96" t="n">
        <v>45387</v>
      </c>
      <c r="G406" s="28" t="s">
        <v>208</v>
      </c>
      <c r="H406" s="311" t="s">
        <v>1241</v>
      </c>
      <c r="I406" s="312"/>
      <c r="J406" s="36"/>
      <c r="K406" s="311" t="s">
        <v>1242</v>
      </c>
      <c r="L406" s="312"/>
      <c r="M406" s="36"/>
      <c r="N406" s="311" t="s">
        <v>1243</v>
      </c>
      <c r="O406" s="312"/>
      <c r="P406" s="36"/>
      <c r="Q406" s="311" t="s">
        <v>1244</v>
      </c>
      <c r="R406" s="312"/>
      <c r="S406" s="36"/>
      <c r="T406" s="311" t="n">
        <v>606.42</v>
      </c>
      <c r="U406" s="33" t="s">
        <v>39</v>
      </c>
      <c r="V406" s="36" t="n">
        <v>349.4</v>
      </c>
      <c r="W406" s="311" t="s">
        <v>1245</v>
      </c>
      <c r="X406" s="313"/>
      <c r="Y406" s="36"/>
      <c r="Z406" s="311" t="s">
        <v>1246</v>
      </c>
      <c r="AA406" s="312"/>
      <c r="AB406" s="36"/>
      <c r="AC406" s="167"/>
      <c r="AD406" s="167"/>
      <c r="AE406" s="167"/>
    </row>
    <row r="407" s="3" customFormat="true" ht="28.4" hidden="false" customHeight="true" outlineLevel="0" collapsed="false">
      <c r="A407" s="93"/>
      <c r="B407" s="228"/>
      <c r="C407" s="93"/>
      <c r="D407" s="93"/>
      <c r="E407" s="217"/>
      <c r="F407" s="96"/>
      <c r="G407" s="28" t="s">
        <v>176</v>
      </c>
      <c r="H407" s="205" t="str">
        <f aca="false">"&lt;"&amp;ROUND(RIGHT(H406,LEN(H406)-1)*81/1000,2)&amp;" ppb"</f>
        <v>&lt;0.34 ppb</v>
      </c>
      <c r="I407" s="312"/>
      <c r="J407" s="206"/>
      <c r="K407" s="205" t="str">
        <f aca="false">"&lt;"&amp;ROUND(RIGHT(K406,LEN(K406)-1)*81/1000,2)&amp;" ppb"</f>
        <v>&lt;4.8 ppb</v>
      </c>
      <c r="L407" s="312"/>
      <c r="M407" s="206"/>
      <c r="N407" s="205" t="str">
        <f aca="false">"&lt;"&amp;ROUND(RIGHT(N406,LEN(N406)-1)*1760/1000,2)&amp;" ppb"</f>
        <v>&lt;3.29 ppb</v>
      </c>
      <c r="O407" s="312"/>
      <c r="P407" s="206"/>
      <c r="Q407" s="205" t="str">
        <f aca="false">"&lt;"&amp;ROUND(RIGHT(Q406,LEN(Q406)-1)*246/1000,2)&amp;" ppb"</f>
        <v>&lt;3.31 ppb</v>
      </c>
      <c r="R407" s="312"/>
      <c r="S407" s="206"/>
      <c r="T407" s="205" t="str">
        <f aca="false">ROUND(T406*32300/1000000,2)&amp;" ppm"</f>
        <v>19.59 ppm</v>
      </c>
      <c r="U407" s="33" t="s">
        <v>39</v>
      </c>
      <c r="V407" s="206" t="str">
        <f aca="false">ROUND(V406*32300/1000000,2)&amp;" ppm"</f>
        <v>11.29 ppm</v>
      </c>
      <c r="W407" s="29"/>
      <c r="X407" s="312"/>
      <c r="Y407" s="31"/>
      <c r="Z407" s="29"/>
      <c r="AA407" s="312"/>
      <c r="AB407" s="31"/>
      <c r="AC407" s="37"/>
      <c r="AD407" s="312"/>
      <c r="AE407" s="38"/>
    </row>
    <row r="408" s="3" customFormat="true" ht="30" hidden="false" customHeight="true" outlineLevel="0" collapsed="false">
      <c r="A408" s="93"/>
      <c r="B408" s="228"/>
      <c r="C408" s="93"/>
      <c r="D408" s="93"/>
      <c r="E408" s="228"/>
      <c r="F408" s="96"/>
      <c r="G408" s="28" t="s">
        <v>111</v>
      </c>
      <c r="H408" s="134" t="s">
        <v>115</v>
      </c>
      <c r="I408" s="134"/>
      <c r="J408" s="134"/>
      <c r="K408" s="108"/>
      <c r="L408" s="109" t="s">
        <v>80</v>
      </c>
      <c r="M408" s="110"/>
      <c r="N408" s="135"/>
      <c r="O408" s="109" t="s">
        <v>81</v>
      </c>
      <c r="P408" s="136"/>
      <c r="Q408" s="135"/>
      <c r="R408" s="109" t="s">
        <v>117</v>
      </c>
      <c r="S408" s="136"/>
      <c r="T408" s="111"/>
      <c r="U408" s="109"/>
      <c r="V408" s="137"/>
      <c r="W408" s="111"/>
      <c r="X408" s="109"/>
      <c r="Y408" s="137"/>
      <c r="Z408" s="111"/>
      <c r="AA408" s="109"/>
      <c r="AB408" s="137"/>
      <c r="AC408" s="108"/>
      <c r="AD408" s="109"/>
      <c r="AE408" s="110"/>
    </row>
    <row r="409" s="3" customFormat="true" ht="27.6" hidden="false" customHeight="true" outlineLevel="0" collapsed="false">
      <c r="A409" s="230"/>
      <c r="B409" s="93"/>
      <c r="C409" s="93"/>
      <c r="D409" s="93"/>
      <c r="E409" s="228"/>
      <c r="F409" s="96"/>
      <c r="G409" s="28" t="s">
        <v>208</v>
      </c>
      <c r="H409" s="311" t="n">
        <v>9109.2</v>
      </c>
      <c r="I409" s="313" t="s">
        <v>39</v>
      </c>
      <c r="J409" s="287" t="n">
        <v>651.6</v>
      </c>
      <c r="K409" s="311" t="s">
        <v>1247</v>
      </c>
      <c r="L409" s="313"/>
      <c r="M409" s="36"/>
      <c r="N409" s="311" t="s">
        <v>1248</v>
      </c>
      <c r="O409" s="313"/>
      <c r="P409" s="36"/>
      <c r="Q409" s="311" t="n">
        <v>21.46</v>
      </c>
      <c r="R409" s="313" t="s">
        <v>39</v>
      </c>
      <c r="S409" s="36" t="n">
        <v>13.99</v>
      </c>
      <c r="T409" s="311"/>
      <c r="U409" s="312"/>
      <c r="V409" s="36"/>
      <c r="W409" s="29"/>
      <c r="X409" s="312"/>
      <c r="Y409" s="36"/>
      <c r="Z409" s="37"/>
      <c r="AA409" s="37"/>
      <c r="AB409" s="37"/>
      <c r="AC409" s="29"/>
      <c r="AD409" s="312"/>
      <c r="AE409" s="36"/>
    </row>
    <row r="410" s="3" customFormat="true" ht="29.2" hidden="false" customHeight="true" outlineLevel="0" collapsed="false">
      <c r="A410" s="232"/>
      <c r="B410" s="232"/>
      <c r="C410" s="314"/>
      <c r="D410" s="314"/>
      <c r="E410" s="314"/>
      <c r="F410" s="40"/>
      <c r="G410" s="28" t="s">
        <v>176</v>
      </c>
      <c r="H410" s="205" t="str">
        <f aca="false">ROUND(H409*81/1000,2)&amp;" ppb"</f>
        <v>737.85 ppb</v>
      </c>
      <c r="I410" s="33" t="s">
        <v>39</v>
      </c>
      <c r="J410" s="206" t="str">
        <f aca="false">ROUND(J409*81/1000,2)&amp;" ppb"</f>
        <v>52.78 ppb</v>
      </c>
      <c r="K410" s="29"/>
      <c r="L410" s="313"/>
      <c r="M410" s="31"/>
      <c r="N410" s="311"/>
      <c r="O410" s="312"/>
      <c r="P410" s="36"/>
      <c r="Q410" s="205" t="str">
        <f aca="false">ROUND(Q409*246/1000,2)&amp;" ppb"</f>
        <v>5.28 ppb</v>
      </c>
      <c r="R410" s="33" t="s">
        <v>39</v>
      </c>
      <c r="S410" s="206" t="str">
        <f aca="false">ROUND(S409*246/1000,2)&amp;" ppb"</f>
        <v>3.44 ppb</v>
      </c>
      <c r="T410" s="29"/>
      <c r="U410" s="31"/>
      <c r="V410" s="31"/>
      <c r="W410" s="311"/>
      <c r="X410" s="312"/>
      <c r="Y410" s="31"/>
      <c r="Z410" s="37"/>
      <c r="AA410" s="31"/>
      <c r="AB410" s="31"/>
      <c r="AC410" s="29"/>
      <c r="AD410" s="312"/>
      <c r="AE410" s="31"/>
    </row>
    <row r="411" customFormat="false" ht="34.3" hidden="false" customHeight="true" outlineLevel="0" collapsed="false">
      <c r="A411" s="233" t="s">
        <v>1249</v>
      </c>
      <c r="B411" s="41" t="s">
        <v>1250</v>
      </c>
      <c r="C411" s="189" t="s">
        <v>1251</v>
      </c>
      <c r="D411" s="76" t="n">
        <v>5.87</v>
      </c>
      <c r="E411" s="315" t="n">
        <v>240405</v>
      </c>
      <c r="F411" s="62" t="n">
        <v>45386</v>
      </c>
      <c r="G411" s="63" t="s">
        <v>111</v>
      </c>
      <c r="H411" s="108"/>
      <c r="I411" s="109" t="s">
        <v>27</v>
      </c>
      <c r="J411" s="110"/>
      <c r="K411" s="108"/>
      <c r="L411" s="109" t="s">
        <v>28</v>
      </c>
      <c r="M411" s="110"/>
      <c r="N411" s="108"/>
      <c r="O411" s="109" t="s">
        <v>29</v>
      </c>
      <c r="P411" s="110"/>
      <c r="Q411" s="108"/>
      <c r="R411" s="109" t="s">
        <v>30</v>
      </c>
      <c r="S411" s="110"/>
      <c r="T411" s="111"/>
      <c r="U411" s="109" t="s">
        <v>112</v>
      </c>
      <c r="V411" s="110"/>
      <c r="W411" s="108"/>
      <c r="X411" s="109" t="s">
        <v>32</v>
      </c>
      <c r="Y411" s="110"/>
      <c r="Z411" s="108"/>
      <c r="AA411" s="109" t="s">
        <v>98</v>
      </c>
      <c r="AB411" s="110"/>
      <c r="AC411" s="112" t="s">
        <v>34</v>
      </c>
      <c r="AD411" s="112"/>
      <c r="AE411" s="112"/>
      <c r="BM411" s="113"/>
      <c r="BN411" s="113"/>
      <c r="BO411" s="113"/>
      <c r="BP411" s="113"/>
      <c r="BQ411" s="113"/>
      <c r="BR411" s="113"/>
      <c r="BS411" s="113"/>
      <c r="BT411" s="113"/>
      <c r="BU411" s="113"/>
      <c r="BV411" s="113"/>
      <c r="BW411" s="113"/>
      <c r="BX411" s="113"/>
      <c r="BY411" s="113"/>
      <c r="BZ411" s="113"/>
      <c r="CA411" s="113"/>
      <c r="CB411" s="113"/>
      <c r="CC411" s="113"/>
      <c r="CD411" s="113"/>
      <c r="CE411" s="113"/>
      <c r="CF411" s="113"/>
      <c r="CG411" s="113"/>
      <c r="CH411" s="113"/>
      <c r="CI411" s="113"/>
      <c r="CJ411" s="113"/>
      <c r="CK411" s="113"/>
      <c r="CL411" s="113"/>
      <c r="CM411" s="113"/>
      <c r="CN411" s="113"/>
      <c r="CO411" s="113"/>
      <c r="CP411" s="113"/>
      <c r="CQ411" s="113"/>
      <c r="CR411" s="113"/>
      <c r="CS411" s="113"/>
      <c r="CT411" s="113"/>
      <c r="CU411" s="113"/>
      <c r="CV411" s="113"/>
      <c r="CW411" s="113"/>
      <c r="CX411" s="113"/>
      <c r="CY411" s="113"/>
      <c r="CZ411" s="113"/>
      <c r="DA411" s="113"/>
      <c r="DB411" s="113"/>
      <c r="DC411" s="113"/>
      <c r="DD411" s="113"/>
      <c r="DE411" s="113"/>
      <c r="DF411" s="113"/>
      <c r="DG411" s="113"/>
      <c r="DH411" s="113"/>
      <c r="DI411" s="113"/>
      <c r="DJ411" s="113"/>
      <c r="DK411" s="113"/>
      <c r="DL411" s="113"/>
      <c r="DM411" s="113"/>
      <c r="DN411" s="113"/>
      <c r="DO411" s="113"/>
      <c r="DP411" s="113"/>
      <c r="DQ411" s="113"/>
      <c r="DR411" s="113"/>
      <c r="DS411" s="113"/>
      <c r="DT411" s="113"/>
      <c r="DU411" s="113"/>
      <c r="DV411" s="113"/>
      <c r="DW411" s="113"/>
      <c r="DX411" s="113"/>
      <c r="DY411" s="113"/>
      <c r="DZ411" s="113"/>
      <c r="EA411" s="113"/>
      <c r="EB411" s="113"/>
      <c r="EC411" s="113"/>
      <c r="ED411" s="113"/>
      <c r="EE411" s="113"/>
      <c r="EF411" s="113"/>
      <c r="EG411" s="113"/>
      <c r="EH411" s="113"/>
      <c r="EI411" s="113"/>
      <c r="EJ411" s="113"/>
      <c r="EK411" s="113"/>
      <c r="EL411" s="113"/>
      <c r="EM411" s="113"/>
      <c r="EN411" s="113"/>
      <c r="EO411" s="113"/>
      <c r="EP411" s="113"/>
      <c r="EQ411" s="113"/>
      <c r="ER411" s="113"/>
      <c r="ES411" s="113"/>
      <c r="ET411" s="113"/>
      <c r="EU411" s="113"/>
      <c r="EV411" s="113"/>
      <c r="EW411" s="113"/>
      <c r="EX411" s="113"/>
      <c r="EY411" s="113"/>
      <c r="EZ411" s="113"/>
      <c r="FA411" s="113"/>
      <c r="FB411" s="113"/>
      <c r="FC411" s="113"/>
      <c r="FD411" s="113"/>
      <c r="FE411" s="113"/>
      <c r="FF411" s="113"/>
      <c r="FG411" s="113"/>
      <c r="FH411" s="113"/>
      <c r="FI411" s="113"/>
      <c r="FJ411" s="113"/>
      <c r="FK411" s="113"/>
      <c r="FL411" s="113"/>
      <c r="FM411" s="113"/>
      <c r="FN411" s="113"/>
      <c r="FO411" s="113"/>
      <c r="FP411" s="113"/>
      <c r="FQ411" s="113"/>
      <c r="FR411" s="113"/>
      <c r="FS411" s="113"/>
      <c r="FT411" s="113"/>
      <c r="FU411" s="113"/>
      <c r="FV411" s="113"/>
      <c r="FW411" s="113"/>
      <c r="FX411" s="113"/>
      <c r="FY411" s="113"/>
      <c r="FZ411" s="113"/>
      <c r="GA411" s="113"/>
      <c r="GB411" s="113"/>
      <c r="GC411" s="113"/>
      <c r="GD411" s="113"/>
      <c r="GE411" s="113"/>
      <c r="GF411" s="113"/>
      <c r="GG411" s="113"/>
      <c r="GH411" s="113"/>
      <c r="GI411" s="113"/>
      <c r="GJ411" s="113"/>
      <c r="GK411" s="113"/>
      <c r="GL411" s="113"/>
      <c r="GM411" s="113"/>
      <c r="GN411" s="113"/>
      <c r="GO411" s="113"/>
      <c r="GP411" s="113"/>
      <c r="GQ411" s="113"/>
      <c r="GR411" s="113"/>
      <c r="GS411" s="113"/>
      <c r="GT411" s="113"/>
      <c r="GU411" s="113"/>
      <c r="GV411" s="113"/>
      <c r="GW411" s="113"/>
      <c r="GX411" s="113"/>
      <c r="GY411" s="113"/>
      <c r="GZ411" s="113"/>
      <c r="HA411" s="113"/>
      <c r="HB411" s="113"/>
      <c r="HC411" s="113"/>
      <c r="HD411" s="113"/>
      <c r="HE411" s="113"/>
      <c r="HF411" s="113"/>
      <c r="HG411" s="113"/>
      <c r="HH411" s="113"/>
      <c r="HI411" s="113"/>
      <c r="HJ411" s="113"/>
      <c r="HK411" s="113"/>
      <c r="HL411" s="113"/>
      <c r="HM411" s="113"/>
      <c r="HN411" s="113"/>
      <c r="HO411" s="113"/>
      <c r="HP411" s="113"/>
      <c r="HQ411" s="113"/>
      <c r="HR411" s="113"/>
      <c r="HS411" s="113"/>
      <c r="HT411" s="113"/>
      <c r="HU411" s="113"/>
      <c r="HV411" s="113"/>
      <c r="HW411" s="113"/>
      <c r="HX411" s="113"/>
      <c r="HY411" s="113"/>
      <c r="HZ411" s="113"/>
      <c r="IA411" s="113"/>
      <c r="IB411" s="113"/>
      <c r="IC411" s="113"/>
      <c r="ID411" s="113"/>
      <c r="IE411" s="113"/>
      <c r="IF411" s="113"/>
      <c r="IG411" s="113"/>
      <c r="IH411" s="113"/>
      <c r="II411" s="113"/>
      <c r="IJ411" s="113"/>
      <c r="IK411" s="113"/>
      <c r="IL411" s="113"/>
      <c r="IM411" s="113"/>
      <c r="IN411" s="113"/>
      <c r="IO411" s="113"/>
      <c r="IP411" s="113"/>
      <c r="IQ411" s="113"/>
      <c r="IR411" s="113"/>
      <c r="IS411" s="113"/>
      <c r="IT411" s="113"/>
      <c r="IU411" s="113"/>
      <c r="IV411" s="113"/>
      <c r="IW411" s="113"/>
    </row>
    <row r="412" customFormat="false" ht="29.05" hidden="false" customHeight="true" outlineLevel="0" collapsed="false">
      <c r="A412" s="86" t="s">
        <v>1228</v>
      </c>
      <c r="B412" s="86" t="s">
        <v>1252</v>
      </c>
      <c r="C412" s="86"/>
      <c r="D412" s="86"/>
      <c r="E412" s="309"/>
      <c r="F412" s="89" t="n">
        <v>45393</v>
      </c>
      <c r="G412" s="63" t="s">
        <v>208</v>
      </c>
      <c r="H412" s="56" t="s">
        <v>1253</v>
      </c>
      <c r="I412" s="70"/>
      <c r="J412" s="58"/>
      <c r="K412" s="56" t="s">
        <v>1254</v>
      </c>
      <c r="L412" s="70"/>
      <c r="M412" s="58"/>
      <c r="N412" s="56" t="n">
        <v>1.695</v>
      </c>
      <c r="O412" s="70" t="s">
        <v>39</v>
      </c>
      <c r="P412" s="58" t="n">
        <v>1.233</v>
      </c>
      <c r="Q412" s="56" t="s">
        <v>1255</v>
      </c>
      <c r="R412" s="70"/>
      <c r="S412" s="58"/>
      <c r="T412" s="56" t="n">
        <v>683.9</v>
      </c>
      <c r="U412" s="70" t="s">
        <v>39</v>
      </c>
      <c r="V412" s="58" t="n">
        <v>273.7</v>
      </c>
      <c r="W412" s="56" t="s">
        <v>1256</v>
      </c>
      <c r="X412" s="57"/>
      <c r="Y412" s="58"/>
      <c r="Z412" s="56" t="s">
        <v>1257</v>
      </c>
      <c r="AA412" s="70"/>
      <c r="AB412" s="58"/>
      <c r="AC412" s="69"/>
      <c r="AD412" s="69"/>
      <c r="AE412" s="69"/>
      <c r="BM412" s="113"/>
      <c r="BN412" s="113"/>
      <c r="BO412" s="113"/>
      <c r="BP412" s="113"/>
      <c r="BQ412" s="113"/>
      <c r="BR412" s="113"/>
      <c r="BS412" s="113"/>
      <c r="BT412" s="113"/>
      <c r="BU412" s="113"/>
      <c r="BV412" s="113"/>
      <c r="BW412" s="113"/>
      <c r="BX412" s="113"/>
      <c r="BY412" s="113"/>
      <c r="BZ412" s="113"/>
      <c r="CA412" s="113"/>
      <c r="CB412" s="113"/>
      <c r="CC412" s="113"/>
      <c r="CD412" s="113"/>
      <c r="CE412" s="113"/>
      <c r="CF412" s="113"/>
      <c r="CG412" s="113"/>
      <c r="CH412" s="113"/>
      <c r="CI412" s="113"/>
      <c r="CJ412" s="113"/>
      <c r="CK412" s="113"/>
      <c r="CL412" s="113"/>
      <c r="CM412" s="113"/>
      <c r="CN412" s="113"/>
      <c r="CO412" s="113"/>
      <c r="CP412" s="113"/>
      <c r="CQ412" s="113"/>
      <c r="CR412" s="113"/>
      <c r="CS412" s="113"/>
      <c r="CT412" s="113"/>
      <c r="CU412" s="113"/>
      <c r="CV412" s="113"/>
      <c r="CW412" s="113"/>
      <c r="CX412" s="113"/>
      <c r="CY412" s="113"/>
      <c r="CZ412" s="113"/>
      <c r="DA412" s="113"/>
      <c r="DB412" s="113"/>
      <c r="DC412" s="113"/>
      <c r="DD412" s="113"/>
      <c r="DE412" s="113"/>
      <c r="DF412" s="113"/>
      <c r="DG412" s="113"/>
      <c r="DH412" s="113"/>
      <c r="DI412" s="113"/>
      <c r="DJ412" s="113"/>
      <c r="DK412" s="113"/>
      <c r="DL412" s="113"/>
      <c r="DM412" s="113"/>
      <c r="DN412" s="113"/>
      <c r="DO412" s="113"/>
      <c r="DP412" s="113"/>
      <c r="DQ412" s="113"/>
      <c r="DR412" s="113"/>
      <c r="DS412" s="113"/>
      <c r="DT412" s="113"/>
      <c r="DU412" s="113"/>
      <c r="DV412" s="113"/>
      <c r="DW412" s="113"/>
      <c r="DX412" s="113"/>
      <c r="DY412" s="113"/>
      <c r="DZ412" s="113"/>
      <c r="EA412" s="113"/>
      <c r="EB412" s="113"/>
      <c r="EC412" s="113"/>
      <c r="ED412" s="113"/>
      <c r="EE412" s="113"/>
      <c r="EF412" s="113"/>
      <c r="EG412" s="113"/>
      <c r="EH412" s="113"/>
      <c r="EI412" s="113"/>
      <c r="EJ412" s="113"/>
      <c r="EK412" s="113"/>
      <c r="EL412" s="113"/>
      <c r="EM412" s="113"/>
      <c r="EN412" s="113"/>
      <c r="EO412" s="113"/>
      <c r="EP412" s="113"/>
      <c r="EQ412" s="113"/>
      <c r="ER412" s="113"/>
      <c r="ES412" s="113"/>
      <c r="ET412" s="113"/>
      <c r="EU412" s="113"/>
      <c r="EV412" s="113"/>
      <c r="EW412" s="113"/>
      <c r="EX412" s="113"/>
      <c r="EY412" s="113"/>
      <c r="EZ412" s="113"/>
      <c r="FA412" s="113"/>
      <c r="FB412" s="113"/>
      <c r="FC412" s="113"/>
      <c r="FD412" s="113"/>
      <c r="FE412" s="113"/>
      <c r="FF412" s="113"/>
      <c r="FG412" s="113"/>
      <c r="FH412" s="113"/>
      <c r="FI412" s="113"/>
      <c r="FJ412" s="113"/>
      <c r="FK412" s="113"/>
      <c r="FL412" s="113"/>
      <c r="FM412" s="113"/>
      <c r="FN412" s="113"/>
      <c r="FO412" s="113"/>
      <c r="FP412" s="113"/>
      <c r="FQ412" s="113"/>
      <c r="FR412" s="113"/>
      <c r="FS412" s="113"/>
      <c r="FT412" s="113"/>
      <c r="FU412" s="113"/>
      <c r="FV412" s="113"/>
      <c r="FW412" s="113"/>
      <c r="FX412" s="113"/>
      <c r="FY412" s="113"/>
      <c r="FZ412" s="113"/>
      <c r="GA412" s="113"/>
      <c r="GB412" s="113"/>
      <c r="GC412" s="113"/>
      <c r="GD412" s="113"/>
      <c r="GE412" s="113"/>
      <c r="GF412" s="113"/>
      <c r="GG412" s="113"/>
      <c r="GH412" s="113"/>
      <c r="GI412" s="113"/>
      <c r="GJ412" s="113"/>
      <c r="GK412" s="113"/>
      <c r="GL412" s="113"/>
      <c r="GM412" s="113"/>
      <c r="GN412" s="113"/>
      <c r="GO412" s="113"/>
      <c r="GP412" s="113"/>
      <c r="GQ412" s="113"/>
      <c r="GR412" s="113"/>
      <c r="GS412" s="113"/>
      <c r="GT412" s="113"/>
      <c r="GU412" s="113"/>
      <c r="GV412" s="113"/>
      <c r="GW412" s="113"/>
      <c r="GX412" s="113"/>
      <c r="GY412" s="113"/>
      <c r="GZ412" s="113"/>
      <c r="HA412" s="113"/>
      <c r="HB412" s="113"/>
      <c r="HC412" s="113"/>
      <c r="HD412" s="113"/>
      <c r="HE412" s="113"/>
      <c r="HF412" s="113"/>
      <c r="HG412" s="113"/>
      <c r="HH412" s="113"/>
      <c r="HI412" s="113"/>
      <c r="HJ412" s="113"/>
      <c r="HK412" s="113"/>
      <c r="HL412" s="113"/>
      <c r="HM412" s="113"/>
      <c r="HN412" s="113"/>
      <c r="HO412" s="113"/>
      <c r="HP412" s="113"/>
      <c r="HQ412" s="113"/>
      <c r="HR412" s="113"/>
      <c r="HS412" s="113"/>
      <c r="HT412" s="113"/>
      <c r="HU412" s="113"/>
      <c r="HV412" s="113"/>
      <c r="HW412" s="113"/>
      <c r="HX412" s="113"/>
      <c r="HY412" s="113"/>
      <c r="HZ412" s="113"/>
      <c r="IA412" s="113"/>
      <c r="IB412" s="113"/>
      <c r="IC412" s="113"/>
      <c r="ID412" s="113"/>
      <c r="IE412" s="113"/>
      <c r="IF412" s="113"/>
      <c r="IG412" s="113"/>
      <c r="IH412" s="113"/>
      <c r="II412" s="113"/>
      <c r="IJ412" s="113"/>
      <c r="IK412" s="113"/>
      <c r="IL412" s="113"/>
      <c r="IM412" s="113"/>
      <c r="IN412" s="113"/>
      <c r="IO412" s="113"/>
      <c r="IP412" s="113"/>
      <c r="IQ412" s="113"/>
      <c r="IR412" s="113"/>
      <c r="IS412" s="113"/>
      <c r="IT412" s="113"/>
      <c r="IU412" s="113"/>
      <c r="IV412" s="113"/>
      <c r="IW412" s="113"/>
    </row>
    <row r="413" customFormat="false" ht="28.4" hidden="false" customHeight="true" outlineLevel="0" collapsed="false">
      <c r="A413" s="86"/>
      <c r="B413" s="234"/>
      <c r="C413" s="86"/>
      <c r="D413" s="86"/>
      <c r="E413" s="309"/>
      <c r="F413" s="89"/>
      <c r="G413" s="63" t="s">
        <v>176</v>
      </c>
      <c r="H413" s="209" t="str">
        <f aca="false">"&lt;"&amp;ROUND(RIGHT(H412,LEN(H412)-1)*81/1000,2)&amp;" ppb"</f>
        <v>&lt;0.64 ppb</v>
      </c>
      <c r="I413" s="70"/>
      <c r="J413" s="210"/>
      <c r="K413" s="209" t="str">
        <f aca="false">"&lt;"&amp;ROUND(RIGHT(K412,LEN(K412)-1)*81/1000,2)&amp;" ppb"</f>
        <v>&lt;4.79 ppb</v>
      </c>
      <c r="L413" s="70"/>
      <c r="M413" s="210"/>
      <c r="N413" s="209" t="str">
        <f aca="false">ROUND(N412*1760/1000,2)&amp;" ppb"</f>
        <v>2.98 ppb</v>
      </c>
      <c r="O413" s="91" t="s">
        <v>39</v>
      </c>
      <c r="P413" s="210" t="str">
        <f aca="false">ROUND(P412*1760/1000,2)&amp;" ppb"</f>
        <v>2.17 ppb</v>
      </c>
      <c r="Q413" s="209" t="str">
        <f aca="false">"&lt;"&amp;ROUND(RIGHT(Q412,LEN(Q412)-1)*246/1000,2)&amp;" ppb"</f>
        <v>&lt;2.14 ppb</v>
      </c>
      <c r="R413" s="70"/>
      <c r="S413" s="210"/>
      <c r="T413" s="209" t="str">
        <f aca="false">ROUND(T412*32300/1000000,2)&amp;" ppm"</f>
        <v>22.09 ppm</v>
      </c>
      <c r="U413" s="91" t="s">
        <v>39</v>
      </c>
      <c r="V413" s="210" t="str">
        <f aca="false">ROUND(V412*32300/1000000,2)&amp;" ppm"</f>
        <v>8.84 ppm</v>
      </c>
      <c r="W413" s="71"/>
      <c r="X413" s="70"/>
      <c r="Y413" s="72"/>
      <c r="Z413" s="71"/>
      <c r="AA413" s="70"/>
      <c r="AB413" s="72"/>
      <c r="AC413" s="73"/>
      <c r="AD413" s="70"/>
      <c r="AE413" s="74"/>
      <c r="BM413" s="113"/>
      <c r="BN413" s="113"/>
      <c r="BO413" s="113"/>
      <c r="BP413" s="113"/>
      <c r="BQ413" s="113"/>
      <c r="BR413" s="113"/>
      <c r="BS413" s="113"/>
      <c r="BT413" s="113"/>
      <c r="BU413" s="113"/>
      <c r="BV413" s="113"/>
      <c r="BW413" s="113"/>
      <c r="BX413" s="113"/>
      <c r="BY413" s="113"/>
      <c r="BZ413" s="113"/>
      <c r="CA413" s="113"/>
      <c r="CB413" s="113"/>
      <c r="CC413" s="113"/>
      <c r="CD413" s="113"/>
      <c r="CE413" s="113"/>
      <c r="CF413" s="113"/>
      <c r="CG413" s="113"/>
      <c r="CH413" s="113"/>
      <c r="CI413" s="113"/>
      <c r="CJ413" s="113"/>
      <c r="CK413" s="113"/>
      <c r="CL413" s="113"/>
      <c r="CM413" s="113"/>
      <c r="CN413" s="113"/>
      <c r="CO413" s="113"/>
      <c r="CP413" s="113"/>
      <c r="CQ413" s="113"/>
      <c r="CR413" s="113"/>
      <c r="CS413" s="113"/>
      <c r="CT413" s="113"/>
      <c r="CU413" s="113"/>
      <c r="CV413" s="113"/>
      <c r="CW413" s="113"/>
      <c r="CX413" s="113"/>
      <c r="CY413" s="113"/>
      <c r="CZ413" s="113"/>
      <c r="DA413" s="113"/>
      <c r="DB413" s="113"/>
      <c r="DC413" s="113"/>
      <c r="DD413" s="113"/>
      <c r="DE413" s="113"/>
      <c r="DF413" s="113"/>
      <c r="DG413" s="113"/>
      <c r="DH413" s="113"/>
      <c r="DI413" s="113"/>
      <c r="DJ413" s="113"/>
      <c r="DK413" s="113"/>
      <c r="DL413" s="113"/>
      <c r="DM413" s="113"/>
      <c r="DN413" s="113"/>
      <c r="DO413" s="113"/>
      <c r="DP413" s="113"/>
      <c r="DQ413" s="113"/>
      <c r="DR413" s="113"/>
      <c r="DS413" s="113"/>
      <c r="DT413" s="113"/>
      <c r="DU413" s="113"/>
      <c r="DV413" s="113"/>
      <c r="DW413" s="113"/>
      <c r="DX413" s="113"/>
      <c r="DY413" s="113"/>
      <c r="DZ413" s="113"/>
      <c r="EA413" s="113"/>
      <c r="EB413" s="113"/>
      <c r="EC413" s="113"/>
      <c r="ED413" s="113"/>
      <c r="EE413" s="113"/>
      <c r="EF413" s="113"/>
      <c r="EG413" s="113"/>
      <c r="EH413" s="113"/>
      <c r="EI413" s="113"/>
      <c r="EJ413" s="113"/>
      <c r="EK413" s="113"/>
      <c r="EL413" s="113"/>
      <c r="EM413" s="113"/>
      <c r="EN413" s="113"/>
      <c r="EO413" s="113"/>
      <c r="EP413" s="113"/>
      <c r="EQ413" s="113"/>
      <c r="ER413" s="113"/>
      <c r="ES413" s="113"/>
      <c r="ET413" s="113"/>
      <c r="EU413" s="113"/>
      <c r="EV413" s="113"/>
      <c r="EW413" s="113"/>
      <c r="EX413" s="113"/>
      <c r="EY413" s="113"/>
      <c r="EZ413" s="113"/>
      <c r="FA413" s="113"/>
      <c r="FB413" s="113"/>
      <c r="FC413" s="113"/>
      <c r="FD413" s="113"/>
      <c r="FE413" s="113"/>
      <c r="FF413" s="113"/>
      <c r="FG413" s="113"/>
      <c r="FH413" s="113"/>
      <c r="FI413" s="113"/>
      <c r="FJ413" s="113"/>
      <c r="FK413" s="113"/>
      <c r="FL413" s="113"/>
      <c r="FM413" s="113"/>
      <c r="FN413" s="113"/>
      <c r="FO413" s="113"/>
      <c r="FP413" s="113"/>
      <c r="FQ413" s="113"/>
      <c r="FR413" s="113"/>
      <c r="FS413" s="113"/>
      <c r="FT413" s="113"/>
      <c r="FU413" s="113"/>
      <c r="FV413" s="113"/>
      <c r="FW413" s="113"/>
      <c r="FX413" s="113"/>
      <c r="FY413" s="113"/>
      <c r="FZ413" s="113"/>
      <c r="GA413" s="113"/>
      <c r="GB413" s="113"/>
      <c r="GC413" s="113"/>
      <c r="GD413" s="113"/>
      <c r="GE413" s="113"/>
      <c r="GF413" s="113"/>
      <c r="GG413" s="113"/>
      <c r="GH413" s="113"/>
      <c r="GI413" s="113"/>
      <c r="GJ413" s="113"/>
      <c r="GK413" s="113"/>
      <c r="GL413" s="113"/>
      <c r="GM413" s="113"/>
      <c r="GN413" s="113"/>
      <c r="GO413" s="113"/>
      <c r="GP413" s="113"/>
      <c r="GQ413" s="113"/>
      <c r="GR413" s="113"/>
      <c r="GS413" s="113"/>
      <c r="GT413" s="113"/>
      <c r="GU413" s="113"/>
      <c r="GV413" s="113"/>
      <c r="GW413" s="113"/>
      <c r="GX413" s="113"/>
      <c r="GY413" s="113"/>
      <c r="GZ413" s="113"/>
      <c r="HA413" s="113"/>
      <c r="HB413" s="113"/>
      <c r="HC413" s="113"/>
      <c r="HD413" s="113"/>
      <c r="HE413" s="113"/>
      <c r="HF413" s="113"/>
      <c r="HG413" s="113"/>
      <c r="HH413" s="113"/>
      <c r="HI413" s="113"/>
      <c r="HJ413" s="113"/>
      <c r="HK413" s="113"/>
      <c r="HL413" s="113"/>
      <c r="HM413" s="113"/>
      <c r="HN413" s="113"/>
      <c r="HO413" s="113"/>
      <c r="HP413" s="113"/>
      <c r="HQ413" s="113"/>
      <c r="HR413" s="113"/>
      <c r="HS413" s="113"/>
      <c r="HT413" s="113"/>
      <c r="HU413" s="113"/>
      <c r="HV413" s="113"/>
      <c r="HW413" s="113"/>
      <c r="HX413" s="113"/>
      <c r="HY413" s="113"/>
      <c r="HZ413" s="113"/>
      <c r="IA413" s="113"/>
      <c r="IB413" s="113"/>
      <c r="IC413" s="113"/>
      <c r="ID413" s="113"/>
      <c r="IE413" s="113"/>
      <c r="IF413" s="113"/>
      <c r="IG413" s="113"/>
      <c r="IH413" s="113"/>
      <c r="II413" s="113"/>
      <c r="IJ413" s="113"/>
      <c r="IK413" s="113"/>
      <c r="IL413" s="113"/>
      <c r="IM413" s="113"/>
      <c r="IN413" s="113"/>
      <c r="IO413" s="113"/>
      <c r="IP413" s="113"/>
      <c r="IQ413" s="113"/>
      <c r="IR413" s="113"/>
      <c r="IS413" s="113"/>
      <c r="IT413" s="113"/>
      <c r="IU413" s="113"/>
      <c r="IV413" s="113"/>
      <c r="IW413" s="113"/>
    </row>
    <row r="414" customFormat="false" ht="30" hidden="false" customHeight="true" outlineLevel="0" collapsed="false">
      <c r="A414" s="86"/>
      <c r="B414" s="234"/>
      <c r="C414" s="86"/>
      <c r="D414" s="86"/>
      <c r="E414" s="86"/>
      <c r="F414" s="89"/>
      <c r="G414" s="63" t="s">
        <v>111</v>
      </c>
      <c r="H414" s="134" t="s">
        <v>115</v>
      </c>
      <c r="I414" s="134"/>
      <c r="J414" s="134"/>
      <c r="K414" s="108"/>
      <c r="L414" s="109" t="s">
        <v>80</v>
      </c>
      <c r="M414" s="110"/>
      <c r="N414" s="135"/>
      <c r="O414" s="109" t="s">
        <v>81</v>
      </c>
      <c r="P414" s="136"/>
      <c r="Q414" s="135"/>
      <c r="R414" s="109" t="s">
        <v>117</v>
      </c>
      <c r="S414" s="136"/>
      <c r="T414" s="111"/>
      <c r="U414" s="109"/>
      <c r="V414" s="137"/>
      <c r="W414" s="111"/>
      <c r="X414" s="109"/>
      <c r="Y414" s="137"/>
      <c r="Z414" s="111"/>
      <c r="AA414" s="109"/>
      <c r="AB414" s="137"/>
      <c r="AC414" s="108"/>
      <c r="AD414" s="109"/>
      <c r="AE414" s="110"/>
      <c r="BM414" s="113"/>
      <c r="BN414" s="113"/>
      <c r="BO414" s="113"/>
      <c r="BP414" s="113"/>
      <c r="BQ414" s="113"/>
      <c r="BR414" s="113"/>
      <c r="BS414" s="113"/>
      <c r="BT414" s="113"/>
      <c r="BU414" s="113"/>
      <c r="BV414" s="113"/>
      <c r="BW414" s="113"/>
      <c r="BX414" s="113"/>
      <c r="BY414" s="113"/>
      <c r="BZ414" s="113"/>
      <c r="CA414" s="113"/>
      <c r="CB414" s="113"/>
      <c r="CC414" s="113"/>
      <c r="CD414" s="113"/>
      <c r="CE414" s="113"/>
      <c r="CF414" s="113"/>
      <c r="CG414" s="113"/>
      <c r="CH414" s="113"/>
      <c r="CI414" s="113"/>
      <c r="CJ414" s="113"/>
      <c r="CK414" s="113"/>
      <c r="CL414" s="113"/>
      <c r="CM414" s="113"/>
      <c r="CN414" s="113"/>
      <c r="CO414" s="113"/>
      <c r="CP414" s="113"/>
      <c r="CQ414" s="113"/>
      <c r="CR414" s="113"/>
      <c r="CS414" s="113"/>
      <c r="CT414" s="113"/>
      <c r="CU414" s="113"/>
      <c r="CV414" s="113"/>
      <c r="CW414" s="113"/>
      <c r="CX414" s="113"/>
      <c r="CY414" s="113"/>
      <c r="CZ414" s="113"/>
      <c r="DA414" s="113"/>
      <c r="DB414" s="113"/>
      <c r="DC414" s="113"/>
      <c r="DD414" s="113"/>
      <c r="DE414" s="113"/>
      <c r="DF414" s="113"/>
      <c r="DG414" s="113"/>
      <c r="DH414" s="113"/>
      <c r="DI414" s="113"/>
      <c r="DJ414" s="113"/>
      <c r="DK414" s="113"/>
      <c r="DL414" s="113"/>
      <c r="DM414" s="113"/>
      <c r="DN414" s="113"/>
      <c r="DO414" s="113"/>
      <c r="DP414" s="113"/>
      <c r="DQ414" s="113"/>
      <c r="DR414" s="113"/>
      <c r="DS414" s="113"/>
      <c r="DT414" s="113"/>
      <c r="DU414" s="113"/>
      <c r="DV414" s="113"/>
      <c r="DW414" s="113"/>
      <c r="DX414" s="113"/>
      <c r="DY414" s="113"/>
      <c r="DZ414" s="113"/>
      <c r="EA414" s="113"/>
      <c r="EB414" s="113"/>
      <c r="EC414" s="113"/>
      <c r="ED414" s="113"/>
      <c r="EE414" s="113"/>
      <c r="EF414" s="113"/>
      <c r="EG414" s="113"/>
      <c r="EH414" s="113"/>
      <c r="EI414" s="113"/>
      <c r="EJ414" s="113"/>
      <c r="EK414" s="113"/>
      <c r="EL414" s="113"/>
      <c r="EM414" s="113"/>
      <c r="EN414" s="113"/>
      <c r="EO414" s="113"/>
      <c r="EP414" s="113"/>
      <c r="EQ414" s="113"/>
      <c r="ER414" s="113"/>
      <c r="ES414" s="113"/>
      <c r="ET414" s="113"/>
      <c r="EU414" s="113"/>
      <c r="EV414" s="113"/>
      <c r="EW414" s="113"/>
      <c r="EX414" s="113"/>
      <c r="EY414" s="113"/>
      <c r="EZ414" s="113"/>
      <c r="FA414" s="113"/>
      <c r="FB414" s="113"/>
      <c r="FC414" s="113"/>
      <c r="FD414" s="113"/>
      <c r="FE414" s="113"/>
      <c r="FF414" s="113"/>
      <c r="FG414" s="113"/>
      <c r="FH414" s="113"/>
      <c r="FI414" s="113"/>
      <c r="FJ414" s="113"/>
      <c r="FK414" s="113"/>
      <c r="FL414" s="113"/>
      <c r="FM414" s="113"/>
      <c r="FN414" s="113"/>
      <c r="FO414" s="113"/>
      <c r="FP414" s="113"/>
      <c r="FQ414" s="113"/>
      <c r="FR414" s="113"/>
      <c r="FS414" s="113"/>
      <c r="FT414" s="113"/>
      <c r="FU414" s="113"/>
      <c r="FV414" s="113"/>
      <c r="FW414" s="113"/>
      <c r="FX414" s="113"/>
      <c r="FY414" s="113"/>
      <c r="FZ414" s="113"/>
      <c r="GA414" s="113"/>
      <c r="GB414" s="113"/>
      <c r="GC414" s="113"/>
      <c r="GD414" s="113"/>
      <c r="GE414" s="113"/>
      <c r="GF414" s="113"/>
      <c r="GG414" s="113"/>
      <c r="GH414" s="113"/>
      <c r="GI414" s="113"/>
      <c r="GJ414" s="113"/>
      <c r="GK414" s="113"/>
      <c r="GL414" s="113"/>
      <c r="GM414" s="113"/>
      <c r="GN414" s="113"/>
      <c r="GO414" s="113"/>
      <c r="GP414" s="113"/>
      <c r="GQ414" s="113"/>
      <c r="GR414" s="113"/>
      <c r="GS414" s="113"/>
      <c r="GT414" s="113"/>
      <c r="GU414" s="113"/>
      <c r="GV414" s="113"/>
      <c r="GW414" s="113"/>
      <c r="GX414" s="113"/>
      <c r="GY414" s="113"/>
      <c r="GZ414" s="113"/>
      <c r="HA414" s="113"/>
      <c r="HB414" s="113"/>
      <c r="HC414" s="113"/>
      <c r="HD414" s="113"/>
      <c r="HE414" s="113"/>
      <c r="HF414" s="113"/>
      <c r="HG414" s="113"/>
      <c r="HH414" s="113"/>
      <c r="HI414" s="113"/>
      <c r="HJ414" s="113"/>
      <c r="HK414" s="113"/>
      <c r="HL414" s="113"/>
      <c r="HM414" s="113"/>
      <c r="HN414" s="113"/>
      <c r="HO414" s="113"/>
      <c r="HP414" s="113"/>
      <c r="HQ414" s="113"/>
      <c r="HR414" s="113"/>
      <c r="HS414" s="113"/>
      <c r="HT414" s="113"/>
      <c r="HU414" s="113"/>
      <c r="HV414" s="113"/>
      <c r="HW414" s="113"/>
      <c r="HX414" s="113"/>
      <c r="HY414" s="113"/>
      <c r="HZ414" s="113"/>
      <c r="IA414" s="113"/>
      <c r="IB414" s="113"/>
      <c r="IC414" s="113"/>
      <c r="ID414" s="113"/>
      <c r="IE414" s="113"/>
      <c r="IF414" s="113"/>
      <c r="IG414" s="113"/>
      <c r="IH414" s="113"/>
      <c r="II414" s="113"/>
      <c r="IJ414" s="113"/>
      <c r="IK414" s="113"/>
      <c r="IL414" s="113"/>
      <c r="IM414" s="113"/>
      <c r="IN414" s="113"/>
      <c r="IO414" s="113"/>
      <c r="IP414" s="113"/>
      <c r="IQ414" s="113"/>
      <c r="IR414" s="113"/>
      <c r="IS414" s="113"/>
      <c r="IT414" s="113"/>
      <c r="IU414" s="113"/>
      <c r="IV414" s="113"/>
      <c r="IW414" s="113"/>
    </row>
    <row r="415" customFormat="false" ht="27.6" hidden="false" customHeight="true" outlineLevel="0" collapsed="false">
      <c r="A415" s="236"/>
      <c r="B415" s="86"/>
      <c r="C415" s="86"/>
      <c r="D415" s="86"/>
      <c r="E415" s="86"/>
      <c r="F415" s="89"/>
      <c r="G415" s="63" t="s">
        <v>208</v>
      </c>
      <c r="H415" s="56" t="n">
        <v>2304.5</v>
      </c>
      <c r="I415" s="57" t="s">
        <v>39</v>
      </c>
      <c r="J415" s="237" t="n">
        <v>279.8</v>
      </c>
      <c r="K415" s="56" t="s">
        <v>1258</v>
      </c>
      <c r="L415" s="57"/>
      <c r="M415" s="58"/>
      <c r="N415" s="56" t="s">
        <v>1259</v>
      </c>
      <c r="O415" s="57"/>
      <c r="P415" s="58"/>
      <c r="Q415" s="56" t="s">
        <v>1260</v>
      </c>
      <c r="R415" s="57"/>
      <c r="S415" s="58"/>
      <c r="T415" s="56"/>
      <c r="U415" s="70"/>
      <c r="V415" s="58"/>
      <c r="W415" s="71"/>
      <c r="X415" s="70"/>
      <c r="Y415" s="58"/>
      <c r="Z415" s="73"/>
      <c r="AA415" s="73"/>
      <c r="AB415" s="73"/>
      <c r="AC415" s="71"/>
      <c r="AD415" s="70"/>
      <c r="AE415" s="58"/>
      <c r="BM415" s="113"/>
      <c r="BN415" s="113"/>
      <c r="BO415" s="113"/>
      <c r="BP415" s="113"/>
      <c r="BQ415" s="113"/>
      <c r="BR415" s="113"/>
      <c r="BS415" s="113"/>
      <c r="BT415" s="113"/>
      <c r="BU415" s="113"/>
      <c r="BV415" s="113"/>
      <c r="BW415" s="113"/>
      <c r="BX415" s="113"/>
      <c r="BY415" s="113"/>
      <c r="BZ415" s="113"/>
      <c r="CA415" s="113"/>
      <c r="CB415" s="113"/>
      <c r="CC415" s="113"/>
      <c r="CD415" s="113"/>
      <c r="CE415" s="113"/>
      <c r="CF415" s="113"/>
      <c r="CG415" s="113"/>
      <c r="CH415" s="113"/>
      <c r="CI415" s="113"/>
      <c r="CJ415" s="113"/>
      <c r="CK415" s="113"/>
      <c r="CL415" s="113"/>
      <c r="CM415" s="113"/>
      <c r="CN415" s="113"/>
      <c r="CO415" s="113"/>
      <c r="CP415" s="113"/>
      <c r="CQ415" s="113"/>
      <c r="CR415" s="113"/>
      <c r="CS415" s="113"/>
      <c r="CT415" s="113"/>
      <c r="CU415" s="113"/>
      <c r="CV415" s="113"/>
      <c r="CW415" s="113"/>
      <c r="CX415" s="113"/>
      <c r="CY415" s="113"/>
      <c r="CZ415" s="113"/>
      <c r="DA415" s="113"/>
      <c r="DB415" s="113"/>
      <c r="DC415" s="113"/>
      <c r="DD415" s="113"/>
      <c r="DE415" s="113"/>
      <c r="DF415" s="113"/>
      <c r="DG415" s="113"/>
      <c r="DH415" s="113"/>
      <c r="DI415" s="113"/>
      <c r="DJ415" s="113"/>
      <c r="DK415" s="113"/>
      <c r="DL415" s="113"/>
      <c r="DM415" s="113"/>
      <c r="DN415" s="113"/>
      <c r="DO415" s="113"/>
      <c r="DP415" s="113"/>
      <c r="DQ415" s="113"/>
      <c r="DR415" s="113"/>
      <c r="DS415" s="113"/>
      <c r="DT415" s="113"/>
      <c r="DU415" s="113"/>
      <c r="DV415" s="113"/>
      <c r="DW415" s="113"/>
      <c r="DX415" s="113"/>
      <c r="DY415" s="113"/>
      <c r="DZ415" s="113"/>
      <c r="EA415" s="113"/>
      <c r="EB415" s="113"/>
      <c r="EC415" s="113"/>
      <c r="ED415" s="113"/>
      <c r="EE415" s="113"/>
      <c r="EF415" s="113"/>
      <c r="EG415" s="113"/>
      <c r="EH415" s="113"/>
      <c r="EI415" s="113"/>
      <c r="EJ415" s="113"/>
      <c r="EK415" s="113"/>
      <c r="EL415" s="113"/>
      <c r="EM415" s="113"/>
      <c r="EN415" s="113"/>
      <c r="EO415" s="113"/>
      <c r="EP415" s="113"/>
      <c r="EQ415" s="113"/>
      <c r="ER415" s="113"/>
      <c r="ES415" s="113"/>
      <c r="ET415" s="113"/>
      <c r="EU415" s="113"/>
      <c r="EV415" s="113"/>
      <c r="EW415" s="113"/>
      <c r="EX415" s="113"/>
      <c r="EY415" s="113"/>
      <c r="EZ415" s="113"/>
      <c r="FA415" s="113"/>
      <c r="FB415" s="113"/>
      <c r="FC415" s="113"/>
      <c r="FD415" s="113"/>
      <c r="FE415" s="113"/>
      <c r="FF415" s="113"/>
      <c r="FG415" s="113"/>
      <c r="FH415" s="113"/>
      <c r="FI415" s="113"/>
      <c r="FJ415" s="113"/>
      <c r="FK415" s="113"/>
      <c r="FL415" s="113"/>
      <c r="FM415" s="113"/>
      <c r="FN415" s="113"/>
      <c r="FO415" s="113"/>
      <c r="FP415" s="113"/>
      <c r="FQ415" s="113"/>
      <c r="FR415" s="113"/>
      <c r="FS415" s="113"/>
      <c r="FT415" s="113"/>
      <c r="FU415" s="113"/>
      <c r="FV415" s="113"/>
      <c r="FW415" s="113"/>
      <c r="FX415" s="113"/>
      <c r="FY415" s="113"/>
      <c r="FZ415" s="113"/>
      <c r="GA415" s="113"/>
      <c r="GB415" s="113"/>
      <c r="GC415" s="113"/>
      <c r="GD415" s="113"/>
      <c r="GE415" s="113"/>
      <c r="GF415" s="113"/>
      <c r="GG415" s="113"/>
      <c r="GH415" s="113"/>
      <c r="GI415" s="113"/>
      <c r="GJ415" s="113"/>
      <c r="GK415" s="113"/>
      <c r="GL415" s="113"/>
      <c r="GM415" s="113"/>
      <c r="GN415" s="113"/>
      <c r="GO415" s="113"/>
      <c r="GP415" s="113"/>
      <c r="GQ415" s="113"/>
      <c r="GR415" s="113"/>
      <c r="GS415" s="113"/>
      <c r="GT415" s="113"/>
      <c r="GU415" s="113"/>
      <c r="GV415" s="113"/>
      <c r="GW415" s="113"/>
      <c r="GX415" s="113"/>
      <c r="GY415" s="113"/>
      <c r="GZ415" s="113"/>
      <c r="HA415" s="113"/>
      <c r="HB415" s="113"/>
      <c r="HC415" s="113"/>
      <c r="HD415" s="113"/>
      <c r="HE415" s="113"/>
      <c r="HF415" s="113"/>
      <c r="HG415" s="113"/>
      <c r="HH415" s="113"/>
      <c r="HI415" s="113"/>
      <c r="HJ415" s="113"/>
      <c r="HK415" s="113"/>
      <c r="HL415" s="113"/>
      <c r="HM415" s="113"/>
      <c r="HN415" s="113"/>
      <c r="HO415" s="113"/>
      <c r="HP415" s="113"/>
      <c r="HQ415" s="113"/>
      <c r="HR415" s="113"/>
      <c r="HS415" s="113"/>
      <c r="HT415" s="113"/>
      <c r="HU415" s="113"/>
      <c r="HV415" s="113"/>
      <c r="HW415" s="113"/>
      <c r="HX415" s="113"/>
      <c r="HY415" s="113"/>
      <c r="HZ415" s="113"/>
      <c r="IA415" s="113"/>
      <c r="IB415" s="113"/>
      <c r="IC415" s="113"/>
      <c r="ID415" s="113"/>
      <c r="IE415" s="113"/>
      <c r="IF415" s="113"/>
      <c r="IG415" s="113"/>
      <c r="IH415" s="113"/>
      <c r="II415" s="113"/>
      <c r="IJ415" s="113"/>
      <c r="IK415" s="113"/>
      <c r="IL415" s="113"/>
      <c r="IM415" s="113"/>
      <c r="IN415" s="113"/>
      <c r="IO415" s="113"/>
      <c r="IP415" s="113"/>
      <c r="IQ415" s="113"/>
      <c r="IR415" s="113"/>
      <c r="IS415" s="113"/>
      <c r="IT415" s="113"/>
      <c r="IU415" s="113"/>
      <c r="IV415" s="113"/>
      <c r="IW415" s="113"/>
    </row>
    <row r="416" customFormat="false" ht="29.2" hidden="false" customHeight="true" outlineLevel="0" collapsed="false">
      <c r="A416" s="239"/>
      <c r="B416" s="239"/>
      <c r="C416" s="316"/>
      <c r="D416" s="316"/>
      <c r="E416" s="316"/>
      <c r="F416" s="53"/>
      <c r="G416" s="63" t="s">
        <v>176</v>
      </c>
      <c r="H416" s="209" t="str">
        <f aca="false">ROUND(H415*81/1000,2)&amp;" ppb"</f>
        <v>186.66 ppb</v>
      </c>
      <c r="I416" s="91" t="s">
        <v>39</v>
      </c>
      <c r="J416" s="210" t="str">
        <f aca="false">ROUND(J415*81/1000,2)&amp;" ppb"</f>
        <v>22.66 ppb</v>
      </c>
      <c r="K416" s="71"/>
      <c r="L416" s="57"/>
      <c r="M416" s="72"/>
      <c r="N416" s="56"/>
      <c r="O416" s="70"/>
      <c r="P416" s="58"/>
      <c r="Q416" s="209" t="str">
        <f aca="false">"&lt;"&amp;ROUND(RIGHT(Q415,LEN(Q415)-1)*246/1000,2)&amp;" ppb"</f>
        <v>&lt;5.29 ppb</v>
      </c>
      <c r="R416" s="70"/>
      <c r="S416" s="210"/>
      <c r="T416" s="71"/>
      <c r="U416" s="72"/>
      <c r="V416" s="72"/>
      <c r="W416" s="56"/>
      <c r="X416" s="70"/>
      <c r="Y416" s="72"/>
      <c r="Z416" s="73"/>
      <c r="AA416" s="72"/>
      <c r="AB416" s="72"/>
      <c r="AC416" s="71"/>
      <c r="AD416" s="70"/>
      <c r="AE416" s="72"/>
      <c r="BM416" s="113"/>
      <c r="BN416" s="113"/>
      <c r="BO416" s="113"/>
      <c r="BP416" s="113"/>
      <c r="BQ416" s="113"/>
      <c r="BR416" s="113"/>
      <c r="BS416" s="113"/>
      <c r="BT416" s="113"/>
      <c r="BU416" s="113"/>
      <c r="BV416" s="113"/>
      <c r="BW416" s="113"/>
      <c r="BX416" s="113"/>
      <c r="BY416" s="113"/>
      <c r="BZ416" s="113"/>
      <c r="CA416" s="113"/>
      <c r="CB416" s="113"/>
      <c r="CC416" s="113"/>
      <c r="CD416" s="113"/>
      <c r="CE416" s="113"/>
      <c r="CF416" s="113"/>
      <c r="CG416" s="113"/>
      <c r="CH416" s="113"/>
      <c r="CI416" s="113"/>
      <c r="CJ416" s="113"/>
      <c r="CK416" s="113"/>
      <c r="CL416" s="113"/>
      <c r="CM416" s="113"/>
      <c r="CN416" s="113"/>
      <c r="CO416" s="113"/>
      <c r="CP416" s="113"/>
      <c r="CQ416" s="113"/>
      <c r="CR416" s="113"/>
      <c r="CS416" s="113"/>
      <c r="CT416" s="113"/>
      <c r="CU416" s="113"/>
      <c r="CV416" s="113"/>
      <c r="CW416" s="113"/>
      <c r="CX416" s="113"/>
      <c r="CY416" s="113"/>
      <c r="CZ416" s="113"/>
      <c r="DA416" s="113"/>
      <c r="DB416" s="113"/>
      <c r="DC416" s="113"/>
      <c r="DD416" s="113"/>
      <c r="DE416" s="113"/>
      <c r="DF416" s="113"/>
      <c r="DG416" s="113"/>
      <c r="DH416" s="113"/>
      <c r="DI416" s="113"/>
      <c r="DJ416" s="113"/>
      <c r="DK416" s="113"/>
      <c r="DL416" s="113"/>
      <c r="DM416" s="113"/>
      <c r="DN416" s="113"/>
      <c r="DO416" s="113"/>
      <c r="DP416" s="113"/>
      <c r="DQ416" s="113"/>
      <c r="DR416" s="113"/>
      <c r="DS416" s="113"/>
      <c r="DT416" s="113"/>
      <c r="DU416" s="113"/>
      <c r="DV416" s="113"/>
      <c r="DW416" s="113"/>
      <c r="DX416" s="113"/>
      <c r="DY416" s="113"/>
      <c r="DZ416" s="113"/>
      <c r="EA416" s="113"/>
      <c r="EB416" s="113"/>
      <c r="EC416" s="113"/>
      <c r="ED416" s="113"/>
      <c r="EE416" s="113"/>
      <c r="EF416" s="113"/>
      <c r="EG416" s="113"/>
      <c r="EH416" s="113"/>
      <c r="EI416" s="113"/>
      <c r="EJ416" s="113"/>
      <c r="EK416" s="113"/>
      <c r="EL416" s="113"/>
      <c r="EM416" s="113"/>
      <c r="EN416" s="113"/>
      <c r="EO416" s="113"/>
      <c r="EP416" s="113"/>
      <c r="EQ416" s="113"/>
      <c r="ER416" s="113"/>
      <c r="ES416" s="113"/>
      <c r="ET416" s="113"/>
      <c r="EU416" s="113"/>
      <c r="EV416" s="113"/>
      <c r="EW416" s="113"/>
      <c r="EX416" s="113"/>
      <c r="EY416" s="113"/>
      <c r="EZ416" s="113"/>
      <c r="FA416" s="113"/>
      <c r="FB416" s="113"/>
      <c r="FC416" s="113"/>
      <c r="FD416" s="113"/>
      <c r="FE416" s="113"/>
      <c r="FF416" s="113"/>
      <c r="FG416" s="113"/>
      <c r="FH416" s="113"/>
      <c r="FI416" s="113"/>
      <c r="FJ416" s="113"/>
      <c r="FK416" s="113"/>
      <c r="FL416" s="113"/>
      <c r="FM416" s="113"/>
      <c r="FN416" s="113"/>
      <c r="FO416" s="113"/>
      <c r="FP416" s="113"/>
      <c r="FQ416" s="113"/>
      <c r="FR416" s="113"/>
      <c r="FS416" s="113"/>
      <c r="FT416" s="113"/>
      <c r="FU416" s="113"/>
      <c r="FV416" s="113"/>
      <c r="FW416" s="113"/>
      <c r="FX416" s="113"/>
      <c r="FY416" s="113"/>
      <c r="FZ416" s="113"/>
      <c r="GA416" s="113"/>
      <c r="GB416" s="113"/>
      <c r="GC416" s="113"/>
      <c r="GD416" s="113"/>
      <c r="GE416" s="113"/>
      <c r="GF416" s="113"/>
      <c r="GG416" s="113"/>
      <c r="GH416" s="113"/>
      <c r="GI416" s="113"/>
      <c r="GJ416" s="113"/>
      <c r="GK416" s="113"/>
      <c r="GL416" s="113"/>
      <c r="GM416" s="113"/>
      <c r="GN416" s="113"/>
      <c r="GO416" s="113"/>
      <c r="GP416" s="113"/>
      <c r="GQ416" s="113"/>
      <c r="GR416" s="113"/>
      <c r="GS416" s="113"/>
      <c r="GT416" s="113"/>
      <c r="GU416" s="113"/>
      <c r="GV416" s="113"/>
      <c r="GW416" s="113"/>
      <c r="GX416" s="113"/>
      <c r="GY416" s="113"/>
      <c r="GZ416" s="113"/>
      <c r="HA416" s="113"/>
      <c r="HB416" s="113"/>
      <c r="HC416" s="113"/>
      <c r="HD416" s="113"/>
      <c r="HE416" s="113"/>
      <c r="HF416" s="113"/>
      <c r="HG416" s="113"/>
      <c r="HH416" s="113"/>
      <c r="HI416" s="113"/>
      <c r="HJ416" s="113"/>
      <c r="HK416" s="113"/>
      <c r="HL416" s="113"/>
      <c r="HM416" s="113"/>
      <c r="HN416" s="113"/>
      <c r="HO416" s="113"/>
      <c r="HP416" s="113"/>
      <c r="HQ416" s="113"/>
      <c r="HR416" s="113"/>
      <c r="HS416" s="113"/>
      <c r="HT416" s="113"/>
      <c r="HU416" s="113"/>
      <c r="HV416" s="113"/>
      <c r="HW416" s="113"/>
      <c r="HX416" s="113"/>
      <c r="HY416" s="113"/>
      <c r="HZ416" s="113"/>
      <c r="IA416" s="113"/>
      <c r="IB416" s="113"/>
      <c r="IC416" s="113"/>
      <c r="ID416" s="113"/>
      <c r="IE416" s="113"/>
      <c r="IF416" s="113"/>
      <c r="IG416" s="113"/>
      <c r="IH416" s="113"/>
      <c r="II416" s="113"/>
      <c r="IJ416" s="113"/>
      <c r="IK416" s="113"/>
      <c r="IL416" s="113"/>
      <c r="IM416" s="113"/>
      <c r="IN416" s="113"/>
      <c r="IO416" s="113"/>
      <c r="IP416" s="113"/>
      <c r="IQ416" s="113"/>
      <c r="IR416" s="113"/>
      <c r="IS416" s="113"/>
      <c r="IT416" s="113"/>
      <c r="IU416" s="113"/>
      <c r="IV416" s="113"/>
      <c r="IW416" s="113"/>
    </row>
    <row r="417" customFormat="false" ht="29.05" hidden="false" customHeight="true" outlineLevel="0" collapsed="false">
      <c r="A417" s="227" t="s">
        <v>1261</v>
      </c>
      <c r="B417" s="24" t="s">
        <v>1262</v>
      </c>
      <c r="C417" s="203" t="s">
        <v>1263</v>
      </c>
      <c r="D417" s="25" t="n">
        <v>16.625</v>
      </c>
      <c r="E417" s="310" t="n">
        <v>240723</v>
      </c>
      <c r="F417" s="27" t="n">
        <v>45496</v>
      </c>
      <c r="G417" s="28" t="s">
        <v>111</v>
      </c>
      <c r="H417" s="108"/>
      <c r="I417" s="109" t="s">
        <v>27</v>
      </c>
      <c r="J417" s="110"/>
      <c r="K417" s="108"/>
      <c r="L417" s="109" t="s">
        <v>28</v>
      </c>
      <c r="M417" s="110"/>
      <c r="N417" s="108"/>
      <c r="O417" s="109" t="s">
        <v>29</v>
      </c>
      <c r="P417" s="110"/>
      <c r="Q417" s="108"/>
      <c r="R417" s="109" t="s">
        <v>30</v>
      </c>
      <c r="S417" s="110"/>
      <c r="T417" s="111"/>
      <c r="U417" s="109" t="s">
        <v>112</v>
      </c>
      <c r="V417" s="110"/>
      <c r="W417" s="108"/>
      <c r="X417" s="109" t="s">
        <v>32</v>
      </c>
      <c r="Y417" s="110"/>
      <c r="Z417" s="108"/>
      <c r="AA417" s="109" t="s">
        <v>98</v>
      </c>
      <c r="AB417" s="110"/>
      <c r="AC417" s="112" t="s">
        <v>34</v>
      </c>
      <c r="AD417" s="112"/>
      <c r="AE417" s="112"/>
    </row>
    <row r="418" customFormat="false" ht="28.4" hidden="false" customHeight="true" outlineLevel="0" collapsed="false">
      <c r="A418" s="93" t="s">
        <v>1228</v>
      </c>
      <c r="B418" s="93" t="s">
        <v>1264</v>
      </c>
      <c r="C418" s="93"/>
      <c r="D418" s="93"/>
      <c r="E418" s="217"/>
      <c r="F418" s="96" t="n">
        <v>45513</v>
      </c>
      <c r="G418" s="28" t="s">
        <v>208</v>
      </c>
      <c r="H418" s="311" t="n">
        <v>7.48</v>
      </c>
      <c r="I418" s="312" t="s">
        <v>39</v>
      </c>
      <c r="J418" s="36" t="n">
        <v>3.496</v>
      </c>
      <c r="K418" s="311" t="s">
        <v>1265</v>
      </c>
      <c r="L418" s="312"/>
      <c r="M418" s="36"/>
      <c r="N418" s="311" t="s">
        <v>1266</v>
      </c>
      <c r="O418" s="312"/>
      <c r="P418" s="36"/>
      <c r="Q418" s="311" t="n">
        <v>13.32</v>
      </c>
      <c r="R418" s="312" t="s">
        <v>39</v>
      </c>
      <c r="S418" s="36" t="n">
        <v>3.794</v>
      </c>
      <c r="T418" s="311" t="n">
        <v>3151.5</v>
      </c>
      <c r="U418" s="33" t="s">
        <v>39</v>
      </c>
      <c r="V418" s="36" t="n">
        <v>342.4</v>
      </c>
      <c r="W418" s="311" t="s">
        <v>1267</v>
      </c>
      <c r="X418" s="313"/>
      <c r="Y418" s="36"/>
      <c r="Z418" s="311" t="s">
        <v>1268</v>
      </c>
      <c r="AA418" s="312"/>
      <c r="AB418" s="36"/>
      <c r="AC418" s="167"/>
      <c r="AD418" s="167"/>
      <c r="AE418" s="167"/>
    </row>
    <row r="419" customFormat="false" ht="30" hidden="false" customHeight="true" outlineLevel="0" collapsed="false">
      <c r="A419" s="93"/>
      <c r="B419" s="228"/>
      <c r="C419" s="93"/>
      <c r="D419" s="93"/>
      <c r="E419" s="217"/>
      <c r="F419" s="96"/>
      <c r="G419" s="28" t="s">
        <v>176</v>
      </c>
      <c r="H419" s="205" t="str">
        <f aca="false">ROUND(H418*81/1000,2)&amp;" ppb"</f>
        <v>0.61 ppb</v>
      </c>
      <c r="I419" s="33" t="s">
        <v>39</v>
      </c>
      <c r="J419" s="206" t="str">
        <f aca="false">ROUND(J418*81/1000,2)&amp;" ppb"</f>
        <v>0.28 ppb</v>
      </c>
      <c r="K419" s="205" t="str">
        <f aca="false">"&lt;"&amp;ROUND(RIGHT(K418,LEN(K418)-1)*81/1000,2)&amp;" ppb"</f>
        <v>&lt;2.49 ppb</v>
      </c>
      <c r="L419" s="312"/>
      <c r="M419" s="206"/>
      <c r="N419" s="205" t="str">
        <f aca="false">"&lt;"&amp;ROUND(RIGHT(N418,LEN(N418)-1)*1760/1000,2)&amp;" ppb"</f>
        <v>&lt;2.87 ppb</v>
      </c>
      <c r="O419" s="312"/>
      <c r="P419" s="206"/>
      <c r="Q419" s="205" t="str">
        <f aca="false">ROUND(Q418*246/1000,2)&amp;" ppb"</f>
        <v>3.28 ppb</v>
      </c>
      <c r="R419" s="33" t="s">
        <v>39</v>
      </c>
      <c r="S419" s="206" t="str">
        <f aca="false">ROUND(S418*246/1000,2)&amp;" ppb"</f>
        <v>0.93 ppb</v>
      </c>
      <c r="T419" s="205" t="str">
        <f aca="false">ROUND(T418*32300/1000000,2)&amp;" ppm"</f>
        <v>101.79 ppm</v>
      </c>
      <c r="U419" s="33" t="s">
        <v>39</v>
      </c>
      <c r="V419" s="206" t="str">
        <f aca="false">ROUND(V418*32300/1000000,2)&amp;" ppm"</f>
        <v>11.06 ppm</v>
      </c>
      <c r="W419" s="29"/>
      <c r="X419" s="312"/>
      <c r="Y419" s="31"/>
      <c r="Z419" s="29"/>
      <c r="AA419" s="312"/>
      <c r="AB419" s="31"/>
      <c r="AC419" s="37"/>
      <c r="AD419" s="312"/>
      <c r="AE419" s="38"/>
    </row>
    <row r="420" customFormat="false" ht="27.6" hidden="false" customHeight="true" outlineLevel="0" collapsed="false">
      <c r="A420" s="93"/>
      <c r="B420" s="228"/>
      <c r="C420" s="93"/>
      <c r="D420" s="93"/>
      <c r="E420" s="228"/>
      <c r="F420" s="96"/>
      <c r="G420" s="28" t="s">
        <v>111</v>
      </c>
      <c r="H420" s="134" t="s">
        <v>115</v>
      </c>
      <c r="I420" s="134"/>
      <c r="J420" s="134"/>
      <c r="K420" s="108"/>
      <c r="L420" s="109" t="s">
        <v>80</v>
      </c>
      <c r="M420" s="110"/>
      <c r="N420" s="135"/>
      <c r="O420" s="109" t="s">
        <v>81</v>
      </c>
      <c r="P420" s="136"/>
      <c r="Q420" s="135"/>
      <c r="R420" s="109" t="s">
        <v>117</v>
      </c>
      <c r="S420" s="136"/>
      <c r="T420" s="111"/>
      <c r="U420" s="109"/>
      <c r="V420" s="137"/>
      <c r="W420" s="111"/>
      <c r="X420" s="109"/>
      <c r="Y420" s="137"/>
      <c r="Z420" s="111"/>
      <c r="AA420" s="109"/>
      <c r="AB420" s="137"/>
      <c r="AC420" s="108"/>
      <c r="AD420" s="109"/>
      <c r="AE420" s="110"/>
    </row>
    <row r="421" customFormat="false" ht="29.2" hidden="false" customHeight="true" outlineLevel="0" collapsed="false">
      <c r="A421" s="230"/>
      <c r="B421" s="93"/>
      <c r="C421" s="93"/>
      <c r="D421" s="93"/>
      <c r="E421" s="228"/>
      <c r="F421" s="96"/>
      <c r="G421" s="28" t="s">
        <v>208</v>
      </c>
      <c r="H421" s="311" t="n">
        <v>1671.2</v>
      </c>
      <c r="I421" s="313" t="s">
        <v>39</v>
      </c>
      <c r="J421" s="36" t="n">
        <v>174.2</v>
      </c>
      <c r="K421" s="311" t="s">
        <v>1269</v>
      </c>
      <c r="L421" s="313"/>
      <c r="M421" s="36"/>
      <c r="N421" s="311" t="s">
        <v>1270</v>
      </c>
      <c r="O421" s="313"/>
      <c r="P421" s="36"/>
      <c r="Q421" s="311" t="n">
        <v>12.82</v>
      </c>
      <c r="R421" s="313" t="s">
        <v>39</v>
      </c>
      <c r="S421" s="36" t="n">
        <v>7.231</v>
      </c>
      <c r="T421" s="311"/>
      <c r="U421" s="312"/>
      <c r="V421" s="36"/>
      <c r="W421" s="29"/>
      <c r="X421" s="312"/>
      <c r="Y421" s="36"/>
      <c r="Z421" s="37"/>
      <c r="AA421" s="37"/>
      <c r="AB421" s="37"/>
      <c r="AC421" s="29"/>
      <c r="AD421" s="312"/>
      <c r="AE421" s="36"/>
    </row>
    <row r="422" customFormat="false" ht="34.3" hidden="false" customHeight="true" outlineLevel="0" collapsed="false">
      <c r="A422" s="232"/>
      <c r="B422" s="232"/>
      <c r="C422" s="314"/>
      <c r="D422" s="314"/>
      <c r="E422" s="314"/>
      <c r="F422" s="40"/>
      <c r="G422" s="28" t="s">
        <v>176</v>
      </c>
      <c r="H422" s="205" t="str">
        <f aca="false">ROUND(H421*81/1000,2)&amp;" ppb"</f>
        <v>135.37 ppb</v>
      </c>
      <c r="I422" s="33" t="s">
        <v>39</v>
      </c>
      <c r="J422" s="206" t="str">
        <f aca="false">ROUND(J421*81/1000,2)&amp;" ppb"</f>
        <v>14.11 ppb</v>
      </c>
      <c r="K422" s="29"/>
      <c r="L422" s="313"/>
      <c r="M422" s="31"/>
      <c r="N422" s="311"/>
      <c r="O422" s="312"/>
      <c r="P422" s="36"/>
      <c r="Q422" s="205" t="str">
        <f aca="false">ROUND(Q421*246/1000,2)&amp;" ppb"</f>
        <v>3.15 ppb</v>
      </c>
      <c r="R422" s="33" t="s">
        <v>39</v>
      </c>
      <c r="S422" s="206" t="str">
        <f aca="false">ROUND(S421*246/1000,2)&amp;" ppb"</f>
        <v>1.78 ppb</v>
      </c>
      <c r="T422" s="29"/>
      <c r="U422" s="31"/>
      <c r="V422" s="31"/>
      <c r="W422" s="311"/>
      <c r="X422" s="312"/>
      <c r="Y422" s="31"/>
      <c r="Z422" s="37"/>
      <c r="AA422" s="31"/>
      <c r="AB422" s="31"/>
      <c r="AC422" s="29"/>
      <c r="AD422" s="312"/>
      <c r="AE422" s="31"/>
      <c r="BM422" s="113"/>
      <c r="BN422" s="113"/>
      <c r="BO422" s="113"/>
      <c r="BP422" s="113"/>
      <c r="BQ422" s="113"/>
      <c r="BR422" s="113"/>
      <c r="BS422" s="113"/>
      <c r="BT422" s="113"/>
      <c r="BU422" s="113"/>
      <c r="BV422" s="113"/>
      <c r="BW422" s="113"/>
      <c r="BX422" s="113"/>
      <c r="BY422" s="113"/>
      <c r="BZ422" s="113"/>
      <c r="CA422" s="113"/>
      <c r="CB422" s="113"/>
      <c r="CC422" s="113"/>
      <c r="CD422" s="113"/>
      <c r="CE422" s="113"/>
      <c r="CF422" s="113"/>
      <c r="CG422" s="113"/>
      <c r="CH422" s="113"/>
      <c r="CI422" s="113"/>
      <c r="CJ422" s="113"/>
      <c r="CK422" s="113"/>
      <c r="CL422" s="113"/>
      <c r="CM422" s="113"/>
      <c r="CN422" s="113"/>
      <c r="CO422" s="113"/>
      <c r="CP422" s="113"/>
      <c r="CQ422" s="113"/>
      <c r="CR422" s="113"/>
      <c r="CS422" s="113"/>
      <c r="CT422" s="113"/>
      <c r="CU422" s="113"/>
      <c r="CV422" s="113"/>
      <c r="CW422" s="113"/>
      <c r="CX422" s="113"/>
      <c r="CY422" s="113"/>
      <c r="CZ422" s="113"/>
      <c r="DA422" s="113"/>
      <c r="DB422" s="113"/>
      <c r="DC422" s="113"/>
      <c r="DD422" s="113"/>
      <c r="DE422" s="113"/>
      <c r="DF422" s="113"/>
      <c r="DG422" s="113"/>
      <c r="DH422" s="113"/>
      <c r="DI422" s="113"/>
      <c r="DJ422" s="113"/>
      <c r="DK422" s="113"/>
      <c r="DL422" s="113"/>
      <c r="DM422" s="113"/>
      <c r="DN422" s="113"/>
      <c r="DO422" s="113"/>
      <c r="DP422" s="113"/>
      <c r="DQ422" s="113"/>
      <c r="DR422" s="113"/>
      <c r="DS422" s="113"/>
      <c r="DT422" s="113"/>
      <c r="DU422" s="113"/>
      <c r="DV422" s="113"/>
      <c r="DW422" s="113"/>
      <c r="DX422" s="113"/>
      <c r="DY422" s="113"/>
      <c r="DZ422" s="113"/>
      <c r="EA422" s="113"/>
      <c r="EB422" s="113"/>
      <c r="EC422" s="113"/>
      <c r="ED422" s="113"/>
      <c r="EE422" s="113"/>
      <c r="EF422" s="113"/>
      <c r="EG422" s="113"/>
      <c r="EH422" s="113"/>
      <c r="EI422" s="113"/>
      <c r="EJ422" s="113"/>
      <c r="EK422" s="113"/>
      <c r="EL422" s="113"/>
      <c r="EM422" s="113"/>
      <c r="EN422" s="113"/>
      <c r="EO422" s="113"/>
      <c r="EP422" s="113"/>
      <c r="EQ422" s="113"/>
      <c r="ER422" s="113"/>
      <c r="ES422" s="113"/>
      <c r="ET422" s="113"/>
      <c r="EU422" s="113"/>
      <c r="EV422" s="113"/>
      <c r="EW422" s="113"/>
      <c r="EX422" s="113"/>
      <c r="EY422" s="113"/>
      <c r="EZ422" s="113"/>
      <c r="FA422" s="113"/>
      <c r="FB422" s="113"/>
      <c r="FC422" s="113"/>
      <c r="FD422" s="113"/>
      <c r="FE422" s="113"/>
      <c r="FF422" s="113"/>
      <c r="FG422" s="113"/>
      <c r="FH422" s="113"/>
      <c r="FI422" s="113"/>
      <c r="FJ422" s="113"/>
      <c r="FK422" s="113"/>
      <c r="FL422" s="113"/>
      <c r="FM422" s="113"/>
      <c r="FN422" s="113"/>
      <c r="FO422" s="113"/>
      <c r="FP422" s="113"/>
      <c r="FQ422" s="113"/>
      <c r="FR422" s="113"/>
      <c r="FS422" s="113"/>
      <c r="FT422" s="113"/>
      <c r="FU422" s="113"/>
      <c r="FV422" s="113"/>
      <c r="FW422" s="113"/>
      <c r="FX422" s="113"/>
      <c r="FY422" s="113"/>
      <c r="FZ422" s="113"/>
      <c r="GA422" s="113"/>
      <c r="GB422" s="113"/>
      <c r="GC422" s="113"/>
      <c r="GD422" s="113"/>
      <c r="GE422" s="113"/>
      <c r="GF422" s="113"/>
      <c r="GG422" s="113"/>
      <c r="GH422" s="113"/>
      <c r="GI422" s="113"/>
      <c r="GJ422" s="113"/>
      <c r="GK422" s="113"/>
      <c r="GL422" s="113"/>
      <c r="GM422" s="113"/>
      <c r="GN422" s="113"/>
      <c r="GO422" s="113"/>
      <c r="GP422" s="113"/>
      <c r="GQ422" s="113"/>
      <c r="GR422" s="113"/>
      <c r="GS422" s="113"/>
      <c r="GT422" s="113"/>
      <c r="GU422" s="113"/>
      <c r="GV422" s="113"/>
      <c r="GW422" s="113"/>
      <c r="GX422" s="113"/>
      <c r="GY422" s="113"/>
      <c r="GZ422" s="113"/>
      <c r="HA422" s="113"/>
      <c r="HB422" s="113"/>
      <c r="HC422" s="113"/>
      <c r="HD422" s="113"/>
      <c r="HE422" s="113"/>
      <c r="HF422" s="113"/>
      <c r="HG422" s="113"/>
      <c r="HH422" s="113"/>
      <c r="HI422" s="113"/>
      <c r="HJ422" s="113"/>
      <c r="HK422" s="113"/>
      <c r="HL422" s="113"/>
      <c r="HM422" s="113"/>
      <c r="HN422" s="113"/>
      <c r="HO422" s="113"/>
      <c r="HP422" s="113"/>
      <c r="HQ422" s="113"/>
      <c r="HR422" s="113"/>
      <c r="HS422" s="113"/>
      <c r="HT422" s="113"/>
      <c r="HU422" s="113"/>
      <c r="HV422" s="113"/>
      <c r="HW422" s="113"/>
      <c r="HX422" s="113"/>
      <c r="HY422" s="113"/>
      <c r="HZ422" s="113"/>
      <c r="IA422" s="113"/>
      <c r="IB422" s="113"/>
      <c r="IC422" s="113"/>
      <c r="ID422" s="113"/>
      <c r="IE422" s="113"/>
      <c r="IF422" s="113"/>
      <c r="IG422" s="113"/>
      <c r="IH422" s="113"/>
      <c r="II422" s="113"/>
      <c r="IJ422" s="113"/>
      <c r="IK422" s="113"/>
      <c r="IL422" s="113"/>
      <c r="IM422" s="113"/>
      <c r="IN422" s="113"/>
      <c r="IO422" s="113"/>
      <c r="IP422" s="113"/>
      <c r="IQ422" s="113"/>
      <c r="IR422" s="113"/>
      <c r="IS422" s="113"/>
      <c r="IT422" s="113"/>
      <c r="IU422" s="113"/>
      <c r="IV422" s="113"/>
      <c r="IW422" s="113"/>
    </row>
    <row r="423" customFormat="false" ht="34.3" hidden="false" customHeight="true" outlineLevel="0" collapsed="false">
      <c r="A423" s="233" t="s">
        <v>1271</v>
      </c>
      <c r="B423" s="41" t="s">
        <v>1272</v>
      </c>
      <c r="C423" s="189" t="s">
        <v>1273</v>
      </c>
      <c r="D423" s="76" t="n">
        <v>0.082</v>
      </c>
      <c r="E423" s="315" t="n">
        <v>240830</v>
      </c>
      <c r="F423" s="62" t="n">
        <v>45534</v>
      </c>
      <c r="G423" s="63" t="s">
        <v>111</v>
      </c>
      <c r="H423" s="108"/>
      <c r="I423" s="109" t="s">
        <v>1274</v>
      </c>
      <c r="J423" s="110"/>
      <c r="K423" s="108"/>
      <c r="L423" s="109" t="s">
        <v>1275</v>
      </c>
      <c r="M423" s="110"/>
      <c r="N423" s="134" t="s">
        <v>33</v>
      </c>
      <c r="O423" s="134"/>
      <c r="P423" s="134"/>
      <c r="Q423" s="108"/>
      <c r="R423" s="109"/>
      <c r="S423" s="110"/>
      <c r="T423" s="111"/>
      <c r="U423" s="109"/>
      <c r="V423" s="110"/>
      <c r="W423" s="108"/>
      <c r="X423" s="109"/>
      <c r="Y423" s="110"/>
      <c r="Z423" s="108"/>
      <c r="AA423" s="109"/>
      <c r="AB423" s="110"/>
      <c r="AC423" s="112" t="s">
        <v>34</v>
      </c>
      <c r="AD423" s="112"/>
      <c r="AE423" s="112"/>
      <c r="BM423" s="113"/>
      <c r="BN423" s="113"/>
      <c r="BO423" s="113"/>
      <c r="BP423" s="113"/>
      <c r="BQ423" s="113"/>
      <c r="BR423" s="113"/>
      <c r="BS423" s="113"/>
      <c r="BT423" s="113"/>
      <c r="BU423" s="113"/>
      <c r="BV423" s="113"/>
      <c r="BW423" s="113"/>
      <c r="BX423" s="113"/>
      <c r="BY423" s="113"/>
      <c r="BZ423" s="113"/>
      <c r="CA423" s="113"/>
      <c r="CB423" s="113"/>
      <c r="CC423" s="113"/>
      <c r="CD423" s="113"/>
      <c r="CE423" s="113"/>
      <c r="CF423" s="113"/>
      <c r="CG423" s="113"/>
      <c r="CH423" s="113"/>
      <c r="CI423" s="113"/>
      <c r="CJ423" s="113"/>
      <c r="CK423" s="113"/>
      <c r="CL423" s="113"/>
      <c r="CM423" s="113"/>
      <c r="CN423" s="113"/>
      <c r="CO423" s="113"/>
      <c r="CP423" s="113"/>
      <c r="CQ423" s="113"/>
      <c r="CR423" s="113"/>
      <c r="CS423" s="113"/>
      <c r="CT423" s="113"/>
      <c r="CU423" s="113"/>
      <c r="CV423" s="113"/>
      <c r="CW423" s="113"/>
      <c r="CX423" s="113"/>
      <c r="CY423" s="113"/>
      <c r="CZ423" s="113"/>
      <c r="DA423" s="113"/>
      <c r="DB423" s="113"/>
      <c r="DC423" s="113"/>
      <c r="DD423" s="113"/>
      <c r="DE423" s="113"/>
      <c r="DF423" s="113"/>
      <c r="DG423" s="113"/>
      <c r="DH423" s="113"/>
      <c r="DI423" s="113"/>
      <c r="DJ423" s="113"/>
      <c r="DK423" s="113"/>
      <c r="DL423" s="113"/>
      <c r="DM423" s="113"/>
      <c r="DN423" s="113"/>
      <c r="DO423" s="113"/>
      <c r="DP423" s="113"/>
      <c r="DQ423" s="113"/>
      <c r="DR423" s="113"/>
      <c r="DS423" s="113"/>
      <c r="DT423" s="113"/>
      <c r="DU423" s="113"/>
      <c r="DV423" s="113"/>
      <c r="DW423" s="113"/>
      <c r="DX423" s="113"/>
      <c r="DY423" s="113"/>
      <c r="DZ423" s="113"/>
      <c r="EA423" s="113"/>
      <c r="EB423" s="113"/>
      <c r="EC423" s="113"/>
      <c r="ED423" s="113"/>
      <c r="EE423" s="113"/>
      <c r="EF423" s="113"/>
      <c r="EG423" s="113"/>
      <c r="EH423" s="113"/>
      <c r="EI423" s="113"/>
      <c r="EJ423" s="113"/>
      <c r="EK423" s="113"/>
      <c r="EL423" s="113"/>
      <c r="EM423" s="113"/>
      <c r="EN423" s="113"/>
      <c r="EO423" s="113"/>
      <c r="EP423" s="113"/>
      <c r="EQ423" s="113"/>
      <c r="ER423" s="113"/>
      <c r="ES423" s="113"/>
      <c r="ET423" s="113"/>
      <c r="EU423" s="113"/>
      <c r="EV423" s="113"/>
      <c r="EW423" s="113"/>
      <c r="EX423" s="113"/>
      <c r="EY423" s="113"/>
      <c r="EZ423" s="113"/>
      <c r="FA423" s="113"/>
      <c r="FB423" s="113"/>
      <c r="FC423" s="113"/>
      <c r="FD423" s="113"/>
      <c r="FE423" s="113"/>
      <c r="FF423" s="113"/>
      <c r="FG423" s="113"/>
      <c r="FH423" s="113"/>
      <c r="FI423" s="113"/>
      <c r="FJ423" s="113"/>
      <c r="FK423" s="113"/>
      <c r="FL423" s="113"/>
      <c r="FM423" s="113"/>
      <c r="FN423" s="113"/>
      <c r="FO423" s="113"/>
      <c r="FP423" s="113"/>
      <c r="FQ423" s="113"/>
      <c r="FR423" s="113"/>
      <c r="FS423" s="113"/>
      <c r="FT423" s="113"/>
      <c r="FU423" s="113"/>
      <c r="FV423" s="113"/>
      <c r="FW423" s="113"/>
      <c r="FX423" s="113"/>
      <c r="FY423" s="113"/>
      <c r="FZ423" s="113"/>
      <c r="GA423" s="113"/>
      <c r="GB423" s="113"/>
      <c r="GC423" s="113"/>
      <c r="GD423" s="113"/>
      <c r="GE423" s="113"/>
      <c r="GF423" s="113"/>
      <c r="GG423" s="113"/>
      <c r="GH423" s="113"/>
      <c r="GI423" s="113"/>
      <c r="GJ423" s="113"/>
      <c r="GK423" s="113"/>
      <c r="GL423" s="113"/>
      <c r="GM423" s="113"/>
      <c r="GN423" s="113"/>
      <c r="GO423" s="113"/>
      <c r="GP423" s="113"/>
      <c r="GQ423" s="113"/>
      <c r="GR423" s="113"/>
      <c r="GS423" s="113"/>
      <c r="GT423" s="113"/>
      <c r="GU423" s="113"/>
      <c r="GV423" s="113"/>
      <c r="GW423" s="113"/>
      <c r="GX423" s="113"/>
      <c r="GY423" s="113"/>
      <c r="GZ423" s="113"/>
      <c r="HA423" s="113"/>
      <c r="HB423" s="113"/>
      <c r="HC423" s="113"/>
      <c r="HD423" s="113"/>
      <c r="HE423" s="113"/>
      <c r="HF423" s="113"/>
      <c r="HG423" s="113"/>
      <c r="HH423" s="113"/>
      <c r="HI423" s="113"/>
      <c r="HJ423" s="113"/>
      <c r="HK423" s="113"/>
      <c r="HL423" s="113"/>
      <c r="HM423" s="113"/>
      <c r="HN423" s="113"/>
      <c r="HO423" s="113"/>
      <c r="HP423" s="113"/>
      <c r="HQ423" s="113"/>
      <c r="HR423" s="113"/>
      <c r="HS423" s="113"/>
      <c r="HT423" s="113"/>
      <c r="HU423" s="113"/>
      <c r="HV423" s="113"/>
      <c r="HW423" s="113"/>
      <c r="HX423" s="113"/>
      <c r="HY423" s="113"/>
      <c r="HZ423" s="113"/>
      <c r="IA423" s="113"/>
      <c r="IB423" s="113"/>
      <c r="IC423" s="113"/>
      <c r="ID423" s="113"/>
      <c r="IE423" s="113"/>
      <c r="IF423" s="113"/>
      <c r="IG423" s="113"/>
      <c r="IH423" s="113"/>
      <c r="II423" s="113"/>
      <c r="IJ423" s="113"/>
      <c r="IK423" s="113"/>
      <c r="IL423" s="113"/>
      <c r="IM423" s="113"/>
      <c r="IN423" s="113"/>
      <c r="IO423" s="113"/>
      <c r="IP423" s="113"/>
      <c r="IQ423" s="113"/>
      <c r="IR423" s="113"/>
      <c r="IS423" s="113"/>
      <c r="IT423" s="113"/>
      <c r="IU423" s="113"/>
      <c r="IV423" s="113"/>
      <c r="IW423" s="113"/>
    </row>
    <row r="424" customFormat="false" ht="29.05" hidden="false" customHeight="true" outlineLevel="0" collapsed="false">
      <c r="A424" s="86" t="s">
        <v>1276</v>
      </c>
      <c r="B424" s="86" t="s">
        <v>1277</v>
      </c>
      <c r="C424" s="86"/>
      <c r="D424" s="86"/>
      <c r="E424" s="309"/>
      <c r="F424" s="89" t="n">
        <v>45534</v>
      </c>
      <c r="G424" s="63" t="s">
        <v>208</v>
      </c>
      <c r="H424" s="317" t="n">
        <v>25290000000</v>
      </c>
      <c r="I424" s="70" t="s">
        <v>39</v>
      </c>
      <c r="J424" s="318" t="n">
        <v>754300000</v>
      </c>
      <c r="K424" s="317" t="n">
        <v>15603000000</v>
      </c>
      <c r="L424" s="70" t="s">
        <v>39</v>
      </c>
      <c r="M424" s="318" t="n">
        <v>464000000</v>
      </c>
      <c r="N424" s="317" t="n">
        <v>17092000000</v>
      </c>
      <c r="O424" s="57" t="s">
        <v>39</v>
      </c>
      <c r="P424" s="319" t="n">
        <v>14370000</v>
      </c>
      <c r="Q424" s="56"/>
      <c r="R424" s="70"/>
      <c r="S424" s="58"/>
      <c r="T424" s="56"/>
      <c r="U424" s="70"/>
      <c r="V424" s="58"/>
      <c r="W424" s="56"/>
      <c r="X424" s="57"/>
      <c r="Y424" s="58"/>
      <c r="Z424" s="56"/>
      <c r="AA424" s="70"/>
      <c r="AB424" s="58"/>
      <c r="AC424" s="69"/>
      <c r="AD424" s="69"/>
      <c r="AE424" s="69"/>
      <c r="BM424" s="113"/>
      <c r="BN424" s="113"/>
      <c r="BO424" s="113"/>
      <c r="BP424" s="113"/>
      <c r="BQ424" s="113"/>
      <c r="BR424" s="113"/>
      <c r="BS424" s="113"/>
      <c r="BT424" s="113"/>
      <c r="BU424" s="113"/>
      <c r="BV424" s="113"/>
      <c r="BW424" s="113"/>
      <c r="BX424" s="113"/>
      <c r="BY424" s="113"/>
      <c r="BZ424" s="113"/>
      <c r="CA424" s="113"/>
      <c r="CB424" s="113"/>
      <c r="CC424" s="113"/>
      <c r="CD424" s="113"/>
      <c r="CE424" s="113"/>
      <c r="CF424" s="113"/>
      <c r="CG424" s="113"/>
      <c r="CH424" s="113"/>
      <c r="CI424" s="113"/>
      <c r="CJ424" s="113"/>
      <c r="CK424" s="113"/>
      <c r="CL424" s="113"/>
      <c r="CM424" s="113"/>
      <c r="CN424" s="113"/>
      <c r="CO424" s="113"/>
      <c r="CP424" s="113"/>
      <c r="CQ424" s="113"/>
      <c r="CR424" s="113"/>
      <c r="CS424" s="113"/>
      <c r="CT424" s="113"/>
      <c r="CU424" s="113"/>
      <c r="CV424" s="113"/>
      <c r="CW424" s="113"/>
      <c r="CX424" s="113"/>
      <c r="CY424" s="113"/>
      <c r="CZ424" s="113"/>
      <c r="DA424" s="113"/>
      <c r="DB424" s="113"/>
      <c r="DC424" s="113"/>
      <c r="DD424" s="113"/>
      <c r="DE424" s="113"/>
      <c r="DF424" s="113"/>
      <c r="DG424" s="113"/>
      <c r="DH424" s="113"/>
      <c r="DI424" s="113"/>
      <c r="DJ424" s="113"/>
      <c r="DK424" s="113"/>
      <c r="DL424" s="113"/>
      <c r="DM424" s="113"/>
      <c r="DN424" s="113"/>
      <c r="DO424" s="113"/>
      <c r="DP424" s="113"/>
      <c r="DQ424" s="113"/>
      <c r="DR424" s="113"/>
      <c r="DS424" s="113"/>
      <c r="DT424" s="113"/>
      <c r="DU424" s="113"/>
      <c r="DV424" s="113"/>
      <c r="DW424" s="113"/>
      <c r="DX424" s="113"/>
      <c r="DY424" s="113"/>
      <c r="DZ424" s="113"/>
      <c r="EA424" s="113"/>
      <c r="EB424" s="113"/>
      <c r="EC424" s="113"/>
      <c r="ED424" s="113"/>
      <c r="EE424" s="113"/>
      <c r="EF424" s="113"/>
      <c r="EG424" s="113"/>
      <c r="EH424" s="113"/>
      <c r="EI424" s="113"/>
      <c r="EJ424" s="113"/>
      <c r="EK424" s="113"/>
      <c r="EL424" s="113"/>
      <c r="EM424" s="113"/>
      <c r="EN424" s="113"/>
      <c r="EO424" s="113"/>
      <c r="EP424" s="113"/>
      <c r="EQ424" s="113"/>
      <c r="ER424" s="113"/>
      <c r="ES424" s="113"/>
      <c r="ET424" s="113"/>
      <c r="EU424" s="113"/>
      <c r="EV424" s="113"/>
      <c r="EW424" s="113"/>
      <c r="EX424" s="113"/>
      <c r="EY424" s="113"/>
      <c r="EZ424" s="113"/>
      <c r="FA424" s="113"/>
      <c r="FB424" s="113"/>
      <c r="FC424" s="113"/>
      <c r="FD424" s="113"/>
      <c r="FE424" s="113"/>
      <c r="FF424" s="113"/>
      <c r="FG424" s="113"/>
      <c r="FH424" s="113"/>
      <c r="FI424" s="113"/>
      <c r="FJ424" s="113"/>
      <c r="FK424" s="113"/>
      <c r="FL424" s="113"/>
      <c r="FM424" s="113"/>
      <c r="FN424" s="113"/>
      <c r="FO424" s="113"/>
      <c r="FP424" s="113"/>
      <c r="FQ424" s="113"/>
      <c r="FR424" s="113"/>
      <c r="FS424" s="113"/>
      <c r="FT424" s="113"/>
      <c r="FU424" s="113"/>
      <c r="FV424" s="113"/>
      <c r="FW424" s="113"/>
      <c r="FX424" s="113"/>
      <c r="FY424" s="113"/>
      <c r="FZ424" s="113"/>
      <c r="GA424" s="113"/>
      <c r="GB424" s="113"/>
      <c r="GC424" s="113"/>
      <c r="GD424" s="113"/>
      <c r="GE424" s="113"/>
      <c r="GF424" s="113"/>
      <c r="GG424" s="113"/>
      <c r="GH424" s="113"/>
      <c r="GI424" s="113"/>
      <c r="GJ424" s="113"/>
      <c r="GK424" s="113"/>
      <c r="GL424" s="113"/>
      <c r="GM424" s="113"/>
      <c r="GN424" s="113"/>
      <c r="GO424" s="113"/>
      <c r="GP424" s="113"/>
      <c r="GQ424" s="113"/>
      <c r="GR424" s="113"/>
      <c r="GS424" s="113"/>
      <c r="GT424" s="113"/>
      <c r="GU424" s="113"/>
      <c r="GV424" s="113"/>
      <c r="GW424" s="113"/>
      <c r="GX424" s="113"/>
      <c r="GY424" s="113"/>
      <c r="GZ424" s="113"/>
      <c r="HA424" s="113"/>
      <c r="HB424" s="113"/>
      <c r="HC424" s="113"/>
      <c r="HD424" s="113"/>
      <c r="HE424" s="113"/>
      <c r="HF424" s="113"/>
      <c r="HG424" s="113"/>
      <c r="HH424" s="113"/>
      <c r="HI424" s="113"/>
      <c r="HJ424" s="113"/>
      <c r="HK424" s="113"/>
      <c r="HL424" s="113"/>
      <c r="HM424" s="113"/>
      <c r="HN424" s="113"/>
      <c r="HO424" s="113"/>
      <c r="HP424" s="113"/>
      <c r="HQ424" s="113"/>
      <c r="HR424" s="113"/>
      <c r="HS424" s="113"/>
      <c r="HT424" s="113"/>
      <c r="HU424" s="113"/>
      <c r="HV424" s="113"/>
      <c r="HW424" s="113"/>
      <c r="HX424" s="113"/>
      <c r="HY424" s="113"/>
      <c r="HZ424" s="113"/>
      <c r="IA424" s="113"/>
      <c r="IB424" s="113"/>
      <c r="IC424" s="113"/>
      <c r="ID424" s="113"/>
      <c r="IE424" s="113"/>
      <c r="IF424" s="113"/>
      <c r="IG424" s="113"/>
      <c r="IH424" s="113"/>
      <c r="II424" s="113"/>
      <c r="IJ424" s="113"/>
      <c r="IK424" s="113"/>
      <c r="IL424" s="113"/>
      <c r="IM424" s="113"/>
      <c r="IN424" s="113"/>
      <c r="IO424" s="113"/>
      <c r="IP424" s="113"/>
      <c r="IQ424" s="113"/>
      <c r="IR424" s="113"/>
      <c r="IS424" s="113"/>
      <c r="IT424" s="113"/>
      <c r="IU424" s="113"/>
      <c r="IV424" s="113"/>
      <c r="IW424" s="113"/>
    </row>
    <row r="425" customFormat="false" ht="28.4" hidden="false" customHeight="true" outlineLevel="0" collapsed="false">
      <c r="A425" s="86"/>
      <c r="B425" s="234"/>
      <c r="C425" s="86"/>
      <c r="D425" s="86"/>
      <c r="E425" s="309"/>
      <c r="F425" s="89"/>
      <c r="G425" s="63" t="s">
        <v>176</v>
      </c>
      <c r="H425" s="209" t="str">
        <f aca="false">ROUND(H424*81/1000000,2)&amp;" ppm"</f>
        <v>2048490 ppm</v>
      </c>
      <c r="I425" s="91" t="s">
        <v>39</v>
      </c>
      <c r="J425" s="210" t="str">
        <f aca="false">ROUND(J424*81/1000000,2)&amp;" ppm"</f>
        <v>61098.3 ppm</v>
      </c>
      <c r="K425" s="209" t="str">
        <f aca="false">ROUND(K424*81/1000000,2)&amp;" ppm"</f>
        <v>1263843 ppm</v>
      </c>
      <c r="L425" s="91" t="s">
        <v>39</v>
      </c>
      <c r="M425" s="210" t="str">
        <f aca="false">ROUND(M424*81/1000000,2)&amp;" ppm"</f>
        <v>37584 ppm</v>
      </c>
      <c r="N425" s="209" t="str">
        <f aca="false">ROUND(N424*81/1000000,2)&amp;" ppm"</f>
        <v>1384452 ppm</v>
      </c>
      <c r="O425" s="91" t="s">
        <v>39</v>
      </c>
      <c r="P425" s="210" t="str">
        <f aca="false">ROUND(P424*81/1000000,2)&amp;" ppm"</f>
        <v>1163.97 ppm</v>
      </c>
      <c r="Q425" s="209"/>
      <c r="R425" s="70"/>
      <c r="S425" s="210"/>
      <c r="T425" s="209"/>
      <c r="U425" s="91"/>
      <c r="V425" s="210"/>
      <c r="W425" s="71"/>
      <c r="X425" s="70"/>
      <c r="Y425" s="72"/>
      <c r="Z425" s="71"/>
      <c r="AA425" s="70"/>
      <c r="AB425" s="72"/>
      <c r="AC425" s="73"/>
      <c r="AD425" s="70"/>
      <c r="AE425" s="74"/>
      <c r="BM425" s="113"/>
      <c r="BN425" s="113"/>
      <c r="BO425" s="113"/>
      <c r="BP425" s="113"/>
      <c r="BQ425" s="113"/>
      <c r="BR425" s="113"/>
      <c r="BS425" s="113"/>
      <c r="BT425" s="113"/>
      <c r="BU425" s="113"/>
      <c r="BV425" s="113"/>
      <c r="BW425" s="113"/>
      <c r="BX425" s="113"/>
      <c r="BY425" s="113"/>
      <c r="BZ425" s="113"/>
      <c r="CA425" s="113"/>
      <c r="CB425" s="113"/>
      <c r="CC425" s="113"/>
      <c r="CD425" s="113"/>
      <c r="CE425" s="113"/>
      <c r="CF425" s="113"/>
      <c r="CG425" s="113"/>
      <c r="CH425" s="113"/>
      <c r="CI425" s="113"/>
      <c r="CJ425" s="113"/>
      <c r="CK425" s="113"/>
      <c r="CL425" s="113"/>
      <c r="CM425" s="113"/>
      <c r="CN425" s="113"/>
      <c r="CO425" s="113"/>
      <c r="CP425" s="113"/>
      <c r="CQ425" s="113"/>
      <c r="CR425" s="113"/>
      <c r="CS425" s="113"/>
      <c r="CT425" s="113"/>
      <c r="CU425" s="113"/>
      <c r="CV425" s="113"/>
      <c r="CW425" s="113"/>
      <c r="CX425" s="113"/>
      <c r="CY425" s="113"/>
      <c r="CZ425" s="113"/>
      <c r="DA425" s="113"/>
      <c r="DB425" s="113"/>
      <c r="DC425" s="113"/>
      <c r="DD425" s="113"/>
      <c r="DE425" s="113"/>
      <c r="DF425" s="113"/>
      <c r="DG425" s="113"/>
      <c r="DH425" s="113"/>
      <c r="DI425" s="113"/>
      <c r="DJ425" s="113"/>
      <c r="DK425" s="113"/>
      <c r="DL425" s="113"/>
      <c r="DM425" s="113"/>
      <c r="DN425" s="113"/>
      <c r="DO425" s="113"/>
      <c r="DP425" s="113"/>
      <c r="DQ425" s="113"/>
      <c r="DR425" s="113"/>
      <c r="DS425" s="113"/>
      <c r="DT425" s="113"/>
      <c r="DU425" s="113"/>
      <c r="DV425" s="113"/>
      <c r="DW425" s="113"/>
      <c r="DX425" s="113"/>
      <c r="DY425" s="113"/>
      <c r="DZ425" s="113"/>
      <c r="EA425" s="113"/>
      <c r="EB425" s="113"/>
      <c r="EC425" s="113"/>
      <c r="ED425" s="113"/>
      <c r="EE425" s="113"/>
      <c r="EF425" s="113"/>
      <c r="EG425" s="113"/>
      <c r="EH425" s="113"/>
      <c r="EI425" s="113"/>
      <c r="EJ425" s="113"/>
      <c r="EK425" s="113"/>
      <c r="EL425" s="113"/>
      <c r="EM425" s="113"/>
      <c r="EN425" s="113"/>
      <c r="EO425" s="113"/>
      <c r="EP425" s="113"/>
      <c r="EQ425" s="113"/>
      <c r="ER425" s="113"/>
      <c r="ES425" s="113"/>
      <c r="ET425" s="113"/>
      <c r="EU425" s="113"/>
      <c r="EV425" s="113"/>
      <c r="EW425" s="113"/>
      <c r="EX425" s="113"/>
      <c r="EY425" s="113"/>
      <c r="EZ425" s="113"/>
      <c r="FA425" s="113"/>
      <c r="FB425" s="113"/>
      <c r="FC425" s="113"/>
      <c r="FD425" s="113"/>
      <c r="FE425" s="113"/>
      <c r="FF425" s="113"/>
      <c r="FG425" s="113"/>
      <c r="FH425" s="113"/>
      <c r="FI425" s="113"/>
      <c r="FJ425" s="113"/>
      <c r="FK425" s="113"/>
      <c r="FL425" s="113"/>
      <c r="FM425" s="113"/>
      <c r="FN425" s="113"/>
      <c r="FO425" s="113"/>
      <c r="FP425" s="113"/>
      <c r="FQ425" s="113"/>
      <c r="FR425" s="113"/>
      <c r="FS425" s="113"/>
      <c r="FT425" s="113"/>
      <c r="FU425" s="113"/>
      <c r="FV425" s="113"/>
      <c r="FW425" s="113"/>
      <c r="FX425" s="113"/>
      <c r="FY425" s="113"/>
      <c r="FZ425" s="113"/>
      <c r="GA425" s="113"/>
      <c r="GB425" s="113"/>
      <c r="GC425" s="113"/>
      <c r="GD425" s="113"/>
      <c r="GE425" s="113"/>
      <c r="GF425" s="113"/>
      <c r="GG425" s="113"/>
      <c r="GH425" s="113"/>
      <c r="GI425" s="113"/>
      <c r="GJ425" s="113"/>
      <c r="GK425" s="113"/>
      <c r="GL425" s="113"/>
      <c r="GM425" s="113"/>
      <c r="GN425" s="113"/>
      <c r="GO425" s="113"/>
      <c r="GP425" s="113"/>
      <c r="GQ425" s="113"/>
      <c r="GR425" s="113"/>
      <c r="GS425" s="113"/>
      <c r="GT425" s="113"/>
      <c r="GU425" s="113"/>
      <c r="GV425" s="113"/>
      <c r="GW425" s="113"/>
      <c r="GX425" s="113"/>
      <c r="GY425" s="113"/>
      <c r="GZ425" s="113"/>
      <c r="HA425" s="113"/>
      <c r="HB425" s="113"/>
      <c r="HC425" s="113"/>
      <c r="HD425" s="113"/>
      <c r="HE425" s="113"/>
      <c r="HF425" s="113"/>
      <c r="HG425" s="113"/>
      <c r="HH425" s="113"/>
      <c r="HI425" s="113"/>
      <c r="HJ425" s="113"/>
      <c r="HK425" s="113"/>
      <c r="HL425" s="113"/>
      <c r="HM425" s="113"/>
      <c r="HN425" s="113"/>
      <c r="HO425" s="113"/>
      <c r="HP425" s="113"/>
      <c r="HQ425" s="113"/>
      <c r="HR425" s="113"/>
      <c r="HS425" s="113"/>
      <c r="HT425" s="113"/>
      <c r="HU425" s="113"/>
      <c r="HV425" s="113"/>
      <c r="HW425" s="113"/>
      <c r="HX425" s="113"/>
      <c r="HY425" s="113"/>
      <c r="HZ425" s="113"/>
      <c r="IA425" s="113"/>
      <c r="IB425" s="113"/>
      <c r="IC425" s="113"/>
      <c r="ID425" s="113"/>
      <c r="IE425" s="113"/>
      <c r="IF425" s="113"/>
      <c r="IG425" s="113"/>
      <c r="IH425" s="113"/>
      <c r="II425" s="113"/>
      <c r="IJ425" s="113"/>
      <c r="IK425" s="113"/>
      <c r="IL425" s="113"/>
      <c r="IM425" s="113"/>
      <c r="IN425" s="113"/>
      <c r="IO425" s="113"/>
      <c r="IP425" s="113"/>
      <c r="IQ425" s="113"/>
      <c r="IR425" s="113"/>
      <c r="IS425" s="113"/>
      <c r="IT425" s="113"/>
      <c r="IU425" s="113"/>
      <c r="IV425" s="113"/>
      <c r="IW425" s="113"/>
    </row>
    <row r="426" customFormat="false" ht="30" hidden="false" customHeight="true" outlineLevel="0" collapsed="false">
      <c r="A426" s="86"/>
      <c r="B426" s="234"/>
      <c r="C426" s="86"/>
      <c r="D426" s="86"/>
      <c r="E426" s="86"/>
      <c r="F426" s="89"/>
      <c r="G426" s="63" t="s">
        <v>111</v>
      </c>
      <c r="H426" s="134"/>
      <c r="I426" s="134"/>
      <c r="J426" s="134"/>
      <c r="K426" s="108"/>
      <c r="L426" s="109"/>
      <c r="M426" s="110"/>
      <c r="N426" s="135"/>
      <c r="O426" s="109"/>
      <c r="P426" s="136"/>
      <c r="Q426" s="135"/>
      <c r="R426" s="109"/>
      <c r="S426" s="136"/>
      <c r="T426" s="111"/>
      <c r="U426" s="109"/>
      <c r="V426" s="137"/>
      <c r="W426" s="111"/>
      <c r="X426" s="109"/>
      <c r="Y426" s="137"/>
      <c r="Z426" s="111"/>
      <c r="AA426" s="109"/>
      <c r="AB426" s="137"/>
      <c r="AC426" s="108"/>
      <c r="AD426" s="109"/>
      <c r="AE426" s="110"/>
      <c r="BM426" s="113"/>
      <c r="BN426" s="113"/>
      <c r="BO426" s="113"/>
      <c r="BP426" s="113"/>
      <c r="BQ426" s="113"/>
      <c r="BR426" s="113"/>
      <c r="BS426" s="113"/>
      <c r="BT426" s="113"/>
      <c r="BU426" s="113"/>
      <c r="BV426" s="113"/>
      <c r="BW426" s="113"/>
      <c r="BX426" s="113"/>
      <c r="BY426" s="113"/>
      <c r="BZ426" s="113"/>
      <c r="CA426" s="113"/>
      <c r="CB426" s="113"/>
      <c r="CC426" s="113"/>
      <c r="CD426" s="113"/>
      <c r="CE426" s="113"/>
      <c r="CF426" s="113"/>
      <c r="CG426" s="113"/>
      <c r="CH426" s="113"/>
      <c r="CI426" s="113"/>
      <c r="CJ426" s="113"/>
      <c r="CK426" s="113"/>
      <c r="CL426" s="113"/>
      <c r="CM426" s="113"/>
      <c r="CN426" s="113"/>
      <c r="CO426" s="113"/>
      <c r="CP426" s="113"/>
      <c r="CQ426" s="113"/>
      <c r="CR426" s="113"/>
      <c r="CS426" s="113"/>
      <c r="CT426" s="113"/>
      <c r="CU426" s="113"/>
      <c r="CV426" s="113"/>
      <c r="CW426" s="113"/>
      <c r="CX426" s="113"/>
      <c r="CY426" s="113"/>
      <c r="CZ426" s="113"/>
      <c r="DA426" s="113"/>
      <c r="DB426" s="113"/>
      <c r="DC426" s="113"/>
      <c r="DD426" s="113"/>
      <c r="DE426" s="113"/>
      <c r="DF426" s="113"/>
      <c r="DG426" s="113"/>
      <c r="DH426" s="113"/>
      <c r="DI426" s="113"/>
      <c r="DJ426" s="113"/>
      <c r="DK426" s="113"/>
      <c r="DL426" s="113"/>
      <c r="DM426" s="113"/>
      <c r="DN426" s="113"/>
      <c r="DO426" s="113"/>
      <c r="DP426" s="113"/>
      <c r="DQ426" s="113"/>
      <c r="DR426" s="113"/>
      <c r="DS426" s="113"/>
      <c r="DT426" s="113"/>
      <c r="DU426" s="113"/>
      <c r="DV426" s="113"/>
      <c r="DW426" s="113"/>
      <c r="DX426" s="113"/>
      <c r="DY426" s="113"/>
      <c r="DZ426" s="113"/>
      <c r="EA426" s="113"/>
      <c r="EB426" s="113"/>
      <c r="EC426" s="113"/>
      <c r="ED426" s="113"/>
      <c r="EE426" s="113"/>
      <c r="EF426" s="113"/>
      <c r="EG426" s="113"/>
      <c r="EH426" s="113"/>
      <c r="EI426" s="113"/>
      <c r="EJ426" s="113"/>
      <c r="EK426" s="113"/>
      <c r="EL426" s="113"/>
      <c r="EM426" s="113"/>
      <c r="EN426" s="113"/>
      <c r="EO426" s="113"/>
      <c r="EP426" s="113"/>
      <c r="EQ426" s="113"/>
      <c r="ER426" s="113"/>
      <c r="ES426" s="113"/>
      <c r="ET426" s="113"/>
      <c r="EU426" s="113"/>
      <c r="EV426" s="113"/>
      <c r="EW426" s="113"/>
      <c r="EX426" s="113"/>
      <c r="EY426" s="113"/>
      <c r="EZ426" s="113"/>
      <c r="FA426" s="113"/>
      <c r="FB426" s="113"/>
      <c r="FC426" s="113"/>
      <c r="FD426" s="113"/>
      <c r="FE426" s="113"/>
      <c r="FF426" s="113"/>
      <c r="FG426" s="113"/>
      <c r="FH426" s="113"/>
      <c r="FI426" s="113"/>
      <c r="FJ426" s="113"/>
      <c r="FK426" s="113"/>
      <c r="FL426" s="113"/>
      <c r="FM426" s="113"/>
      <c r="FN426" s="113"/>
      <c r="FO426" s="113"/>
      <c r="FP426" s="113"/>
      <c r="FQ426" s="113"/>
      <c r="FR426" s="113"/>
      <c r="FS426" s="113"/>
      <c r="FT426" s="113"/>
      <c r="FU426" s="113"/>
      <c r="FV426" s="113"/>
      <c r="FW426" s="113"/>
      <c r="FX426" s="113"/>
      <c r="FY426" s="113"/>
      <c r="FZ426" s="113"/>
      <c r="GA426" s="113"/>
      <c r="GB426" s="113"/>
      <c r="GC426" s="113"/>
      <c r="GD426" s="113"/>
      <c r="GE426" s="113"/>
      <c r="GF426" s="113"/>
      <c r="GG426" s="113"/>
      <c r="GH426" s="113"/>
      <c r="GI426" s="113"/>
      <c r="GJ426" s="113"/>
      <c r="GK426" s="113"/>
      <c r="GL426" s="113"/>
      <c r="GM426" s="113"/>
      <c r="GN426" s="113"/>
      <c r="GO426" s="113"/>
      <c r="GP426" s="113"/>
      <c r="GQ426" s="113"/>
      <c r="GR426" s="113"/>
      <c r="GS426" s="113"/>
      <c r="GT426" s="113"/>
      <c r="GU426" s="113"/>
      <c r="GV426" s="113"/>
      <c r="GW426" s="113"/>
      <c r="GX426" s="113"/>
      <c r="GY426" s="113"/>
      <c r="GZ426" s="113"/>
      <c r="HA426" s="113"/>
      <c r="HB426" s="113"/>
      <c r="HC426" s="113"/>
      <c r="HD426" s="113"/>
      <c r="HE426" s="113"/>
      <c r="HF426" s="113"/>
      <c r="HG426" s="113"/>
      <c r="HH426" s="113"/>
      <c r="HI426" s="113"/>
      <c r="HJ426" s="113"/>
      <c r="HK426" s="113"/>
      <c r="HL426" s="113"/>
      <c r="HM426" s="113"/>
      <c r="HN426" s="113"/>
      <c r="HO426" s="113"/>
      <c r="HP426" s="113"/>
      <c r="HQ426" s="113"/>
      <c r="HR426" s="113"/>
      <c r="HS426" s="113"/>
      <c r="HT426" s="113"/>
      <c r="HU426" s="113"/>
      <c r="HV426" s="113"/>
      <c r="HW426" s="113"/>
      <c r="HX426" s="113"/>
      <c r="HY426" s="113"/>
      <c r="HZ426" s="113"/>
      <c r="IA426" s="113"/>
      <c r="IB426" s="113"/>
      <c r="IC426" s="113"/>
      <c r="ID426" s="113"/>
      <c r="IE426" s="113"/>
      <c r="IF426" s="113"/>
      <c r="IG426" s="113"/>
      <c r="IH426" s="113"/>
      <c r="II426" s="113"/>
      <c r="IJ426" s="113"/>
      <c r="IK426" s="113"/>
      <c r="IL426" s="113"/>
      <c r="IM426" s="113"/>
      <c r="IN426" s="113"/>
      <c r="IO426" s="113"/>
      <c r="IP426" s="113"/>
      <c r="IQ426" s="113"/>
      <c r="IR426" s="113"/>
      <c r="IS426" s="113"/>
      <c r="IT426" s="113"/>
      <c r="IU426" s="113"/>
      <c r="IV426" s="113"/>
      <c r="IW426" s="113"/>
    </row>
    <row r="427" customFormat="false" ht="27.6" hidden="false" customHeight="true" outlineLevel="0" collapsed="false">
      <c r="A427" s="236"/>
      <c r="B427" s="86"/>
      <c r="C427" s="86"/>
      <c r="D427" s="86"/>
      <c r="E427" s="86"/>
      <c r="F427" s="89"/>
      <c r="G427" s="63" t="s">
        <v>208</v>
      </c>
      <c r="H427" s="317"/>
      <c r="I427" s="57"/>
      <c r="J427" s="319"/>
      <c r="K427" s="56"/>
      <c r="L427" s="57"/>
      <c r="M427" s="58"/>
      <c r="N427" s="56"/>
      <c r="O427" s="57"/>
      <c r="P427" s="58"/>
      <c r="Q427" s="56"/>
      <c r="R427" s="57"/>
      <c r="S427" s="58"/>
      <c r="T427" s="56"/>
      <c r="U427" s="70"/>
      <c r="V427" s="58"/>
      <c r="W427" s="71"/>
      <c r="X427" s="70"/>
      <c r="Y427" s="58"/>
      <c r="Z427" s="73"/>
      <c r="AA427" s="73"/>
      <c r="AB427" s="73"/>
      <c r="AC427" s="71"/>
      <c r="AD427" s="70"/>
      <c r="AE427" s="58"/>
      <c r="BM427" s="113"/>
      <c r="BN427" s="113"/>
      <c r="BO427" s="113"/>
      <c r="BP427" s="113"/>
      <c r="BQ427" s="113"/>
      <c r="BR427" s="113"/>
      <c r="BS427" s="113"/>
      <c r="BT427" s="113"/>
      <c r="BU427" s="113"/>
      <c r="BV427" s="113"/>
      <c r="BW427" s="113"/>
      <c r="BX427" s="113"/>
      <c r="BY427" s="113"/>
      <c r="BZ427" s="113"/>
      <c r="CA427" s="113"/>
      <c r="CB427" s="113"/>
      <c r="CC427" s="113"/>
      <c r="CD427" s="113"/>
      <c r="CE427" s="113"/>
      <c r="CF427" s="113"/>
      <c r="CG427" s="113"/>
      <c r="CH427" s="113"/>
      <c r="CI427" s="113"/>
      <c r="CJ427" s="113"/>
      <c r="CK427" s="113"/>
      <c r="CL427" s="113"/>
      <c r="CM427" s="113"/>
      <c r="CN427" s="113"/>
      <c r="CO427" s="113"/>
      <c r="CP427" s="113"/>
      <c r="CQ427" s="113"/>
      <c r="CR427" s="113"/>
      <c r="CS427" s="113"/>
      <c r="CT427" s="113"/>
      <c r="CU427" s="113"/>
      <c r="CV427" s="113"/>
      <c r="CW427" s="113"/>
      <c r="CX427" s="113"/>
      <c r="CY427" s="113"/>
      <c r="CZ427" s="113"/>
      <c r="DA427" s="113"/>
      <c r="DB427" s="113"/>
      <c r="DC427" s="113"/>
      <c r="DD427" s="113"/>
      <c r="DE427" s="113"/>
      <c r="DF427" s="113"/>
      <c r="DG427" s="113"/>
      <c r="DH427" s="113"/>
      <c r="DI427" s="113"/>
      <c r="DJ427" s="113"/>
      <c r="DK427" s="113"/>
      <c r="DL427" s="113"/>
      <c r="DM427" s="113"/>
      <c r="DN427" s="113"/>
      <c r="DO427" s="113"/>
      <c r="DP427" s="113"/>
      <c r="DQ427" s="113"/>
      <c r="DR427" s="113"/>
      <c r="DS427" s="113"/>
      <c r="DT427" s="113"/>
      <c r="DU427" s="113"/>
      <c r="DV427" s="113"/>
      <c r="DW427" s="113"/>
      <c r="DX427" s="113"/>
      <c r="DY427" s="113"/>
      <c r="DZ427" s="113"/>
      <c r="EA427" s="113"/>
      <c r="EB427" s="113"/>
      <c r="EC427" s="113"/>
      <c r="ED427" s="113"/>
      <c r="EE427" s="113"/>
      <c r="EF427" s="113"/>
      <c r="EG427" s="113"/>
      <c r="EH427" s="113"/>
      <c r="EI427" s="113"/>
      <c r="EJ427" s="113"/>
      <c r="EK427" s="113"/>
      <c r="EL427" s="113"/>
      <c r="EM427" s="113"/>
      <c r="EN427" s="113"/>
      <c r="EO427" s="113"/>
      <c r="EP427" s="113"/>
      <c r="EQ427" s="113"/>
      <c r="ER427" s="113"/>
      <c r="ES427" s="113"/>
      <c r="ET427" s="113"/>
      <c r="EU427" s="113"/>
      <c r="EV427" s="113"/>
      <c r="EW427" s="113"/>
      <c r="EX427" s="113"/>
      <c r="EY427" s="113"/>
      <c r="EZ427" s="113"/>
      <c r="FA427" s="113"/>
      <c r="FB427" s="113"/>
      <c r="FC427" s="113"/>
      <c r="FD427" s="113"/>
      <c r="FE427" s="113"/>
      <c r="FF427" s="113"/>
      <c r="FG427" s="113"/>
      <c r="FH427" s="113"/>
      <c r="FI427" s="113"/>
      <c r="FJ427" s="113"/>
      <c r="FK427" s="113"/>
      <c r="FL427" s="113"/>
      <c r="FM427" s="113"/>
      <c r="FN427" s="113"/>
      <c r="FO427" s="113"/>
      <c r="FP427" s="113"/>
      <c r="FQ427" s="113"/>
      <c r="FR427" s="113"/>
      <c r="FS427" s="113"/>
      <c r="FT427" s="113"/>
      <c r="FU427" s="113"/>
      <c r="FV427" s="113"/>
      <c r="FW427" s="113"/>
      <c r="FX427" s="113"/>
      <c r="FY427" s="113"/>
      <c r="FZ427" s="113"/>
      <c r="GA427" s="113"/>
      <c r="GB427" s="113"/>
      <c r="GC427" s="113"/>
      <c r="GD427" s="113"/>
      <c r="GE427" s="113"/>
      <c r="GF427" s="113"/>
      <c r="GG427" s="113"/>
      <c r="GH427" s="113"/>
      <c r="GI427" s="113"/>
      <c r="GJ427" s="113"/>
      <c r="GK427" s="113"/>
      <c r="GL427" s="113"/>
      <c r="GM427" s="113"/>
      <c r="GN427" s="113"/>
      <c r="GO427" s="113"/>
      <c r="GP427" s="113"/>
      <c r="GQ427" s="113"/>
      <c r="GR427" s="113"/>
      <c r="GS427" s="113"/>
      <c r="GT427" s="113"/>
      <c r="GU427" s="113"/>
      <c r="GV427" s="113"/>
      <c r="GW427" s="113"/>
      <c r="GX427" s="113"/>
      <c r="GY427" s="113"/>
      <c r="GZ427" s="113"/>
      <c r="HA427" s="113"/>
      <c r="HB427" s="113"/>
      <c r="HC427" s="113"/>
      <c r="HD427" s="113"/>
      <c r="HE427" s="113"/>
      <c r="HF427" s="113"/>
      <c r="HG427" s="113"/>
      <c r="HH427" s="113"/>
      <c r="HI427" s="113"/>
      <c r="HJ427" s="113"/>
      <c r="HK427" s="113"/>
      <c r="HL427" s="113"/>
      <c r="HM427" s="113"/>
      <c r="HN427" s="113"/>
      <c r="HO427" s="113"/>
      <c r="HP427" s="113"/>
      <c r="HQ427" s="113"/>
      <c r="HR427" s="113"/>
      <c r="HS427" s="113"/>
      <c r="HT427" s="113"/>
      <c r="HU427" s="113"/>
      <c r="HV427" s="113"/>
      <c r="HW427" s="113"/>
      <c r="HX427" s="113"/>
      <c r="HY427" s="113"/>
      <c r="HZ427" s="113"/>
      <c r="IA427" s="113"/>
      <c r="IB427" s="113"/>
      <c r="IC427" s="113"/>
      <c r="ID427" s="113"/>
      <c r="IE427" s="113"/>
      <c r="IF427" s="113"/>
      <c r="IG427" s="113"/>
      <c r="IH427" s="113"/>
      <c r="II427" s="113"/>
      <c r="IJ427" s="113"/>
      <c r="IK427" s="113"/>
      <c r="IL427" s="113"/>
      <c r="IM427" s="113"/>
      <c r="IN427" s="113"/>
      <c r="IO427" s="113"/>
      <c r="IP427" s="113"/>
      <c r="IQ427" s="113"/>
      <c r="IR427" s="113"/>
      <c r="IS427" s="113"/>
      <c r="IT427" s="113"/>
      <c r="IU427" s="113"/>
      <c r="IV427" s="113"/>
      <c r="IW427" s="113"/>
    </row>
    <row r="428" customFormat="false" ht="29.2" hidden="false" customHeight="true" outlineLevel="0" collapsed="false">
      <c r="A428" s="239"/>
      <c r="B428" s="239"/>
      <c r="C428" s="316"/>
      <c r="D428" s="316"/>
      <c r="E428" s="316"/>
      <c r="F428" s="53"/>
      <c r="G428" s="63" t="s">
        <v>176</v>
      </c>
      <c r="H428" s="209"/>
      <c r="I428" s="91"/>
      <c r="J428" s="210"/>
      <c r="K428" s="71"/>
      <c r="L428" s="57"/>
      <c r="M428" s="72"/>
      <c r="N428" s="56"/>
      <c r="O428" s="70"/>
      <c r="P428" s="58"/>
      <c r="Q428" s="209"/>
      <c r="R428" s="70"/>
      <c r="S428" s="210"/>
      <c r="T428" s="71"/>
      <c r="U428" s="72"/>
      <c r="V428" s="72"/>
      <c r="W428" s="56"/>
      <c r="X428" s="70"/>
      <c r="Y428" s="72"/>
      <c r="Z428" s="73"/>
      <c r="AA428" s="72"/>
      <c r="AB428" s="72"/>
      <c r="AC428" s="71"/>
      <c r="AD428" s="70"/>
      <c r="AE428" s="72"/>
      <c r="BM428" s="113"/>
      <c r="BN428" s="113"/>
      <c r="BO428" s="113"/>
      <c r="BP428" s="113"/>
      <c r="BQ428" s="113"/>
      <c r="BR428" s="113"/>
      <c r="BS428" s="113"/>
      <c r="BT428" s="113"/>
      <c r="BU428" s="113"/>
      <c r="BV428" s="113"/>
      <c r="BW428" s="113"/>
      <c r="BX428" s="113"/>
      <c r="BY428" s="113"/>
      <c r="BZ428" s="113"/>
      <c r="CA428" s="113"/>
      <c r="CB428" s="113"/>
      <c r="CC428" s="113"/>
      <c r="CD428" s="113"/>
      <c r="CE428" s="113"/>
      <c r="CF428" s="113"/>
      <c r="CG428" s="113"/>
      <c r="CH428" s="113"/>
      <c r="CI428" s="113"/>
      <c r="CJ428" s="113"/>
      <c r="CK428" s="113"/>
      <c r="CL428" s="113"/>
      <c r="CM428" s="113"/>
      <c r="CN428" s="113"/>
      <c r="CO428" s="113"/>
      <c r="CP428" s="113"/>
      <c r="CQ428" s="113"/>
      <c r="CR428" s="113"/>
      <c r="CS428" s="113"/>
      <c r="CT428" s="113"/>
      <c r="CU428" s="113"/>
      <c r="CV428" s="113"/>
      <c r="CW428" s="113"/>
      <c r="CX428" s="113"/>
      <c r="CY428" s="113"/>
      <c r="CZ428" s="113"/>
      <c r="DA428" s="113"/>
      <c r="DB428" s="113"/>
      <c r="DC428" s="113"/>
      <c r="DD428" s="113"/>
      <c r="DE428" s="113"/>
      <c r="DF428" s="113"/>
      <c r="DG428" s="113"/>
      <c r="DH428" s="113"/>
      <c r="DI428" s="113"/>
      <c r="DJ428" s="113"/>
      <c r="DK428" s="113"/>
      <c r="DL428" s="113"/>
      <c r="DM428" s="113"/>
      <c r="DN428" s="113"/>
      <c r="DO428" s="113"/>
      <c r="DP428" s="113"/>
      <c r="DQ428" s="113"/>
      <c r="DR428" s="113"/>
      <c r="DS428" s="113"/>
      <c r="DT428" s="113"/>
      <c r="DU428" s="113"/>
      <c r="DV428" s="113"/>
      <c r="DW428" s="113"/>
      <c r="DX428" s="113"/>
      <c r="DY428" s="113"/>
      <c r="DZ428" s="113"/>
      <c r="EA428" s="113"/>
      <c r="EB428" s="113"/>
      <c r="EC428" s="113"/>
      <c r="ED428" s="113"/>
      <c r="EE428" s="113"/>
      <c r="EF428" s="113"/>
      <c r="EG428" s="113"/>
      <c r="EH428" s="113"/>
      <c r="EI428" s="113"/>
      <c r="EJ428" s="113"/>
      <c r="EK428" s="113"/>
      <c r="EL428" s="113"/>
      <c r="EM428" s="113"/>
      <c r="EN428" s="113"/>
      <c r="EO428" s="113"/>
      <c r="EP428" s="113"/>
      <c r="EQ428" s="113"/>
      <c r="ER428" s="113"/>
      <c r="ES428" s="113"/>
      <c r="ET428" s="113"/>
      <c r="EU428" s="113"/>
      <c r="EV428" s="113"/>
      <c r="EW428" s="113"/>
      <c r="EX428" s="113"/>
      <c r="EY428" s="113"/>
      <c r="EZ428" s="113"/>
      <c r="FA428" s="113"/>
      <c r="FB428" s="113"/>
      <c r="FC428" s="113"/>
      <c r="FD428" s="113"/>
      <c r="FE428" s="113"/>
      <c r="FF428" s="113"/>
      <c r="FG428" s="113"/>
      <c r="FH428" s="113"/>
      <c r="FI428" s="113"/>
      <c r="FJ428" s="113"/>
      <c r="FK428" s="113"/>
      <c r="FL428" s="113"/>
      <c r="FM428" s="113"/>
      <c r="FN428" s="113"/>
      <c r="FO428" s="113"/>
      <c r="FP428" s="113"/>
      <c r="FQ428" s="113"/>
      <c r="FR428" s="113"/>
      <c r="FS428" s="113"/>
      <c r="FT428" s="113"/>
      <c r="FU428" s="113"/>
      <c r="FV428" s="113"/>
      <c r="FW428" s="113"/>
      <c r="FX428" s="113"/>
      <c r="FY428" s="113"/>
      <c r="FZ428" s="113"/>
      <c r="GA428" s="113"/>
      <c r="GB428" s="113"/>
      <c r="GC428" s="113"/>
      <c r="GD428" s="113"/>
      <c r="GE428" s="113"/>
      <c r="GF428" s="113"/>
      <c r="GG428" s="113"/>
      <c r="GH428" s="113"/>
      <c r="GI428" s="113"/>
      <c r="GJ428" s="113"/>
      <c r="GK428" s="113"/>
      <c r="GL428" s="113"/>
      <c r="GM428" s="113"/>
      <c r="GN428" s="113"/>
      <c r="GO428" s="113"/>
      <c r="GP428" s="113"/>
      <c r="GQ428" s="113"/>
      <c r="GR428" s="113"/>
      <c r="GS428" s="113"/>
      <c r="GT428" s="113"/>
      <c r="GU428" s="113"/>
      <c r="GV428" s="113"/>
      <c r="GW428" s="113"/>
      <c r="GX428" s="113"/>
      <c r="GY428" s="113"/>
      <c r="GZ428" s="113"/>
      <c r="HA428" s="113"/>
      <c r="HB428" s="113"/>
      <c r="HC428" s="113"/>
      <c r="HD428" s="113"/>
      <c r="HE428" s="113"/>
      <c r="HF428" s="113"/>
      <c r="HG428" s="113"/>
      <c r="HH428" s="113"/>
      <c r="HI428" s="113"/>
      <c r="HJ428" s="113"/>
      <c r="HK428" s="113"/>
      <c r="HL428" s="113"/>
      <c r="HM428" s="113"/>
      <c r="HN428" s="113"/>
      <c r="HO428" s="113"/>
      <c r="HP428" s="113"/>
      <c r="HQ428" s="113"/>
      <c r="HR428" s="113"/>
      <c r="HS428" s="113"/>
      <c r="HT428" s="113"/>
      <c r="HU428" s="113"/>
      <c r="HV428" s="113"/>
      <c r="HW428" s="113"/>
      <c r="HX428" s="113"/>
      <c r="HY428" s="113"/>
      <c r="HZ428" s="113"/>
      <c r="IA428" s="113"/>
      <c r="IB428" s="113"/>
      <c r="IC428" s="113"/>
      <c r="ID428" s="113"/>
      <c r="IE428" s="113"/>
      <c r="IF428" s="113"/>
      <c r="IG428" s="113"/>
      <c r="IH428" s="113"/>
      <c r="II428" s="113"/>
      <c r="IJ428" s="113"/>
      <c r="IK428" s="113"/>
      <c r="IL428" s="113"/>
      <c r="IM428" s="113"/>
      <c r="IN428" s="113"/>
      <c r="IO428" s="113"/>
      <c r="IP428" s="113"/>
      <c r="IQ428" s="113"/>
      <c r="IR428" s="113"/>
      <c r="IS428" s="113"/>
      <c r="IT428" s="113"/>
      <c r="IU428" s="113"/>
      <c r="IV428" s="113"/>
      <c r="IW428" s="113"/>
    </row>
    <row r="429" customFormat="false" ht="29.05" hidden="false" customHeight="true" outlineLevel="0" collapsed="false">
      <c r="A429" s="227" t="s">
        <v>1278</v>
      </c>
      <c r="B429" s="24" t="s">
        <v>1272</v>
      </c>
      <c r="C429" s="203" t="s">
        <v>1279</v>
      </c>
      <c r="D429" s="25" t="n">
        <v>0.131</v>
      </c>
      <c r="E429" s="310" t="n">
        <v>24083001</v>
      </c>
      <c r="F429" s="27" t="n">
        <v>45534</v>
      </c>
      <c r="G429" s="28" t="s">
        <v>111</v>
      </c>
      <c r="H429" s="108"/>
      <c r="I429" s="109" t="s">
        <v>1274</v>
      </c>
      <c r="J429" s="110"/>
      <c r="K429" s="108"/>
      <c r="L429" s="109" t="s">
        <v>1275</v>
      </c>
      <c r="M429" s="110"/>
      <c r="N429" s="134" t="s">
        <v>33</v>
      </c>
      <c r="O429" s="134"/>
      <c r="P429" s="134"/>
      <c r="Q429" s="108"/>
      <c r="R429" s="109"/>
      <c r="S429" s="110"/>
      <c r="T429" s="111"/>
      <c r="U429" s="109"/>
      <c r="V429" s="110"/>
      <c r="W429" s="108"/>
      <c r="X429" s="109"/>
      <c r="Y429" s="110"/>
      <c r="Z429" s="108"/>
      <c r="AA429" s="109"/>
      <c r="AB429" s="110"/>
      <c r="AC429" s="112" t="s">
        <v>34</v>
      </c>
      <c r="AD429" s="112"/>
      <c r="AE429" s="112"/>
    </row>
    <row r="430" customFormat="false" ht="28.4" hidden="false" customHeight="true" outlineLevel="0" collapsed="false">
      <c r="A430" s="93" t="s">
        <v>1280</v>
      </c>
      <c r="B430" s="93" t="s">
        <v>1281</v>
      </c>
      <c r="C430" s="93"/>
      <c r="D430" s="93"/>
      <c r="E430" s="217"/>
      <c r="F430" s="96" t="n">
        <v>45524</v>
      </c>
      <c r="G430" s="28" t="s">
        <v>208</v>
      </c>
      <c r="H430" s="320" t="n">
        <v>86760000</v>
      </c>
      <c r="I430" s="321" t="s">
        <v>39</v>
      </c>
      <c r="J430" s="322" t="n">
        <v>3475000</v>
      </c>
      <c r="K430" s="320" t="n">
        <v>63989000</v>
      </c>
      <c r="L430" s="321" t="s">
        <v>39</v>
      </c>
      <c r="M430" s="322" t="n">
        <v>4058000</v>
      </c>
      <c r="N430" s="320" t="n">
        <v>70174000</v>
      </c>
      <c r="O430" s="321" t="s">
        <v>39</v>
      </c>
      <c r="P430" s="322" t="n">
        <v>6774000</v>
      </c>
      <c r="Q430" s="311"/>
      <c r="R430" s="312"/>
      <c r="S430" s="36"/>
      <c r="T430" s="311"/>
      <c r="U430" s="312"/>
      <c r="V430" s="36"/>
      <c r="W430" s="311"/>
      <c r="X430" s="313"/>
      <c r="Y430" s="36"/>
      <c r="Z430" s="311"/>
      <c r="AA430" s="312"/>
      <c r="AB430" s="36"/>
      <c r="AC430" s="167"/>
      <c r="AD430" s="167"/>
      <c r="AE430" s="167"/>
    </row>
    <row r="431" customFormat="false" ht="30" hidden="false" customHeight="true" outlineLevel="0" collapsed="false">
      <c r="A431" s="93"/>
      <c r="B431" s="228"/>
      <c r="C431" s="93"/>
      <c r="D431" s="93"/>
      <c r="E431" s="217"/>
      <c r="F431" s="96"/>
      <c r="G431" s="28" t="s">
        <v>176</v>
      </c>
      <c r="H431" s="205" t="str">
        <f aca="false">ROUND(H430*81/1000000,2)&amp;" ppm"</f>
        <v>7027.56 ppm</v>
      </c>
      <c r="I431" s="33" t="s">
        <v>39</v>
      </c>
      <c r="J431" s="206" t="str">
        <f aca="false">ROUND(J430*81/1000000,2)&amp;" ppm"</f>
        <v>281.48 ppm</v>
      </c>
      <c r="K431" s="205" t="str">
        <f aca="false">ROUND(K430*81/1000000,2)&amp;" ppm"</f>
        <v>5183.11 ppm</v>
      </c>
      <c r="L431" s="33" t="s">
        <v>39</v>
      </c>
      <c r="M431" s="206" t="str">
        <f aca="false">ROUND(M430*81/1000000,2)&amp;" ppm"</f>
        <v>328.7 ppm</v>
      </c>
      <c r="N431" s="205" t="str">
        <f aca="false">ROUND(N430*81/1000000,2)&amp;" ppm"</f>
        <v>5684.09 ppm</v>
      </c>
      <c r="O431" s="33" t="s">
        <v>39</v>
      </c>
      <c r="P431" s="206" t="str">
        <f aca="false">ROUND(P430*81/1000000,2)&amp;" ppm"</f>
        <v>548.69 ppm</v>
      </c>
      <c r="Q431" s="205"/>
      <c r="R431" s="33"/>
      <c r="S431" s="206"/>
      <c r="T431" s="205"/>
      <c r="U431" s="33"/>
      <c r="V431" s="206"/>
      <c r="W431" s="29"/>
      <c r="X431" s="312"/>
      <c r="Y431" s="31"/>
      <c r="Z431" s="29"/>
      <c r="AA431" s="312"/>
      <c r="AB431" s="31"/>
      <c r="AC431" s="37"/>
      <c r="AD431" s="312"/>
      <c r="AE431" s="38"/>
    </row>
    <row r="432" customFormat="false" ht="27.6" hidden="false" customHeight="true" outlineLevel="0" collapsed="false">
      <c r="A432" s="93"/>
      <c r="B432" s="228"/>
      <c r="C432" s="93"/>
      <c r="D432" s="93"/>
      <c r="E432" s="228"/>
      <c r="F432" s="96"/>
      <c r="G432" s="28" t="s">
        <v>111</v>
      </c>
      <c r="H432" s="134"/>
      <c r="I432" s="134"/>
      <c r="J432" s="134"/>
      <c r="K432" s="108"/>
      <c r="L432" s="109"/>
      <c r="M432" s="110"/>
      <c r="N432" s="135"/>
      <c r="O432" s="109"/>
      <c r="P432" s="136"/>
      <c r="Q432" s="135"/>
      <c r="R432" s="109"/>
      <c r="S432" s="136"/>
      <c r="T432" s="111"/>
      <c r="U432" s="109"/>
      <c r="V432" s="137"/>
      <c r="W432" s="111"/>
      <c r="X432" s="109"/>
      <c r="Y432" s="137"/>
      <c r="Z432" s="111"/>
      <c r="AA432" s="109"/>
      <c r="AB432" s="137"/>
      <c r="AC432" s="108"/>
      <c r="AD432" s="109"/>
      <c r="AE432" s="110"/>
    </row>
    <row r="433" customFormat="false" ht="29.2" hidden="false" customHeight="true" outlineLevel="0" collapsed="false">
      <c r="A433" s="230"/>
      <c r="B433" s="93"/>
      <c r="C433" s="93"/>
      <c r="D433" s="93"/>
      <c r="E433" s="228"/>
      <c r="F433" s="96"/>
      <c r="G433" s="28" t="s">
        <v>208</v>
      </c>
      <c r="H433" s="311"/>
      <c r="I433" s="313"/>
      <c r="J433" s="36"/>
      <c r="K433" s="311"/>
      <c r="L433" s="313"/>
      <c r="M433" s="36"/>
      <c r="N433" s="311"/>
      <c r="O433" s="313"/>
      <c r="P433" s="36"/>
      <c r="Q433" s="311"/>
      <c r="R433" s="313"/>
      <c r="S433" s="36"/>
      <c r="T433" s="311"/>
      <c r="U433" s="312"/>
      <c r="V433" s="36"/>
      <c r="W433" s="29"/>
      <c r="X433" s="312"/>
      <c r="Y433" s="36"/>
      <c r="Z433" s="37"/>
      <c r="AA433" s="37"/>
      <c r="AB433" s="37"/>
      <c r="AC433" s="29"/>
      <c r="AD433" s="312"/>
      <c r="AE433" s="36"/>
    </row>
    <row r="434" customFormat="false" ht="34.3" hidden="false" customHeight="true" outlineLevel="0" collapsed="false">
      <c r="A434" s="232"/>
      <c r="B434" s="232"/>
      <c r="C434" s="314"/>
      <c r="D434" s="314"/>
      <c r="E434" s="314"/>
      <c r="F434" s="40"/>
      <c r="G434" s="28" t="s">
        <v>176</v>
      </c>
      <c r="H434" s="205"/>
      <c r="I434" s="33"/>
      <c r="J434" s="206"/>
      <c r="K434" s="29"/>
      <c r="L434" s="313"/>
      <c r="M434" s="31"/>
      <c r="N434" s="311"/>
      <c r="O434" s="312"/>
      <c r="P434" s="36"/>
      <c r="Q434" s="205"/>
      <c r="R434" s="33"/>
      <c r="S434" s="206"/>
      <c r="T434" s="29"/>
      <c r="U434" s="31"/>
      <c r="V434" s="31"/>
      <c r="W434" s="311"/>
      <c r="X434" s="312"/>
      <c r="Y434" s="31"/>
      <c r="Z434" s="37"/>
      <c r="AA434" s="31"/>
      <c r="AB434" s="31"/>
      <c r="AC434" s="29"/>
      <c r="AD434" s="312"/>
      <c r="AE434" s="31"/>
      <c r="BM434" s="113"/>
      <c r="BN434" s="113"/>
      <c r="BO434" s="113"/>
      <c r="BP434" s="113"/>
      <c r="BQ434" s="113"/>
      <c r="BR434" s="113"/>
      <c r="BS434" s="113"/>
      <c r="BT434" s="113"/>
      <c r="BU434" s="113"/>
      <c r="BV434" s="113"/>
      <c r="BW434" s="113"/>
      <c r="BX434" s="113"/>
      <c r="BY434" s="113"/>
      <c r="BZ434" s="113"/>
      <c r="CA434" s="113"/>
      <c r="CB434" s="113"/>
      <c r="CC434" s="113"/>
      <c r="CD434" s="113"/>
      <c r="CE434" s="113"/>
      <c r="CF434" s="113"/>
      <c r="CG434" s="113"/>
      <c r="CH434" s="113"/>
      <c r="CI434" s="113"/>
      <c r="CJ434" s="113"/>
      <c r="CK434" s="113"/>
      <c r="CL434" s="113"/>
      <c r="CM434" s="113"/>
      <c r="CN434" s="113"/>
      <c r="CO434" s="113"/>
      <c r="CP434" s="113"/>
      <c r="CQ434" s="113"/>
      <c r="CR434" s="113"/>
      <c r="CS434" s="113"/>
      <c r="CT434" s="113"/>
      <c r="CU434" s="113"/>
      <c r="CV434" s="113"/>
      <c r="CW434" s="113"/>
      <c r="CX434" s="113"/>
      <c r="CY434" s="113"/>
      <c r="CZ434" s="113"/>
      <c r="DA434" s="113"/>
      <c r="DB434" s="113"/>
      <c r="DC434" s="113"/>
      <c r="DD434" s="113"/>
      <c r="DE434" s="113"/>
      <c r="DF434" s="113"/>
      <c r="DG434" s="113"/>
      <c r="DH434" s="113"/>
      <c r="DI434" s="113"/>
      <c r="DJ434" s="113"/>
      <c r="DK434" s="113"/>
      <c r="DL434" s="113"/>
      <c r="DM434" s="113"/>
      <c r="DN434" s="113"/>
      <c r="DO434" s="113"/>
      <c r="DP434" s="113"/>
      <c r="DQ434" s="113"/>
      <c r="DR434" s="113"/>
      <c r="DS434" s="113"/>
      <c r="DT434" s="113"/>
      <c r="DU434" s="113"/>
      <c r="DV434" s="113"/>
      <c r="DW434" s="113"/>
      <c r="DX434" s="113"/>
      <c r="DY434" s="113"/>
      <c r="DZ434" s="113"/>
      <c r="EA434" s="113"/>
      <c r="EB434" s="113"/>
      <c r="EC434" s="113"/>
      <c r="ED434" s="113"/>
      <c r="EE434" s="113"/>
      <c r="EF434" s="113"/>
      <c r="EG434" s="113"/>
      <c r="EH434" s="113"/>
      <c r="EI434" s="113"/>
      <c r="EJ434" s="113"/>
      <c r="EK434" s="113"/>
      <c r="EL434" s="113"/>
      <c r="EM434" s="113"/>
      <c r="EN434" s="113"/>
      <c r="EO434" s="113"/>
      <c r="EP434" s="113"/>
      <c r="EQ434" s="113"/>
      <c r="ER434" s="113"/>
      <c r="ES434" s="113"/>
      <c r="ET434" s="113"/>
      <c r="EU434" s="113"/>
      <c r="EV434" s="113"/>
      <c r="EW434" s="113"/>
      <c r="EX434" s="113"/>
      <c r="EY434" s="113"/>
      <c r="EZ434" s="113"/>
      <c r="FA434" s="113"/>
      <c r="FB434" s="113"/>
      <c r="FC434" s="113"/>
      <c r="FD434" s="113"/>
      <c r="FE434" s="113"/>
      <c r="FF434" s="113"/>
      <c r="FG434" s="113"/>
      <c r="FH434" s="113"/>
      <c r="FI434" s="113"/>
      <c r="FJ434" s="113"/>
      <c r="FK434" s="113"/>
      <c r="FL434" s="113"/>
      <c r="FM434" s="113"/>
      <c r="FN434" s="113"/>
      <c r="FO434" s="113"/>
      <c r="FP434" s="113"/>
      <c r="FQ434" s="113"/>
      <c r="FR434" s="113"/>
      <c r="FS434" s="113"/>
      <c r="FT434" s="113"/>
      <c r="FU434" s="113"/>
      <c r="FV434" s="113"/>
      <c r="FW434" s="113"/>
      <c r="FX434" s="113"/>
      <c r="FY434" s="113"/>
      <c r="FZ434" s="113"/>
      <c r="GA434" s="113"/>
      <c r="GB434" s="113"/>
      <c r="GC434" s="113"/>
      <c r="GD434" s="113"/>
      <c r="GE434" s="113"/>
      <c r="GF434" s="113"/>
      <c r="GG434" s="113"/>
      <c r="GH434" s="113"/>
      <c r="GI434" s="113"/>
      <c r="GJ434" s="113"/>
      <c r="GK434" s="113"/>
      <c r="GL434" s="113"/>
      <c r="GM434" s="113"/>
      <c r="GN434" s="113"/>
      <c r="GO434" s="113"/>
      <c r="GP434" s="113"/>
      <c r="GQ434" s="113"/>
      <c r="GR434" s="113"/>
      <c r="GS434" s="113"/>
      <c r="GT434" s="113"/>
      <c r="GU434" s="113"/>
      <c r="GV434" s="113"/>
      <c r="GW434" s="113"/>
      <c r="GX434" s="113"/>
      <c r="GY434" s="113"/>
      <c r="GZ434" s="113"/>
      <c r="HA434" s="113"/>
      <c r="HB434" s="113"/>
      <c r="HC434" s="113"/>
      <c r="HD434" s="113"/>
      <c r="HE434" s="113"/>
      <c r="HF434" s="113"/>
      <c r="HG434" s="113"/>
      <c r="HH434" s="113"/>
      <c r="HI434" s="113"/>
      <c r="HJ434" s="113"/>
      <c r="HK434" s="113"/>
      <c r="HL434" s="113"/>
      <c r="HM434" s="113"/>
      <c r="HN434" s="113"/>
      <c r="HO434" s="113"/>
      <c r="HP434" s="113"/>
      <c r="HQ434" s="113"/>
      <c r="HR434" s="113"/>
      <c r="HS434" s="113"/>
      <c r="HT434" s="113"/>
      <c r="HU434" s="113"/>
      <c r="HV434" s="113"/>
      <c r="HW434" s="113"/>
      <c r="HX434" s="113"/>
      <c r="HY434" s="113"/>
      <c r="HZ434" s="113"/>
      <c r="IA434" s="113"/>
      <c r="IB434" s="113"/>
      <c r="IC434" s="113"/>
      <c r="ID434" s="113"/>
      <c r="IE434" s="113"/>
      <c r="IF434" s="113"/>
      <c r="IG434" s="113"/>
      <c r="IH434" s="113"/>
      <c r="II434" s="113"/>
      <c r="IJ434" s="113"/>
      <c r="IK434" s="113"/>
      <c r="IL434" s="113"/>
      <c r="IM434" s="113"/>
      <c r="IN434" s="113"/>
      <c r="IO434" s="113"/>
      <c r="IP434" s="113"/>
      <c r="IQ434" s="113"/>
      <c r="IR434" s="113"/>
      <c r="IS434" s="113"/>
      <c r="IT434" s="113"/>
      <c r="IU434" s="113"/>
      <c r="IV434" s="113"/>
      <c r="IW434" s="113"/>
    </row>
    <row r="435" customFormat="false" ht="34.3" hidden="false" customHeight="true" outlineLevel="0" collapsed="false">
      <c r="A435" s="233" t="s">
        <v>1282</v>
      </c>
      <c r="B435" s="41" t="s">
        <v>1283</v>
      </c>
      <c r="C435" s="189" t="s">
        <v>1284</v>
      </c>
      <c r="D435" s="76" t="n">
        <v>13.909</v>
      </c>
      <c r="E435" s="42" t="s">
        <v>1285</v>
      </c>
      <c r="F435" s="62" t="n">
        <v>45551</v>
      </c>
      <c r="G435" s="63" t="s">
        <v>111</v>
      </c>
      <c r="H435" s="108"/>
      <c r="I435" s="109" t="s">
        <v>27</v>
      </c>
      <c r="J435" s="110"/>
      <c r="K435" s="108"/>
      <c r="L435" s="109" t="s">
        <v>28</v>
      </c>
      <c r="M435" s="110"/>
      <c r="N435" s="108"/>
      <c r="O435" s="109" t="s">
        <v>29</v>
      </c>
      <c r="P435" s="110"/>
      <c r="Q435" s="108"/>
      <c r="R435" s="109" t="s">
        <v>30</v>
      </c>
      <c r="S435" s="110"/>
      <c r="T435" s="111"/>
      <c r="U435" s="109" t="s">
        <v>112</v>
      </c>
      <c r="V435" s="110"/>
      <c r="W435" s="108"/>
      <c r="X435" s="109" t="s">
        <v>32</v>
      </c>
      <c r="Y435" s="110"/>
      <c r="Z435" s="108"/>
      <c r="AA435" s="109" t="s">
        <v>98</v>
      </c>
      <c r="AB435" s="110"/>
      <c r="AC435" s="112" t="s">
        <v>34</v>
      </c>
      <c r="AD435" s="112"/>
      <c r="AE435" s="112"/>
      <c r="BM435" s="113"/>
      <c r="BN435" s="113"/>
      <c r="BO435" s="113"/>
      <c r="BP435" s="113"/>
      <c r="BQ435" s="113"/>
      <c r="BR435" s="113"/>
      <c r="BS435" s="113"/>
      <c r="BT435" s="113"/>
      <c r="BU435" s="113"/>
      <c r="BV435" s="113"/>
      <c r="BW435" s="113"/>
      <c r="BX435" s="113"/>
      <c r="BY435" s="113"/>
      <c r="BZ435" s="113"/>
      <c r="CA435" s="113"/>
      <c r="CB435" s="113"/>
      <c r="CC435" s="113"/>
      <c r="CD435" s="113"/>
      <c r="CE435" s="113"/>
      <c r="CF435" s="113"/>
      <c r="CG435" s="113"/>
      <c r="CH435" s="113"/>
      <c r="CI435" s="113"/>
      <c r="CJ435" s="113"/>
      <c r="CK435" s="113"/>
      <c r="CL435" s="113"/>
      <c r="CM435" s="113"/>
      <c r="CN435" s="113"/>
      <c r="CO435" s="113"/>
      <c r="CP435" s="113"/>
      <c r="CQ435" s="113"/>
      <c r="CR435" s="113"/>
      <c r="CS435" s="113"/>
      <c r="CT435" s="113"/>
      <c r="CU435" s="113"/>
      <c r="CV435" s="113"/>
      <c r="CW435" s="113"/>
      <c r="CX435" s="113"/>
      <c r="CY435" s="113"/>
      <c r="CZ435" s="113"/>
      <c r="DA435" s="113"/>
      <c r="DB435" s="113"/>
      <c r="DC435" s="113"/>
      <c r="DD435" s="113"/>
      <c r="DE435" s="113"/>
      <c r="DF435" s="113"/>
      <c r="DG435" s="113"/>
      <c r="DH435" s="113"/>
      <c r="DI435" s="113"/>
      <c r="DJ435" s="113"/>
      <c r="DK435" s="113"/>
      <c r="DL435" s="113"/>
      <c r="DM435" s="113"/>
      <c r="DN435" s="113"/>
      <c r="DO435" s="113"/>
      <c r="DP435" s="113"/>
      <c r="DQ435" s="113"/>
      <c r="DR435" s="113"/>
      <c r="DS435" s="113"/>
      <c r="DT435" s="113"/>
      <c r="DU435" s="113"/>
      <c r="DV435" s="113"/>
      <c r="DW435" s="113"/>
      <c r="DX435" s="113"/>
      <c r="DY435" s="113"/>
      <c r="DZ435" s="113"/>
      <c r="EA435" s="113"/>
      <c r="EB435" s="113"/>
      <c r="EC435" s="113"/>
      <c r="ED435" s="113"/>
      <c r="EE435" s="113"/>
      <c r="EF435" s="113"/>
      <c r="EG435" s="113"/>
      <c r="EH435" s="113"/>
      <c r="EI435" s="113"/>
      <c r="EJ435" s="113"/>
      <c r="EK435" s="113"/>
      <c r="EL435" s="113"/>
      <c r="EM435" s="113"/>
      <c r="EN435" s="113"/>
      <c r="EO435" s="113"/>
      <c r="EP435" s="113"/>
      <c r="EQ435" s="113"/>
      <c r="ER435" s="113"/>
      <c r="ES435" s="113"/>
      <c r="ET435" s="113"/>
      <c r="EU435" s="113"/>
      <c r="EV435" s="113"/>
      <c r="EW435" s="113"/>
      <c r="EX435" s="113"/>
      <c r="EY435" s="113"/>
      <c r="EZ435" s="113"/>
      <c r="FA435" s="113"/>
      <c r="FB435" s="113"/>
      <c r="FC435" s="113"/>
      <c r="FD435" s="113"/>
      <c r="FE435" s="113"/>
      <c r="FF435" s="113"/>
      <c r="FG435" s="113"/>
      <c r="FH435" s="113"/>
      <c r="FI435" s="113"/>
      <c r="FJ435" s="113"/>
      <c r="FK435" s="113"/>
      <c r="FL435" s="113"/>
      <c r="FM435" s="113"/>
      <c r="FN435" s="113"/>
      <c r="FO435" s="113"/>
      <c r="FP435" s="113"/>
      <c r="FQ435" s="113"/>
      <c r="FR435" s="113"/>
      <c r="FS435" s="113"/>
      <c r="FT435" s="113"/>
      <c r="FU435" s="113"/>
      <c r="FV435" s="113"/>
      <c r="FW435" s="113"/>
      <c r="FX435" s="113"/>
      <c r="FY435" s="113"/>
      <c r="FZ435" s="113"/>
      <c r="GA435" s="113"/>
      <c r="GB435" s="113"/>
      <c r="GC435" s="113"/>
      <c r="GD435" s="113"/>
      <c r="GE435" s="113"/>
      <c r="GF435" s="113"/>
      <c r="GG435" s="113"/>
      <c r="GH435" s="113"/>
      <c r="GI435" s="113"/>
      <c r="GJ435" s="113"/>
      <c r="GK435" s="113"/>
      <c r="GL435" s="113"/>
      <c r="GM435" s="113"/>
      <c r="GN435" s="113"/>
      <c r="GO435" s="113"/>
      <c r="GP435" s="113"/>
      <c r="GQ435" s="113"/>
      <c r="GR435" s="113"/>
      <c r="GS435" s="113"/>
      <c r="GT435" s="113"/>
      <c r="GU435" s="113"/>
      <c r="GV435" s="113"/>
      <c r="GW435" s="113"/>
      <c r="GX435" s="113"/>
      <c r="GY435" s="113"/>
      <c r="GZ435" s="113"/>
      <c r="HA435" s="113"/>
      <c r="HB435" s="113"/>
      <c r="HC435" s="113"/>
      <c r="HD435" s="113"/>
      <c r="HE435" s="113"/>
      <c r="HF435" s="113"/>
      <c r="HG435" s="113"/>
      <c r="HH435" s="113"/>
      <c r="HI435" s="113"/>
      <c r="HJ435" s="113"/>
      <c r="HK435" s="113"/>
      <c r="HL435" s="113"/>
      <c r="HM435" s="113"/>
      <c r="HN435" s="113"/>
      <c r="HO435" s="113"/>
      <c r="HP435" s="113"/>
      <c r="HQ435" s="113"/>
      <c r="HR435" s="113"/>
      <c r="HS435" s="113"/>
      <c r="HT435" s="113"/>
      <c r="HU435" s="113"/>
      <c r="HV435" s="113"/>
      <c r="HW435" s="113"/>
      <c r="HX435" s="113"/>
      <c r="HY435" s="113"/>
      <c r="HZ435" s="113"/>
      <c r="IA435" s="113"/>
      <c r="IB435" s="113"/>
      <c r="IC435" s="113"/>
      <c r="ID435" s="113"/>
      <c r="IE435" s="113"/>
      <c r="IF435" s="113"/>
      <c r="IG435" s="113"/>
      <c r="IH435" s="113"/>
      <c r="II435" s="113"/>
      <c r="IJ435" s="113"/>
      <c r="IK435" s="113"/>
      <c r="IL435" s="113"/>
      <c r="IM435" s="113"/>
      <c r="IN435" s="113"/>
      <c r="IO435" s="113"/>
      <c r="IP435" s="113"/>
      <c r="IQ435" s="113"/>
      <c r="IR435" s="113"/>
      <c r="IS435" s="113"/>
      <c r="IT435" s="113"/>
      <c r="IU435" s="113"/>
      <c r="IV435" s="113"/>
      <c r="IW435" s="113"/>
    </row>
    <row r="436" customFormat="false" ht="29.05" hidden="false" customHeight="true" outlineLevel="0" collapsed="false">
      <c r="A436" s="86" t="s">
        <v>1137</v>
      </c>
      <c r="B436" s="86" t="s">
        <v>1286</v>
      </c>
      <c r="C436" s="86"/>
      <c r="D436" s="86"/>
      <c r="E436" s="309"/>
      <c r="F436" s="89" t="n">
        <v>45566</v>
      </c>
      <c r="G436" s="63" t="s">
        <v>208</v>
      </c>
      <c r="H436" s="56" t="n">
        <v>7.722</v>
      </c>
      <c r="I436" s="70" t="s">
        <v>39</v>
      </c>
      <c r="J436" s="58" t="n">
        <v>4.789</v>
      </c>
      <c r="K436" s="56" t="s">
        <v>1287</v>
      </c>
      <c r="L436" s="70"/>
      <c r="M436" s="58"/>
      <c r="N436" s="56" t="n">
        <v>1.064</v>
      </c>
      <c r="O436" s="70" t="s">
        <v>39</v>
      </c>
      <c r="P436" s="58" t="n">
        <v>0.9393</v>
      </c>
      <c r="Q436" s="56" t="s">
        <v>1288</v>
      </c>
      <c r="R436" s="70"/>
      <c r="S436" s="58"/>
      <c r="T436" s="56" t="n">
        <v>415.88</v>
      </c>
      <c r="U436" s="70" t="s">
        <v>39</v>
      </c>
      <c r="V436" s="58" t="n">
        <v>213.1</v>
      </c>
      <c r="W436" s="56" t="n">
        <v>5.2174</v>
      </c>
      <c r="X436" s="57" t="s">
        <v>39</v>
      </c>
      <c r="Y436" s="58" t="n">
        <v>27.48</v>
      </c>
      <c r="Z436" s="56" t="s">
        <v>1289</v>
      </c>
      <c r="AA436" s="70"/>
      <c r="AB436" s="58"/>
      <c r="AC436" s="69"/>
      <c r="AD436" s="69"/>
      <c r="AE436" s="69"/>
      <c r="BM436" s="113"/>
      <c r="BN436" s="113"/>
      <c r="BO436" s="113"/>
      <c r="BP436" s="113"/>
      <c r="BQ436" s="113"/>
      <c r="BR436" s="113"/>
      <c r="BS436" s="113"/>
      <c r="BT436" s="113"/>
      <c r="BU436" s="113"/>
      <c r="BV436" s="113"/>
      <c r="BW436" s="113"/>
      <c r="BX436" s="113"/>
      <c r="BY436" s="113"/>
      <c r="BZ436" s="113"/>
      <c r="CA436" s="113"/>
      <c r="CB436" s="113"/>
      <c r="CC436" s="113"/>
      <c r="CD436" s="113"/>
      <c r="CE436" s="113"/>
      <c r="CF436" s="113"/>
      <c r="CG436" s="113"/>
      <c r="CH436" s="113"/>
      <c r="CI436" s="113"/>
      <c r="CJ436" s="113"/>
      <c r="CK436" s="113"/>
      <c r="CL436" s="113"/>
      <c r="CM436" s="113"/>
      <c r="CN436" s="113"/>
      <c r="CO436" s="113"/>
      <c r="CP436" s="113"/>
      <c r="CQ436" s="113"/>
      <c r="CR436" s="113"/>
      <c r="CS436" s="113"/>
      <c r="CT436" s="113"/>
      <c r="CU436" s="113"/>
      <c r="CV436" s="113"/>
      <c r="CW436" s="113"/>
      <c r="CX436" s="113"/>
      <c r="CY436" s="113"/>
      <c r="CZ436" s="113"/>
      <c r="DA436" s="113"/>
      <c r="DB436" s="113"/>
      <c r="DC436" s="113"/>
      <c r="DD436" s="113"/>
      <c r="DE436" s="113"/>
      <c r="DF436" s="113"/>
      <c r="DG436" s="113"/>
      <c r="DH436" s="113"/>
      <c r="DI436" s="113"/>
      <c r="DJ436" s="113"/>
      <c r="DK436" s="113"/>
      <c r="DL436" s="113"/>
      <c r="DM436" s="113"/>
      <c r="DN436" s="113"/>
      <c r="DO436" s="113"/>
      <c r="DP436" s="113"/>
      <c r="DQ436" s="113"/>
      <c r="DR436" s="113"/>
      <c r="DS436" s="113"/>
      <c r="DT436" s="113"/>
      <c r="DU436" s="113"/>
      <c r="DV436" s="113"/>
      <c r="DW436" s="113"/>
      <c r="DX436" s="113"/>
      <c r="DY436" s="113"/>
      <c r="DZ436" s="113"/>
      <c r="EA436" s="113"/>
      <c r="EB436" s="113"/>
      <c r="EC436" s="113"/>
      <c r="ED436" s="113"/>
      <c r="EE436" s="113"/>
      <c r="EF436" s="113"/>
      <c r="EG436" s="113"/>
      <c r="EH436" s="113"/>
      <c r="EI436" s="113"/>
      <c r="EJ436" s="113"/>
      <c r="EK436" s="113"/>
      <c r="EL436" s="113"/>
      <c r="EM436" s="113"/>
      <c r="EN436" s="113"/>
      <c r="EO436" s="113"/>
      <c r="EP436" s="113"/>
      <c r="EQ436" s="113"/>
      <c r="ER436" s="113"/>
      <c r="ES436" s="113"/>
      <c r="ET436" s="113"/>
      <c r="EU436" s="113"/>
      <c r="EV436" s="113"/>
      <c r="EW436" s="113"/>
      <c r="EX436" s="113"/>
      <c r="EY436" s="113"/>
      <c r="EZ436" s="113"/>
      <c r="FA436" s="113"/>
      <c r="FB436" s="113"/>
      <c r="FC436" s="113"/>
      <c r="FD436" s="113"/>
      <c r="FE436" s="113"/>
      <c r="FF436" s="113"/>
      <c r="FG436" s="113"/>
      <c r="FH436" s="113"/>
      <c r="FI436" s="113"/>
      <c r="FJ436" s="113"/>
      <c r="FK436" s="113"/>
      <c r="FL436" s="113"/>
      <c r="FM436" s="113"/>
      <c r="FN436" s="113"/>
      <c r="FO436" s="113"/>
      <c r="FP436" s="113"/>
      <c r="FQ436" s="113"/>
      <c r="FR436" s="113"/>
      <c r="FS436" s="113"/>
      <c r="FT436" s="113"/>
      <c r="FU436" s="113"/>
      <c r="FV436" s="113"/>
      <c r="FW436" s="113"/>
      <c r="FX436" s="113"/>
      <c r="FY436" s="113"/>
      <c r="FZ436" s="113"/>
      <c r="GA436" s="113"/>
      <c r="GB436" s="113"/>
      <c r="GC436" s="113"/>
      <c r="GD436" s="113"/>
      <c r="GE436" s="113"/>
      <c r="GF436" s="113"/>
      <c r="GG436" s="113"/>
      <c r="GH436" s="113"/>
      <c r="GI436" s="113"/>
      <c r="GJ436" s="113"/>
      <c r="GK436" s="113"/>
      <c r="GL436" s="113"/>
      <c r="GM436" s="113"/>
      <c r="GN436" s="113"/>
      <c r="GO436" s="113"/>
      <c r="GP436" s="113"/>
      <c r="GQ436" s="113"/>
      <c r="GR436" s="113"/>
      <c r="GS436" s="113"/>
      <c r="GT436" s="113"/>
      <c r="GU436" s="113"/>
      <c r="GV436" s="113"/>
      <c r="GW436" s="113"/>
      <c r="GX436" s="113"/>
      <c r="GY436" s="113"/>
      <c r="GZ436" s="113"/>
      <c r="HA436" s="113"/>
      <c r="HB436" s="113"/>
      <c r="HC436" s="113"/>
      <c r="HD436" s="113"/>
      <c r="HE436" s="113"/>
      <c r="HF436" s="113"/>
      <c r="HG436" s="113"/>
      <c r="HH436" s="113"/>
      <c r="HI436" s="113"/>
      <c r="HJ436" s="113"/>
      <c r="HK436" s="113"/>
      <c r="HL436" s="113"/>
      <c r="HM436" s="113"/>
      <c r="HN436" s="113"/>
      <c r="HO436" s="113"/>
      <c r="HP436" s="113"/>
      <c r="HQ436" s="113"/>
      <c r="HR436" s="113"/>
      <c r="HS436" s="113"/>
      <c r="HT436" s="113"/>
      <c r="HU436" s="113"/>
      <c r="HV436" s="113"/>
      <c r="HW436" s="113"/>
      <c r="HX436" s="113"/>
      <c r="HY436" s="113"/>
      <c r="HZ436" s="113"/>
      <c r="IA436" s="113"/>
      <c r="IB436" s="113"/>
      <c r="IC436" s="113"/>
      <c r="ID436" s="113"/>
      <c r="IE436" s="113"/>
      <c r="IF436" s="113"/>
      <c r="IG436" s="113"/>
      <c r="IH436" s="113"/>
      <c r="II436" s="113"/>
      <c r="IJ436" s="113"/>
      <c r="IK436" s="113"/>
      <c r="IL436" s="113"/>
      <c r="IM436" s="113"/>
      <c r="IN436" s="113"/>
      <c r="IO436" s="113"/>
      <c r="IP436" s="113"/>
      <c r="IQ436" s="113"/>
      <c r="IR436" s="113"/>
      <c r="IS436" s="113"/>
      <c r="IT436" s="113"/>
      <c r="IU436" s="113"/>
      <c r="IV436" s="113"/>
      <c r="IW436" s="113"/>
    </row>
    <row r="437" customFormat="false" ht="28.4" hidden="false" customHeight="true" outlineLevel="0" collapsed="false">
      <c r="A437" s="86"/>
      <c r="B437" s="234"/>
      <c r="C437" s="86"/>
      <c r="D437" s="86"/>
      <c r="E437" s="309"/>
      <c r="F437" s="89"/>
      <c r="G437" s="63" t="s">
        <v>176</v>
      </c>
      <c r="H437" s="209" t="str">
        <f aca="false">ROUND(H436*81/1000,2)&amp;" ppb"</f>
        <v>0.63 ppb</v>
      </c>
      <c r="I437" s="91" t="s">
        <v>39</v>
      </c>
      <c r="J437" s="210" t="str">
        <f aca="false">ROUND(J436*81/1000,2)&amp;" ppb"</f>
        <v>0.39 ppb</v>
      </c>
      <c r="K437" s="209" t="str">
        <f aca="false">"&lt;"&amp;ROUND(RIGHT(K436,LEN(K436)-1)*81/1000,2)&amp;" ppb"</f>
        <v>&lt;3.41 ppb</v>
      </c>
      <c r="L437" s="70"/>
      <c r="M437" s="210"/>
      <c r="N437" s="209" t="str">
        <f aca="false">ROUND(N436*1760/1000,2)&amp;" ppb"</f>
        <v>1.87 ppb</v>
      </c>
      <c r="O437" s="91" t="s">
        <v>39</v>
      </c>
      <c r="P437" s="210" t="str">
        <f aca="false">ROUND(P436*1760/1000,2)&amp;" ppb"</f>
        <v>1.65 ppb</v>
      </c>
      <c r="Q437" s="209" t="str">
        <f aca="false">"&lt;"&amp;ROUND(RIGHT(Q436,LEN(Q436)-1)*246/1000,2)&amp;" ppb"</f>
        <v>&lt;1.83 ppb</v>
      </c>
      <c r="R437" s="70"/>
      <c r="S437" s="210"/>
      <c r="T437" s="209" t="str">
        <f aca="false">ROUND(T436*32300/1000000,2)&amp;" ppm"</f>
        <v>13.43 ppm</v>
      </c>
      <c r="U437" s="91" t="s">
        <v>39</v>
      </c>
      <c r="V437" s="210" t="str">
        <f aca="false">ROUND(V436*32300/1000000,2)&amp;" ppm"</f>
        <v>6.88 ppm</v>
      </c>
      <c r="W437" s="71"/>
      <c r="X437" s="70"/>
      <c r="Y437" s="72"/>
      <c r="Z437" s="71"/>
      <c r="AA437" s="70"/>
      <c r="AB437" s="72"/>
      <c r="AC437" s="73"/>
      <c r="AD437" s="70"/>
      <c r="AE437" s="74"/>
      <c r="BM437" s="113"/>
      <c r="BN437" s="113"/>
      <c r="BO437" s="113"/>
      <c r="BP437" s="113"/>
      <c r="BQ437" s="113"/>
      <c r="BR437" s="113"/>
      <c r="BS437" s="113"/>
      <c r="BT437" s="113"/>
      <c r="BU437" s="113"/>
      <c r="BV437" s="113"/>
      <c r="BW437" s="113"/>
      <c r="BX437" s="113"/>
      <c r="BY437" s="113"/>
      <c r="BZ437" s="113"/>
      <c r="CA437" s="113"/>
      <c r="CB437" s="113"/>
      <c r="CC437" s="113"/>
      <c r="CD437" s="113"/>
      <c r="CE437" s="113"/>
      <c r="CF437" s="113"/>
      <c r="CG437" s="113"/>
      <c r="CH437" s="113"/>
      <c r="CI437" s="113"/>
      <c r="CJ437" s="113"/>
      <c r="CK437" s="113"/>
      <c r="CL437" s="113"/>
      <c r="CM437" s="113"/>
      <c r="CN437" s="113"/>
      <c r="CO437" s="113"/>
      <c r="CP437" s="113"/>
      <c r="CQ437" s="113"/>
      <c r="CR437" s="113"/>
      <c r="CS437" s="113"/>
      <c r="CT437" s="113"/>
      <c r="CU437" s="113"/>
      <c r="CV437" s="113"/>
      <c r="CW437" s="113"/>
      <c r="CX437" s="113"/>
      <c r="CY437" s="113"/>
      <c r="CZ437" s="113"/>
      <c r="DA437" s="113"/>
      <c r="DB437" s="113"/>
      <c r="DC437" s="113"/>
      <c r="DD437" s="113"/>
      <c r="DE437" s="113"/>
      <c r="DF437" s="113"/>
      <c r="DG437" s="113"/>
      <c r="DH437" s="113"/>
      <c r="DI437" s="113"/>
      <c r="DJ437" s="113"/>
      <c r="DK437" s="113"/>
      <c r="DL437" s="113"/>
      <c r="DM437" s="113"/>
      <c r="DN437" s="113"/>
      <c r="DO437" s="113"/>
      <c r="DP437" s="113"/>
      <c r="DQ437" s="113"/>
      <c r="DR437" s="113"/>
      <c r="DS437" s="113"/>
      <c r="DT437" s="113"/>
      <c r="DU437" s="113"/>
      <c r="DV437" s="113"/>
      <c r="DW437" s="113"/>
      <c r="DX437" s="113"/>
      <c r="DY437" s="113"/>
      <c r="DZ437" s="113"/>
      <c r="EA437" s="113"/>
      <c r="EB437" s="113"/>
      <c r="EC437" s="113"/>
      <c r="ED437" s="113"/>
      <c r="EE437" s="113"/>
      <c r="EF437" s="113"/>
      <c r="EG437" s="113"/>
      <c r="EH437" s="113"/>
      <c r="EI437" s="113"/>
      <c r="EJ437" s="113"/>
      <c r="EK437" s="113"/>
      <c r="EL437" s="113"/>
      <c r="EM437" s="113"/>
      <c r="EN437" s="113"/>
      <c r="EO437" s="113"/>
      <c r="EP437" s="113"/>
      <c r="EQ437" s="113"/>
      <c r="ER437" s="113"/>
      <c r="ES437" s="113"/>
      <c r="ET437" s="113"/>
      <c r="EU437" s="113"/>
      <c r="EV437" s="113"/>
      <c r="EW437" s="113"/>
      <c r="EX437" s="113"/>
      <c r="EY437" s="113"/>
      <c r="EZ437" s="113"/>
      <c r="FA437" s="113"/>
      <c r="FB437" s="113"/>
      <c r="FC437" s="113"/>
      <c r="FD437" s="113"/>
      <c r="FE437" s="113"/>
      <c r="FF437" s="113"/>
      <c r="FG437" s="113"/>
      <c r="FH437" s="113"/>
      <c r="FI437" s="113"/>
      <c r="FJ437" s="113"/>
      <c r="FK437" s="113"/>
      <c r="FL437" s="113"/>
      <c r="FM437" s="113"/>
      <c r="FN437" s="113"/>
      <c r="FO437" s="113"/>
      <c r="FP437" s="113"/>
      <c r="FQ437" s="113"/>
      <c r="FR437" s="113"/>
      <c r="FS437" s="113"/>
      <c r="FT437" s="113"/>
      <c r="FU437" s="113"/>
      <c r="FV437" s="113"/>
      <c r="FW437" s="113"/>
      <c r="FX437" s="113"/>
      <c r="FY437" s="113"/>
      <c r="FZ437" s="113"/>
      <c r="GA437" s="113"/>
      <c r="GB437" s="113"/>
      <c r="GC437" s="113"/>
      <c r="GD437" s="113"/>
      <c r="GE437" s="113"/>
      <c r="GF437" s="113"/>
      <c r="GG437" s="113"/>
      <c r="GH437" s="113"/>
      <c r="GI437" s="113"/>
      <c r="GJ437" s="113"/>
      <c r="GK437" s="113"/>
      <c r="GL437" s="113"/>
      <c r="GM437" s="113"/>
      <c r="GN437" s="113"/>
      <c r="GO437" s="113"/>
      <c r="GP437" s="113"/>
      <c r="GQ437" s="113"/>
      <c r="GR437" s="113"/>
      <c r="GS437" s="113"/>
      <c r="GT437" s="113"/>
      <c r="GU437" s="113"/>
      <c r="GV437" s="113"/>
      <c r="GW437" s="113"/>
      <c r="GX437" s="113"/>
      <c r="GY437" s="113"/>
      <c r="GZ437" s="113"/>
      <c r="HA437" s="113"/>
      <c r="HB437" s="113"/>
      <c r="HC437" s="113"/>
      <c r="HD437" s="113"/>
      <c r="HE437" s="113"/>
      <c r="HF437" s="113"/>
      <c r="HG437" s="113"/>
      <c r="HH437" s="113"/>
      <c r="HI437" s="113"/>
      <c r="HJ437" s="113"/>
      <c r="HK437" s="113"/>
      <c r="HL437" s="113"/>
      <c r="HM437" s="113"/>
      <c r="HN437" s="113"/>
      <c r="HO437" s="113"/>
      <c r="HP437" s="113"/>
      <c r="HQ437" s="113"/>
      <c r="HR437" s="113"/>
      <c r="HS437" s="113"/>
      <c r="HT437" s="113"/>
      <c r="HU437" s="113"/>
      <c r="HV437" s="113"/>
      <c r="HW437" s="113"/>
      <c r="HX437" s="113"/>
      <c r="HY437" s="113"/>
      <c r="HZ437" s="113"/>
      <c r="IA437" s="113"/>
      <c r="IB437" s="113"/>
      <c r="IC437" s="113"/>
      <c r="ID437" s="113"/>
      <c r="IE437" s="113"/>
      <c r="IF437" s="113"/>
      <c r="IG437" s="113"/>
      <c r="IH437" s="113"/>
      <c r="II437" s="113"/>
      <c r="IJ437" s="113"/>
      <c r="IK437" s="113"/>
      <c r="IL437" s="113"/>
      <c r="IM437" s="113"/>
      <c r="IN437" s="113"/>
      <c r="IO437" s="113"/>
      <c r="IP437" s="113"/>
      <c r="IQ437" s="113"/>
      <c r="IR437" s="113"/>
      <c r="IS437" s="113"/>
      <c r="IT437" s="113"/>
      <c r="IU437" s="113"/>
      <c r="IV437" s="113"/>
      <c r="IW437" s="113"/>
    </row>
    <row r="438" customFormat="false" ht="30" hidden="false" customHeight="true" outlineLevel="0" collapsed="false">
      <c r="A438" s="86"/>
      <c r="B438" s="234"/>
      <c r="C438" s="86"/>
      <c r="D438" s="86"/>
      <c r="E438" s="86"/>
      <c r="F438" s="89"/>
      <c r="G438" s="63" t="s">
        <v>111</v>
      </c>
      <c r="H438" s="134" t="s">
        <v>115</v>
      </c>
      <c r="I438" s="134"/>
      <c r="J438" s="134"/>
      <c r="K438" s="108"/>
      <c r="L438" s="109" t="s">
        <v>80</v>
      </c>
      <c r="M438" s="110"/>
      <c r="N438" s="135"/>
      <c r="O438" s="109" t="s">
        <v>81</v>
      </c>
      <c r="P438" s="136"/>
      <c r="Q438" s="135"/>
      <c r="R438" s="109" t="s">
        <v>117</v>
      </c>
      <c r="S438" s="136"/>
      <c r="T438" s="111"/>
      <c r="U438" s="109"/>
      <c r="V438" s="137"/>
      <c r="W438" s="111"/>
      <c r="X438" s="109"/>
      <c r="Y438" s="137"/>
      <c r="Z438" s="111"/>
      <c r="AA438" s="109"/>
      <c r="AB438" s="137"/>
      <c r="AC438" s="108"/>
      <c r="AD438" s="109"/>
      <c r="AE438" s="110"/>
      <c r="BM438" s="113"/>
      <c r="BN438" s="113"/>
      <c r="BO438" s="113"/>
      <c r="BP438" s="113"/>
      <c r="BQ438" s="113"/>
      <c r="BR438" s="113"/>
      <c r="BS438" s="113"/>
      <c r="BT438" s="113"/>
      <c r="BU438" s="113"/>
      <c r="BV438" s="113"/>
      <c r="BW438" s="113"/>
      <c r="BX438" s="113"/>
      <c r="BY438" s="113"/>
      <c r="BZ438" s="113"/>
      <c r="CA438" s="113"/>
      <c r="CB438" s="113"/>
      <c r="CC438" s="113"/>
      <c r="CD438" s="113"/>
      <c r="CE438" s="113"/>
      <c r="CF438" s="113"/>
      <c r="CG438" s="113"/>
      <c r="CH438" s="113"/>
      <c r="CI438" s="113"/>
      <c r="CJ438" s="113"/>
      <c r="CK438" s="113"/>
      <c r="CL438" s="113"/>
      <c r="CM438" s="113"/>
      <c r="CN438" s="113"/>
      <c r="CO438" s="113"/>
      <c r="CP438" s="113"/>
      <c r="CQ438" s="113"/>
      <c r="CR438" s="113"/>
      <c r="CS438" s="113"/>
      <c r="CT438" s="113"/>
      <c r="CU438" s="113"/>
      <c r="CV438" s="113"/>
      <c r="CW438" s="113"/>
      <c r="CX438" s="113"/>
      <c r="CY438" s="113"/>
      <c r="CZ438" s="113"/>
      <c r="DA438" s="113"/>
      <c r="DB438" s="113"/>
      <c r="DC438" s="113"/>
      <c r="DD438" s="113"/>
      <c r="DE438" s="113"/>
      <c r="DF438" s="113"/>
      <c r="DG438" s="113"/>
      <c r="DH438" s="113"/>
      <c r="DI438" s="113"/>
      <c r="DJ438" s="113"/>
      <c r="DK438" s="113"/>
      <c r="DL438" s="113"/>
      <c r="DM438" s="113"/>
      <c r="DN438" s="113"/>
      <c r="DO438" s="113"/>
      <c r="DP438" s="113"/>
      <c r="DQ438" s="113"/>
      <c r="DR438" s="113"/>
      <c r="DS438" s="113"/>
      <c r="DT438" s="113"/>
      <c r="DU438" s="113"/>
      <c r="DV438" s="113"/>
      <c r="DW438" s="113"/>
      <c r="DX438" s="113"/>
      <c r="DY438" s="113"/>
      <c r="DZ438" s="113"/>
      <c r="EA438" s="113"/>
      <c r="EB438" s="113"/>
      <c r="EC438" s="113"/>
      <c r="ED438" s="113"/>
      <c r="EE438" s="113"/>
      <c r="EF438" s="113"/>
      <c r="EG438" s="113"/>
      <c r="EH438" s="113"/>
      <c r="EI438" s="113"/>
      <c r="EJ438" s="113"/>
      <c r="EK438" s="113"/>
      <c r="EL438" s="113"/>
      <c r="EM438" s="113"/>
      <c r="EN438" s="113"/>
      <c r="EO438" s="113"/>
      <c r="EP438" s="113"/>
      <c r="EQ438" s="113"/>
      <c r="ER438" s="113"/>
      <c r="ES438" s="113"/>
      <c r="ET438" s="113"/>
      <c r="EU438" s="113"/>
      <c r="EV438" s="113"/>
      <c r="EW438" s="113"/>
      <c r="EX438" s="113"/>
      <c r="EY438" s="113"/>
      <c r="EZ438" s="113"/>
      <c r="FA438" s="113"/>
      <c r="FB438" s="113"/>
      <c r="FC438" s="113"/>
      <c r="FD438" s="113"/>
      <c r="FE438" s="113"/>
      <c r="FF438" s="113"/>
      <c r="FG438" s="113"/>
      <c r="FH438" s="113"/>
      <c r="FI438" s="113"/>
      <c r="FJ438" s="113"/>
      <c r="FK438" s="113"/>
      <c r="FL438" s="113"/>
      <c r="FM438" s="113"/>
      <c r="FN438" s="113"/>
      <c r="FO438" s="113"/>
      <c r="FP438" s="113"/>
      <c r="FQ438" s="113"/>
      <c r="FR438" s="113"/>
      <c r="FS438" s="113"/>
      <c r="FT438" s="113"/>
      <c r="FU438" s="113"/>
      <c r="FV438" s="113"/>
      <c r="FW438" s="113"/>
      <c r="FX438" s="113"/>
      <c r="FY438" s="113"/>
      <c r="FZ438" s="113"/>
      <c r="GA438" s="113"/>
      <c r="GB438" s="113"/>
      <c r="GC438" s="113"/>
      <c r="GD438" s="113"/>
      <c r="GE438" s="113"/>
      <c r="GF438" s="113"/>
      <c r="GG438" s="113"/>
      <c r="GH438" s="113"/>
      <c r="GI438" s="113"/>
      <c r="GJ438" s="113"/>
      <c r="GK438" s="113"/>
      <c r="GL438" s="113"/>
      <c r="GM438" s="113"/>
      <c r="GN438" s="113"/>
      <c r="GO438" s="113"/>
      <c r="GP438" s="113"/>
      <c r="GQ438" s="113"/>
      <c r="GR438" s="113"/>
      <c r="GS438" s="113"/>
      <c r="GT438" s="113"/>
      <c r="GU438" s="113"/>
      <c r="GV438" s="113"/>
      <c r="GW438" s="113"/>
      <c r="GX438" s="113"/>
      <c r="GY438" s="113"/>
      <c r="GZ438" s="113"/>
      <c r="HA438" s="113"/>
      <c r="HB438" s="113"/>
      <c r="HC438" s="113"/>
      <c r="HD438" s="113"/>
      <c r="HE438" s="113"/>
      <c r="HF438" s="113"/>
      <c r="HG438" s="113"/>
      <c r="HH438" s="113"/>
      <c r="HI438" s="113"/>
      <c r="HJ438" s="113"/>
      <c r="HK438" s="113"/>
      <c r="HL438" s="113"/>
      <c r="HM438" s="113"/>
      <c r="HN438" s="113"/>
      <c r="HO438" s="113"/>
      <c r="HP438" s="113"/>
      <c r="HQ438" s="113"/>
      <c r="HR438" s="113"/>
      <c r="HS438" s="113"/>
      <c r="HT438" s="113"/>
      <c r="HU438" s="113"/>
      <c r="HV438" s="113"/>
      <c r="HW438" s="113"/>
      <c r="HX438" s="113"/>
      <c r="HY438" s="113"/>
      <c r="HZ438" s="113"/>
      <c r="IA438" s="113"/>
      <c r="IB438" s="113"/>
      <c r="IC438" s="113"/>
      <c r="ID438" s="113"/>
      <c r="IE438" s="113"/>
      <c r="IF438" s="113"/>
      <c r="IG438" s="113"/>
      <c r="IH438" s="113"/>
      <c r="II438" s="113"/>
      <c r="IJ438" s="113"/>
      <c r="IK438" s="113"/>
      <c r="IL438" s="113"/>
      <c r="IM438" s="113"/>
      <c r="IN438" s="113"/>
      <c r="IO438" s="113"/>
      <c r="IP438" s="113"/>
      <c r="IQ438" s="113"/>
      <c r="IR438" s="113"/>
      <c r="IS438" s="113"/>
      <c r="IT438" s="113"/>
      <c r="IU438" s="113"/>
      <c r="IV438" s="113"/>
      <c r="IW438" s="113"/>
    </row>
    <row r="439" customFormat="false" ht="27.6" hidden="false" customHeight="true" outlineLevel="0" collapsed="false">
      <c r="A439" s="236"/>
      <c r="B439" s="86"/>
      <c r="C439" s="86"/>
      <c r="D439" s="86"/>
      <c r="E439" s="86"/>
      <c r="F439" s="89"/>
      <c r="G439" s="63" t="s">
        <v>208</v>
      </c>
      <c r="H439" s="56" t="s">
        <v>1290</v>
      </c>
      <c r="I439" s="57"/>
      <c r="J439" s="237"/>
      <c r="K439" s="56" t="s">
        <v>1291</v>
      </c>
      <c r="L439" s="57"/>
      <c r="M439" s="58"/>
      <c r="N439" s="56" t="s">
        <v>1292</v>
      </c>
      <c r="O439" s="57"/>
      <c r="P439" s="58"/>
      <c r="Q439" s="56" t="n">
        <v>14.73</v>
      </c>
      <c r="R439" s="57" t="s">
        <v>39</v>
      </c>
      <c r="S439" s="58" t="n">
        <v>9.4</v>
      </c>
      <c r="T439" s="56"/>
      <c r="U439" s="70"/>
      <c r="V439" s="58"/>
      <c r="W439" s="71"/>
      <c r="X439" s="70"/>
      <c r="Y439" s="58"/>
      <c r="Z439" s="73"/>
      <c r="AA439" s="73"/>
      <c r="AB439" s="73"/>
      <c r="AC439" s="71"/>
      <c r="AD439" s="70"/>
      <c r="AE439" s="58"/>
      <c r="BM439" s="113"/>
      <c r="BN439" s="113"/>
      <c r="BO439" s="113"/>
      <c r="BP439" s="113"/>
      <c r="BQ439" s="113"/>
      <c r="BR439" s="113"/>
      <c r="BS439" s="113"/>
      <c r="BT439" s="113"/>
      <c r="BU439" s="113"/>
      <c r="BV439" s="113"/>
      <c r="BW439" s="113"/>
      <c r="BX439" s="113"/>
      <c r="BY439" s="113"/>
      <c r="BZ439" s="113"/>
      <c r="CA439" s="113"/>
      <c r="CB439" s="113"/>
      <c r="CC439" s="113"/>
      <c r="CD439" s="113"/>
      <c r="CE439" s="113"/>
      <c r="CF439" s="113"/>
      <c r="CG439" s="113"/>
      <c r="CH439" s="113"/>
      <c r="CI439" s="113"/>
      <c r="CJ439" s="113"/>
      <c r="CK439" s="113"/>
      <c r="CL439" s="113"/>
      <c r="CM439" s="113"/>
      <c r="CN439" s="113"/>
      <c r="CO439" s="113"/>
      <c r="CP439" s="113"/>
      <c r="CQ439" s="113"/>
      <c r="CR439" s="113"/>
      <c r="CS439" s="113"/>
      <c r="CT439" s="113"/>
      <c r="CU439" s="113"/>
      <c r="CV439" s="113"/>
      <c r="CW439" s="113"/>
      <c r="CX439" s="113"/>
      <c r="CY439" s="113"/>
      <c r="CZ439" s="113"/>
      <c r="DA439" s="113"/>
      <c r="DB439" s="113"/>
      <c r="DC439" s="113"/>
      <c r="DD439" s="113"/>
      <c r="DE439" s="113"/>
      <c r="DF439" s="113"/>
      <c r="DG439" s="113"/>
      <c r="DH439" s="113"/>
      <c r="DI439" s="113"/>
      <c r="DJ439" s="113"/>
      <c r="DK439" s="113"/>
      <c r="DL439" s="113"/>
      <c r="DM439" s="113"/>
      <c r="DN439" s="113"/>
      <c r="DO439" s="113"/>
      <c r="DP439" s="113"/>
      <c r="DQ439" s="113"/>
      <c r="DR439" s="113"/>
      <c r="DS439" s="113"/>
      <c r="DT439" s="113"/>
      <c r="DU439" s="113"/>
      <c r="DV439" s="113"/>
      <c r="DW439" s="113"/>
      <c r="DX439" s="113"/>
      <c r="DY439" s="113"/>
      <c r="DZ439" s="113"/>
      <c r="EA439" s="113"/>
      <c r="EB439" s="113"/>
      <c r="EC439" s="113"/>
      <c r="ED439" s="113"/>
      <c r="EE439" s="113"/>
      <c r="EF439" s="113"/>
      <c r="EG439" s="113"/>
      <c r="EH439" s="113"/>
      <c r="EI439" s="113"/>
      <c r="EJ439" s="113"/>
      <c r="EK439" s="113"/>
      <c r="EL439" s="113"/>
      <c r="EM439" s="113"/>
      <c r="EN439" s="113"/>
      <c r="EO439" s="113"/>
      <c r="EP439" s="113"/>
      <c r="EQ439" s="113"/>
      <c r="ER439" s="113"/>
      <c r="ES439" s="113"/>
      <c r="ET439" s="113"/>
      <c r="EU439" s="113"/>
      <c r="EV439" s="113"/>
      <c r="EW439" s="113"/>
      <c r="EX439" s="113"/>
      <c r="EY439" s="113"/>
      <c r="EZ439" s="113"/>
      <c r="FA439" s="113"/>
      <c r="FB439" s="113"/>
      <c r="FC439" s="113"/>
      <c r="FD439" s="113"/>
      <c r="FE439" s="113"/>
      <c r="FF439" s="113"/>
      <c r="FG439" s="113"/>
      <c r="FH439" s="113"/>
      <c r="FI439" s="113"/>
      <c r="FJ439" s="113"/>
      <c r="FK439" s="113"/>
      <c r="FL439" s="113"/>
      <c r="FM439" s="113"/>
      <c r="FN439" s="113"/>
      <c r="FO439" s="113"/>
      <c r="FP439" s="113"/>
      <c r="FQ439" s="113"/>
      <c r="FR439" s="113"/>
      <c r="FS439" s="113"/>
      <c r="FT439" s="113"/>
      <c r="FU439" s="113"/>
      <c r="FV439" s="113"/>
      <c r="FW439" s="113"/>
      <c r="FX439" s="113"/>
      <c r="FY439" s="113"/>
      <c r="FZ439" s="113"/>
      <c r="GA439" s="113"/>
      <c r="GB439" s="113"/>
      <c r="GC439" s="113"/>
      <c r="GD439" s="113"/>
      <c r="GE439" s="113"/>
      <c r="GF439" s="113"/>
      <c r="GG439" s="113"/>
      <c r="GH439" s="113"/>
      <c r="GI439" s="113"/>
      <c r="GJ439" s="113"/>
      <c r="GK439" s="113"/>
      <c r="GL439" s="113"/>
      <c r="GM439" s="113"/>
      <c r="GN439" s="113"/>
      <c r="GO439" s="113"/>
      <c r="GP439" s="113"/>
      <c r="GQ439" s="113"/>
      <c r="GR439" s="113"/>
      <c r="GS439" s="113"/>
      <c r="GT439" s="113"/>
      <c r="GU439" s="113"/>
      <c r="GV439" s="113"/>
      <c r="GW439" s="113"/>
      <c r="GX439" s="113"/>
      <c r="GY439" s="113"/>
      <c r="GZ439" s="113"/>
      <c r="HA439" s="113"/>
      <c r="HB439" s="113"/>
      <c r="HC439" s="113"/>
      <c r="HD439" s="113"/>
      <c r="HE439" s="113"/>
      <c r="HF439" s="113"/>
      <c r="HG439" s="113"/>
      <c r="HH439" s="113"/>
      <c r="HI439" s="113"/>
      <c r="HJ439" s="113"/>
      <c r="HK439" s="113"/>
      <c r="HL439" s="113"/>
      <c r="HM439" s="113"/>
      <c r="HN439" s="113"/>
      <c r="HO439" s="113"/>
      <c r="HP439" s="113"/>
      <c r="HQ439" s="113"/>
      <c r="HR439" s="113"/>
      <c r="HS439" s="113"/>
      <c r="HT439" s="113"/>
      <c r="HU439" s="113"/>
      <c r="HV439" s="113"/>
      <c r="HW439" s="113"/>
      <c r="HX439" s="113"/>
      <c r="HY439" s="113"/>
      <c r="HZ439" s="113"/>
      <c r="IA439" s="113"/>
      <c r="IB439" s="113"/>
      <c r="IC439" s="113"/>
      <c r="ID439" s="113"/>
      <c r="IE439" s="113"/>
      <c r="IF439" s="113"/>
      <c r="IG439" s="113"/>
      <c r="IH439" s="113"/>
      <c r="II439" s="113"/>
      <c r="IJ439" s="113"/>
      <c r="IK439" s="113"/>
      <c r="IL439" s="113"/>
      <c r="IM439" s="113"/>
      <c r="IN439" s="113"/>
      <c r="IO439" s="113"/>
      <c r="IP439" s="113"/>
      <c r="IQ439" s="113"/>
      <c r="IR439" s="113"/>
      <c r="IS439" s="113"/>
      <c r="IT439" s="113"/>
      <c r="IU439" s="113"/>
      <c r="IV439" s="113"/>
      <c r="IW439" s="113"/>
    </row>
    <row r="440" customFormat="false" ht="29.2" hidden="false" customHeight="true" outlineLevel="0" collapsed="false">
      <c r="A440" s="239"/>
      <c r="B440" s="239"/>
      <c r="C440" s="316"/>
      <c r="D440" s="316"/>
      <c r="E440" s="316"/>
      <c r="F440" s="53"/>
      <c r="G440" s="63" t="s">
        <v>176</v>
      </c>
      <c r="H440" s="209" t="str">
        <f aca="false">"&lt;"&amp;ROUND(RIGHT(H439,LEN(H439)-1)*81/1000,2)&amp;" ppb"</f>
        <v>&lt;24.45 ppb</v>
      </c>
      <c r="I440" s="70"/>
      <c r="J440" s="210"/>
      <c r="K440" s="71"/>
      <c r="L440" s="57"/>
      <c r="M440" s="72"/>
      <c r="N440" s="56"/>
      <c r="O440" s="70"/>
      <c r="P440" s="58"/>
      <c r="Q440" s="209" t="str">
        <f aca="false">ROUND(Q439*246/1000,2)&amp;" ppb"</f>
        <v>3.62 ppb</v>
      </c>
      <c r="R440" s="91" t="s">
        <v>39</v>
      </c>
      <c r="S440" s="210" t="str">
        <f aca="false">ROUND(S439*246/1000,2)&amp;" ppb"</f>
        <v>2.31 ppb</v>
      </c>
      <c r="T440" s="71"/>
      <c r="U440" s="72"/>
      <c r="V440" s="72"/>
      <c r="W440" s="56"/>
      <c r="X440" s="70"/>
      <c r="Y440" s="72"/>
      <c r="Z440" s="73"/>
      <c r="AA440" s="72"/>
      <c r="AB440" s="72"/>
      <c r="AC440" s="71"/>
      <c r="AD440" s="70"/>
      <c r="AE440" s="72"/>
      <c r="BM440" s="113"/>
      <c r="BN440" s="113"/>
      <c r="BO440" s="113"/>
      <c r="BP440" s="113"/>
      <c r="BQ440" s="113"/>
      <c r="BR440" s="113"/>
      <c r="BS440" s="113"/>
      <c r="BT440" s="113"/>
      <c r="BU440" s="113"/>
      <c r="BV440" s="113"/>
      <c r="BW440" s="113"/>
      <c r="BX440" s="113"/>
      <c r="BY440" s="113"/>
      <c r="BZ440" s="113"/>
      <c r="CA440" s="113"/>
      <c r="CB440" s="113"/>
      <c r="CC440" s="113"/>
      <c r="CD440" s="113"/>
      <c r="CE440" s="113"/>
      <c r="CF440" s="113"/>
      <c r="CG440" s="113"/>
      <c r="CH440" s="113"/>
      <c r="CI440" s="113"/>
      <c r="CJ440" s="113"/>
      <c r="CK440" s="113"/>
      <c r="CL440" s="113"/>
      <c r="CM440" s="113"/>
      <c r="CN440" s="113"/>
      <c r="CO440" s="113"/>
      <c r="CP440" s="113"/>
      <c r="CQ440" s="113"/>
      <c r="CR440" s="113"/>
      <c r="CS440" s="113"/>
      <c r="CT440" s="113"/>
      <c r="CU440" s="113"/>
      <c r="CV440" s="113"/>
      <c r="CW440" s="113"/>
      <c r="CX440" s="113"/>
      <c r="CY440" s="113"/>
      <c r="CZ440" s="113"/>
      <c r="DA440" s="113"/>
      <c r="DB440" s="113"/>
      <c r="DC440" s="113"/>
      <c r="DD440" s="113"/>
      <c r="DE440" s="113"/>
      <c r="DF440" s="113"/>
      <c r="DG440" s="113"/>
      <c r="DH440" s="113"/>
      <c r="DI440" s="113"/>
      <c r="DJ440" s="113"/>
      <c r="DK440" s="113"/>
      <c r="DL440" s="113"/>
      <c r="DM440" s="113"/>
      <c r="DN440" s="113"/>
      <c r="DO440" s="113"/>
      <c r="DP440" s="113"/>
      <c r="DQ440" s="113"/>
      <c r="DR440" s="113"/>
      <c r="DS440" s="113"/>
      <c r="DT440" s="113"/>
      <c r="DU440" s="113"/>
      <c r="DV440" s="113"/>
      <c r="DW440" s="113"/>
      <c r="DX440" s="113"/>
      <c r="DY440" s="113"/>
      <c r="DZ440" s="113"/>
      <c r="EA440" s="113"/>
      <c r="EB440" s="113"/>
      <c r="EC440" s="113"/>
      <c r="ED440" s="113"/>
      <c r="EE440" s="113"/>
      <c r="EF440" s="113"/>
      <c r="EG440" s="113"/>
      <c r="EH440" s="113"/>
      <c r="EI440" s="113"/>
      <c r="EJ440" s="113"/>
      <c r="EK440" s="113"/>
      <c r="EL440" s="113"/>
      <c r="EM440" s="113"/>
      <c r="EN440" s="113"/>
      <c r="EO440" s="113"/>
      <c r="EP440" s="113"/>
      <c r="EQ440" s="113"/>
      <c r="ER440" s="113"/>
      <c r="ES440" s="113"/>
      <c r="ET440" s="113"/>
      <c r="EU440" s="113"/>
      <c r="EV440" s="113"/>
      <c r="EW440" s="113"/>
      <c r="EX440" s="113"/>
      <c r="EY440" s="113"/>
      <c r="EZ440" s="113"/>
      <c r="FA440" s="113"/>
      <c r="FB440" s="113"/>
      <c r="FC440" s="113"/>
      <c r="FD440" s="113"/>
      <c r="FE440" s="113"/>
      <c r="FF440" s="113"/>
      <c r="FG440" s="113"/>
      <c r="FH440" s="113"/>
      <c r="FI440" s="113"/>
      <c r="FJ440" s="113"/>
      <c r="FK440" s="113"/>
      <c r="FL440" s="113"/>
      <c r="FM440" s="113"/>
      <c r="FN440" s="113"/>
      <c r="FO440" s="113"/>
      <c r="FP440" s="113"/>
      <c r="FQ440" s="113"/>
      <c r="FR440" s="113"/>
      <c r="FS440" s="113"/>
      <c r="FT440" s="113"/>
      <c r="FU440" s="113"/>
      <c r="FV440" s="113"/>
      <c r="FW440" s="113"/>
      <c r="FX440" s="113"/>
      <c r="FY440" s="113"/>
      <c r="FZ440" s="113"/>
      <c r="GA440" s="113"/>
      <c r="GB440" s="113"/>
      <c r="GC440" s="113"/>
      <c r="GD440" s="113"/>
      <c r="GE440" s="113"/>
      <c r="GF440" s="113"/>
      <c r="GG440" s="113"/>
      <c r="GH440" s="113"/>
      <c r="GI440" s="113"/>
      <c r="GJ440" s="113"/>
      <c r="GK440" s="113"/>
      <c r="GL440" s="113"/>
      <c r="GM440" s="113"/>
      <c r="GN440" s="113"/>
      <c r="GO440" s="113"/>
      <c r="GP440" s="113"/>
      <c r="GQ440" s="113"/>
      <c r="GR440" s="113"/>
      <c r="GS440" s="113"/>
      <c r="GT440" s="113"/>
      <c r="GU440" s="113"/>
      <c r="GV440" s="113"/>
      <c r="GW440" s="113"/>
      <c r="GX440" s="113"/>
      <c r="GY440" s="113"/>
      <c r="GZ440" s="113"/>
      <c r="HA440" s="113"/>
      <c r="HB440" s="113"/>
      <c r="HC440" s="113"/>
      <c r="HD440" s="113"/>
      <c r="HE440" s="113"/>
      <c r="HF440" s="113"/>
      <c r="HG440" s="113"/>
      <c r="HH440" s="113"/>
      <c r="HI440" s="113"/>
      <c r="HJ440" s="113"/>
      <c r="HK440" s="113"/>
      <c r="HL440" s="113"/>
      <c r="HM440" s="113"/>
      <c r="HN440" s="113"/>
      <c r="HO440" s="113"/>
      <c r="HP440" s="113"/>
      <c r="HQ440" s="113"/>
      <c r="HR440" s="113"/>
      <c r="HS440" s="113"/>
      <c r="HT440" s="113"/>
      <c r="HU440" s="113"/>
      <c r="HV440" s="113"/>
      <c r="HW440" s="113"/>
      <c r="HX440" s="113"/>
      <c r="HY440" s="113"/>
      <c r="HZ440" s="113"/>
      <c r="IA440" s="113"/>
      <c r="IB440" s="113"/>
      <c r="IC440" s="113"/>
      <c r="ID440" s="113"/>
      <c r="IE440" s="113"/>
      <c r="IF440" s="113"/>
      <c r="IG440" s="113"/>
      <c r="IH440" s="113"/>
      <c r="II440" s="113"/>
      <c r="IJ440" s="113"/>
      <c r="IK440" s="113"/>
      <c r="IL440" s="113"/>
      <c r="IM440" s="113"/>
      <c r="IN440" s="113"/>
      <c r="IO440" s="113"/>
      <c r="IP440" s="113"/>
      <c r="IQ440" s="113"/>
      <c r="IR440" s="113"/>
      <c r="IS440" s="113"/>
      <c r="IT440" s="113"/>
      <c r="IU440" s="113"/>
      <c r="IV440" s="113"/>
      <c r="IW440" s="113"/>
    </row>
    <row r="441" customFormat="false" ht="34.3" hidden="false" customHeight="true" outlineLevel="0" collapsed="false">
      <c r="A441" s="227" t="s">
        <v>1293</v>
      </c>
      <c r="B441" s="24" t="s">
        <v>1272</v>
      </c>
      <c r="C441" s="203" t="s">
        <v>1273</v>
      </c>
      <c r="D441" s="25" t="n">
        <v>0.068</v>
      </c>
      <c r="E441" s="310" t="n">
        <v>241001</v>
      </c>
      <c r="F441" s="323" t="n">
        <v>45566</v>
      </c>
      <c r="G441" s="28" t="s">
        <v>111</v>
      </c>
      <c r="H441" s="108"/>
      <c r="I441" s="109" t="s">
        <v>1274</v>
      </c>
      <c r="J441" s="110"/>
      <c r="K441" s="108"/>
      <c r="L441" s="109" t="s">
        <v>1275</v>
      </c>
      <c r="M441" s="110"/>
      <c r="N441" s="134" t="s">
        <v>33</v>
      </c>
      <c r="O441" s="134"/>
      <c r="P441" s="134"/>
      <c r="Q441" s="108"/>
      <c r="R441" s="109"/>
      <c r="S441" s="110"/>
      <c r="T441" s="111"/>
      <c r="U441" s="109"/>
      <c r="V441" s="110"/>
      <c r="W441" s="108"/>
      <c r="X441" s="109"/>
      <c r="Y441" s="110"/>
      <c r="Z441" s="108"/>
      <c r="AA441" s="109"/>
      <c r="AB441" s="110"/>
      <c r="AC441" s="112" t="s">
        <v>34</v>
      </c>
      <c r="AD441" s="112"/>
      <c r="AE441" s="112"/>
      <c r="BM441" s="113"/>
      <c r="BN441" s="113"/>
      <c r="BO441" s="113"/>
      <c r="BP441" s="113"/>
      <c r="BQ441" s="113"/>
      <c r="BR441" s="113"/>
      <c r="BS441" s="113"/>
      <c r="BT441" s="113"/>
      <c r="BU441" s="113"/>
      <c r="BV441" s="113"/>
      <c r="BW441" s="113"/>
      <c r="BX441" s="113"/>
      <c r="BY441" s="113"/>
      <c r="BZ441" s="113"/>
      <c r="CA441" s="113"/>
      <c r="CB441" s="113"/>
      <c r="CC441" s="113"/>
      <c r="CD441" s="113"/>
      <c r="CE441" s="113"/>
      <c r="CF441" s="113"/>
      <c r="CG441" s="113"/>
      <c r="CH441" s="113"/>
      <c r="CI441" s="113"/>
      <c r="CJ441" s="113"/>
      <c r="CK441" s="113"/>
      <c r="CL441" s="113"/>
      <c r="CM441" s="113"/>
      <c r="CN441" s="113"/>
      <c r="CO441" s="113"/>
      <c r="CP441" s="113"/>
      <c r="CQ441" s="113"/>
      <c r="CR441" s="113"/>
      <c r="CS441" s="113"/>
      <c r="CT441" s="113"/>
      <c r="CU441" s="113"/>
      <c r="CV441" s="113"/>
      <c r="CW441" s="113"/>
      <c r="CX441" s="113"/>
      <c r="CY441" s="113"/>
      <c r="CZ441" s="113"/>
      <c r="DA441" s="113"/>
      <c r="DB441" s="113"/>
      <c r="DC441" s="113"/>
      <c r="DD441" s="113"/>
      <c r="DE441" s="113"/>
      <c r="DF441" s="113"/>
      <c r="DG441" s="113"/>
      <c r="DH441" s="113"/>
      <c r="DI441" s="113"/>
      <c r="DJ441" s="113"/>
      <c r="DK441" s="113"/>
      <c r="DL441" s="113"/>
      <c r="DM441" s="113"/>
      <c r="DN441" s="113"/>
      <c r="DO441" s="113"/>
      <c r="DP441" s="113"/>
      <c r="DQ441" s="113"/>
      <c r="DR441" s="113"/>
      <c r="DS441" s="113"/>
      <c r="DT441" s="113"/>
      <c r="DU441" s="113"/>
      <c r="DV441" s="113"/>
      <c r="DW441" s="113"/>
      <c r="DX441" s="113"/>
      <c r="DY441" s="113"/>
      <c r="DZ441" s="113"/>
      <c r="EA441" s="113"/>
      <c r="EB441" s="113"/>
      <c r="EC441" s="113"/>
      <c r="ED441" s="113"/>
      <c r="EE441" s="113"/>
      <c r="EF441" s="113"/>
      <c r="EG441" s="113"/>
      <c r="EH441" s="113"/>
      <c r="EI441" s="113"/>
      <c r="EJ441" s="113"/>
      <c r="EK441" s="113"/>
      <c r="EL441" s="113"/>
      <c r="EM441" s="113"/>
      <c r="EN441" s="113"/>
      <c r="EO441" s="113"/>
      <c r="EP441" s="113"/>
      <c r="EQ441" s="113"/>
      <c r="ER441" s="113"/>
      <c r="ES441" s="113"/>
      <c r="ET441" s="113"/>
      <c r="EU441" s="113"/>
      <c r="EV441" s="113"/>
      <c r="EW441" s="113"/>
      <c r="EX441" s="113"/>
      <c r="EY441" s="113"/>
      <c r="EZ441" s="113"/>
      <c r="FA441" s="113"/>
      <c r="FB441" s="113"/>
      <c r="FC441" s="113"/>
      <c r="FD441" s="113"/>
      <c r="FE441" s="113"/>
      <c r="FF441" s="113"/>
      <c r="FG441" s="113"/>
      <c r="FH441" s="113"/>
      <c r="FI441" s="113"/>
      <c r="FJ441" s="113"/>
      <c r="FK441" s="113"/>
      <c r="FL441" s="113"/>
      <c r="FM441" s="113"/>
      <c r="FN441" s="113"/>
      <c r="FO441" s="113"/>
      <c r="FP441" s="113"/>
      <c r="FQ441" s="113"/>
      <c r="FR441" s="113"/>
      <c r="FS441" s="113"/>
      <c r="FT441" s="113"/>
      <c r="FU441" s="113"/>
      <c r="FV441" s="113"/>
      <c r="FW441" s="113"/>
      <c r="FX441" s="113"/>
      <c r="FY441" s="113"/>
      <c r="FZ441" s="113"/>
      <c r="GA441" s="113"/>
      <c r="GB441" s="113"/>
      <c r="GC441" s="113"/>
      <c r="GD441" s="113"/>
      <c r="GE441" s="113"/>
      <c r="GF441" s="113"/>
      <c r="GG441" s="113"/>
      <c r="GH441" s="113"/>
      <c r="GI441" s="113"/>
      <c r="GJ441" s="113"/>
      <c r="GK441" s="113"/>
      <c r="GL441" s="113"/>
      <c r="GM441" s="113"/>
      <c r="GN441" s="113"/>
      <c r="GO441" s="113"/>
      <c r="GP441" s="113"/>
      <c r="GQ441" s="113"/>
      <c r="GR441" s="113"/>
      <c r="GS441" s="113"/>
      <c r="GT441" s="113"/>
      <c r="GU441" s="113"/>
      <c r="GV441" s="113"/>
      <c r="GW441" s="113"/>
      <c r="GX441" s="113"/>
      <c r="GY441" s="113"/>
      <c r="GZ441" s="113"/>
      <c r="HA441" s="113"/>
      <c r="HB441" s="113"/>
      <c r="HC441" s="113"/>
      <c r="HD441" s="113"/>
      <c r="HE441" s="113"/>
      <c r="HF441" s="113"/>
      <c r="HG441" s="113"/>
      <c r="HH441" s="113"/>
      <c r="HI441" s="113"/>
      <c r="HJ441" s="113"/>
      <c r="HK441" s="113"/>
      <c r="HL441" s="113"/>
      <c r="HM441" s="113"/>
      <c r="HN441" s="113"/>
      <c r="HO441" s="113"/>
      <c r="HP441" s="113"/>
      <c r="HQ441" s="113"/>
      <c r="HR441" s="113"/>
      <c r="HS441" s="113"/>
      <c r="HT441" s="113"/>
      <c r="HU441" s="113"/>
      <c r="HV441" s="113"/>
      <c r="HW441" s="113"/>
      <c r="HX441" s="113"/>
      <c r="HY441" s="113"/>
      <c r="HZ441" s="113"/>
      <c r="IA441" s="113"/>
      <c r="IB441" s="113"/>
      <c r="IC441" s="113"/>
      <c r="ID441" s="113"/>
      <c r="IE441" s="113"/>
      <c r="IF441" s="113"/>
      <c r="IG441" s="113"/>
      <c r="IH441" s="113"/>
      <c r="II441" s="113"/>
      <c r="IJ441" s="113"/>
      <c r="IK441" s="113"/>
      <c r="IL441" s="113"/>
      <c r="IM441" s="113"/>
      <c r="IN441" s="113"/>
      <c r="IO441" s="113"/>
      <c r="IP441" s="113"/>
      <c r="IQ441" s="113"/>
      <c r="IR441" s="113"/>
      <c r="IS441" s="113"/>
      <c r="IT441" s="113"/>
      <c r="IU441" s="113"/>
      <c r="IV441" s="113"/>
      <c r="IW441" s="113"/>
    </row>
    <row r="442" customFormat="false" ht="29.05" hidden="false" customHeight="true" outlineLevel="0" collapsed="false">
      <c r="A442" s="93" t="s">
        <v>1276</v>
      </c>
      <c r="B442" s="93" t="s">
        <v>1277</v>
      </c>
      <c r="C442" s="93"/>
      <c r="D442" s="93"/>
      <c r="E442" s="217"/>
      <c r="F442" s="96" t="n">
        <v>45566</v>
      </c>
      <c r="G442" s="28" t="s">
        <v>208</v>
      </c>
      <c r="H442" s="320" t="n">
        <v>24250000000</v>
      </c>
      <c r="I442" s="312" t="s">
        <v>39</v>
      </c>
      <c r="J442" s="322" t="n">
        <v>726100000</v>
      </c>
      <c r="K442" s="320" t="n">
        <v>15598000000</v>
      </c>
      <c r="L442" s="312" t="s">
        <v>39</v>
      </c>
      <c r="M442" s="322" t="n">
        <v>764500000</v>
      </c>
      <c r="N442" s="320" t="n">
        <v>17073000000</v>
      </c>
      <c r="O442" s="313" t="s">
        <v>39</v>
      </c>
      <c r="P442" s="324" t="n">
        <v>143700000</v>
      </c>
      <c r="Q442" s="311"/>
      <c r="R442" s="312"/>
      <c r="S442" s="36"/>
      <c r="T442" s="311"/>
      <c r="U442" s="312"/>
      <c r="V442" s="36"/>
      <c r="W442" s="311"/>
      <c r="X442" s="313"/>
      <c r="Y442" s="36"/>
      <c r="Z442" s="311"/>
      <c r="AA442" s="312"/>
      <c r="AB442" s="36"/>
      <c r="AC442" s="167"/>
      <c r="AD442" s="167"/>
      <c r="AE442" s="167"/>
      <c r="BM442" s="113"/>
      <c r="BN442" s="113"/>
      <c r="BO442" s="113"/>
      <c r="BP442" s="113"/>
      <c r="BQ442" s="113"/>
      <c r="BR442" s="113"/>
      <c r="BS442" s="113"/>
      <c r="BT442" s="113"/>
      <c r="BU442" s="113"/>
      <c r="BV442" s="113"/>
      <c r="BW442" s="113"/>
      <c r="BX442" s="113"/>
      <c r="BY442" s="113"/>
      <c r="BZ442" s="113"/>
      <c r="CA442" s="113"/>
      <c r="CB442" s="113"/>
      <c r="CC442" s="113"/>
      <c r="CD442" s="113"/>
      <c r="CE442" s="113"/>
      <c r="CF442" s="113"/>
      <c r="CG442" s="113"/>
      <c r="CH442" s="113"/>
      <c r="CI442" s="113"/>
      <c r="CJ442" s="113"/>
      <c r="CK442" s="113"/>
      <c r="CL442" s="113"/>
      <c r="CM442" s="113"/>
      <c r="CN442" s="113"/>
      <c r="CO442" s="113"/>
      <c r="CP442" s="113"/>
      <c r="CQ442" s="113"/>
      <c r="CR442" s="113"/>
      <c r="CS442" s="113"/>
      <c r="CT442" s="113"/>
      <c r="CU442" s="113"/>
      <c r="CV442" s="113"/>
      <c r="CW442" s="113"/>
      <c r="CX442" s="113"/>
      <c r="CY442" s="113"/>
      <c r="CZ442" s="113"/>
      <c r="DA442" s="113"/>
      <c r="DB442" s="113"/>
      <c r="DC442" s="113"/>
      <c r="DD442" s="113"/>
      <c r="DE442" s="113"/>
      <c r="DF442" s="113"/>
      <c r="DG442" s="113"/>
      <c r="DH442" s="113"/>
      <c r="DI442" s="113"/>
      <c r="DJ442" s="113"/>
      <c r="DK442" s="113"/>
      <c r="DL442" s="113"/>
      <c r="DM442" s="113"/>
      <c r="DN442" s="113"/>
      <c r="DO442" s="113"/>
      <c r="DP442" s="113"/>
      <c r="DQ442" s="113"/>
      <c r="DR442" s="113"/>
      <c r="DS442" s="113"/>
      <c r="DT442" s="113"/>
      <c r="DU442" s="113"/>
      <c r="DV442" s="113"/>
      <c r="DW442" s="113"/>
      <c r="DX442" s="113"/>
      <c r="DY442" s="113"/>
      <c r="DZ442" s="113"/>
      <c r="EA442" s="113"/>
      <c r="EB442" s="113"/>
      <c r="EC442" s="113"/>
      <c r="ED442" s="113"/>
      <c r="EE442" s="113"/>
      <c r="EF442" s="113"/>
      <c r="EG442" s="113"/>
      <c r="EH442" s="113"/>
      <c r="EI442" s="113"/>
      <c r="EJ442" s="113"/>
      <c r="EK442" s="113"/>
      <c r="EL442" s="113"/>
      <c r="EM442" s="113"/>
      <c r="EN442" s="113"/>
      <c r="EO442" s="113"/>
      <c r="EP442" s="113"/>
      <c r="EQ442" s="113"/>
      <c r="ER442" s="113"/>
      <c r="ES442" s="113"/>
      <c r="ET442" s="113"/>
      <c r="EU442" s="113"/>
      <c r="EV442" s="113"/>
      <c r="EW442" s="113"/>
      <c r="EX442" s="113"/>
      <c r="EY442" s="113"/>
      <c r="EZ442" s="113"/>
      <c r="FA442" s="113"/>
      <c r="FB442" s="113"/>
      <c r="FC442" s="113"/>
      <c r="FD442" s="113"/>
      <c r="FE442" s="113"/>
      <c r="FF442" s="113"/>
      <c r="FG442" s="113"/>
      <c r="FH442" s="113"/>
      <c r="FI442" s="113"/>
      <c r="FJ442" s="113"/>
      <c r="FK442" s="113"/>
      <c r="FL442" s="113"/>
      <c r="FM442" s="113"/>
      <c r="FN442" s="113"/>
      <c r="FO442" s="113"/>
      <c r="FP442" s="113"/>
      <c r="FQ442" s="113"/>
      <c r="FR442" s="113"/>
      <c r="FS442" s="113"/>
      <c r="FT442" s="113"/>
      <c r="FU442" s="113"/>
      <c r="FV442" s="113"/>
      <c r="FW442" s="113"/>
      <c r="FX442" s="113"/>
      <c r="FY442" s="113"/>
      <c r="FZ442" s="113"/>
      <c r="GA442" s="113"/>
      <c r="GB442" s="113"/>
      <c r="GC442" s="113"/>
      <c r="GD442" s="113"/>
      <c r="GE442" s="113"/>
      <c r="GF442" s="113"/>
      <c r="GG442" s="113"/>
      <c r="GH442" s="113"/>
      <c r="GI442" s="113"/>
      <c r="GJ442" s="113"/>
      <c r="GK442" s="113"/>
      <c r="GL442" s="113"/>
      <c r="GM442" s="113"/>
      <c r="GN442" s="113"/>
      <c r="GO442" s="113"/>
      <c r="GP442" s="113"/>
      <c r="GQ442" s="113"/>
      <c r="GR442" s="113"/>
      <c r="GS442" s="113"/>
      <c r="GT442" s="113"/>
      <c r="GU442" s="113"/>
      <c r="GV442" s="113"/>
      <c r="GW442" s="113"/>
      <c r="GX442" s="113"/>
      <c r="GY442" s="113"/>
      <c r="GZ442" s="113"/>
      <c r="HA442" s="113"/>
      <c r="HB442" s="113"/>
      <c r="HC442" s="113"/>
      <c r="HD442" s="113"/>
      <c r="HE442" s="113"/>
      <c r="HF442" s="113"/>
      <c r="HG442" s="113"/>
      <c r="HH442" s="113"/>
      <c r="HI442" s="113"/>
      <c r="HJ442" s="113"/>
      <c r="HK442" s="113"/>
      <c r="HL442" s="113"/>
      <c r="HM442" s="113"/>
      <c r="HN442" s="113"/>
      <c r="HO442" s="113"/>
      <c r="HP442" s="113"/>
      <c r="HQ442" s="113"/>
      <c r="HR442" s="113"/>
      <c r="HS442" s="113"/>
      <c r="HT442" s="113"/>
      <c r="HU442" s="113"/>
      <c r="HV442" s="113"/>
      <c r="HW442" s="113"/>
      <c r="HX442" s="113"/>
      <c r="HY442" s="113"/>
      <c r="HZ442" s="113"/>
      <c r="IA442" s="113"/>
      <c r="IB442" s="113"/>
      <c r="IC442" s="113"/>
      <c r="ID442" s="113"/>
      <c r="IE442" s="113"/>
      <c r="IF442" s="113"/>
      <c r="IG442" s="113"/>
      <c r="IH442" s="113"/>
      <c r="II442" s="113"/>
      <c r="IJ442" s="113"/>
      <c r="IK442" s="113"/>
      <c r="IL442" s="113"/>
      <c r="IM442" s="113"/>
      <c r="IN442" s="113"/>
      <c r="IO442" s="113"/>
      <c r="IP442" s="113"/>
      <c r="IQ442" s="113"/>
      <c r="IR442" s="113"/>
      <c r="IS442" s="113"/>
      <c r="IT442" s="113"/>
      <c r="IU442" s="113"/>
      <c r="IV442" s="113"/>
      <c r="IW442" s="113"/>
    </row>
    <row r="443" customFormat="false" ht="28.4" hidden="false" customHeight="true" outlineLevel="0" collapsed="false">
      <c r="A443" s="93"/>
      <c r="B443" s="93" t="s">
        <v>1294</v>
      </c>
      <c r="C443" s="93"/>
      <c r="D443" s="93"/>
      <c r="E443" s="217"/>
      <c r="F443" s="96"/>
      <c r="G443" s="28" t="s">
        <v>176</v>
      </c>
      <c r="H443" s="205" t="str">
        <f aca="false">ROUND(H442*81/1000000,2)&amp;" ppm"</f>
        <v>1964250 ppm</v>
      </c>
      <c r="I443" s="33" t="s">
        <v>39</v>
      </c>
      <c r="J443" s="206" t="str">
        <f aca="false">ROUND(J442*81/1000000,2)&amp;" ppm"</f>
        <v>58814.1 ppm</v>
      </c>
      <c r="K443" s="205" t="str">
        <f aca="false">ROUND(K442*81/1000000,2)&amp;" ppm"</f>
        <v>1263438 ppm</v>
      </c>
      <c r="L443" s="33" t="s">
        <v>39</v>
      </c>
      <c r="M443" s="206" t="str">
        <f aca="false">ROUND(M442*81/1000000,2)&amp;" ppm"</f>
        <v>61924.5 ppm</v>
      </c>
      <c r="N443" s="205" t="str">
        <f aca="false">ROUND(N442*81/1000000,2)&amp;" ppm"</f>
        <v>1382913 ppm</v>
      </c>
      <c r="O443" s="33" t="s">
        <v>39</v>
      </c>
      <c r="P443" s="206" t="str">
        <f aca="false">ROUND(P442*81/1000000,2)&amp;" ppm"</f>
        <v>11639.7 ppm</v>
      </c>
      <c r="Q443" s="205"/>
      <c r="R443" s="312"/>
      <c r="S443" s="206"/>
      <c r="T443" s="205"/>
      <c r="U443" s="33"/>
      <c r="V443" s="206"/>
      <c r="W443" s="29"/>
      <c r="X443" s="312"/>
      <c r="Y443" s="31"/>
      <c r="Z443" s="29"/>
      <c r="AA443" s="312"/>
      <c r="AB443" s="31"/>
      <c r="AC443" s="37"/>
      <c r="AD443" s="312"/>
      <c r="AE443" s="38"/>
      <c r="BM443" s="113"/>
      <c r="BN443" s="113"/>
      <c r="BO443" s="113"/>
      <c r="BP443" s="113"/>
      <c r="BQ443" s="113"/>
      <c r="BR443" s="113"/>
      <c r="BS443" s="113"/>
      <c r="BT443" s="113"/>
      <c r="BU443" s="113"/>
      <c r="BV443" s="113"/>
      <c r="BW443" s="113"/>
      <c r="BX443" s="113"/>
      <c r="BY443" s="113"/>
      <c r="BZ443" s="113"/>
      <c r="CA443" s="113"/>
      <c r="CB443" s="113"/>
      <c r="CC443" s="113"/>
      <c r="CD443" s="113"/>
      <c r="CE443" s="113"/>
      <c r="CF443" s="113"/>
      <c r="CG443" s="113"/>
      <c r="CH443" s="113"/>
      <c r="CI443" s="113"/>
      <c r="CJ443" s="113"/>
      <c r="CK443" s="113"/>
      <c r="CL443" s="113"/>
      <c r="CM443" s="113"/>
      <c r="CN443" s="113"/>
      <c r="CO443" s="113"/>
      <c r="CP443" s="113"/>
      <c r="CQ443" s="113"/>
      <c r="CR443" s="113"/>
      <c r="CS443" s="113"/>
      <c r="CT443" s="113"/>
      <c r="CU443" s="113"/>
      <c r="CV443" s="113"/>
      <c r="CW443" s="113"/>
      <c r="CX443" s="113"/>
      <c r="CY443" s="113"/>
      <c r="CZ443" s="113"/>
      <c r="DA443" s="113"/>
      <c r="DB443" s="113"/>
      <c r="DC443" s="113"/>
      <c r="DD443" s="113"/>
      <c r="DE443" s="113"/>
      <c r="DF443" s="113"/>
      <c r="DG443" s="113"/>
      <c r="DH443" s="113"/>
      <c r="DI443" s="113"/>
      <c r="DJ443" s="113"/>
      <c r="DK443" s="113"/>
      <c r="DL443" s="113"/>
      <c r="DM443" s="113"/>
      <c r="DN443" s="113"/>
      <c r="DO443" s="113"/>
      <c r="DP443" s="113"/>
      <c r="DQ443" s="113"/>
      <c r="DR443" s="113"/>
      <c r="DS443" s="113"/>
      <c r="DT443" s="113"/>
      <c r="DU443" s="113"/>
      <c r="DV443" s="113"/>
      <c r="DW443" s="113"/>
      <c r="DX443" s="113"/>
      <c r="DY443" s="113"/>
      <c r="DZ443" s="113"/>
      <c r="EA443" s="113"/>
      <c r="EB443" s="113"/>
      <c r="EC443" s="113"/>
      <c r="ED443" s="113"/>
      <c r="EE443" s="113"/>
      <c r="EF443" s="113"/>
      <c r="EG443" s="113"/>
      <c r="EH443" s="113"/>
      <c r="EI443" s="113"/>
      <c r="EJ443" s="113"/>
      <c r="EK443" s="113"/>
      <c r="EL443" s="113"/>
      <c r="EM443" s="113"/>
      <c r="EN443" s="113"/>
      <c r="EO443" s="113"/>
      <c r="EP443" s="113"/>
      <c r="EQ443" s="113"/>
      <c r="ER443" s="113"/>
      <c r="ES443" s="113"/>
      <c r="ET443" s="113"/>
      <c r="EU443" s="113"/>
      <c r="EV443" s="113"/>
      <c r="EW443" s="113"/>
      <c r="EX443" s="113"/>
      <c r="EY443" s="113"/>
      <c r="EZ443" s="113"/>
      <c r="FA443" s="113"/>
      <c r="FB443" s="113"/>
      <c r="FC443" s="113"/>
      <c r="FD443" s="113"/>
      <c r="FE443" s="113"/>
      <c r="FF443" s="113"/>
      <c r="FG443" s="113"/>
      <c r="FH443" s="113"/>
      <c r="FI443" s="113"/>
      <c r="FJ443" s="113"/>
      <c r="FK443" s="113"/>
      <c r="FL443" s="113"/>
      <c r="FM443" s="113"/>
      <c r="FN443" s="113"/>
      <c r="FO443" s="113"/>
      <c r="FP443" s="113"/>
      <c r="FQ443" s="113"/>
      <c r="FR443" s="113"/>
      <c r="FS443" s="113"/>
      <c r="FT443" s="113"/>
      <c r="FU443" s="113"/>
      <c r="FV443" s="113"/>
      <c r="FW443" s="113"/>
      <c r="FX443" s="113"/>
      <c r="FY443" s="113"/>
      <c r="FZ443" s="113"/>
      <c r="GA443" s="113"/>
      <c r="GB443" s="113"/>
      <c r="GC443" s="113"/>
      <c r="GD443" s="113"/>
      <c r="GE443" s="113"/>
      <c r="GF443" s="113"/>
      <c r="GG443" s="113"/>
      <c r="GH443" s="113"/>
      <c r="GI443" s="113"/>
      <c r="GJ443" s="113"/>
      <c r="GK443" s="113"/>
      <c r="GL443" s="113"/>
      <c r="GM443" s="113"/>
      <c r="GN443" s="113"/>
      <c r="GO443" s="113"/>
      <c r="GP443" s="113"/>
      <c r="GQ443" s="113"/>
      <c r="GR443" s="113"/>
      <c r="GS443" s="113"/>
      <c r="GT443" s="113"/>
      <c r="GU443" s="113"/>
      <c r="GV443" s="113"/>
      <c r="GW443" s="113"/>
      <c r="GX443" s="113"/>
      <c r="GY443" s="113"/>
      <c r="GZ443" s="113"/>
      <c r="HA443" s="113"/>
      <c r="HB443" s="113"/>
      <c r="HC443" s="113"/>
      <c r="HD443" s="113"/>
      <c r="HE443" s="113"/>
      <c r="HF443" s="113"/>
      <c r="HG443" s="113"/>
      <c r="HH443" s="113"/>
      <c r="HI443" s="113"/>
      <c r="HJ443" s="113"/>
      <c r="HK443" s="113"/>
      <c r="HL443" s="113"/>
      <c r="HM443" s="113"/>
      <c r="HN443" s="113"/>
      <c r="HO443" s="113"/>
      <c r="HP443" s="113"/>
      <c r="HQ443" s="113"/>
      <c r="HR443" s="113"/>
      <c r="HS443" s="113"/>
      <c r="HT443" s="113"/>
      <c r="HU443" s="113"/>
      <c r="HV443" s="113"/>
      <c r="HW443" s="113"/>
      <c r="HX443" s="113"/>
      <c r="HY443" s="113"/>
      <c r="HZ443" s="113"/>
      <c r="IA443" s="113"/>
      <c r="IB443" s="113"/>
      <c r="IC443" s="113"/>
      <c r="ID443" s="113"/>
      <c r="IE443" s="113"/>
      <c r="IF443" s="113"/>
      <c r="IG443" s="113"/>
      <c r="IH443" s="113"/>
      <c r="II443" s="113"/>
      <c r="IJ443" s="113"/>
      <c r="IK443" s="113"/>
      <c r="IL443" s="113"/>
      <c r="IM443" s="113"/>
      <c r="IN443" s="113"/>
      <c r="IO443" s="113"/>
      <c r="IP443" s="113"/>
      <c r="IQ443" s="113"/>
      <c r="IR443" s="113"/>
      <c r="IS443" s="113"/>
      <c r="IT443" s="113"/>
      <c r="IU443" s="113"/>
      <c r="IV443" s="113"/>
      <c r="IW443" s="113"/>
    </row>
    <row r="444" customFormat="false" ht="30" hidden="false" customHeight="true" outlineLevel="0" collapsed="false">
      <c r="A444" s="93"/>
      <c r="B444" s="93"/>
      <c r="C444" s="93"/>
      <c r="D444" s="93"/>
      <c r="E444" s="93"/>
      <c r="F444" s="96"/>
      <c r="G444" s="28" t="s">
        <v>111</v>
      </c>
      <c r="H444" s="134"/>
      <c r="I444" s="134"/>
      <c r="J444" s="134"/>
      <c r="K444" s="108"/>
      <c r="L444" s="109"/>
      <c r="M444" s="110"/>
      <c r="N444" s="135"/>
      <c r="O444" s="109"/>
      <c r="P444" s="136"/>
      <c r="Q444" s="135"/>
      <c r="R444" s="109"/>
      <c r="S444" s="136"/>
      <c r="T444" s="111"/>
      <c r="U444" s="109"/>
      <c r="V444" s="137"/>
      <c r="W444" s="111"/>
      <c r="X444" s="109"/>
      <c r="Y444" s="137"/>
      <c r="Z444" s="111"/>
      <c r="AA444" s="109"/>
      <c r="AB444" s="137"/>
      <c r="AC444" s="108"/>
      <c r="AD444" s="109"/>
      <c r="AE444" s="110"/>
      <c r="BM444" s="113"/>
      <c r="BN444" s="113"/>
      <c r="BO444" s="113"/>
      <c r="BP444" s="113"/>
      <c r="BQ444" s="113"/>
      <c r="BR444" s="113"/>
      <c r="BS444" s="113"/>
      <c r="BT444" s="113"/>
      <c r="BU444" s="113"/>
      <c r="BV444" s="113"/>
      <c r="BW444" s="113"/>
      <c r="BX444" s="113"/>
      <c r="BY444" s="113"/>
      <c r="BZ444" s="113"/>
      <c r="CA444" s="113"/>
      <c r="CB444" s="113"/>
      <c r="CC444" s="113"/>
      <c r="CD444" s="113"/>
      <c r="CE444" s="113"/>
      <c r="CF444" s="113"/>
      <c r="CG444" s="113"/>
      <c r="CH444" s="113"/>
      <c r="CI444" s="113"/>
      <c r="CJ444" s="113"/>
      <c r="CK444" s="113"/>
      <c r="CL444" s="113"/>
      <c r="CM444" s="113"/>
      <c r="CN444" s="113"/>
      <c r="CO444" s="113"/>
      <c r="CP444" s="113"/>
      <c r="CQ444" s="113"/>
      <c r="CR444" s="113"/>
      <c r="CS444" s="113"/>
      <c r="CT444" s="113"/>
      <c r="CU444" s="113"/>
      <c r="CV444" s="113"/>
      <c r="CW444" s="113"/>
      <c r="CX444" s="113"/>
      <c r="CY444" s="113"/>
      <c r="CZ444" s="113"/>
      <c r="DA444" s="113"/>
      <c r="DB444" s="113"/>
      <c r="DC444" s="113"/>
      <c r="DD444" s="113"/>
      <c r="DE444" s="113"/>
      <c r="DF444" s="113"/>
      <c r="DG444" s="113"/>
      <c r="DH444" s="113"/>
      <c r="DI444" s="113"/>
      <c r="DJ444" s="113"/>
      <c r="DK444" s="113"/>
      <c r="DL444" s="113"/>
      <c r="DM444" s="113"/>
      <c r="DN444" s="113"/>
      <c r="DO444" s="113"/>
      <c r="DP444" s="113"/>
      <c r="DQ444" s="113"/>
      <c r="DR444" s="113"/>
      <c r="DS444" s="113"/>
      <c r="DT444" s="113"/>
      <c r="DU444" s="113"/>
      <c r="DV444" s="113"/>
      <c r="DW444" s="113"/>
      <c r="DX444" s="113"/>
      <c r="DY444" s="113"/>
      <c r="DZ444" s="113"/>
      <c r="EA444" s="113"/>
      <c r="EB444" s="113"/>
      <c r="EC444" s="113"/>
      <c r="ED444" s="113"/>
      <c r="EE444" s="113"/>
      <c r="EF444" s="113"/>
      <c r="EG444" s="113"/>
      <c r="EH444" s="113"/>
      <c r="EI444" s="113"/>
      <c r="EJ444" s="113"/>
      <c r="EK444" s="113"/>
      <c r="EL444" s="113"/>
      <c r="EM444" s="113"/>
      <c r="EN444" s="113"/>
      <c r="EO444" s="113"/>
      <c r="EP444" s="113"/>
      <c r="EQ444" s="113"/>
      <c r="ER444" s="113"/>
      <c r="ES444" s="113"/>
      <c r="ET444" s="113"/>
      <c r="EU444" s="113"/>
      <c r="EV444" s="113"/>
      <c r="EW444" s="113"/>
      <c r="EX444" s="113"/>
      <c r="EY444" s="113"/>
      <c r="EZ444" s="113"/>
      <c r="FA444" s="113"/>
      <c r="FB444" s="113"/>
      <c r="FC444" s="113"/>
      <c r="FD444" s="113"/>
      <c r="FE444" s="113"/>
      <c r="FF444" s="113"/>
      <c r="FG444" s="113"/>
      <c r="FH444" s="113"/>
      <c r="FI444" s="113"/>
      <c r="FJ444" s="113"/>
      <c r="FK444" s="113"/>
      <c r="FL444" s="113"/>
      <c r="FM444" s="113"/>
      <c r="FN444" s="113"/>
      <c r="FO444" s="113"/>
      <c r="FP444" s="113"/>
      <c r="FQ444" s="113"/>
      <c r="FR444" s="113"/>
      <c r="FS444" s="113"/>
      <c r="FT444" s="113"/>
      <c r="FU444" s="113"/>
      <c r="FV444" s="113"/>
      <c r="FW444" s="113"/>
      <c r="FX444" s="113"/>
      <c r="FY444" s="113"/>
      <c r="FZ444" s="113"/>
      <c r="GA444" s="113"/>
      <c r="GB444" s="113"/>
      <c r="GC444" s="113"/>
      <c r="GD444" s="113"/>
      <c r="GE444" s="113"/>
      <c r="GF444" s="113"/>
      <c r="GG444" s="113"/>
      <c r="GH444" s="113"/>
      <c r="GI444" s="113"/>
      <c r="GJ444" s="113"/>
      <c r="GK444" s="113"/>
      <c r="GL444" s="113"/>
      <c r="GM444" s="113"/>
      <c r="GN444" s="113"/>
      <c r="GO444" s="113"/>
      <c r="GP444" s="113"/>
      <c r="GQ444" s="113"/>
      <c r="GR444" s="113"/>
      <c r="GS444" s="113"/>
      <c r="GT444" s="113"/>
      <c r="GU444" s="113"/>
      <c r="GV444" s="113"/>
      <c r="GW444" s="113"/>
      <c r="GX444" s="113"/>
      <c r="GY444" s="113"/>
      <c r="GZ444" s="113"/>
      <c r="HA444" s="113"/>
      <c r="HB444" s="113"/>
      <c r="HC444" s="113"/>
      <c r="HD444" s="113"/>
      <c r="HE444" s="113"/>
      <c r="HF444" s="113"/>
      <c r="HG444" s="113"/>
      <c r="HH444" s="113"/>
      <c r="HI444" s="113"/>
      <c r="HJ444" s="113"/>
      <c r="HK444" s="113"/>
      <c r="HL444" s="113"/>
      <c r="HM444" s="113"/>
      <c r="HN444" s="113"/>
      <c r="HO444" s="113"/>
      <c r="HP444" s="113"/>
      <c r="HQ444" s="113"/>
      <c r="HR444" s="113"/>
      <c r="HS444" s="113"/>
      <c r="HT444" s="113"/>
      <c r="HU444" s="113"/>
      <c r="HV444" s="113"/>
      <c r="HW444" s="113"/>
      <c r="HX444" s="113"/>
      <c r="HY444" s="113"/>
      <c r="HZ444" s="113"/>
      <c r="IA444" s="113"/>
      <c r="IB444" s="113"/>
      <c r="IC444" s="113"/>
      <c r="ID444" s="113"/>
      <c r="IE444" s="113"/>
      <c r="IF444" s="113"/>
      <c r="IG444" s="113"/>
      <c r="IH444" s="113"/>
      <c r="II444" s="113"/>
      <c r="IJ444" s="113"/>
      <c r="IK444" s="113"/>
      <c r="IL444" s="113"/>
      <c r="IM444" s="113"/>
      <c r="IN444" s="113"/>
      <c r="IO444" s="113"/>
      <c r="IP444" s="113"/>
      <c r="IQ444" s="113"/>
      <c r="IR444" s="113"/>
      <c r="IS444" s="113"/>
      <c r="IT444" s="113"/>
      <c r="IU444" s="113"/>
      <c r="IV444" s="113"/>
      <c r="IW444" s="113"/>
    </row>
    <row r="445" customFormat="false" ht="27.6" hidden="false" customHeight="true" outlineLevel="0" collapsed="false">
      <c r="A445" s="230"/>
      <c r="B445" s="93" t="s">
        <v>1295</v>
      </c>
      <c r="C445" s="93"/>
      <c r="D445" s="93"/>
      <c r="E445" s="93"/>
      <c r="F445" s="96"/>
      <c r="G445" s="28" t="s">
        <v>208</v>
      </c>
      <c r="H445" s="320"/>
      <c r="I445" s="313"/>
      <c r="J445" s="324"/>
      <c r="K445" s="311"/>
      <c r="L445" s="313"/>
      <c r="M445" s="36"/>
      <c r="N445" s="311"/>
      <c r="O445" s="313"/>
      <c r="P445" s="36"/>
      <c r="Q445" s="311"/>
      <c r="R445" s="313"/>
      <c r="S445" s="36"/>
      <c r="T445" s="311"/>
      <c r="U445" s="312"/>
      <c r="V445" s="36"/>
      <c r="W445" s="29"/>
      <c r="X445" s="312"/>
      <c r="Y445" s="36"/>
      <c r="Z445" s="37"/>
      <c r="AA445" s="37"/>
      <c r="AB445" s="37"/>
      <c r="AC445" s="29"/>
      <c r="AD445" s="312"/>
      <c r="AE445" s="36"/>
      <c r="BM445" s="113"/>
      <c r="BN445" s="113"/>
      <c r="BO445" s="113"/>
      <c r="BP445" s="113"/>
      <c r="BQ445" s="113"/>
      <c r="BR445" s="113"/>
      <c r="BS445" s="113"/>
      <c r="BT445" s="113"/>
      <c r="BU445" s="113"/>
      <c r="BV445" s="113"/>
      <c r="BW445" s="113"/>
      <c r="BX445" s="113"/>
      <c r="BY445" s="113"/>
      <c r="BZ445" s="113"/>
      <c r="CA445" s="113"/>
      <c r="CB445" s="113"/>
      <c r="CC445" s="113"/>
      <c r="CD445" s="113"/>
      <c r="CE445" s="113"/>
      <c r="CF445" s="113"/>
      <c r="CG445" s="113"/>
      <c r="CH445" s="113"/>
      <c r="CI445" s="113"/>
      <c r="CJ445" s="113"/>
      <c r="CK445" s="113"/>
      <c r="CL445" s="113"/>
      <c r="CM445" s="113"/>
      <c r="CN445" s="113"/>
      <c r="CO445" s="113"/>
      <c r="CP445" s="113"/>
      <c r="CQ445" s="113"/>
      <c r="CR445" s="113"/>
      <c r="CS445" s="113"/>
      <c r="CT445" s="113"/>
      <c r="CU445" s="113"/>
      <c r="CV445" s="113"/>
      <c r="CW445" s="113"/>
      <c r="CX445" s="113"/>
      <c r="CY445" s="113"/>
      <c r="CZ445" s="113"/>
      <c r="DA445" s="113"/>
      <c r="DB445" s="113"/>
      <c r="DC445" s="113"/>
      <c r="DD445" s="113"/>
      <c r="DE445" s="113"/>
      <c r="DF445" s="113"/>
      <c r="DG445" s="113"/>
      <c r="DH445" s="113"/>
      <c r="DI445" s="113"/>
      <c r="DJ445" s="113"/>
      <c r="DK445" s="113"/>
      <c r="DL445" s="113"/>
      <c r="DM445" s="113"/>
      <c r="DN445" s="113"/>
      <c r="DO445" s="113"/>
      <c r="DP445" s="113"/>
      <c r="DQ445" s="113"/>
      <c r="DR445" s="113"/>
      <c r="DS445" s="113"/>
      <c r="DT445" s="113"/>
      <c r="DU445" s="113"/>
      <c r="DV445" s="113"/>
      <c r="DW445" s="113"/>
      <c r="DX445" s="113"/>
      <c r="DY445" s="113"/>
      <c r="DZ445" s="113"/>
      <c r="EA445" s="113"/>
      <c r="EB445" s="113"/>
      <c r="EC445" s="113"/>
      <c r="ED445" s="113"/>
      <c r="EE445" s="113"/>
      <c r="EF445" s="113"/>
      <c r="EG445" s="113"/>
      <c r="EH445" s="113"/>
      <c r="EI445" s="113"/>
      <c r="EJ445" s="113"/>
      <c r="EK445" s="113"/>
      <c r="EL445" s="113"/>
      <c r="EM445" s="113"/>
      <c r="EN445" s="113"/>
      <c r="EO445" s="113"/>
      <c r="EP445" s="113"/>
      <c r="EQ445" s="113"/>
      <c r="ER445" s="113"/>
      <c r="ES445" s="113"/>
      <c r="ET445" s="113"/>
      <c r="EU445" s="113"/>
      <c r="EV445" s="113"/>
      <c r="EW445" s="113"/>
      <c r="EX445" s="113"/>
      <c r="EY445" s="113"/>
      <c r="EZ445" s="113"/>
      <c r="FA445" s="113"/>
      <c r="FB445" s="113"/>
      <c r="FC445" s="113"/>
      <c r="FD445" s="113"/>
      <c r="FE445" s="113"/>
      <c r="FF445" s="113"/>
      <c r="FG445" s="113"/>
      <c r="FH445" s="113"/>
      <c r="FI445" s="113"/>
      <c r="FJ445" s="113"/>
      <c r="FK445" s="113"/>
      <c r="FL445" s="113"/>
      <c r="FM445" s="113"/>
      <c r="FN445" s="113"/>
      <c r="FO445" s="113"/>
      <c r="FP445" s="113"/>
      <c r="FQ445" s="113"/>
      <c r="FR445" s="113"/>
      <c r="FS445" s="113"/>
      <c r="FT445" s="113"/>
      <c r="FU445" s="113"/>
      <c r="FV445" s="113"/>
      <c r="FW445" s="113"/>
      <c r="FX445" s="113"/>
      <c r="FY445" s="113"/>
      <c r="FZ445" s="113"/>
      <c r="GA445" s="113"/>
      <c r="GB445" s="113"/>
      <c r="GC445" s="113"/>
      <c r="GD445" s="113"/>
      <c r="GE445" s="113"/>
      <c r="GF445" s="113"/>
      <c r="GG445" s="113"/>
      <c r="GH445" s="113"/>
      <c r="GI445" s="113"/>
      <c r="GJ445" s="113"/>
      <c r="GK445" s="113"/>
      <c r="GL445" s="113"/>
      <c r="GM445" s="113"/>
      <c r="GN445" s="113"/>
      <c r="GO445" s="113"/>
      <c r="GP445" s="113"/>
      <c r="GQ445" s="113"/>
      <c r="GR445" s="113"/>
      <c r="GS445" s="113"/>
      <c r="GT445" s="113"/>
      <c r="GU445" s="113"/>
      <c r="GV445" s="113"/>
      <c r="GW445" s="113"/>
      <c r="GX445" s="113"/>
      <c r="GY445" s="113"/>
      <c r="GZ445" s="113"/>
      <c r="HA445" s="113"/>
      <c r="HB445" s="113"/>
      <c r="HC445" s="113"/>
      <c r="HD445" s="113"/>
      <c r="HE445" s="113"/>
      <c r="HF445" s="113"/>
      <c r="HG445" s="113"/>
      <c r="HH445" s="113"/>
      <c r="HI445" s="113"/>
      <c r="HJ445" s="113"/>
      <c r="HK445" s="113"/>
      <c r="HL445" s="113"/>
      <c r="HM445" s="113"/>
      <c r="HN445" s="113"/>
      <c r="HO445" s="113"/>
      <c r="HP445" s="113"/>
      <c r="HQ445" s="113"/>
      <c r="HR445" s="113"/>
      <c r="HS445" s="113"/>
      <c r="HT445" s="113"/>
      <c r="HU445" s="113"/>
      <c r="HV445" s="113"/>
      <c r="HW445" s="113"/>
      <c r="HX445" s="113"/>
      <c r="HY445" s="113"/>
      <c r="HZ445" s="113"/>
      <c r="IA445" s="113"/>
      <c r="IB445" s="113"/>
      <c r="IC445" s="113"/>
      <c r="ID445" s="113"/>
      <c r="IE445" s="113"/>
      <c r="IF445" s="113"/>
      <c r="IG445" s="113"/>
      <c r="IH445" s="113"/>
      <c r="II445" s="113"/>
      <c r="IJ445" s="113"/>
      <c r="IK445" s="113"/>
      <c r="IL445" s="113"/>
      <c r="IM445" s="113"/>
      <c r="IN445" s="113"/>
      <c r="IO445" s="113"/>
      <c r="IP445" s="113"/>
      <c r="IQ445" s="113"/>
      <c r="IR445" s="113"/>
      <c r="IS445" s="113"/>
      <c r="IT445" s="113"/>
      <c r="IU445" s="113"/>
      <c r="IV445" s="113"/>
      <c r="IW445" s="113"/>
    </row>
    <row r="446" customFormat="false" ht="29.2" hidden="false" customHeight="true" outlineLevel="0" collapsed="false">
      <c r="A446" s="232"/>
      <c r="B446" s="232"/>
      <c r="C446" s="314"/>
      <c r="D446" s="314"/>
      <c r="E446" s="314"/>
      <c r="F446" s="40"/>
      <c r="G446" s="28" t="s">
        <v>176</v>
      </c>
      <c r="H446" s="205"/>
      <c r="I446" s="33"/>
      <c r="J446" s="206"/>
      <c r="K446" s="29"/>
      <c r="L446" s="313"/>
      <c r="M446" s="31"/>
      <c r="N446" s="311"/>
      <c r="O446" s="312"/>
      <c r="P446" s="36"/>
      <c r="Q446" s="205"/>
      <c r="R446" s="312"/>
      <c r="S446" s="206"/>
      <c r="T446" s="29"/>
      <c r="U446" s="31"/>
      <c r="V446" s="31"/>
      <c r="W446" s="311"/>
      <c r="X446" s="312"/>
      <c r="Y446" s="31"/>
      <c r="Z446" s="37"/>
      <c r="AA446" s="31"/>
      <c r="AB446" s="31"/>
      <c r="AC446" s="29"/>
      <c r="AD446" s="312"/>
      <c r="AE446" s="31"/>
      <c r="BM446" s="113"/>
      <c r="BN446" s="113"/>
      <c r="BO446" s="113"/>
      <c r="BP446" s="113"/>
      <c r="BQ446" s="113"/>
      <c r="BR446" s="113"/>
      <c r="BS446" s="113"/>
      <c r="BT446" s="113"/>
      <c r="BU446" s="113"/>
      <c r="BV446" s="113"/>
      <c r="BW446" s="113"/>
      <c r="BX446" s="113"/>
      <c r="BY446" s="113"/>
      <c r="BZ446" s="113"/>
      <c r="CA446" s="113"/>
      <c r="CB446" s="113"/>
      <c r="CC446" s="113"/>
      <c r="CD446" s="113"/>
      <c r="CE446" s="113"/>
      <c r="CF446" s="113"/>
      <c r="CG446" s="113"/>
      <c r="CH446" s="113"/>
      <c r="CI446" s="113"/>
      <c r="CJ446" s="113"/>
      <c r="CK446" s="113"/>
      <c r="CL446" s="113"/>
      <c r="CM446" s="113"/>
      <c r="CN446" s="113"/>
      <c r="CO446" s="113"/>
      <c r="CP446" s="113"/>
      <c r="CQ446" s="113"/>
      <c r="CR446" s="113"/>
      <c r="CS446" s="113"/>
      <c r="CT446" s="113"/>
      <c r="CU446" s="113"/>
      <c r="CV446" s="113"/>
      <c r="CW446" s="113"/>
      <c r="CX446" s="113"/>
      <c r="CY446" s="113"/>
      <c r="CZ446" s="113"/>
      <c r="DA446" s="113"/>
      <c r="DB446" s="113"/>
      <c r="DC446" s="113"/>
      <c r="DD446" s="113"/>
      <c r="DE446" s="113"/>
      <c r="DF446" s="113"/>
      <c r="DG446" s="113"/>
      <c r="DH446" s="113"/>
      <c r="DI446" s="113"/>
      <c r="DJ446" s="113"/>
      <c r="DK446" s="113"/>
      <c r="DL446" s="113"/>
      <c r="DM446" s="113"/>
      <c r="DN446" s="113"/>
      <c r="DO446" s="113"/>
      <c r="DP446" s="113"/>
      <c r="DQ446" s="113"/>
      <c r="DR446" s="113"/>
      <c r="DS446" s="113"/>
      <c r="DT446" s="113"/>
      <c r="DU446" s="113"/>
      <c r="DV446" s="113"/>
      <c r="DW446" s="113"/>
      <c r="DX446" s="113"/>
      <c r="DY446" s="113"/>
      <c r="DZ446" s="113"/>
      <c r="EA446" s="113"/>
      <c r="EB446" s="113"/>
      <c r="EC446" s="113"/>
      <c r="ED446" s="113"/>
      <c r="EE446" s="113"/>
      <c r="EF446" s="113"/>
      <c r="EG446" s="113"/>
      <c r="EH446" s="113"/>
      <c r="EI446" s="113"/>
      <c r="EJ446" s="113"/>
      <c r="EK446" s="113"/>
      <c r="EL446" s="113"/>
      <c r="EM446" s="113"/>
      <c r="EN446" s="113"/>
      <c r="EO446" s="113"/>
      <c r="EP446" s="113"/>
      <c r="EQ446" s="113"/>
      <c r="ER446" s="113"/>
      <c r="ES446" s="113"/>
      <c r="ET446" s="113"/>
      <c r="EU446" s="113"/>
      <c r="EV446" s="113"/>
      <c r="EW446" s="113"/>
      <c r="EX446" s="113"/>
      <c r="EY446" s="113"/>
      <c r="EZ446" s="113"/>
      <c r="FA446" s="113"/>
      <c r="FB446" s="113"/>
      <c r="FC446" s="113"/>
      <c r="FD446" s="113"/>
      <c r="FE446" s="113"/>
      <c r="FF446" s="113"/>
      <c r="FG446" s="113"/>
      <c r="FH446" s="113"/>
      <c r="FI446" s="113"/>
      <c r="FJ446" s="113"/>
      <c r="FK446" s="113"/>
      <c r="FL446" s="113"/>
      <c r="FM446" s="113"/>
      <c r="FN446" s="113"/>
      <c r="FO446" s="113"/>
      <c r="FP446" s="113"/>
      <c r="FQ446" s="113"/>
      <c r="FR446" s="113"/>
      <c r="FS446" s="113"/>
      <c r="FT446" s="113"/>
      <c r="FU446" s="113"/>
      <c r="FV446" s="113"/>
      <c r="FW446" s="113"/>
      <c r="FX446" s="113"/>
      <c r="FY446" s="113"/>
      <c r="FZ446" s="113"/>
      <c r="GA446" s="113"/>
      <c r="GB446" s="113"/>
      <c r="GC446" s="113"/>
      <c r="GD446" s="113"/>
      <c r="GE446" s="113"/>
      <c r="GF446" s="113"/>
      <c r="GG446" s="113"/>
      <c r="GH446" s="113"/>
      <c r="GI446" s="113"/>
      <c r="GJ446" s="113"/>
      <c r="GK446" s="113"/>
      <c r="GL446" s="113"/>
      <c r="GM446" s="113"/>
      <c r="GN446" s="113"/>
      <c r="GO446" s="113"/>
      <c r="GP446" s="113"/>
      <c r="GQ446" s="113"/>
      <c r="GR446" s="113"/>
      <c r="GS446" s="113"/>
      <c r="GT446" s="113"/>
      <c r="GU446" s="113"/>
      <c r="GV446" s="113"/>
      <c r="GW446" s="113"/>
      <c r="GX446" s="113"/>
      <c r="GY446" s="113"/>
      <c r="GZ446" s="113"/>
      <c r="HA446" s="113"/>
      <c r="HB446" s="113"/>
      <c r="HC446" s="113"/>
      <c r="HD446" s="113"/>
      <c r="HE446" s="113"/>
      <c r="HF446" s="113"/>
      <c r="HG446" s="113"/>
      <c r="HH446" s="113"/>
      <c r="HI446" s="113"/>
      <c r="HJ446" s="113"/>
      <c r="HK446" s="113"/>
      <c r="HL446" s="113"/>
      <c r="HM446" s="113"/>
      <c r="HN446" s="113"/>
      <c r="HO446" s="113"/>
      <c r="HP446" s="113"/>
      <c r="HQ446" s="113"/>
      <c r="HR446" s="113"/>
      <c r="HS446" s="113"/>
      <c r="HT446" s="113"/>
      <c r="HU446" s="113"/>
      <c r="HV446" s="113"/>
      <c r="HW446" s="113"/>
      <c r="HX446" s="113"/>
      <c r="HY446" s="113"/>
      <c r="HZ446" s="113"/>
      <c r="IA446" s="113"/>
      <c r="IB446" s="113"/>
      <c r="IC446" s="113"/>
      <c r="ID446" s="113"/>
      <c r="IE446" s="113"/>
      <c r="IF446" s="113"/>
      <c r="IG446" s="113"/>
      <c r="IH446" s="113"/>
      <c r="II446" s="113"/>
      <c r="IJ446" s="113"/>
      <c r="IK446" s="113"/>
      <c r="IL446" s="113"/>
      <c r="IM446" s="113"/>
      <c r="IN446" s="113"/>
      <c r="IO446" s="113"/>
      <c r="IP446" s="113"/>
      <c r="IQ446" s="113"/>
      <c r="IR446" s="113"/>
      <c r="IS446" s="113"/>
      <c r="IT446" s="113"/>
      <c r="IU446" s="113"/>
      <c r="IV446" s="113"/>
      <c r="IW446" s="113"/>
    </row>
    <row r="447" customFormat="false" ht="43.1" hidden="false" customHeight="true" outlineLevel="0" collapsed="false">
      <c r="A447" s="233" t="s">
        <v>1296</v>
      </c>
      <c r="B447" s="41" t="s">
        <v>1272</v>
      </c>
      <c r="C447" s="189" t="s">
        <v>1273</v>
      </c>
      <c r="D447" s="76" t="n">
        <v>0.068</v>
      </c>
      <c r="E447" s="315" t="n">
        <v>24100101</v>
      </c>
      <c r="F447" s="62" t="n">
        <v>45566</v>
      </c>
      <c r="G447" s="63" t="s">
        <v>111</v>
      </c>
      <c r="H447" s="108"/>
      <c r="I447" s="109" t="s">
        <v>1274</v>
      </c>
      <c r="J447" s="110" t="s">
        <v>1297</v>
      </c>
      <c r="K447" s="108"/>
      <c r="L447" s="109" t="s">
        <v>1275</v>
      </c>
      <c r="M447" s="110" t="s">
        <v>1297</v>
      </c>
      <c r="N447" s="134" t="s">
        <v>1298</v>
      </c>
      <c r="O447" s="134"/>
      <c r="P447" s="134"/>
      <c r="Q447" s="108" t="s">
        <v>1299</v>
      </c>
      <c r="R447" s="108"/>
      <c r="S447" s="108"/>
      <c r="T447" s="108"/>
      <c r="U447" s="109" t="s">
        <v>1274</v>
      </c>
      <c r="V447" s="110" t="s">
        <v>1300</v>
      </c>
      <c r="W447" s="108"/>
      <c r="X447" s="109" t="s">
        <v>1275</v>
      </c>
      <c r="Y447" s="110" t="s">
        <v>1300</v>
      </c>
      <c r="Z447" s="134" t="s">
        <v>1301</v>
      </c>
      <c r="AA447" s="134"/>
      <c r="AB447" s="134"/>
      <c r="AC447" s="112" t="s">
        <v>34</v>
      </c>
      <c r="AD447" s="112"/>
      <c r="AE447" s="112"/>
      <c r="BM447" s="113"/>
      <c r="BN447" s="113"/>
      <c r="BO447" s="113"/>
      <c r="BP447" s="113"/>
      <c r="BQ447" s="113"/>
      <c r="BR447" s="113"/>
      <c r="BS447" s="113"/>
      <c r="BT447" s="113"/>
      <c r="BU447" s="113"/>
      <c r="BV447" s="113"/>
      <c r="BW447" s="113"/>
      <c r="BX447" s="113"/>
      <c r="BY447" s="113"/>
      <c r="BZ447" s="113"/>
      <c r="CA447" s="113"/>
      <c r="CB447" s="113"/>
      <c r="CC447" s="113"/>
      <c r="CD447" s="113"/>
      <c r="CE447" s="113"/>
      <c r="CF447" s="113"/>
      <c r="CG447" s="113"/>
      <c r="CH447" s="113"/>
      <c r="CI447" s="113"/>
      <c r="CJ447" s="113"/>
      <c r="CK447" s="113"/>
      <c r="CL447" s="113"/>
      <c r="CM447" s="113"/>
      <c r="CN447" s="113"/>
      <c r="CO447" s="113"/>
      <c r="CP447" s="113"/>
      <c r="CQ447" s="113"/>
      <c r="CR447" s="113"/>
      <c r="CS447" s="113"/>
      <c r="CT447" s="113"/>
      <c r="CU447" s="113"/>
      <c r="CV447" s="113"/>
      <c r="CW447" s="113"/>
      <c r="CX447" s="113"/>
      <c r="CY447" s="113"/>
      <c r="CZ447" s="113"/>
      <c r="DA447" s="113"/>
      <c r="DB447" s="113"/>
      <c r="DC447" s="113"/>
      <c r="DD447" s="113"/>
      <c r="DE447" s="113"/>
      <c r="DF447" s="113"/>
      <c r="DG447" s="113"/>
      <c r="DH447" s="113"/>
      <c r="DI447" s="113"/>
      <c r="DJ447" s="113"/>
      <c r="DK447" s="113"/>
      <c r="DL447" s="113"/>
      <c r="DM447" s="113"/>
      <c r="DN447" s="113"/>
      <c r="DO447" s="113"/>
      <c r="DP447" s="113"/>
      <c r="DQ447" s="113"/>
      <c r="DR447" s="113"/>
      <c r="DS447" s="113"/>
      <c r="DT447" s="113"/>
      <c r="DU447" s="113"/>
      <c r="DV447" s="113"/>
      <c r="DW447" s="113"/>
      <c r="DX447" s="113"/>
      <c r="DY447" s="113"/>
      <c r="DZ447" s="113"/>
      <c r="EA447" s="113"/>
      <c r="EB447" s="113"/>
      <c r="EC447" s="113"/>
      <c r="ED447" s="113"/>
      <c r="EE447" s="113"/>
      <c r="EF447" s="113"/>
      <c r="EG447" s="113"/>
      <c r="EH447" s="113"/>
      <c r="EI447" s="113"/>
      <c r="EJ447" s="113"/>
      <c r="EK447" s="113"/>
      <c r="EL447" s="113"/>
      <c r="EM447" s="113"/>
      <c r="EN447" s="113"/>
      <c r="EO447" s="113"/>
      <c r="EP447" s="113"/>
      <c r="EQ447" s="113"/>
      <c r="ER447" s="113"/>
      <c r="ES447" s="113"/>
      <c r="ET447" s="113"/>
      <c r="EU447" s="113"/>
      <c r="EV447" s="113"/>
      <c r="EW447" s="113"/>
      <c r="EX447" s="113"/>
      <c r="EY447" s="113"/>
      <c r="EZ447" s="113"/>
      <c r="FA447" s="113"/>
      <c r="FB447" s="113"/>
      <c r="FC447" s="113"/>
      <c r="FD447" s="113"/>
      <c r="FE447" s="113"/>
      <c r="FF447" s="113"/>
      <c r="FG447" s="113"/>
      <c r="FH447" s="113"/>
      <c r="FI447" s="113"/>
      <c r="FJ447" s="113"/>
      <c r="FK447" s="113"/>
      <c r="FL447" s="113"/>
      <c r="FM447" s="113"/>
      <c r="FN447" s="113"/>
      <c r="FO447" s="113"/>
      <c r="FP447" s="113"/>
      <c r="FQ447" s="113"/>
      <c r="FR447" s="113"/>
      <c r="FS447" s="113"/>
      <c r="FT447" s="113"/>
      <c r="FU447" s="113"/>
      <c r="FV447" s="113"/>
      <c r="FW447" s="113"/>
      <c r="FX447" s="113"/>
      <c r="FY447" s="113"/>
      <c r="FZ447" s="113"/>
      <c r="GA447" s="113"/>
      <c r="GB447" s="113"/>
      <c r="GC447" s="113"/>
      <c r="GD447" s="113"/>
      <c r="GE447" s="113"/>
      <c r="GF447" s="113"/>
      <c r="GG447" s="113"/>
      <c r="GH447" s="113"/>
      <c r="GI447" s="113"/>
      <c r="GJ447" s="113"/>
      <c r="GK447" s="113"/>
      <c r="GL447" s="113"/>
      <c r="GM447" s="113"/>
      <c r="GN447" s="113"/>
      <c r="GO447" s="113"/>
      <c r="GP447" s="113"/>
      <c r="GQ447" s="113"/>
      <c r="GR447" s="113"/>
      <c r="GS447" s="113"/>
      <c r="GT447" s="113"/>
      <c r="GU447" s="113"/>
      <c r="GV447" s="113"/>
      <c r="GW447" s="113"/>
      <c r="GX447" s="113"/>
      <c r="GY447" s="113"/>
      <c r="GZ447" s="113"/>
      <c r="HA447" s="113"/>
      <c r="HB447" s="113"/>
      <c r="HC447" s="113"/>
      <c r="HD447" s="113"/>
      <c r="HE447" s="113"/>
      <c r="HF447" s="113"/>
      <c r="HG447" s="113"/>
      <c r="HH447" s="113"/>
      <c r="HI447" s="113"/>
      <c r="HJ447" s="113"/>
      <c r="HK447" s="113"/>
      <c r="HL447" s="113"/>
      <c r="HM447" s="113"/>
      <c r="HN447" s="113"/>
      <c r="HO447" s="113"/>
      <c r="HP447" s="113"/>
      <c r="HQ447" s="113"/>
      <c r="HR447" s="113"/>
      <c r="HS447" s="113"/>
      <c r="HT447" s="113"/>
      <c r="HU447" s="113"/>
      <c r="HV447" s="113"/>
      <c r="HW447" s="113"/>
      <c r="HX447" s="113"/>
      <c r="HY447" s="113"/>
      <c r="HZ447" s="113"/>
      <c r="IA447" s="113"/>
      <c r="IB447" s="113"/>
      <c r="IC447" s="113"/>
      <c r="ID447" s="113"/>
      <c r="IE447" s="113"/>
      <c r="IF447" s="113"/>
      <c r="IG447" s="113"/>
      <c r="IH447" s="113"/>
      <c r="II447" s="113"/>
      <c r="IJ447" s="113"/>
      <c r="IK447" s="113"/>
      <c r="IL447" s="113"/>
      <c r="IM447" s="113"/>
      <c r="IN447" s="113"/>
      <c r="IO447" s="113"/>
      <c r="IP447" s="113"/>
      <c r="IQ447" s="113"/>
      <c r="IR447" s="113"/>
      <c r="IS447" s="113"/>
      <c r="IT447" s="113"/>
      <c r="IU447" s="113"/>
      <c r="IV447" s="113"/>
      <c r="IW447" s="113"/>
    </row>
    <row r="448" customFormat="false" ht="29.05" hidden="false" customHeight="true" outlineLevel="0" collapsed="false">
      <c r="A448" s="86" t="s">
        <v>1276</v>
      </c>
      <c r="B448" s="86" t="s">
        <v>1281</v>
      </c>
      <c r="C448" s="86"/>
      <c r="D448" s="86"/>
      <c r="E448" s="325" t="s">
        <v>1302</v>
      </c>
      <c r="F448" s="89" t="n">
        <v>45566</v>
      </c>
      <c r="G448" s="63" t="s">
        <v>208</v>
      </c>
      <c r="H448" s="317" t="n">
        <v>22520000000</v>
      </c>
      <c r="I448" s="70" t="s">
        <v>39</v>
      </c>
      <c r="J448" s="318" t="n">
        <v>678500000</v>
      </c>
      <c r="K448" s="317" t="n">
        <v>15825000000</v>
      </c>
      <c r="L448" s="70" t="s">
        <v>39</v>
      </c>
      <c r="M448" s="318" t="n">
        <v>775500000</v>
      </c>
      <c r="N448" s="317" t="n">
        <v>17363000000</v>
      </c>
      <c r="O448" s="57" t="s">
        <v>39</v>
      </c>
      <c r="P448" s="319" t="n">
        <v>1461000000</v>
      </c>
      <c r="Q448" s="317"/>
      <c r="R448" s="70"/>
      <c r="S448" s="318"/>
      <c r="T448" s="317" t="n">
        <v>23130000000</v>
      </c>
      <c r="U448" s="70" t="s">
        <v>39</v>
      </c>
      <c r="V448" s="318" t="n">
        <v>760300000</v>
      </c>
      <c r="W448" s="317" t="n">
        <v>15583000000</v>
      </c>
      <c r="X448" s="70" t="s">
        <v>39</v>
      </c>
      <c r="Y448" s="318" t="n">
        <v>780300000</v>
      </c>
      <c r="Z448" s="317" t="n">
        <v>17432000000</v>
      </c>
      <c r="AA448" s="57" t="s">
        <v>39</v>
      </c>
      <c r="AB448" s="319" t="n">
        <v>1486000000</v>
      </c>
      <c r="AC448" s="69"/>
      <c r="AD448" s="69"/>
      <c r="AE448" s="69"/>
      <c r="BM448" s="113"/>
      <c r="BN448" s="113"/>
      <c r="BO448" s="113"/>
      <c r="BP448" s="113"/>
      <c r="BQ448" s="113"/>
      <c r="BR448" s="113"/>
      <c r="BS448" s="113"/>
      <c r="BT448" s="113"/>
      <c r="BU448" s="113"/>
      <c r="BV448" s="113"/>
      <c r="BW448" s="113"/>
      <c r="BX448" s="113"/>
      <c r="BY448" s="113"/>
      <c r="BZ448" s="113"/>
      <c r="CA448" s="113"/>
      <c r="CB448" s="113"/>
      <c r="CC448" s="113"/>
      <c r="CD448" s="113"/>
      <c r="CE448" s="113"/>
      <c r="CF448" s="113"/>
      <c r="CG448" s="113"/>
      <c r="CH448" s="113"/>
      <c r="CI448" s="113"/>
      <c r="CJ448" s="113"/>
      <c r="CK448" s="113"/>
      <c r="CL448" s="113"/>
      <c r="CM448" s="113"/>
      <c r="CN448" s="113"/>
      <c r="CO448" s="113"/>
      <c r="CP448" s="113"/>
      <c r="CQ448" s="113"/>
      <c r="CR448" s="113"/>
      <c r="CS448" s="113"/>
      <c r="CT448" s="113"/>
      <c r="CU448" s="113"/>
      <c r="CV448" s="113"/>
      <c r="CW448" s="113"/>
      <c r="CX448" s="113"/>
      <c r="CY448" s="113"/>
      <c r="CZ448" s="113"/>
      <c r="DA448" s="113"/>
      <c r="DB448" s="113"/>
      <c r="DC448" s="113"/>
      <c r="DD448" s="113"/>
      <c r="DE448" s="113"/>
      <c r="DF448" s="113"/>
      <c r="DG448" s="113"/>
      <c r="DH448" s="113"/>
      <c r="DI448" s="113"/>
      <c r="DJ448" s="113"/>
      <c r="DK448" s="113"/>
      <c r="DL448" s="113"/>
      <c r="DM448" s="113"/>
      <c r="DN448" s="113"/>
      <c r="DO448" s="113"/>
      <c r="DP448" s="113"/>
      <c r="DQ448" s="113"/>
      <c r="DR448" s="113"/>
      <c r="DS448" s="113"/>
      <c r="DT448" s="113"/>
      <c r="DU448" s="113"/>
      <c r="DV448" s="113"/>
      <c r="DW448" s="113"/>
      <c r="DX448" s="113"/>
      <c r="DY448" s="113"/>
      <c r="DZ448" s="113"/>
      <c r="EA448" s="113"/>
      <c r="EB448" s="113"/>
      <c r="EC448" s="113"/>
      <c r="ED448" s="113"/>
      <c r="EE448" s="113"/>
      <c r="EF448" s="113"/>
      <c r="EG448" s="113"/>
      <c r="EH448" s="113"/>
      <c r="EI448" s="113"/>
      <c r="EJ448" s="113"/>
      <c r="EK448" s="113"/>
      <c r="EL448" s="113"/>
      <c r="EM448" s="113"/>
      <c r="EN448" s="113"/>
      <c r="EO448" s="113"/>
      <c r="EP448" s="113"/>
      <c r="EQ448" s="113"/>
      <c r="ER448" s="113"/>
      <c r="ES448" s="113"/>
      <c r="ET448" s="113"/>
      <c r="EU448" s="113"/>
      <c r="EV448" s="113"/>
      <c r="EW448" s="113"/>
      <c r="EX448" s="113"/>
      <c r="EY448" s="113"/>
      <c r="EZ448" s="113"/>
      <c r="FA448" s="113"/>
      <c r="FB448" s="113"/>
      <c r="FC448" s="113"/>
      <c r="FD448" s="113"/>
      <c r="FE448" s="113"/>
      <c r="FF448" s="113"/>
      <c r="FG448" s="113"/>
      <c r="FH448" s="113"/>
      <c r="FI448" s="113"/>
      <c r="FJ448" s="113"/>
      <c r="FK448" s="113"/>
      <c r="FL448" s="113"/>
      <c r="FM448" s="113"/>
      <c r="FN448" s="113"/>
      <c r="FO448" s="113"/>
      <c r="FP448" s="113"/>
      <c r="FQ448" s="113"/>
      <c r="FR448" s="113"/>
      <c r="FS448" s="113"/>
      <c r="FT448" s="113"/>
      <c r="FU448" s="113"/>
      <c r="FV448" s="113"/>
      <c r="FW448" s="113"/>
      <c r="FX448" s="113"/>
      <c r="FY448" s="113"/>
      <c r="FZ448" s="113"/>
      <c r="GA448" s="113"/>
      <c r="GB448" s="113"/>
      <c r="GC448" s="113"/>
      <c r="GD448" s="113"/>
      <c r="GE448" s="113"/>
      <c r="GF448" s="113"/>
      <c r="GG448" s="113"/>
      <c r="GH448" s="113"/>
      <c r="GI448" s="113"/>
      <c r="GJ448" s="113"/>
      <c r="GK448" s="113"/>
      <c r="GL448" s="113"/>
      <c r="GM448" s="113"/>
      <c r="GN448" s="113"/>
      <c r="GO448" s="113"/>
      <c r="GP448" s="113"/>
      <c r="GQ448" s="113"/>
      <c r="GR448" s="113"/>
      <c r="GS448" s="113"/>
      <c r="GT448" s="113"/>
      <c r="GU448" s="113"/>
      <c r="GV448" s="113"/>
      <c r="GW448" s="113"/>
      <c r="GX448" s="113"/>
      <c r="GY448" s="113"/>
      <c r="GZ448" s="113"/>
      <c r="HA448" s="113"/>
      <c r="HB448" s="113"/>
      <c r="HC448" s="113"/>
      <c r="HD448" s="113"/>
      <c r="HE448" s="113"/>
      <c r="HF448" s="113"/>
      <c r="HG448" s="113"/>
      <c r="HH448" s="113"/>
      <c r="HI448" s="113"/>
      <c r="HJ448" s="113"/>
      <c r="HK448" s="113"/>
      <c r="HL448" s="113"/>
      <c r="HM448" s="113"/>
      <c r="HN448" s="113"/>
      <c r="HO448" s="113"/>
      <c r="HP448" s="113"/>
      <c r="HQ448" s="113"/>
      <c r="HR448" s="113"/>
      <c r="HS448" s="113"/>
      <c r="HT448" s="113"/>
      <c r="HU448" s="113"/>
      <c r="HV448" s="113"/>
      <c r="HW448" s="113"/>
      <c r="HX448" s="113"/>
      <c r="HY448" s="113"/>
      <c r="HZ448" s="113"/>
      <c r="IA448" s="113"/>
      <c r="IB448" s="113"/>
      <c r="IC448" s="113"/>
      <c r="ID448" s="113"/>
      <c r="IE448" s="113"/>
      <c r="IF448" s="113"/>
      <c r="IG448" s="113"/>
      <c r="IH448" s="113"/>
      <c r="II448" s="113"/>
      <c r="IJ448" s="113"/>
      <c r="IK448" s="113"/>
      <c r="IL448" s="113"/>
      <c r="IM448" s="113"/>
      <c r="IN448" s="113"/>
      <c r="IO448" s="113"/>
      <c r="IP448" s="113"/>
      <c r="IQ448" s="113"/>
      <c r="IR448" s="113"/>
      <c r="IS448" s="113"/>
      <c r="IT448" s="113"/>
      <c r="IU448" s="113"/>
      <c r="IV448" s="113"/>
      <c r="IW448" s="113"/>
    </row>
    <row r="449" customFormat="false" ht="28.4" hidden="false" customHeight="true" outlineLevel="0" collapsed="false">
      <c r="A449" s="86"/>
      <c r="B449" s="86" t="s">
        <v>1294</v>
      </c>
      <c r="C449" s="86"/>
      <c r="D449" s="86"/>
      <c r="E449" s="309"/>
      <c r="F449" s="89"/>
      <c r="G449" s="63" t="s">
        <v>176</v>
      </c>
      <c r="H449" s="209" t="str">
        <f aca="false">ROUND(H448*81/1000000,2)&amp;" ppm"</f>
        <v>1824120 ppm</v>
      </c>
      <c r="I449" s="91" t="s">
        <v>39</v>
      </c>
      <c r="J449" s="210" t="str">
        <f aca="false">ROUND(J448*81/1000000,2)&amp;" ppm"</f>
        <v>54958.5 ppm</v>
      </c>
      <c r="K449" s="209" t="str">
        <f aca="false">ROUND(K448*81/1000000,2)&amp;" ppm"</f>
        <v>1281825 ppm</v>
      </c>
      <c r="L449" s="91" t="s">
        <v>39</v>
      </c>
      <c r="M449" s="210" t="str">
        <f aca="false">ROUND(M448*81/1000000,2)&amp;" ppm"</f>
        <v>62815.5 ppm</v>
      </c>
      <c r="N449" s="209" t="str">
        <f aca="false">ROUND(N448*81/1000000,2)&amp;" ppm"</f>
        <v>1406403 ppm</v>
      </c>
      <c r="O449" s="91" t="s">
        <v>39</v>
      </c>
      <c r="P449" s="210" t="str">
        <f aca="false">ROUND(P448*81/1000000,2)&amp;" ppm"</f>
        <v>118341 ppm</v>
      </c>
      <c r="Q449" s="209"/>
      <c r="R449" s="91"/>
      <c r="S449" s="210"/>
      <c r="T449" s="209" t="str">
        <f aca="false">ROUND(T448*81/1000000,2)&amp;" ppm"</f>
        <v>1873530 ppm</v>
      </c>
      <c r="U449" s="91" t="s">
        <v>39</v>
      </c>
      <c r="V449" s="210" t="str">
        <f aca="false">ROUND(V448*81/1000000,2)&amp;" ppm"</f>
        <v>61584.3 ppm</v>
      </c>
      <c r="W449" s="209" t="str">
        <f aca="false">ROUND(W448*81/1000000,2)&amp;" ppm"</f>
        <v>1262223 ppm</v>
      </c>
      <c r="X449" s="91" t="s">
        <v>39</v>
      </c>
      <c r="Y449" s="210" t="str">
        <f aca="false">ROUND(Y448*81/1000000,2)&amp;" ppm"</f>
        <v>63204.3 ppm</v>
      </c>
      <c r="Z449" s="209" t="str">
        <f aca="false">ROUND(Z448*81/1000000,2)&amp;" ppm"</f>
        <v>1411992 ppm</v>
      </c>
      <c r="AA449" s="91" t="s">
        <v>39</v>
      </c>
      <c r="AB449" s="210" t="str">
        <f aca="false">ROUND(AB448*81/1000000,2)&amp;" ppm"</f>
        <v>120366 ppm</v>
      </c>
      <c r="AC449" s="73"/>
      <c r="AD449" s="70"/>
      <c r="AE449" s="74"/>
      <c r="BM449" s="113"/>
      <c r="BN449" s="113"/>
      <c r="BO449" s="113"/>
      <c r="BP449" s="113"/>
      <c r="BQ449" s="113"/>
      <c r="BR449" s="113"/>
      <c r="BS449" s="113"/>
      <c r="BT449" s="113"/>
      <c r="BU449" s="113"/>
      <c r="BV449" s="113"/>
      <c r="BW449" s="113"/>
      <c r="BX449" s="113"/>
      <c r="BY449" s="113"/>
      <c r="BZ449" s="113"/>
      <c r="CA449" s="113"/>
      <c r="CB449" s="113"/>
      <c r="CC449" s="113"/>
      <c r="CD449" s="113"/>
      <c r="CE449" s="113"/>
      <c r="CF449" s="113"/>
      <c r="CG449" s="113"/>
      <c r="CH449" s="113"/>
      <c r="CI449" s="113"/>
      <c r="CJ449" s="113"/>
      <c r="CK449" s="113"/>
      <c r="CL449" s="113"/>
      <c r="CM449" s="113"/>
      <c r="CN449" s="113"/>
      <c r="CO449" s="113"/>
      <c r="CP449" s="113"/>
      <c r="CQ449" s="113"/>
      <c r="CR449" s="113"/>
      <c r="CS449" s="113"/>
      <c r="CT449" s="113"/>
      <c r="CU449" s="113"/>
      <c r="CV449" s="113"/>
      <c r="CW449" s="113"/>
      <c r="CX449" s="113"/>
      <c r="CY449" s="113"/>
      <c r="CZ449" s="113"/>
      <c r="DA449" s="113"/>
      <c r="DB449" s="113"/>
      <c r="DC449" s="113"/>
      <c r="DD449" s="113"/>
      <c r="DE449" s="113"/>
      <c r="DF449" s="113"/>
      <c r="DG449" s="113"/>
      <c r="DH449" s="113"/>
      <c r="DI449" s="113"/>
      <c r="DJ449" s="113"/>
      <c r="DK449" s="113"/>
      <c r="DL449" s="113"/>
      <c r="DM449" s="113"/>
      <c r="DN449" s="113"/>
      <c r="DO449" s="113"/>
      <c r="DP449" s="113"/>
      <c r="DQ449" s="113"/>
      <c r="DR449" s="113"/>
      <c r="DS449" s="113"/>
      <c r="DT449" s="113"/>
      <c r="DU449" s="113"/>
      <c r="DV449" s="113"/>
      <c r="DW449" s="113"/>
      <c r="DX449" s="113"/>
      <c r="DY449" s="113"/>
      <c r="DZ449" s="113"/>
      <c r="EA449" s="113"/>
      <c r="EB449" s="113"/>
      <c r="EC449" s="113"/>
      <c r="ED449" s="113"/>
      <c r="EE449" s="113"/>
      <c r="EF449" s="113"/>
      <c r="EG449" s="113"/>
      <c r="EH449" s="113"/>
      <c r="EI449" s="113"/>
      <c r="EJ449" s="113"/>
      <c r="EK449" s="113"/>
      <c r="EL449" s="113"/>
      <c r="EM449" s="113"/>
      <c r="EN449" s="113"/>
      <c r="EO449" s="113"/>
      <c r="EP449" s="113"/>
      <c r="EQ449" s="113"/>
      <c r="ER449" s="113"/>
      <c r="ES449" s="113"/>
      <c r="ET449" s="113"/>
      <c r="EU449" s="113"/>
      <c r="EV449" s="113"/>
      <c r="EW449" s="113"/>
      <c r="EX449" s="113"/>
      <c r="EY449" s="113"/>
      <c r="EZ449" s="113"/>
      <c r="FA449" s="113"/>
      <c r="FB449" s="113"/>
      <c r="FC449" s="113"/>
      <c r="FD449" s="113"/>
      <c r="FE449" s="113"/>
      <c r="FF449" s="113"/>
      <c r="FG449" s="113"/>
      <c r="FH449" s="113"/>
      <c r="FI449" s="113"/>
      <c r="FJ449" s="113"/>
      <c r="FK449" s="113"/>
      <c r="FL449" s="113"/>
      <c r="FM449" s="113"/>
      <c r="FN449" s="113"/>
      <c r="FO449" s="113"/>
      <c r="FP449" s="113"/>
      <c r="FQ449" s="113"/>
      <c r="FR449" s="113"/>
      <c r="FS449" s="113"/>
      <c r="FT449" s="113"/>
      <c r="FU449" s="113"/>
      <c r="FV449" s="113"/>
      <c r="FW449" s="113"/>
      <c r="FX449" s="113"/>
      <c r="FY449" s="113"/>
      <c r="FZ449" s="113"/>
      <c r="GA449" s="113"/>
      <c r="GB449" s="113"/>
      <c r="GC449" s="113"/>
      <c r="GD449" s="113"/>
      <c r="GE449" s="113"/>
      <c r="GF449" s="113"/>
      <c r="GG449" s="113"/>
      <c r="GH449" s="113"/>
      <c r="GI449" s="113"/>
      <c r="GJ449" s="113"/>
      <c r="GK449" s="113"/>
      <c r="GL449" s="113"/>
      <c r="GM449" s="113"/>
      <c r="GN449" s="113"/>
      <c r="GO449" s="113"/>
      <c r="GP449" s="113"/>
      <c r="GQ449" s="113"/>
      <c r="GR449" s="113"/>
      <c r="GS449" s="113"/>
      <c r="GT449" s="113"/>
      <c r="GU449" s="113"/>
      <c r="GV449" s="113"/>
      <c r="GW449" s="113"/>
      <c r="GX449" s="113"/>
      <c r="GY449" s="113"/>
      <c r="GZ449" s="113"/>
      <c r="HA449" s="113"/>
      <c r="HB449" s="113"/>
      <c r="HC449" s="113"/>
      <c r="HD449" s="113"/>
      <c r="HE449" s="113"/>
      <c r="HF449" s="113"/>
      <c r="HG449" s="113"/>
      <c r="HH449" s="113"/>
      <c r="HI449" s="113"/>
      <c r="HJ449" s="113"/>
      <c r="HK449" s="113"/>
      <c r="HL449" s="113"/>
      <c r="HM449" s="113"/>
      <c r="HN449" s="113"/>
      <c r="HO449" s="113"/>
      <c r="HP449" s="113"/>
      <c r="HQ449" s="113"/>
      <c r="HR449" s="113"/>
      <c r="HS449" s="113"/>
      <c r="HT449" s="113"/>
      <c r="HU449" s="113"/>
      <c r="HV449" s="113"/>
      <c r="HW449" s="113"/>
      <c r="HX449" s="113"/>
      <c r="HY449" s="113"/>
      <c r="HZ449" s="113"/>
      <c r="IA449" s="113"/>
      <c r="IB449" s="113"/>
      <c r="IC449" s="113"/>
      <c r="ID449" s="113"/>
      <c r="IE449" s="113"/>
      <c r="IF449" s="113"/>
      <c r="IG449" s="113"/>
      <c r="IH449" s="113"/>
      <c r="II449" s="113"/>
      <c r="IJ449" s="113"/>
      <c r="IK449" s="113"/>
      <c r="IL449" s="113"/>
      <c r="IM449" s="113"/>
      <c r="IN449" s="113"/>
      <c r="IO449" s="113"/>
      <c r="IP449" s="113"/>
      <c r="IQ449" s="113"/>
      <c r="IR449" s="113"/>
      <c r="IS449" s="113"/>
      <c r="IT449" s="113"/>
      <c r="IU449" s="113"/>
      <c r="IV449" s="113"/>
      <c r="IW449" s="113"/>
    </row>
    <row r="450" customFormat="false" ht="39.8" hidden="false" customHeight="true" outlineLevel="0" collapsed="false">
      <c r="A450" s="86"/>
      <c r="B450" s="86"/>
      <c r="C450" s="86"/>
      <c r="D450" s="86"/>
      <c r="E450" s="86"/>
      <c r="F450" s="89"/>
      <c r="G450" s="63" t="s">
        <v>111</v>
      </c>
      <c r="H450" s="134"/>
      <c r="I450" s="134"/>
      <c r="J450" s="134"/>
      <c r="K450" s="108"/>
      <c r="L450" s="109"/>
      <c r="M450" s="110"/>
      <c r="N450" s="135"/>
      <c r="O450" s="109"/>
      <c r="P450" s="136"/>
      <c r="Q450" s="108"/>
      <c r="R450" s="109"/>
      <c r="S450" s="110"/>
      <c r="T450" s="108"/>
      <c r="U450" s="109" t="s">
        <v>1274</v>
      </c>
      <c r="V450" s="110" t="s">
        <v>1303</v>
      </c>
      <c r="W450" s="108"/>
      <c r="X450" s="109" t="s">
        <v>1275</v>
      </c>
      <c r="Y450" s="110" t="s">
        <v>1303</v>
      </c>
      <c r="Z450" s="134" t="s">
        <v>1304</v>
      </c>
      <c r="AA450" s="134"/>
      <c r="AB450" s="134"/>
      <c r="AC450" s="108"/>
      <c r="AD450" s="109"/>
      <c r="AE450" s="110"/>
      <c r="BM450" s="113"/>
      <c r="BN450" s="113"/>
      <c r="BO450" s="113"/>
      <c r="BP450" s="113"/>
      <c r="BQ450" s="113"/>
      <c r="BR450" s="113"/>
      <c r="BS450" s="113"/>
      <c r="BT450" s="113"/>
      <c r="BU450" s="113"/>
      <c r="BV450" s="113"/>
      <c r="BW450" s="113"/>
      <c r="BX450" s="113"/>
      <c r="BY450" s="113"/>
      <c r="BZ450" s="113"/>
      <c r="CA450" s="113"/>
      <c r="CB450" s="113"/>
      <c r="CC450" s="113"/>
      <c r="CD450" s="113"/>
      <c r="CE450" s="113"/>
      <c r="CF450" s="113"/>
      <c r="CG450" s="113"/>
      <c r="CH450" s="113"/>
      <c r="CI450" s="113"/>
      <c r="CJ450" s="113"/>
      <c r="CK450" s="113"/>
      <c r="CL450" s="113"/>
      <c r="CM450" s="113"/>
      <c r="CN450" s="113"/>
      <c r="CO450" s="113"/>
      <c r="CP450" s="113"/>
      <c r="CQ450" s="113"/>
      <c r="CR450" s="113"/>
      <c r="CS450" s="113"/>
      <c r="CT450" s="113"/>
      <c r="CU450" s="113"/>
      <c r="CV450" s="113"/>
      <c r="CW450" s="113"/>
      <c r="CX450" s="113"/>
      <c r="CY450" s="113"/>
      <c r="CZ450" s="113"/>
      <c r="DA450" s="113"/>
      <c r="DB450" s="113"/>
      <c r="DC450" s="113"/>
      <c r="DD450" s="113"/>
      <c r="DE450" s="113"/>
      <c r="DF450" s="113"/>
      <c r="DG450" s="113"/>
      <c r="DH450" s="113"/>
      <c r="DI450" s="113"/>
      <c r="DJ450" s="113"/>
      <c r="DK450" s="113"/>
      <c r="DL450" s="113"/>
      <c r="DM450" s="113"/>
      <c r="DN450" s="113"/>
      <c r="DO450" s="113"/>
      <c r="DP450" s="113"/>
      <c r="DQ450" s="113"/>
      <c r="DR450" s="113"/>
      <c r="DS450" s="113"/>
      <c r="DT450" s="113"/>
      <c r="DU450" s="113"/>
      <c r="DV450" s="113"/>
      <c r="DW450" s="113"/>
      <c r="DX450" s="113"/>
      <c r="DY450" s="113"/>
      <c r="DZ450" s="113"/>
      <c r="EA450" s="113"/>
      <c r="EB450" s="113"/>
      <c r="EC450" s="113"/>
      <c r="ED450" s="113"/>
      <c r="EE450" s="113"/>
      <c r="EF450" s="113"/>
      <c r="EG450" s="113"/>
      <c r="EH450" s="113"/>
      <c r="EI450" s="113"/>
      <c r="EJ450" s="113"/>
      <c r="EK450" s="113"/>
      <c r="EL450" s="113"/>
      <c r="EM450" s="113"/>
      <c r="EN450" s="113"/>
      <c r="EO450" s="113"/>
      <c r="EP450" s="113"/>
      <c r="EQ450" s="113"/>
      <c r="ER450" s="113"/>
      <c r="ES450" s="113"/>
      <c r="ET450" s="113"/>
      <c r="EU450" s="113"/>
      <c r="EV450" s="113"/>
      <c r="EW450" s="113"/>
      <c r="EX450" s="113"/>
      <c r="EY450" s="113"/>
      <c r="EZ450" s="113"/>
      <c r="FA450" s="113"/>
      <c r="FB450" s="113"/>
      <c r="FC450" s="113"/>
      <c r="FD450" s="113"/>
      <c r="FE450" s="113"/>
      <c r="FF450" s="113"/>
      <c r="FG450" s="113"/>
      <c r="FH450" s="113"/>
      <c r="FI450" s="113"/>
      <c r="FJ450" s="113"/>
      <c r="FK450" s="113"/>
      <c r="FL450" s="113"/>
      <c r="FM450" s="113"/>
      <c r="FN450" s="113"/>
      <c r="FO450" s="113"/>
      <c r="FP450" s="113"/>
      <c r="FQ450" s="113"/>
      <c r="FR450" s="113"/>
      <c r="FS450" s="113"/>
      <c r="FT450" s="113"/>
      <c r="FU450" s="113"/>
      <c r="FV450" s="113"/>
      <c r="FW450" s="113"/>
      <c r="FX450" s="113"/>
      <c r="FY450" s="113"/>
      <c r="FZ450" s="113"/>
      <c r="GA450" s="113"/>
      <c r="GB450" s="113"/>
      <c r="GC450" s="113"/>
      <c r="GD450" s="113"/>
      <c r="GE450" s="113"/>
      <c r="GF450" s="113"/>
      <c r="GG450" s="113"/>
      <c r="GH450" s="113"/>
      <c r="GI450" s="113"/>
      <c r="GJ450" s="113"/>
      <c r="GK450" s="113"/>
      <c r="GL450" s="113"/>
      <c r="GM450" s="113"/>
      <c r="GN450" s="113"/>
      <c r="GO450" s="113"/>
      <c r="GP450" s="113"/>
      <c r="GQ450" s="113"/>
      <c r="GR450" s="113"/>
      <c r="GS450" s="113"/>
      <c r="GT450" s="113"/>
      <c r="GU450" s="113"/>
      <c r="GV450" s="113"/>
      <c r="GW450" s="113"/>
      <c r="GX450" s="113"/>
      <c r="GY450" s="113"/>
      <c r="GZ450" s="113"/>
      <c r="HA450" s="113"/>
      <c r="HB450" s="113"/>
      <c r="HC450" s="113"/>
      <c r="HD450" s="113"/>
      <c r="HE450" s="113"/>
      <c r="HF450" s="113"/>
      <c r="HG450" s="113"/>
      <c r="HH450" s="113"/>
      <c r="HI450" s="113"/>
      <c r="HJ450" s="113"/>
      <c r="HK450" s="113"/>
      <c r="HL450" s="113"/>
      <c r="HM450" s="113"/>
      <c r="HN450" s="113"/>
      <c r="HO450" s="113"/>
      <c r="HP450" s="113"/>
      <c r="HQ450" s="113"/>
      <c r="HR450" s="113"/>
      <c r="HS450" s="113"/>
      <c r="HT450" s="113"/>
      <c r="HU450" s="113"/>
      <c r="HV450" s="113"/>
      <c r="HW450" s="113"/>
      <c r="HX450" s="113"/>
      <c r="HY450" s="113"/>
      <c r="HZ450" s="113"/>
      <c r="IA450" s="113"/>
      <c r="IB450" s="113"/>
      <c r="IC450" s="113"/>
      <c r="ID450" s="113"/>
      <c r="IE450" s="113"/>
      <c r="IF450" s="113"/>
      <c r="IG450" s="113"/>
      <c r="IH450" s="113"/>
      <c r="II450" s="113"/>
      <c r="IJ450" s="113"/>
      <c r="IK450" s="113"/>
      <c r="IL450" s="113"/>
      <c r="IM450" s="113"/>
      <c r="IN450" s="113"/>
      <c r="IO450" s="113"/>
      <c r="IP450" s="113"/>
      <c r="IQ450" s="113"/>
      <c r="IR450" s="113"/>
      <c r="IS450" s="113"/>
      <c r="IT450" s="113"/>
      <c r="IU450" s="113"/>
      <c r="IV450" s="113"/>
      <c r="IW450" s="113"/>
    </row>
    <row r="451" customFormat="false" ht="27.6" hidden="false" customHeight="true" outlineLevel="0" collapsed="false">
      <c r="A451" s="236"/>
      <c r="B451" s="86" t="s">
        <v>1305</v>
      </c>
      <c r="C451" s="86"/>
      <c r="D451" s="86"/>
      <c r="E451" s="86"/>
      <c r="F451" s="89"/>
      <c r="G451" s="63" t="s">
        <v>208</v>
      </c>
      <c r="H451" s="317"/>
      <c r="I451" s="57"/>
      <c r="J451" s="319"/>
      <c r="K451" s="56"/>
      <c r="L451" s="57"/>
      <c r="M451" s="58"/>
      <c r="N451" s="56"/>
      <c r="O451" s="57"/>
      <c r="P451" s="58"/>
      <c r="Q451" s="317"/>
      <c r="R451" s="70"/>
      <c r="S451" s="318"/>
      <c r="T451" s="317" t="n">
        <v>22640000000</v>
      </c>
      <c r="U451" s="70" t="s">
        <v>39</v>
      </c>
      <c r="V451" s="318" t="n">
        <v>740500000</v>
      </c>
      <c r="W451" s="317" t="n">
        <v>15997000000</v>
      </c>
      <c r="X451" s="70" t="s">
        <v>39</v>
      </c>
      <c r="Y451" s="318" t="n">
        <v>800300000</v>
      </c>
      <c r="Z451" s="317" t="n">
        <v>17350000000</v>
      </c>
      <c r="AA451" s="57" t="s">
        <v>39</v>
      </c>
      <c r="AB451" s="319" t="n">
        <v>1479000000</v>
      </c>
      <c r="AC451" s="71"/>
      <c r="AD451" s="70"/>
      <c r="AE451" s="58"/>
      <c r="BM451" s="113"/>
      <c r="BN451" s="113"/>
      <c r="BO451" s="113"/>
      <c r="BP451" s="113"/>
      <c r="BQ451" s="113"/>
      <c r="BR451" s="113"/>
      <c r="BS451" s="113"/>
      <c r="BT451" s="113"/>
      <c r="BU451" s="113"/>
      <c r="BV451" s="113"/>
      <c r="BW451" s="113"/>
      <c r="BX451" s="113"/>
      <c r="BY451" s="113"/>
      <c r="BZ451" s="113"/>
      <c r="CA451" s="113"/>
      <c r="CB451" s="113"/>
      <c r="CC451" s="113"/>
      <c r="CD451" s="113"/>
      <c r="CE451" s="113"/>
      <c r="CF451" s="113"/>
      <c r="CG451" s="113"/>
      <c r="CH451" s="113"/>
      <c r="CI451" s="113"/>
      <c r="CJ451" s="113"/>
      <c r="CK451" s="113"/>
      <c r="CL451" s="113"/>
      <c r="CM451" s="113"/>
      <c r="CN451" s="113"/>
      <c r="CO451" s="113"/>
      <c r="CP451" s="113"/>
      <c r="CQ451" s="113"/>
      <c r="CR451" s="113"/>
      <c r="CS451" s="113"/>
      <c r="CT451" s="113"/>
      <c r="CU451" s="113"/>
      <c r="CV451" s="113"/>
      <c r="CW451" s="113"/>
      <c r="CX451" s="113"/>
      <c r="CY451" s="113"/>
      <c r="CZ451" s="113"/>
      <c r="DA451" s="113"/>
      <c r="DB451" s="113"/>
      <c r="DC451" s="113"/>
      <c r="DD451" s="113"/>
      <c r="DE451" s="113"/>
      <c r="DF451" s="113"/>
      <c r="DG451" s="113"/>
      <c r="DH451" s="113"/>
      <c r="DI451" s="113"/>
      <c r="DJ451" s="113"/>
      <c r="DK451" s="113"/>
      <c r="DL451" s="113"/>
      <c r="DM451" s="113"/>
      <c r="DN451" s="113"/>
      <c r="DO451" s="113"/>
      <c r="DP451" s="113"/>
      <c r="DQ451" s="113"/>
      <c r="DR451" s="113"/>
      <c r="DS451" s="113"/>
      <c r="DT451" s="113"/>
      <c r="DU451" s="113"/>
      <c r="DV451" s="113"/>
      <c r="DW451" s="113"/>
      <c r="DX451" s="113"/>
      <c r="DY451" s="113"/>
      <c r="DZ451" s="113"/>
      <c r="EA451" s="113"/>
      <c r="EB451" s="113"/>
      <c r="EC451" s="113"/>
      <c r="ED451" s="113"/>
      <c r="EE451" s="113"/>
      <c r="EF451" s="113"/>
      <c r="EG451" s="113"/>
      <c r="EH451" s="113"/>
      <c r="EI451" s="113"/>
      <c r="EJ451" s="113"/>
      <c r="EK451" s="113"/>
      <c r="EL451" s="113"/>
      <c r="EM451" s="113"/>
      <c r="EN451" s="113"/>
      <c r="EO451" s="113"/>
      <c r="EP451" s="113"/>
      <c r="EQ451" s="113"/>
      <c r="ER451" s="113"/>
      <c r="ES451" s="113"/>
      <c r="ET451" s="113"/>
      <c r="EU451" s="113"/>
      <c r="EV451" s="113"/>
      <c r="EW451" s="113"/>
      <c r="EX451" s="113"/>
      <c r="EY451" s="113"/>
      <c r="EZ451" s="113"/>
      <c r="FA451" s="113"/>
      <c r="FB451" s="113"/>
      <c r="FC451" s="113"/>
      <c r="FD451" s="113"/>
      <c r="FE451" s="113"/>
      <c r="FF451" s="113"/>
      <c r="FG451" s="113"/>
      <c r="FH451" s="113"/>
      <c r="FI451" s="113"/>
      <c r="FJ451" s="113"/>
      <c r="FK451" s="113"/>
      <c r="FL451" s="113"/>
      <c r="FM451" s="113"/>
      <c r="FN451" s="113"/>
      <c r="FO451" s="113"/>
      <c r="FP451" s="113"/>
      <c r="FQ451" s="113"/>
      <c r="FR451" s="113"/>
      <c r="FS451" s="113"/>
      <c r="FT451" s="113"/>
      <c r="FU451" s="113"/>
      <c r="FV451" s="113"/>
      <c r="FW451" s="113"/>
      <c r="FX451" s="113"/>
      <c r="FY451" s="113"/>
      <c r="FZ451" s="113"/>
      <c r="GA451" s="113"/>
      <c r="GB451" s="113"/>
      <c r="GC451" s="113"/>
      <c r="GD451" s="113"/>
      <c r="GE451" s="113"/>
      <c r="GF451" s="113"/>
      <c r="GG451" s="113"/>
      <c r="GH451" s="113"/>
      <c r="GI451" s="113"/>
      <c r="GJ451" s="113"/>
      <c r="GK451" s="113"/>
      <c r="GL451" s="113"/>
      <c r="GM451" s="113"/>
      <c r="GN451" s="113"/>
      <c r="GO451" s="113"/>
      <c r="GP451" s="113"/>
      <c r="GQ451" s="113"/>
      <c r="GR451" s="113"/>
      <c r="GS451" s="113"/>
      <c r="GT451" s="113"/>
      <c r="GU451" s="113"/>
      <c r="GV451" s="113"/>
      <c r="GW451" s="113"/>
      <c r="GX451" s="113"/>
      <c r="GY451" s="113"/>
      <c r="GZ451" s="113"/>
      <c r="HA451" s="113"/>
      <c r="HB451" s="113"/>
      <c r="HC451" s="113"/>
      <c r="HD451" s="113"/>
      <c r="HE451" s="113"/>
      <c r="HF451" s="113"/>
      <c r="HG451" s="113"/>
      <c r="HH451" s="113"/>
      <c r="HI451" s="113"/>
      <c r="HJ451" s="113"/>
      <c r="HK451" s="113"/>
      <c r="HL451" s="113"/>
      <c r="HM451" s="113"/>
      <c r="HN451" s="113"/>
      <c r="HO451" s="113"/>
      <c r="HP451" s="113"/>
      <c r="HQ451" s="113"/>
      <c r="HR451" s="113"/>
      <c r="HS451" s="113"/>
      <c r="HT451" s="113"/>
      <c r="HU451" s="113"/>
      <c r="HV451" s="113"/>
      <c r="HW451" s="113"/>
      <c r="HX451" s="113"/>
      <c r="HY451" s="113"/>
      <c r="HZ451" s="113"/>
      <c r="IA451" s="113"/>
      <c r="IB451" s="113"/>
      <c r="IC451" s="113"/>
      <c r="ID451" s="113"/>
      <c r="IE451" s="113"/>
      <c r="IF451" s="113"/>
      <c r="IG451" s="113"/>
      <c r="IH451" s="113"/>
      <c r="II451" s="113"/>
      <c r="IJ451" s="113"/>
      <c r="IK451" s="113"/>
      <c r="IL451" s="113"/>
      <c r="IM451" s="113"/>
      <c r="IN451" s="113"/>
      <c r="IO451" s="113"/>
      <c r="IP451" s="113"/>
      <c r="IQ451" s="113"/>
      <c r="IR451" s="113"/>
      <c r="IS451" s="113"/>
      <c r="IT451" s="113"/>
      <c r="IU451" s="113"/>
      <c r="IV451" s="113"/>
      <c r="IW451" s="113"/>
    </row>
    <row r="452" customFormat="false" ht="29.2" hidden="false" customHeight="true" outlineLevel="0" collapsed="false">
      <c r="A452" s="236"/>
      <c r="B452" s="236"/>
      <c r="C452" s="234"/>
      <c r="D452" s="234"/>
      <c r="E452" s="234"/>
      <c r="F452" s="89"/>
      <c r="G452" s="63" t="s">
        <v>176</v>
      </c>
      <c r="H452" s="209"/>
      <c r="I452" s="91"/>
      <c r="J452" s="210"/>
      <c r="K452" s="71"/>
      <c r="L452" s="57"/>
      <c r="M452" s="72"/>
      <c r="N452" s="56"/>
      <c r="O452" s="70"/>
      <c r="P452" s="58"/>
      <c r="Q452" s="209"/>
      <c r="R452" s="91"/>
      <c r="S452" s="210"/>
      <c r="T452" s="209" t="str">
        <f aca="false">ROUND(T451*81/1000000,2)&amp;" ppm"</f>
        <v>1833840 ppm</v>
      </c>
      <c r="U452" s="91" t="s">
        <v>39</v>
      </c>
      <c r="V452" s="210" t="str">
        <f aca="false">ROUND(V451*81/1000000,2)&amp;" ppm"</f>
        <v>59980.5 ppm</v>
      </c>
      <c r="W452" s="209" t="str">
        <f aca="false">ROUND(W451*81/1000000,2)&amp;" ppm"</f>
        <v>1295757 ppm</v>
      </c>
      <c r="X452" s="91" t="s">
        <v>39</v>
      </c>
      <c r="Y452" s="210" t="str">
        <f aca="false">ROUND(Y451*81/1000000,2)&amp;" ppm"</f>
        <v>64824.3 ppm</v>
      </c>
      <c r="Z452" s="209" t="str">
        <f aca="false">ROUND(Z451*81/1000000,2)&amp;" ppm"</f>
        <v>1405350 ppm</v>
      </c>
      <c r="AA452" s="91" t="s">
        <v>39</v>
      </c>
      <c r="AB452" s="210" t="str">
        <f aca="false">ROUND(AB451*81/1000000,2)&amp;" ppm"</f>
        <v>119799 ppm</v>
      </c>
      <c r="AC452" s="71"/>
      <c r="AD452" s="70"/>
      <c r="AE452" s="72"/>
      <c r="BM452" s="113"/>
      <c r="BN452" s="113"/>
      <c r="BO452" s="113"/>
      <c r="BP452" s="113"/>
      <c r="BQ452" s="113"/>
      <c r="BR452" s="113"/>
      <c r="BS452" s="113"/>
      <c r="BT452" s="113"/>
      <c r="BU452" s="113"/>
      <c r="BV452" s="113"/>
      <c r="BW452" s="113"/>
      <c r="BX452" s="113"/>
      <c r="BY452" s="113"/>
      <c r="BZ452" s="113"/>
      <c r="CA452" s="113"/>
      <c r="CB452" s="113"/>
      <c r="CC452" s="113"/>
      <c r="CD452" s="113"/>
      <c r="CE452" s="113"/>
      <c r="CF452" s="113"/>
      <c r="CG452" s="113"/>
      <c r="CH452" s="113"/>
      <c r="CI452" s="113"/>
      <c r="CJ452" s="113"/>
      <c r="CK452" s="113"/>
      <c r="CL452" s="113"/>
      <c r="CM452" s="113"/>
      <c r="CN452" s="113"/>
      <c r="CO452" s="113"/>
      <c r="CP452" s="113"/>
      <c r="CQ452" s="113"/>
      <c r="CR452" s="113"/>
      <c r="CS452" s="113"/>
      <c r="CT452" s="113"/>
      <c r="CU452" s="113"/>
      <c r="CV452" s="113"/>
      <c r="CW452" s="113"/>
      <c r="CX452" s="113"/>
      <c r="CY452" s="113"/>
      <c r="CZ452" s="113"/>
      <c r="DA452" s="113"/>
      <c r="DB452" s="113"/>
      <c r="DC452" s="113"/>
      <c r="DD452" s="113"/>
      <c r="DE452" s="113"/>
      <c r="DF452" s="113"/>
      <c r="DG452" s="113"/>
      <c r="DH452" s="113"/>
      <c r="DI452" s="113"/>
      <c r="DJ452" s="113"/>
      <c r="DK452" s="113"/>
      <c r="DL452" s="113"/>
      <c r="DM452" s="113"/>
      <c r="DN452" s="113"/>
      <c r="DO452" s="113"/>
      <c r="DP452" s="113"/>
      <c r="DQ452" s="113"/>
      <c r="DR452" s="113"/>
      <c r="DS452" s="113"/>
      <c r="DT452" s="113"/>
      <c r="DU452" s="113"/>
      <c r="DV452" s="113"/>
      <c r="DW452" s="113"/>
      <c r="DX452" s="113"/>
      <c r="DY452" s="113"/>
      <c r="DZ452" s="113"/>
      <c r="EA452" s="113"/>
      <c r="EB452" s="113"/>
      <c r="EC452" s="113"/>
      <c r="ED452" s="113"/>
      <c r="EE452" s="113"/>
      <c r="EF452" s="113"/>
      <c r="EG452" s="113"/>
      <c r="EH452" s="113"/>
      <c r="EI452" s="113"/>
      <c r="EJ452" s="113"/>
      <c r="EK452" s="113"/>
      <c r="EL452" s="113"/>
      <c r="EM452" s="113"/>
      <c r="EN452" s="113"/>
      <c r="EO452" s="113"/>
      <c r="EP452" s="113"/>
      <c r="EQ452" s="113"/>
      <c r="ER452" s="113"/>
      <c r="ES452" s="113"/>
      <c r="ET452" s="113"/>
      <c r="EU452" s="113"/>
      <c r="EV452" s="113"/>
      <c r="EW452" s="113"/>
      <c r="EX452" s="113"/>
      <c r="EY452" s="113"/>
      <c r="EZ452" s="113"/>
      <c r="FA452" s="113"/>
      <c r="FB452" s="113"/>
      <c r="FC452" s="113"/>
      <c r="FD452" s="113"/>
      <c r="FE452" s="113"/>
      <c r="FF452" s="113"/>
      <c r="FG452" s="113"/>
      <c r="FH452" s="113"/>
      <c r="FI452" s="113"/>
      <c r="FJ452" s="113"/>
      <c r="FK452" s="113"/>
      <c r="FL452" s="113"/>
      <c r="FM452" s="113"/>
      <c r="FN452" s="113"/>
      <c r="FO452" s="113"/>
      <c r="FP452" s="113"/>
      <c r="FQ452" s="113"/>
      <c r="FR452" s="113"/>
      <c r="FS452" s="113"/>
      <c r="FT452" s="113"/>
      <c r="FU452" s="113"/>
      <c r="FV452" s="113"/>
      <c r="FW452" s="113"/>
      <c r="FX452" s="113"/>
      <c r="FY452" s="113"/>
      <c r="FZ452" s="113"/>
      <c r="GA452" s="113"/>
      <c r="GB452" s="113"/>
      <c r="GC452" s="113"/>
      <c r="GD452" s="113"/>
      <c r="GE452" s="113"/>
      <c r="GF452" s="113"/>
      <c r="GG452" s="113"/>
      <c r="GH452" s="113"/>
      <c r="GI452" s="113"/>
      <c r="GJ452" s="113"/>
      <c r="GK452" s="113"/>
      <c r="GL452" s="113"/>
      <c r="GM452" s="113"/>
      <c r="GN452" s="113"/>
      <c r="GO452" s="113"/>
      <c r="GP452" s="113"/>
      <c r="GQ452" s="113"/>
      <c r="GR452" s="113"/>
      <c r="GS452" s="113"/>
      <c r="GT452" s="113"/>
      <c r="GU452" s="113"/>
      <c r="GV452" s="113"/>
      <c r="GW452" s="113"/>
      <c r="GX452" s="113"/>
      <c r="GY452" s="113"/>
      <c r="GZ452" s="113"/>
      <c r="HA452" s="113"/>
      <c r="HB452" s="113"/>
      <c r="HC452" s="113"/>
      <c r="HD452" s="113"/>
      <c r="HE452" s="113"/>
      <c r="HF452" s="113"/>
      <c r="HG452" s="113"/>
      <c r="HH452" s="113"/>
      <c r="HI452" s="113"/>
      <c r="HJ452" s="113"/>
      <c r="HK452" s="113"/>
      <c r="HL452" s="113"/>
      <c r="HM452" s="113"/>
      <c r="HN452" s="113"/>
      <c r="HO452" s="113"/>
      <c r="HP452" s="113"/>
      <c r="HQ452" s="113"/>
      <c r="HR452" s="113"/>
      <c r="HS452" s="113"/>
      <c r="HT452" s="113"/>
      <c r="HU452" s="113"/>
      <c r="HV452" s="113"/>
      <c r="HW452" s="113"/>
      <c r="HX452" s="113"/>
      <c r="HY452" s="113"/>
      <c r="HZ452" s="113"/>
      <c r="IA452" s="113"/>
      <c r="IB452" s="113"/>
      <c r="IC452" s="113"/>
      <c r="ID452" s="113"/>
      <c r="IE452" s="113"/>
      <c r="IF452" s="113"/>
      <c r="IG452" s="113"/>
      <c r="IH452" s="113"/>
      <c r="II452" s="113"/>
      <c r="IJ452" s="113"/>
      <c r="IK452" s="113"/>
      <c r="IL452" s="113"/>
      <c r="IM452" s="113"/>
      <c r="IN452" s="113"/>
      <c r="IO452" s="113"/>
      <c r="IP452" s="113"/>
      <c r="IQ452" s="113"/>
      <c r="IR452" s="113"/>
      <c r="IS452" s="113"/>
      <c r="IT452" s="113"/>
      <c r="IU452" s="113"/>
      <c r="IV452" s="113"/>
      <c r="IW452" s="113"/>
    </row>
    <row r="453" customFormat="false" ht="33.15" hidden="false" customHeight="true" outlineLevel="0" collapsed="false">
      <c r="A453" s="234"/>
      <c r="B453" s="234"/>
      <c r="C453" s="234"/>
      <c r="D453" s="234"/>
      <c r="E453" s="234"/>
      <c r="F453" s="89"/>
      <c r="G453" s="63" t="s">
        <v>111</v>
      </c>
      <c r="H453" s="134"/>
      <c r="I453" s="134"/>
      <c r="J453" s="134"/>
      <c r="K453" s="108"/>
      <c r="L453" s="109"/>
      <c r="M453" s="110"/>
      <c r="N453" s="135"/>
      <c r="O453" s="109"/>
      <c r="P453" s="136"/>
      <c r="Q453" s="108"/>
      <c r="R453" s="109"/>
      <c r="S453" s="110"/>
      <c r="T453" s="108"/>
      <c r="U453" s="109" t="s">
        <v>1274</v>
      </c>
      <c r="V453" s="110" t="s">
        <v>1306</v>
      </c>
      <c r="W453" s="108"/>
      <c r="X453" s="109" t="s">
        <v>1275</v>
      </c>
      <c r="Y453" s="110" t="s">
        <v>1306</v>
      </c>
      <c r="Z453" s="134" t="s">
        <v>1307</v>
      </c>
      <c r="AA453" s="134"/>
      <c r="AB453" s="134"/>
      <c r="AC453" s="108"/>
      <c r="AD453" s="109"/>
      <c r="AE453" s="110"/>
      <c r="BM453" s="113"/>
      <c r="BN453" s="113"/>
      <c r="BO453" s="113"/>
      <c r="BP453" s="113"/>
      <c r="BQ453" s="113"/>
      <c r="BR453" s="113"/>
      <c r="BS453" s="113"/>
      <c r="BT453" s="113"/>
      <c r="BU453" s="113"/>
      <c r="BV453" s="113"/>
      <c r="BW453" s="113"/>
      <c r="BX453" s="113"/>
      <c r="BY453" s="113"/>
      <c r="BZ453" s="113"/>
      <c r="CA453" s="113"/>
      <c r="CB453" s="113"/>
      <c r="CC453" s="113"/>
      <c r="CD453" s="113"/>
      <c r="CE453" s="113"/>
      <c r="CF453" s="113"/>
      <c r="CG453" s="113"/>
      <c r="CH453" s="113"/>
      <c r="CI453" s="113"/>
      <c r="CJ453" s="113"/>
      <c r="CK453" s="113"/>
      <c r="CL453" s="113"/>
      <c r="CM453" s="113"/>
      <c r="CN453" s="113"/>
      <c r="CO453" s="113"/>
      <c r="CP453" s="113"/>
      <c r="CQ453" s="113"/>
      <c r="CR453" s="113"/>
      <c r="CS453" s="113"/>
      <c r="CT453" s="113"/>
      <c r="CU453" s="113"/>
      <c r="CV453" s="113"/>
      <c r="CW453" s="113"/>
      <c r="CX453" s="113"/>
      <c r="CY453" s="113"/>
      <c r="CZ453" s="113"/>
      <c r="DA453" s="113"/>
      <c r="DB453" s="113"/>
      <c r="DC453" s="113"/>
      <c r="DD453" s="113"/>
      <c r="DE453" s="113"/>
      <c r="DF453" s="113"/>
      <c r="DG453" s="113"/>
      <c r="DH453" s="113"/>
      <c r="DI453" s="113"/>
      <c r="DJ453" s="113"/>
      <c r="DK453" s="113"/>
      <c r="DL453" s="113"/>
      <c r="DM453" s="113"/>
      <c r="DN453" s="113"/>
      <c r="DO453" s="113"/>
      <c r="DP453" s="113"/>
      <c r="DQ453" s="113"/>
      <c r="DR453" s="113"/>
      <c r="DS453" s="113"/>
      <c r="DT453" s="113"/>
      <c r="DU453" s="113"/>
      <c r="DV453" s="113"/>
      <c r="DW453" s="113"/>
      <c r="DX453" s="113"/>
      <c r="DY453" s="113"/>
      <c r="DZ453" s="113"/>
      <c r="EA453" s="113"/>
      <c r="EB453" s="113"/>
      <c r="EC453" s="113"/>
      <c r="ED453" s="113"/>
      <c r="EE453" s="113"/>
      <c r="EF453" s="113"/>
      <c r="EG453" s="113"/>
      <c r="EH453" s="113"/>
      <c r="EI453" s="113"/>
      <c r="EJ453" s="113"/>
      <c r="EK453" s="113"/>
      <c r="EL453" s="113"/>
      <c r="EM453" s="113"/>
      <c r="EN453" s="113"/>
      <c r="EO453" s="113"/>
      <c r="EP453" s="113"/>
      <c r="EQ453" s="113"/>
      <c r="ER453" s="113"/>
      <c r="ES453" s="113"/>
      <c r="ET453" s="113"/>
      <c r="EU453" s="113"/>
      <c r="EV453" s="113"/>
      <c r="EW453" s="113"/>
      <c r="EX453" s="113"/>
      <c r="EY453" s="113"/>
      <c r="EZ453" s="113"/>
      <c r="FA453" s="113"/>
      <c r="FB453" s="113"/>
      <c r="FC453" s="113"/>
      <c r="FD453" s="113"/>
      <c r="FE453" s="113"/>
      <c r="FF453" s="113"/>
      <c r="FG453" s="113"/>
      <c r="FH453" s="113"/>
      <c r="FI453" s="113"/>
      <c r="FJ453" s="113"/>
      <c r="FK453" s="113"/>
      <c r="FL453" s="113"/>
      <c r="FM453" s="113"/>
      <c r="FN453" s="113"/>
      <c r="FO453" s="113"/>
      <c r="FP453" s="113"/>
      <c r="FQ453" s="113"/>
      <c r="FR453" s="113"/>
      <c r="FS453" s="113"/>
      <c r="FT453" s="113"/>
      <c r="FU453" s="113"/>
      <c r="FV453" s="113"/>
      <c r="FW453" s="113"/>
      <c r="FX453" s="113"/>
      <c r="FY453" s="113"/>
      <c r="FZ453" s="113"/>
      <c r="GA453" s="113"/>
      <c r="GB453" s="113"/>
      <c r="GC453" s="113"/>
      <c r="GD453" s="113"/>
      <c r="GE453" s="113"/>
      <c r="GF453" s="113"/>
      <c r="GG453" s="113"/>
      <c r="GH453" s="113"/>
      <c r="GI453" s="113"/>
      <c r="GJ453" s="113"/>
      <c r="GK453" s="113"/>
      <c r="GL453" s="113"/>
      <c r="GM453" s="113"/>
      <c r="GN453" s="113"/>
      <c r="GO453" s="113"/>
      <c r="GP453" s="113"/>
      <c r="GQ453" s="113"/>
      <c r="GR453" s="113"/>
      <c r="GS453" s="113"/>
      <c r="GT453" s="113"/>
      <c r="GU453" s="113"/>
      <c r="GV453" s="113"/>
      <c r="GW453" s="113"/>
      <c r="GX453" s="113"/>
      <c r="GY453" s="113"/>
      <c r="GZ453" s="113"/>
      <c r="HA453" s="113"/>
      <c r="HB453" s="113"/>
      <c r="HC453" s="113"/>
      <c r="HD453" s="113"/>
      <c r="HE453" s="113"/>
      <c r="HF453" s="113"/>
      <c r="HG453" s="113"/>
      <c r="HH453" s="113"/>
      <c r="HI453" s="113"/>
      <c r="HJ453" s="113"/>
      <c r="HK453" s="113"/>
      <c r="HL453" s="113"/>
      <c r="HM453" s="113"/>
      <c r="HN453" s="113"/>
      <c r="HO453" s="113"/>
      <c r="HP453" s="113"/>
      <c r="HQ453" s="113"/>
      <c r="HR453" s="113"/>
      <c r="HS453" s="113"/>
      <c r="HT453" s="113"/>
      <c r="HU453" s="113"/>
      <c r="HV453" s="113"/>
      <c r="HW453" s="113"/>
      <c r="HX453" s="113"/>
      <c r="HY453" s="113"/>
      <c r="HZ453" s="113"/>
      <c r="IA453" s="113"/>
      <c r="IB453" s="113"/>
      <c r="IC453" s="113"/>
      <c r="ID453" s="113"/>
      <c r="IE453" s="113"/>
      <c r="IF453" s="113"/>
      <c r="IG453" s="113"/>
      <c r="IH453" s="113"/>
      <c r="II453" s="113"/>
      <c r="IJ453" s="113"/>
      <c r="IK453" s="113"/>
      <c r="IL453" s="113"/>
      <c r="IM453" s="113"/>
      <c r="IN453" s="113"/>
      <c r="IO453" s="113"/>
      <c r="IP453" s="113"/>
      <c r="IQ453" s="113"/>
      <c r="IR453" s="113"/>
      <c r="IS453" s="113"/>
      <c r="IT453" s="113"/>
      <c r="IU453" s="113"/>
      <c r="IV453" s="113"/>
      <c r="IW453" s="113"/>
    </row>
    <row r="454" customFormat="false" ht="27.6" hidden="false" customHeight="true" outlineLevel="0" collapsed="false">
      <c r="A454" s="236"/>
      <c r="B454" s="86"/>
      <c r="C454" s="86"/>
      <c r="D454" s="86"/>
      <c r="E454" s="86"/>
      <c r="F454" s="89"/>
      <c r="G454" s="63" t="s">
        <v>208</v>
      </c>
      <c r="H454" s="317"/>
      <c r="I454" s="57"/>
      <c r="J454" s="319"/>
      <c r="K454" s="56"/>
      <c r="L454" s="57"/>
      <c r="M454" s="58"/>
      <c r="N454" s="56"/>
      <c r="O454" s="57"/>
      <c r="P454" s="58"/>
      <c r="Q454" s="317"/>
      <c r="R454" s="70"/>
      <c r="S454" s="318"/>
      <c r="T454" s="317" t="n">
        <v>22774000000</v>
      </c>
      <c r="U454" s="70" t="s">
        <v>39</v>
      </c>
      <c r="V454" s="318" t="n">
        <v>734100000</v>
      </c>
      <c r="W454" s="317" t="n">
        <v>15939000000</v>
      </c>
      <c r="X454" s="70" t="s">
        <v>39</v>
      </c>
      <c r="Y454" s="318" t="n">
        <v>797300000</v>
      </c>
      <c r="Z454" s="317" t="n">
        <v>17323000000</v>
      </c>
      <c r="AA454" s="57" t="s">
        <v>39</v>
      </c>
      <c r="AB454" s="319" t="n">
        <v>1477000000</v>
      </c>
      <c r="AC454" s="71"/>
      <c r="AD454" s="70"/>
      <c r="AE454" s="58"/>
      <c r="BM454" s="113"/>
      <c r="BN454" s="113"/>
      <c r="BO454" s="113"/>
      <c r="BP454" s="113"/>
      <c r="BQ454" s="113"/>
      <c r="BR454" s="113"/>
      <c r="BS454" s="113"/>
      <c r="BT454" s="113"/>
      <c r="BU454" s="113"/>
      <c r="BV454" s="113"/>
      <c r="BW454" s="113"/>
      <c r="BX454" s="113"/>
      <c r="BY454" s="113"/>
      <c r="BZ454" s="113"/>
      <c r="CA454" s="113"/>
      <c r="CB454" s="113"/>
      <c r="CC454" s="113"/>
      <c r="CD454" s="113"/>
      <c r="CE454" s="113"/>
      <c r="CF454" s="113"/>
      <c r="CG454" s="113"/>
      <c r="CH454" s="113"/>
      <c r="CI454" s="113"/>
      <c r="CJ454" s="113"/>
      <c r="CK454" s="113"/>
      <c r="CL454" s="113"/>
      <c r="CM454" s="113"/>
      <c r="CN454" s="113"/>
      <c r="CO454" s="113"/>
      <c r="CP454" s="113"/>
      <c r="CQ454" s="113"/>
      <c r="CR454" s="113"/>
      <c r="CS454" s="113"/>
      <c r="CT454" s="113"/>
      <c r="CU454" s="113"/>
      <c r="CV454" s="113"/>
      <c r="CW454" s="113"/>
      <c r="CX454" s="113"/>
      <c r="CY454" s="113"/>
      <c r="CZ454" s="113"/>
      <c r="DA454" s="113"/>
      <c r="DB454" s="113"/>
      <c r="DC454" s="113"/>
      <c r="DD454" s="113"/>
      <c r="DE454" s="113"/>
      <c r="DF454" s="113"/>
      <c r="DG454" s="113"/>
      <c r="DH454" s="113"/>
      <c r="DI454" s="113"/>
      <c r="DJ454" s="113"/>
      <c r="DK454" s="113"/>
      <c r="DL454" s="113"/>
      <c r="DM454" s="113"/>
      <c r="DN454" s="113"/>
      <c r="DO454" s="113"/>
      <c r="DP454" s="113"/>
      <c r="DQ454" s="113"/>
      <c r="DR454" s="113"/>
      <c r="DS454" s="113"/>
      <c r="DT454" s="113"/>
      <c r="DU454" s="113"/>
      <c r="DV454" s="113"/>
      <c r="DW454" s="113"/>
      <c r="DX454" s="113"/>
      <c r="DY454" s="113"/>
      <c r="DZ454" s="113"/>
      <c r="EA454" s="113"/>
      <c r="EB454" s="113"/>
      <c r="EC454" s="113"/>
      <c r="ED454" s="113"/>
      <c r="EE454" s="113"/>
      <c r="EF454" s="113"/>
      <c r="EG454" s="113"/>
      <c r="EH454" s="113"/>
      <c r="EI454" s="113"/>
      <c r="EJ454" s="113"/>
      <c r="EK454" s="113"/>
      <c r="EL454" s="113"/>
      <c r="EM454" s="113"/>
      <c r="EN454" s="113"/>
      <c r="EO454" s="113"/>
      <c r="EP454" s="113"/>
      <c r="EQ454" s="113"/>
      <c r="ER454" s="113"/>
      <c r="ES454" s="113"/>
      <c r="ET454" s="113"/>
      <c r="EU454" s="113"/>
      <c r="EV454" s="113"/>
      <c r="EW454" s="113"/>
      <c r="EX454" s="113"/>
      <c r="EY454" s="113"/>
      <c r="EZ454" s="113"/>
      <c r="FA454" s="113"/>
      <c r="FB454" s="113"/>
      <c r="FC454" s="113"/>
      <c r="FD454" s="113"/>
      <c r="FE454" s="113"/>
      <c r="FF454" s="113"/>
      <c r="FG454" s="113"/>
      <c r="FH454" s="113"/>
      <c r="FI454" s="113"/>
      <c r="FJ454" s="113"/>
      <c r="FK454" s="113"/>
      <c r="FL454" s="113"/>
      <c r="FM454" s="113"/>
      <c r="FN454" s="113"/>
      <c r="FO454" s="113"/>
      <c r="FP454" s="113"/>
      <c r="FQ454" s="113"/>
      <c r="FR454" s="113"/>
      <c r="FS454" s="113"/>
      <c r="FT454" s="113"/>
      <c r="FU454" s="113"/>
      <c r="FV454" s="113"/>
      <c r="FW454" s="113"/>
      <c r="FX454" s="113"/>
      <c r="FY454" s="113"/>
      <c r="FZ454" s="113"/>
      <c r="GA454" s="113"/>
      <c r="GB454" s="113"/>
      <c r="GC454" s="113"/>
      <c r="GD454" s="113"/>
      <c r="GE454" s="113"/>
      <c r="GF454" s="113"/>
      <c r="GG454" s="113"/>
      <c r="GH454" s="113"/>
      <c r="GI454" s="113"/>
      <c r="GJ454" s="113"/>
      <c r="GK454" s="113"/>
      <c r="GL454" s="113"/>
      <c r="GM454" s="113"/>
      <c r="GN454" s="113"/>
      <c r="GO454" s="113"/>
      <c r="GP454" s="113"/>
      <c r="GQ454" s="113"/>
      <c r="GR454" s="113"/>
      <c r="GS454" s="113"/>
      <c r="GT454" s="113"/>
      <c r="GU454" s="113"/>
      <c r="GV454" s="113"/>
      <c r="GW454" s="113"/>
      <c r="GX454" s="113"/>
      <c r="GY454" s="113"/>
      <c r="GZ454" s="113"/>
      <c r="HA454" s="113"/>
      <c r="HB454" s="113"/>
      <c r="HC454" s="113"/>
      <c r="HD454" s="113"/>
      <c r="HE454" s="113"/>
      <c r="HF454" s="113"/>
      <c r="HG454" s="113"/>
      <c r="HH454" s="113"/>
      <c r="HI454" s="113"/>
      <c r="HJ454" s="113"/>
      <c r="HK454" s="113"/>
      <c r="HL454" s="113"/>
      <c r="HM454" s="113"/>
      <c r="HN454" s="113"/>
      <c r="HO454" s="113"/>
      <c r="HP454" s="113"/>
      <c r="HQ454" s="113"/>
      <c r="HR454" s="113"/>
      <c r="HS454" s="113"/>
      <c r="HT454" s="113"/>
      <c r="HU454" s="113"/>
      <c r="HV454" s="113"/>
      <c r="HW454" s="113"/>
      <c r="HX454" s="113"/>
      <c r="HY454" s="113"/>
      <c r="HZ454" s="113"/>
      <c r="IA454" s="113"/>
      <c r="IB454" s="113"/>
      <c r="IC454" s="113"/>
      <c r="ID454" s="113"/>
      <c r="IE454" s="113"/>
      <c r="IF454" s="113"/>
      <c r="IG454" s="113"/>
      <c r="IH454" s="113"/>
      <c r="II454" s="113"/>
      <c r="IJ454" s="113"/>
      <c r="IK454" s="113"/>
      <c r="IL454" s="113"/>
      <c r="IM454" s="113"/>
      <c r="IN454" s="113"/>
      <c r="IO454" s="113"/>
      <c r="IP454" s="113"/>
      <c r="IQ454" s="113"/>
      <c r="IR454" s="113"/>
      <c r="IS454" s="113"/>
      <c r="IT454" s="113"/>
      <c r="IU454" s="113"/>
      <c r="IV454" s="113"/>
      <c r="IW454" s="113"/>
    </row>
    <row r="455" customFormat="false" ht="29.2" hidden="false" customHeight="true" outlineLevel="0" collapsed="false">
      <c r="A455" s="236"/>
      <c r="B455" s="236"/>
      <c r="C455" s="234"/>
      <c r="D455" s="234"/>
      <c r="E455" s="234"/>
      <c r="F455" s="89"/>
      <c r="G455" s="63" t="s">
        <v>176</v>
      </c>
      <c r="H455" s="209"/>
      <c r="I455" s="91"/>
      <c r="J455" s="210"/>
      <c r="K455" s="71"/>
      <c r="L455" s="57"/>
      <c r="M455" s="72"/>
      <c r="N455" s="56"/>
      <c r="O455" s="70"/>
      <c r="P455" s="58"/>
      <c r="Q455" s="209"/>
      <c r="R455" s="91"/>
      <c r="S455" s="210"/>
      <c r="T455" s="209" t="str">
        <f aca="false">ROUND(T454*81/1000000,2)&amp;" ppm"</f>
        <v>1844694 ppm</v>
      </c>
      <c r="U455" s="91" t="s">
        <v>39</v>
      </c>
      <c r="V455" s="210" t="str">
        <f aca="false">ROUND(V454*81/1000000,2)&amp;" ppm"</f>
        <v>59462.1 ppm</v>
      </c>
      <c r="W455" s="209" t="str">
        <f aca="false">ROUND(W454*81/1000000,2)&amp;" ppm"</f>
        <v>1291059 ppm</v>
      </c>
      <c r="X455" s="91" t="s">
        <v>39</v>
      </c>
      <c r="Y455" s="210" t="str">
        <f aca="false">ROUND(Y454*81/1000000,2)&amp;" ppm"</f>
        <v>64581.3 ppm</v>
      </c>
      <c r="Z455" s="209" t="str">
        <f aca="false">ROUND(Z454*81/1000000,2)&amp;" ppm"</f>
        <v>1403163 ppm</v>
      </c>
      <c r="AA455" s="91" t="s">
        <v>39</v>
      </c>
      <c r="AB455" s="210" t="str">
        <f aca="false">ROUND(AB454*81/1000000,2)&amp;" ppm"</f>
        <v>119637 ppm</v>
      </c>
      <c r="AC455" s="71"/>
      <c r="AD455" s="70"/>
      <c r="AE455" s="72"/>
      <c r="BM455" s="113"/>
      <c r="BN455" s="113"/>
      <c r="BO455" s="113"/>
      <c r="BP455" s="113"/>
      <c r="BQ455" s="113"/>
      <c r="BR455" s="113"/>
      <c r="BS455" s="113"/>
      <c r="BT455" s="113"/>
      <c r="BU455" s="113"/>
      <c r="BV455" s="113"/>
      <c r="BW455" s="113"/>
      <c r="BX455" s="113"/>
      <c r="BY455" s="113"/>
      <c r="BZ455" s="113"/>
      <c r="CA455" s="113"/>
      <c r="CB455" s="113"/>
      <c r="CC455" s="113"/>
      <c r="CD455" s="113"/>
      <c r="CE455" s="113"/>
      <c r="CF455" s="113"/>
      <c r="CG455" s="113"/>
      <c r="CH455" s="113"/>
      <c r="CI455" s="113"/>
      <c r="CJ455" s="113"/>
      <c r="CK455" s="113"/>
      <c r="CL455" s="113"/>
      <c r="CM455" s="113"/>
      <c r="CN455" s="113"/>
      <c r="CO455" s="113"/>
      <c r="CP455" s="113"/>
      <c r="CQ455" s="113"/>
      <c r="CR455" s="113"/>
      <c r="CS455" s="113"/>
      <c r="CT455" s="113"/>
      <c r="CU455" s="113"/>
      <c r="CV455" s="113"/>
      <c r="CW455" s="113"/>
      <c r="CX455" s="113"/>
      <c r="CY455" s="113"/>
      <c r="CZ455" s="113"/>
      <c r="DA455" s="113"/>
      <c r="DB455" s="113"/>
      <c r="DC455" s="113"/>
      <c r="DD455" s="113"/>
      <c r="DE455" s="113"/>
      <c r="DF455" s="113"/>
      <c r="DG455" s="113"/>
      <c r="DH455" s="113"/>
      <c r="DI455" s="113"/>
      <c r="DJ455" s="113"/>
      <c r="DK455" s="113"/>
      <c r="DL455" s="113"/>
      <c r="DM455" s="113"/>
      <c r="DN455" s="113"/>
      <c r="DO455" s="113"/>
      <c r="DP455" s="113"/>
      <c r="DQ455" s="113"/>
      <c r="DR455" s="113"/>
      <c r="DS455" s="113"/>
      <c r="DT455" s="113"/>
      <c r="DU455" s="113"/>
      <c r="DV455" s="113"/>
      <c r="DW455" s="113"/>
      <c r="DX455" s="113"/>
      <c r="DY455" s="113"/>
      <c r="DZ455" s="113"/>
      <c r="EA455" s="113"/>
      <c r="EB455" s="113"/>
      <c r="EC455" s="113"/>
      <c r="ED455" s="113"/>
      <c r="EE455" s="113"/>
      <c r="EF455" s="113"/>
      <c r="EG455" s="113"/>
      <c r="EH455" s="113"/>
      <c r="EI455" s="113"/>
      <c r="EJ455" s="113"/>
      <c r="EK455" s="113"/>
      <c r="EL455" s="113"/>
      <c r="EM455" s="113"/>
      <c r="EN455" s="113"/>
      <c r="EO455" s="113"/>
      <c r="EP455" s="113"/>
      <c r="EQ455" s="113"/>
      <c r="ER455" s="113"/>
      <c r="ES455" s="113"/>
      <c r="ET455" s="113"/>
      <c r="EU455" s="113"/>
      <c r="EV455" s="113"/>
      <c r="EW455" s="113"/>
      <c r="EX455" s="113"/>
      <c r="EY455" s="113"/>
      <c r="EZ455" s="113"/>
      <c r="FA455" s="113"/>
      <c r="FB455" s="113"/>
      <c r="FC455" s="113"/>
      <c r="FD455" s="113"/>
      <c r="FE455" s="113"/>
      <c r="FF455" s="113"/>
      <c r="FG455" s="113"/>
      <c r="FH455" s="113"/>
      <c r="FI455" s="113"/>
      <c r="FJ455" s="113"/>
      <c r="FK455" s="113"/>
      <c r="FL455" s="113"/>
      <c r="FM455" s="113"/>
      <c r="FN455" s="113"/>
      <c r="FO455" s="113"/>
      <c r="FP455" s="113"/>
      <c r="FQ455" s="113"/>
      <c r="FR455" s="113"/>
      <c r="FS455" s="113"/>
      <c r="FT455" s="113"/>
      <c r="FU455" s="113"/>
      <c r="FV455" s="113"/>
      <c r="FW455" s="113"/>
      <c r="FX455" s="113"/>
      <c r="FY455" s="113"/>
      <c r="FZ455" s="113"/>
      <c r="GA455" s="113"/>
      <c r="GB455" s="113"/>
      <c r="GC455" s="113"/>
      <c r="GD455" s="113"/>
      <c r="GE455" s="113"/>
      <c r="GF455" s="113"/>
      <c r="GG455" s="113"/>
      <c r="GH455" s="113"/>
      <c r="GI455" s="113"/>
      <c r="GJ455" s="113"/>
      <c r="GK455" s="113"/>
      <c r="GL455" s="113"/>
      <c r="GM455" s="113"/>
      <c r="GN455" s="113"/>
      <c r="GO455" s="113"/>
      <c r="GP455" s="113"/>
      <c r="GQ455" s="113"/>
      <c r="GR455" s="113"/>
      <c r="GS455" s="113"/>
      <c r="GT455" s="113"/>
      <c r="GU455" s="113"/>
      <c r="GV455" s="113"/>
      <c r="GW455" s="113"/>
      <c r="GX455" s="113"/>
      <c r="GY455" s="113"/>
      <c r="GZ455" s="113"/>
      <c r="HA455" s="113"/>
      <c r="HB455" s="113"/>
      <c r="HC455" s="113"/>
      <c r="HD455" s="113"/>
      <c r="HE455" s="113"/>
      <c r="HF455" s="113"/>
      <c r="HG455" s="113"/>
      <c r="HH455" s="113"/>
      <c r="HI455" s="113"/>
      <c r="HJ455" s="113"/>
      <c r="HK455" s="113"/>
      <c r="HL455" s="113"/>
      <c r="HM455" s="113"/>
      <c r="HN455" s="113"/>
      <c r="HO455" s="113"/>
      <c r="HP455" s="113"/>
      <c r="HQ455" s="113"/>
      <c r="HR455" s="113"/>
      <c r="HS455" s="113"/>
      <c r="HT455" s="113"/>
      <c r="HU455" s="113"/>
      <c r="HV455" s="113"/>
      <c r="HW455" s="113"/>
      <c r="HX455" s="113"/>
      <c r="HY455" s="113"/>
      <c r="HZ455" s="113"/>
      <c r="IA455" s="113"/>
      <c r="IB455" s="113"/>
      <c r="IC455" s="113"/>
      <c r="ID455" s="113"/>
      <c r="IE455" s="113"/>
      <c r="IF455" s="113"/>
      <c r="IG455" s="113"/>
      <c r="IH455" s="113"/>
      <c r="II455" s="113"/>
      <c r="IJ455" s="113"/>
      <c r="IK455" s="113"/>
      <c r="IL455" s="113"/>
      <c r="IM455" s="113"/>
      <c r="IN455" s="113"/>
      <c r="IO455" s="113"/>
      <c r="IP455" s="113"/>
      <c r="IQ455" s="113"/>
      <c r="IR455" s="113"/>
      <c r="IS455" s="113"/>
      <c r="IT455" s="113"/>
      <c r="IU455" s="113"/>
      <c r="IV455" s="113"/>
      <c r="IW455" s="113"/>
    </row>
    <row r="456" customFormat="false" ht="41.45" hidden="false" customHeight="true" outlineLevel="0" collapsed="false">
      <c r="A456" s="234"/>
      <c r="B456" s="234"/>
      <c r="C456" s="234"/>
      <c r="D456" s="234"/>
      <c r="E456" s="234"/>
      <c r="F456" s="89"/>
      <c r="G456" s="63" t="s">
        <v>111</v>
      </c>
      <c r="H456" s="134"/>
      <c r="I456" s="134"/>
      <c r="J456" s="134"/>
      <c r="K456" s="108"/>
      <c r="L456" s="109"/>
      <c r="M456" s="110"/>
      <c r="N456" s="135"/>
      <c r="O456" s="109"/>
      <c r="P456" s="136"/>
      <c r="Q456" s="108"/>
      <c r="R456" s="109"/>
      <c r="S456" s="110"/>
      <c r="T456" s="108"/>
      <c r="U456" s="109" t="s">
        <v>1274</v>
      </c>
      <c r="V456" s="110" t="s">
        <v>1308</v>
      </c>
      <c r="W456" s="108"/>
      <c r="X456" s="109" t="s">
        <v>1275</v>
      </c>
      <c r="Y456" s="110" t="s">
        <v>1308</v>
      </c>
      <c r="Z456" s="134" t="s">
        <v>1309</v>
      </c>
      <c r="AA456" s="134"/>
      <c r="AB456" s="134"/>
      <c r="AC456" s="108"/>
      <c r="AD456" s="109"/>
      <c r="AE456" s="110"/>
      <c r="BM456" s="113"/>
      <c r="BN456" s="113"/>
      <c r="BO456" s="113"/>
      <c r="BP456" s="113"/>
      <c r="BQ456" s="113"/>
      <c r="BR456" s="113"/>
      <c r="BS456" s="113"/>
      <c r="BT456" s="113"/>
      <c r="BU456" s="113"/>
      <c r="BV456" s="113"/>
      <c r="BW456" s="113"/>
      <c r="BX456" s="113"/>
      <c r="BY456" s="113"/>
      <c r="BZ456" s="113"/>
      <c r="CA456" s="113"/>
      <c r="CB456" s="113"/>
      <c r="CC456" s="113"/>
      <c r="CD456" s="113"/>
      <c r="CE456" s="113"/>
      <c r="CF456" s="113"/>
      <c r="CG456" s="113"/>
      <c r="CH456" s="113"/>
      <c r="CI456" s="113"/>
      <c r="CJ456" s="113"/>
      <c r="CK456" s="113"/>
      <c r="CL456" s="113"/>
      <c r="CM456" s="113"/>
      <c r="CN456" s="113"/>
      <c r="CO456" s="113"/>
      <c r="CP456" s="113"/>
      <c r="CQ456" s="113"/>
      <c r="CR456" s="113"/>
      <c r="CS456" s="113"/>
      <c r="CT456" s="113"/>
      <c r="CU456" s="113"/>
      <c r="CV456" s="113"/>
      <c r="CW456" s="113"/>
      <c r="CX456" s="113"/>
      <c r="CY456" s="113"/>
      <c r="CZ456" s="113"/>
      <c r="DA456" s="113"/>
      <c r="DB456" s="113"/>
      <c r="DC456" s="113"/>
      <c r="DD456" s="113"/>
      <c r="DE456" s="113"/>
      <c r="DF456" s="113"/>
      <c r="DG456" s="113"/>
      <c r="DH456" s="113"/>
      <c r="DI456" s="113"/>
      <c r="DJ456" s="113"/>
      <c r="DK456" s="113"/>
      <c r="DL456" s="113"/>
      <c r="DM456" s="113"/>
      <c r="DN456" s="113"/>
      <c r="DO456" s="113"/>
      <c r="DP456" s="113"/>
      <c r="DQ456" s="113"/>
      <c r="DR456" s="113"/>
      <c r="DS456" s="113"/>
      <c r="DT456" s="113"/>
      <c r="DU456" s="113"/>
      <c r="DV456" s="113"/>
      <c r="DW456" s="113"/>
      <c r="DX456" s="113"/>
      <c r="DY456" s="113"/>
      <c r="DZ456" s="113"/>
      <c r="EA456" s="113"/>
      <c r="EB456" s="113"/>
      <c r="EC456" s="113"/>
      <c r="ED456" s="113"/>
      <c r="EE456" s="113"/>
      <c r="EF456" s="113"/>
      <c r="EG456" s="113"/>
      <c r="EH456" s="113"/>
      <c r="EI456" s="113"/>
      <c r="EJ456" s="113"/>
      <c r="EK456" s="113"/>
      <c r="EL456" s="113"/>
      <c r="EM456" s="113"/>
      <c r="EN456" s="113"/>
      <c r="EO456" s="113"/>
      <c r="EP456" s="113"/>
      <c r="EQ456" s="113"/>
      <c r="ER456" s="113"/>
      <c r="ES456" s="113"/>
      <c r="ET456" s="113"/>
      <c r="EU456" s="113"/>
      <c r="EV456" s="113"/>
      <c r="EW456" s="113"/>
      <c r="EX456" s="113"/>
      <c r="EY456" s="113"/>
      <c r="EZ456" s="113"/>
      <c r="FA456" s="113"/>
      <c r="FB456" s="113"/>
      <c r="FC456" s="113"/>
      <c r="FD456" s="113"/>
      <c r="FE456" s="113"/>
      <c r="FF456" s="113"/>
      <c r="FG456" s="113"/>
      <c r="FH456" s="113"/>
      <c r="FI456" s="113"/>
      <c r="FJ456" s="113"/>
      <c r="FK456" s="113"/>
      <c r="FL456" s="113"/>
      <c r="FM456" s="113"/>
      <c r="FN456" s="113"/>
      <c r="FO456" s="113"/>
      <c r="FP456" s="113"/>
      <c r="FQ456" s="113"/>
      <c r="FR456" s="113"/>
      <c r="FS456" s="113"/>
      <c r="FT456" s="113"/>
      <c r="FU456" s="113"/>
      <c r="FV456" s="113"/>
      <c r="FW456" s="113"/>
      <c r="FX456" s="113"/>
      <c r="FY456" s="113"/>
      <c r="FZ456" s="113"/>
      <c r="GA456" s="113"/>
      <c r="GB456" s="113"/>
      <c r="GC456" s="113"/>
      <c r="GD456" s="113"/>
      <c r="GE456" s="113"/>
      <c r="GF456" s="113"/>
      <c r="GG456" s="113"/>
      <c r="GH456" s="113"/>
      <c r="GI456" s="113"/>
      <c r="GJ456" s="113"/>
      <c r="GK456" s="113"/>
      <c r="GL456" s="113"/>
      <c r="GM456" s="113"/>
      <c r="GN456" s="113"/>
      <c r="GO456" s="113"/>
      <c r="GP456" s="113"/>
      <c r="GQ456" s="113"/>
      <c r="GR456" s="113"/>
      <c r="GS456" s="113"/>
      <c r="GT456" s="113"/>
      <c r="GU456" s="113"/>
      <c r="GV456" s="113"/>
      <c r="GW456" s="113"/>
      <c r="GX456" s="113"/>
      <c r="GY456" s="113"/>
      <c r="GZ456" s="113"/>
      <c r="HA456" s="113"/>
      <c r="HB456" s="113"/>
      <c r="HC456" s="113"/>
      <c r="HD456" s="113"/>
      <c r="HE456" s="113"/>
      <c r="HF456" s="113"/>
      <c r="HG456" s="113"/>
      <c r="HH456" s="113"/>
      <c r="HI456" s="113"/>
      <c r="HJ456" s="113"/>
      <c r="HK456" s="113"/>
      <c r="HL456" s="113"/>
      <c r="HM456" s="113"/>
      <c r="HN456" s="113"/>
      <c r="HO456" s="113"/>
      <c r="HP456" s="113"/>
      <c r="HQ456" s="113"/>
      <c r="HR456" s="113"/>
      <c r="HS456" s="113"/>
      <c r="HT456" s="113"/>
      <c r="HU456" s="113"/>
      <c r="HV456" s="113"/>
      <c r="HW456" s="113"/>
      <c r="HX456" s="113"/>
      <c r="HY456" s="113"/>
      <c r="HZ456" s="113"/>
      <c r="IA456" s="113"/>
      <c r="IB456" s="113"/>
      <c r="IC456" s="113"/>
      <c r="ID456" s="113"/>
      <c r="IE456" s="113"/>
      <c r="IF456" s="113"/>
      <c r="IG456" s="113"/>
      <c r="IH456" s="113"/>
      <c r="II456" s="113"/>
      <c r="IJ456" s="113"/>
      <c r="IK456" s="113"/>
      <c r="IL456" s="113"/>
      <c r="IM456" s="113"/>
      <c r="IN456" s="113"/>
      <c r="IO456" s="113"/>
      <c r="IP456" s="113"/>
      <c r="IQ456" s="113"/>
      <c r="IR456" s="113"/>
      <c r="IS456" s="113"/>
      <c r="IT456" s="113"/>
      <c r="IU456" s="113"/>
      <c r="IV456" s="113"/>
      <c r="IW456" s="113"/>
    </row>
    <row r="457" customFormat="false" ht="27.6" hidden="false" customHeight="true" outlineLevel="0" collapsed="false">
      <c r="A457" s="236"/>
      <c r="B457" s="86"/>
      <c r="C457" s="86"/>
      <c r="D457" s="86"/>
      <c r="E457" s="86"/>
      <c r="F457" s="89"/>
      <c r="G457" s="63" t="s">
        <v>208</v>
      </c>
      <c r="H457" s="317"/>
      <c r="I457" s="57"/>
      <c r="J457" s="319"/>
      <c r="K457" s="56"/>
      <c r="L457" s="57"/>
      <c r="M457" s="58"/>
      <c r="N457" s="56"/>
      <c r="O457" s="57"/>
      <c r="P457" s="58"/>
      <c r="Q457" s="317"/>
      <c r="R457" s="70"/>
      <c r="S457" s="318"/>
      <c r="T457" s="317" t="n">
        <v>22774000000</v>
      </c>
      <c r="U457" s="70" t="s">
        <v>39</v>
      </c>
      <c r="V457" s="318" t="n">
        <v>734100000</v>
      </c>
      <c r="W457" s="317" t="n">
        <v>15939000000</v>
      </c>
      <c r="X457" s="70" t="s">
        <v>39</v>
      </c>
      <c r="Y457" s="318" t="n">
        <v>797300000</v>
      </c>
      <c r="Z457" s="317" t="n">
        <v>17323000000</v>
      </c>
      <c r="AA457" s="57" t="s">
        <v>39</v>
      </c>
      <c r="AB457" s="319" t="n">
        <v>1477000000</v>
      </c>
      <c r="AC457" s="71"/>
      <c r="AD457" s="70"/>
      <c r="AE457" s="58"/>
      <c r="BM457" s="113"/>
      <c r="BN457" s="113"/>
      <c r="BO457" s="113"/>
      <c r="BP457" s="113"/>
      <c r="BQ457" s="113"/>
      <c r="BR457" s="113"/>
      <c r="BS457" s="113"/>
      <c r="BT457" s="113"/>
      <c r="BU457" s="113"/>
      <c r="BV457" s="113"/>
      <c r="BW457" s="113"/>
      <c r="BX457" s="113"/>
      <c r="BY457" s="113"/>
      <c r="BZ457" s="113"/>
      <c r="CA457" s="113"/>
      <c r="CB457" s="113"/>
      <c r="CC457" s="113"/>
      <c r="CD457" s="113"/>
      <c r="CE457" s="113"/>
      <c r="CF457" s="113"/>
      <c r="CG457" s="113"/>
      <c r="CH457" s="113"/>
      <c r="CI457" s="113"/>
      <c r="CJ457" s="113"/>
      <c r="CK457" s="113"/>
      <c r="CL457" s="113"/>
      <c r="CM457" s="113"/>
      <c r="CN457" s="113"/>
      <c r="CO457" s="113"/>
      <c r="CP457" s="113"/>
      <c r="CQ457" s="113"/>
      <c r="CR457" s="113"/>
      <c r="CS457" s="113"/>
      <c r="CT457" s="113"/>
      <c r="CU457" s="113"/>
      <c r="CV457" s="113"/>
      <c r="CW457" s="113"/>
      <c r="CX457" s="113"/>
      <c r="CY457" s="113"/>
      <c r="CZ457" s="113"/>
      <c r="DA457" s="113"/>
      <c r="DB457" s="113"/>
      <c r="DC457" s="113"/>
      <c r="DD457" s="113"/>
      <c r="DE457" s="113"/>
      <c r="DF457" s="113"/>
      <c r="DG457" s="113"/>
      <c r="DH457" s="113"/>
      <c r="DI457" s="113"/>
      <c r="DJ457" s="113"/>
      <c r="DK457" s="113"/>
      <c r="DL457" s="113"/>
      <c r="DM457" s="113"/>
      <c r="DN457" s="113"/>
      <c r="DO457" s="113"/>
      <c r="DP457" s="113"/>
      <c r="DQ457" s="113"/>
      <c r="DR457" s="113"/>
      <c r="DS457" s="113"/>
      <c r="DT457" s="113"/>
      <c r="DU457" s="113"/>
      <c r="DV457" s="113"/>
      <c r="DW457" s="113"/>
      <c r="DX457" s="113"/>
      <c r="DY457" s="113"/>
      <c r="DZ457" s="113"/>
      <c r="EA457" s="113"/>
      <c r="EB457" s="113"/>
      <c r="EC457" s="113"/>
      <c r="ED457" s="113"/>
      <c r="EE457" s="113"/>
      <c r="EF457" s="113"/>
      <c r="EG457" s="113"/>
      <c r="EH457" s="113"/>
      <c r="EI457" s="113"/>
      <c r="EJ457" s="113"/>
      <c r="EK457" s="113"/>
      <c r="EL457" s="113"/>
      <c r="EM457" s="113"/>
      <c r="EN457" s="113"/>
      <c r="EO457" s="113"/>
      <c r="EP457" s="113"/>
      <c r="EQ457" s="113"/>
      <c r="ER457" s="113"/>
      <c r="ES457" s="113"/>
      <c r="ET457" s="113"/>
      <c r="EU457" s="113"/>
      <c r="EV457" s="113"/>
      <c r="EW457" s="113"/>
      <c r="EX457" s="113"/>
      <c r="EY457" s="113"/>
      <c r="EZ457" s="113"/>
      <c r="FA457" s="113"/>
      <c r="FB457" s="113"/>
      <c r="FC457" s="113"/>
      <c r="FD457" s="113"/>
      <c r="FE457" s="113"/>
      <c r="FF457" s="113"/>
      <c r="FG457" s="113"/>
      <c r="FH457" s="113"/>
      <c r="FI457" s="113"/>
      <c r="FJ457" s="113"/>
      <c r="FK457" s="113"/>
      <c r="FL457" s="113"/>
      <c r="FM457" s="113"/>
      <c r="FN457" s="113"/>
      <c r="FO457" s="113"/>
      <c r="FP457" s="113"/>
      <c r="FQ457" s="113"/>
      <c r="FR457" s="113"/>
      <c r="FS457" s="113"/>
      <c r="FT457" s="113"/>
      <c r="FU457" s="113"/>
      <c r="FV457" s="113"/>
      <c r="FW457" s="113"/>
      <c r="FX457" s="113"/>
      <c r="FY457" s="113"/>
      <c r="FZ457" s="113"/>
      <c r="GA457" s="113"/>
      <c r="GB457" s="113"/>
      <c r="GC457" s="113"/>
      <c r="GD457" s="113"/>
      <c r="GE457" s="113"/>
      <c r="GF457" s="113"/>
      <c r="GG457" s="113"/>
      <c r="GH457" s="113"/>
      <c r="GI457" s="113"/>
      <c r="GJ457" s="113"/>
      <c r="GK457" s="113"/>
      <c r="GL457" s="113"/>
      <c r="GM457" s="113"/>
      <c r="GN457" s="113"/>
      <c r="GO457" s="113"/>
      <c r="GP457" s="113"/>
      <c r="GQ457" s="113"/>
      <c r="GR457" s="113"/>
      <c r="GS457" s="113"/>
      <c r="GT457" s="113"/>
      <c r="GU457" s="113"/>
      <c r="GV457" s="113"/>
      <c r="GW457" s="113"/>
      <c r="GX457" s="113"/>
      <c r="GY457" s="113"/>
      <c r="GZ457" s="113"/>
      <c r="HA457" s="113"/>
      <c r="HB457" s="113"/>
      <c r="HC457" s="113"/>
      <c r="HD457" s="113"/>
      <c r="HE457" s="113"/>
      <c r="HF457" s="113"/>
      <c r="HG457" s="113"/>
      <c r="HH457" s="113"/>
      <c r="HI457" s="113"/>
      <c r="HJ457" s="113"/>
      <c r="HK457" s="113"/>
      <c r="HL457" s="113"/>
      <c r="HM457" s="113"/>
      <c r="HN457" s="113"/>
      <c r="HO457" s="113"/>
      <c r="HP457" s="113"/>
      <c r="HQ457" s="113"/>
      <c r="HR457" s="113"/>
      <c r="HS457" s="113"/>
      <c r="HT457" s="113"/>
      <c r="HU457" s="113"/>
      <c r="HV457" s="113"/>
      <c r="HW457" s="113"/>
      <c r="HX457" s="113"/>
      <c r="HY457" s="113"/>
      <c r="HZ457" s="113"/>
      <c r="IA457" s="113"/>
      <c r="IB457" s="113"/>
      <c r="IC457" s="113"/>
      <c r="ID457" s="113"/>
      <c r="IE457" s="113"/>
      <c r="IF457" s="113"/>
      <c r="IG457" s="113"/>
      <c r="IH457" s="113"/>
      <c r="II457" s="113"/>
      <c r="IJ457" s="113"/>
      <c r="IK457" s="113"/>
      <c r="IL457" s="113"/>
      <c r="IM457" s="113"/>
      <c r="IN457" s="113"/>
      <c r="IO457" s="113"/>
      <c r="IP457" s="113"/>
      <c r="IQ457" s="113"/>
      <c r="IR457" s="113"/>
      <c r="IS457" s="113"/>
      <c r="IT457" s="113"/>
      <c r="IU457" s="113"/>
      <c r="IV457" s="113"/>
      <c r="IW457" s="113"/>
    </row>
    <row r="458" customFormat="false" ht="29.2" hidden="false" customHeight="true" outlineLevel="0" collapsed="false">
      <c r="A458" s="236"/>
      <c r="B458" s="236"/>
      <c r="C458" s="234"/>
      <c r="D458" s="234"/>
      <c r="E458" s="234"/>
      <c r="F458" s="89"/>
      <c r="G458" s="63" t="s">
        <v>176</v>
      </c>
      <c r="H458" s="209"/>
      <c r="I458" s="91"/>
      <c r="J458" s="210"/>
      <c r="K458" s="71"/>
      <c r="L458" s="57"/>
      <c r="M458" s="72"/>
      <c r="N458" s="56"/>
      <c r="O458" s="70"/>
      <c r="P458" s="58"/>
      <c r="Q458" s="209"/>
      <c r="R458" s="91"/>
      <c r="S458" s="210"/>
      <c r="T458" s="209" t="str">
        <f aca="false">ROUND(T457*81/1000000,2)&amp;" ppm"</f>
        <v>1844694 ppm</v>
      </c>
      <c r="U458" s="91" t="s">
        <v>39</v>
      </c>
      <c r="V458" s="210" t="str">
        <f aca="false">ROUND(V457*81/1000000,2)&amp;" ppm"</f>
        <v>59462.1 ppm</v>
      </c>
      <c r="W458" s="209" t="str">
        <f aca="false">ROUND(W457*81/1000000,2)&amp;" ppm"</f>
        <v>1291059 ppm</v>
      </c>
      <c r="X458" s="91" t="s">
        <v>39</v>
      </c>
      <c r="Y458" s="210" t="str">
        <f aca="false">ROUND(Y457*81/1000000,2)&amp;" ppm"</f>
        <v>64581.3 ppm</v>
      </c>
      <c r="Z458" s="209" t="str">
        <f aca="false">ROUND(Z457*81/1000000,2)&amp;" ppm"</f>
        <v>1403163 ppm</v>
      </c>
      <c r="AA458" s="91" t="s">
        <v>39</v>
      </c>
      <c r="AB458" s="210" t="str">
        <f aca="false">ROUND(AB457*81/1000000,2)&amp;" ppm"</f>
        <v>119637 ppm</v>
      </c>
      <c r="AC458" s="71"/>
      <c r="AD458" s="70"/>
      <c r="AE458" s="72"/>
      <c r="BM458" s="113"/>
      <c r="BN458" s="113"/>
      <c r="BO458" s="113"/>
      <c r="BP458" s="113"/>
      <c r="BQ458" s="113"/>
      <c r="BR458" s="113"/>
      <c r="BS458" s="113"/>
      <c r="BT458" s="113"/>
      <c r="BU458" s="113"/>
      <c r="BV458" s="113"/>
      <c r="BW458" s="113"/>
      <c r="BX458" s="113"/>
      <c r="BY458" s="113"/>
      <c r="BZ458" s="113"/>
      <c r="CA458" s="113"/>
      <c r="CB458" s="113"/>
      <c r="CC458" s="113"/>
      <c r="CD458" s="113"/>
      <c r="CE458" s="113"/>
      <c r="CF458" s="113"/>
      <c r="CG458" s="113"/>
      <c r="CH458" s="113"/>
      <c r="CI458" s="113"/>
      <c r="CJ458" s="113"/>
      <c r="CK458" s="113"/>
      <c r="CL458" s="113"/>
      <c r="CM458" s="113"/>
      <c r="CN458" s="113"/>
      <c r="CO458" s="113"/>
      <c r="CP458" s="113"/>
      <c r="CQ458" s="113"/>
      <c r="CR458" s="113"/>
      <c r="CS458" s="113"/>
      <c r="CT458" s="113"/>
      <c r="CU458" s="113"/>
      <c r="CV458" s="113"/>
      <c r="CW458" s="113"/>
      <c r="CX458" s="113"/>
      <c r="CY458" s="113"/>
      <c r="CZ458" s="113"/>
      <c r="DA458" s="113"/>
      <c r="DB458" s="113"/>
      <c r="DC458" s="113"/>
      <c r="DD458" s="113"/>
      <c r="DE458" s="113"/>
      <c r="DF458" s="113"/>
      <c r="DG458" s="113"/>
      <c r="DH458" s="113"/>
      <c r="DI458" s="113"/>
      <c r="DJ458" s="113"/>
      <c r="DK458" s="113"/>
      <c r="DL458" s="113"/>
      <c r="DM458" s="113"/>
      <c r="DN458" s="113"/>
      <c r="DO458" s="113"/>
      <c r="DP458" s="113"/>
      <c r="DQ458" s="113"/>
      <c r="DR458" s="113"/>
      <c r="DS458" s="113"/>
      <c r="DT458" s="113"/>
      <c r="DU458" s="113"/>
      <c r="DV458" s="113"/>
      <c r="DW458" s="113"/>
      <c r="DX458" s="113"/>
      <c r="DY458" s="113"/>
      <c r="DZ458" s="113"/>
      <c r="EA458" s="113"/>
      <c r="EB458" s="113"/>
      <c r="EC458" s="113"/>
      <c r="ED458" s="113"/>
      <c r="EE458" s="113"/>
      <c r="EF458" s="113"/>
      <c r="EG458" s="113"/>
      <c r="EH458" s="113"/>
      <c r="EI458" s="113"/>
      <c r="EJ458" s="113"/>
      <c r="EK458" s="113"/>
      <c r="EL458" s="113"/>
      <c r="EM458" s="113"/>
      <c r="EN458" s="113"/>
      <c r="EO458" s="113"/>
      <c r="EP458" s="113"/>
      <c r="EQ458" s="113"/>
      <c r="ER458" s="113"/>
      <c r="ES458" s="113"/>
      <c r="ET458" s="113"/>
      <c r="EU458" s="113"/>
      <c r="EV458" s="113"/>
      <c r="EW458" s="113"/>
      <c r="EX458" s="113"/>
      <c r="EY458" s="113"/>
      <c r="EZ458" s="113"/>
      <c r="FA458" s="113"/>
      <c r="FB458" s="113"/>
      <c r="FC458" s="113"/>
      <c r="FD458" s="113"/>
      <c r="FE458" s="113"/>
      <c r="FF458" s="113"/>
      <c r="FG458" s="113"/>
      <c r="FH458" s="113"/>
      <c r="FI458" s="113"/>
      <c r="FJ458" s="113"/>
      <c r="FK458" s="113"/>
      <c r="FL458" s="113"/>
      <c r="FM458" s="113"/>
      <c r="FN458" s="113"/>
      <c r="FO458" s="113"/>
      <c r="FP458" s="113"/>
      <c r="FQ458" s="113"/>
      <c r="FR458" s="113"/>
      <c r="FS458" s="113"/>
      <c r="FT458" s="113"/>
      <c r="FU458" s="113"/>
      <c r="FV458" s="113"/>
      <c r="FW458" s="113"/>
      <c r="FX458" s="113"/>
      <c r="FY458" s="113"/>
      <c r="FZ458" s="113"/>
      <c r="GA458" s="113"/>
      <c r="GB458" s="113"/>
      <c r="GC458" s="113"/>
      <c r="GD458" s="113"/>
      <c r="GE458" s="113"/>
      <c r="GF458" s="113"/>
      <c r="GG458" s="113"/>
      <c r="GH458" s="113"/>
      <c r="GI458" s="113"/>
      <c r="GJ458" s="113"/>
      <c r="GK458" s="113"/>
      <c r="GL458" s="113"/>
      <c r="GM458" s="113"/>
      <c r="GN458" s="113"/>
      <c r="GO458" s="113"/>
      <c r="GP458" s="113"/>
      <c r="GQ458" s="113"/>
      <c r="GR458" s="113"/>
      <c r="GS458" s="113"/>
      <c r="GT458" s="113"/>
      <c r="GU458" s="113"/>
      <c r="GV458" s="113"/>
      <c r="GW458" s="113"/>
      <c r="GX458" s="113"/>
      <c r="GY458" s="113"/>
      <c r="GZ458" s="113"/>
      <c r="HA458" s="113"/>
      <c r="HB458" s="113"/>
      <c r="HC458" s="113"/>
      <c r="HD458" s="113"/>
      <c r="HE458" s="113"/>
      <c r="HF458" s="113"/>
      <c r="HG458" s="113"/>
      <c r="HH458" s="113"/>
      <c r="HI458" s="113"/>
      <c r="HJ458" s="113"/>
      <c r="HK458" s="113"/>
      <c r="HL458" s="113"/>
      <c r="HM458" s="113"/>
      <c r="HN458" s="113"/>
      <c r="HO458" s="113"/>
      <c r="HP458" s="113"/>
      <c r="HQ458" s="113"/>
      <c r="HR458" s="113"/>
      <c r="HS458" s="113"/>
      <c r="HT458" s="113"/>
      <c r="HU458" s="113"/>
      <c r="HV458" s="113"/>
      <c r="HW458" s="113"/>
      <c r="HX458" s="113"/>
      <c r="HY458" s="113"/>
      <c r="HZ458" s="113"/>
      <c r="IA458" s="113"/>
      <c r="IB458" s="113"/>
      <c r="IC458" s="113"/>
      <c r="ID458" s="113"/>
      <c r="IE458" s="113"/>
      <c r="IF458" s="113"/>
      <c r="IG458" s="113"/>
      <c r="IH458" s="113"/>
      <c r="II458" s="113"/>
      <c r="IJ458" s="113"/>
      <c r="IK458" s="113"/>
      <c r="IL458" s="113"/>
      <c r="IM458" s="113"/>
      <c r="IN458" s="113"/>
      <c r="IO458" s="113"/>
      <c r="IP458" s="113"/>
      <c r="IQ458" s="113"/>
      <c r="IR458" s="113"/>
      <c r="IS458" s="113"/>
      <c r="IT458" s="113"/>
      <c r="IU458" s="113"/>
      <c r="IV458" s="113"/>
      <c r="IW458" s="113"/>
    </row>
    <row r="459" customFormat="false" ht="35.65" hidden="false" customHeight="true" outlineLevel="0" collapsed="false">
      <c r="A459" s="234"/>
      <c r="B459" s="234"/>
      <c r="C459" s="234"/>
      <c r="D459" s="234"/>
      <c r="E459" s="234"/>
      <c r="F459" s="89"/>
      <c r="G459" s="63" t="s">
        <v>111</v>
      </c>
      <c r="H459" s="134"/>
      <c r="I459" s="134"/>
      <c r="J459" s="134"/>
      <c r="K459" s="108"/>
      <c r="L459" s="109"/>
      <c r="M459" s="110"/>
      <c r="N459" s="135"/>
      <c r="O459" s="109"/>
      <c r="P459" s="136"/>
      <c r="Q459" s="108"/>
      <c r="R459" s="109"/>
      <c r="S459" s="110"/>
      <c r="T459" s="108"/>
      <c r="U459" s="109" t="s">
        <v>1274</v>
      </c>
      <c r="V459" s="110" t="s">
        <v>1310</v>
      </c>
      <c r="W459" s="108"/>
      <c r="X459" s="109" t="s">
        <v>1275</v>
      </c>
      <c r="Y459" s="110" t="s">
        <v>1310</v>
      </c>
      <c r="Z459" s="134" t="s">
        <v>1311</v>
      </c>
      <c r="AA459" s="134"/>
      <c r="AB459" s="134"/>
      <c r="AC459" s="108"/>
      <c r="AD459" s="109"/>
      <c r="AE459" s="110"/>
      <c r="BM459" s="113"/>
      <c r="BN459" s="113"/>
      <c r="BO459" s="113"/>
      <c r="BP459" s="113"/>
      <c r="BQ459" s="113"/>
      <c r="BR459" s="113"/>
      <c r="BS459" s="113"/>
      <c r="BT459" s="113"/>
      <c r="BU459" s="113"/>
      <c r="BV459" s="113"/>
      <c r="BW459" s="113"/>
      <c r="BX459" s="113"/>
      <c r="BY459" s="113"/>
      <c r="BZ459" s="113"/>
      <c r="CA459" s="113"/>
      <c r="CB459" s="113"/>
      <c r="CC459" s="113"/>
      <c r="CD459" s="113"/>
      <c r="CE459" s="113"/>
      <c r="CF459" s="113"/>
      <c r="CG459" s="113"/>
      <c r="CH459" s="113"/>
      <c r="CI459" s="113"/>
      <c r="CJ459" s="113"/>
      <c r="CK459" s="113"/>
      <c r="CL459" s="113"/>
      <c r="CM459" s="113"/>
      <c r="CN459" s="113"/>
      <c r="CO459" s="113"/>
      <c r="CP459" s="113"/>
      <c r="CQ459" s="113"/>
      <c r="CR459" s="113"/>
      <c r="CS459" s="113"/>
      <c r="CT459" s="113"/>
      <c r="CU459" s="113"/>
      <c r="CV459" s="113"/>
      <c r="CW459" s="113"/>
      <c r="CX459" s="113"/>
      <c r="CY459" s="113"/>
      <c r="CZ459" s="113"/>
      <c r="DA459" s="113"/>
      <c r="DB459" s="113"/>
      <c r="DC459" s="113"/>
      <c r="DD459" s="113"/>
      <c r="DE459" s="113"/>
      <c r="DF459" s="113"/>
      <c r="DG459" s="113"/>
      <c r="DH459" s="113"/>
      <c r="DI459" s="113"/>
      <c r="DJ459" s="113"/>
      <c r="DK459" s="113"/>
      <c r="DL459" s="113"/>
      <c r="DM459" s="113"/>
      <c r="DN459" s="113"/>
      <c r="DO459" s="113"/>
      <c r="DP459" s="113"/>
      <c r="DQ459" s="113"/>
      <c r="DR459" s="113"/>
      <c r="DS459" s="113"/>
      <c r="DT459" s="113"/>
      <c r="DU459" s="113"/>
      <c r="DV459" s="113"/>
      <c r="DW459" s="113"/>
      <c r="DX459" s="113"/>
      <c r="DY459" s="113"/>
      <c r="DZ459" s="113"/>
      <c r="EA459" s="113"/>
      <c r="EB459" s="113"/>
      <c r="EC459" s="113"/>
      <c r="ED459" s="113"/>
      <c r="EE459" s="113"/>
      <c r="EF459" s="113"/>
      <c r="EG459" s="113"/>
      <c r="EH459" s="113"/>
      <c r="EI459" s="113"/>
      <c r="EJ459" s="113"/>
      <c r="EK459" s="113"/>
      <c r="EL459" s="113"/>
      <c r="EM459" s="113"/>
      <c r="EN459" s="113"/>
      <c r="EO459" s="113"/>
      <c r="EP459" s="113"/>
      <c r="EQ459" s="113"/>
      <c r="ER459" s="113"/>
      <c r="ES459" s="113"/>
      <c r="ET459" s="113"/>
      <c r="EU459" s="113"/>
      <c r="EV459" s="113"/>
      <c r="EW459" s="113"/>
      <c r="EX459" s="113"/>
      <c r="EY459" s="113"/>
      <c r="EZ459" s="113"/>
      <c r="FA459" s="113"/>
      <c r="FB459" s="113"/>
      <c r="FC459" s="113"/>
      <c r="FD459" s="113"/>
      <c r="FE459" s="113"/>
      <c r="FF459" s="113"/>
      <c r="FG459" s="113"/>
      <c r="FH459" s="113"/>
      <c r="FI459" s="113"/>
      <c r="FJ459" s="113"/>
      <c r="FK459" s="113"/>
      <c r="FL459" s="113"/>
      <c r="FM459" s="113"/>
      <c r="FN459" s="113"/>
      <c r="FO459" s="113"/>
      <c r="FP459" s="113"/>
      <c r="FQ459" s="113"/>
      <c r="FR459" s="113"/>
      <c r="FS459" s="113"/>
      <c r="FT459" s="113"/>
      <c r="FU459" s="113"/>
      <c r="FV459" s="113"/>
      <c r="FW459" s="113"/>
      <c r="FX459" s="113"/>
      <c r="FY459" s="113"/>
      <c r="FZ459" s="113"/>
      <c r="GA459" s="113"/>
      <c r="GB459" s="113"/>
      <c r="GC459" s="113"/>
      <c r="GD459" s="113"/>
      <c r="GE459" s="113"/>
      <c r="GF459" s="113"/>
      <c r="GG459" s="113"/>
      <c r="GH459" s="113"/>
      <c r="GI459" s="113"/>
      <c r="GJ459" s="113"/>
      <c r="GK459" s="113"/>
      <c r="GL459" s="113"/>
      <c r="GM459" s="113"/>
      <c r="GN459" s="113"/>
      <c r="GO459" s="113"/>
      <c r="GP459" s="113"/>
      <c r="GQ459" s="113"/>
      <c r="GR459" s="113"/>
      <c r="GS459" s="113"/>
      <c r="GT459" s="113"/>
      <c r="GU459" s="113"/>
      <c r="GV459" s="113"/>
      <c r="GW459" s="113"/>
      <c r="GX459" s="113"/>
      <c r="GY459" s="113"/>
      <c r="GZ459" s="113"/>
      <c r="HA459" s="113"/>
      <c r="HB459" s="113"/>
      <c r="HC459" s="113"/>
      <c r="HD459" s="113"/>
      <c r="HE459" s="113"/>
      <c r="HF459" s="113"/>
      <c r="HG459" s="113"/>
      <c r="HH459" s="113"/>
      <c r="HI459" s="113"/>
      <c r="HJ459" s="113"/>
      <c r="HK459" s="113"/>
      <c r="HL459" s="113"/>
      <c r="HM459" s="113"/>
      <c r="HN459" s="113"/>
      <c r="HO459" s="113"/>
      <c r="HP459" s="113"/>
      <c r="HQ459" s="113"/>
      <c r="HR459" s="113"/>
      <c r="HS459" s="113"/>
      <c r="HT459" s="113"/>
      <c r="HU459" s="113"/>
      <c r="HV459" s="113"/>
      <c r="HW459" s="113"/>
      <c r="HX459" s="113"/>
      <c r="HY459" s="113"/>
      <c r="HZ459" s="113"/>
      <c r="IA459" s="113"/>
      <c r="IB459" s="113"/>
      <c r="IC459" s="113"/>
      <c r="ID459" s="113"/>
      <c r="IE459" s="113"/>
      <c r="IF459" s="113"/>
      <c r="IG459" s="113"/>
      <c r="IH459" s="113"/>
      <c r="II459" s="113"/>
      <c r="IJ459" s="113"/>
      <c r="IK459" s="113"/>
      <c r="IL459" s="113"/>
      <c r="IM459" s="113"/>
      <c r="IN459" s="113"/>
      <c r="IO459" s="113"/>
      <c r="IP459" s="113"/>
      <c r="IQ459" s="113"/>
      <c r="IR459" s="113"/>
      <c r="IS459" s="113"/>
      <c r="IT459" s="113"/>
      <c r="IU459" s="113"/>
      <c r="IV459" s="113"/>
      <c r="IW459" s="113"/>
    </row>
    <row r="460" customFormat="false" ht="27.6" hidden="false" customHeight="true" outlineLevel="0" collapsed="false">
      <c r="A460" s="236"/>
      <c r="B460" s="86"/>
      <c r="C460" s="86"/>
      <c r="D460" s="86"/>
      <c r="E460" s="86"/>
      <c r="F460" s="89"/>
      <c r="G460" s="63" t="s">
        <v>208</v>
      </c>
      <c r="H460" s="317"/>
      <c r="I460" s="57"/>
      <c r="J460" s="319"/>
      <c r="K460" s="56"/>
      <c r="L460" s="57"/>
      <c r="M460" s="58"/>
      <c r="N460" s="56"/>
      <c r="O460" s="57"/>
      <c r="P460" s="58"/>
      <c r="Q460" s="317"/>
      <c r="R460" s="70"/>
      <c r="S460" s="318"/>
      <c r="T460" s="317" t="n">
        <v>21740000000</v>
      </c>
      <c r="U460" s="70" t="s">
        <v>39</v>
      </c>
      <c r="V460" s="318" t="n">
        <v>709400000</v>
      </c>
      <c r="W460" s="317" t="n">
        <v>15803000000</v>
      </c>
      <c r="X460" s="70" t="s">
        <v>39</v>
      </c>
      <c r="Y460" s="318" t="n">
        <v>790500000</v>
      </c>
      <c r="Z460" s="317" t="n">
        <v>17154000000</v>
      </c>
      <c r="AA460" s="57" t="s">
        <v>39</v>
      </c>
      <c r="AB460" s="319" t="n">
        <v>1462000000</v>
      </c>
      <c r="AC460" s="71"/>
      <c r="AD460" s="70"/>
      <c r="AE460" s="58"/>
      <c r="BM460" s="113"/>
      <c r="BN460" s="113"/>
      <c r="BO460" s="113"/>
      <c r="BP460" s="113"/>
      <c r="BQ460" s="113"/>
      <c r="BR460" s="113"/>
      <c r="BS460" s="113"/>
      <c r="BT460" s="113"/>
      <c r="BU460" s="113"/>
      <c r="BV460" s="113"/>
      <c r="BW460" s="113"/>
      <c r="BX460" s="113"/>
      <c r="BY460" s="113"/>
      <c r="BZ460" s="113"/>
      <c r="CA460" s="113"/>
      <c r="CB460" s="113"/>
      <c r="CC460" s="113"/>
      <c r="CD460" s="113"/>
      <c r="CE460" s="113"/>
      <c r="CF460" s="113"/>
      <c r="CG460" s="113"/>
      <c r="CH460" s="113"/>
      <c r="CI460" s="113"/>
      <c r="CJ460" s="113"/>
      <c r="CK460" s="113"/>
      <c r="CL460" s="113"/>
      <c r="CM460" s="113"/>
      <c r="CN460" s="113"/>
      <c r="CO460" s="113"/>
      <c r="CP460" s="113"/>
      <c r="CQ460" s="113"/>
      <c r="CR460" s="113"/>
      <c r="CS460" s="113"/>
      <c r="CT460" s="113"/>
      <c r="CU460" s="113"/>
      <c r="CV460" s="113"/>
      <c r="CW460" s="113"/>
      <c r="CX460" s="113"/>
      <c r="CY460" s="113"/>
      <c r="CZ460" s="113"/>
      <c r="DA460" s="113"/>
      <c r="DB460" s="113"/>
      <c r="DC460" s="113"/>
      <c r="DD460" s="113"/>
      <c r="DE460" s="113"/>
      <c r="DF460" s="113"/>
      <c r="DG460" s="113"/>
      <c r="DH460" s="113"/>
      <c r="DI460" s="113"/>
      <c r="DJ460" s="113"/>
      <c r="DK460" s="113"/>
      <c r="DL460" s="113"/>
      <c r="DM460" s="113"/>
      <c r="DN460" s="113"/>
      <c r="DO460" s="113"/>
      <c r="DP460" s="113"/>
      <c r="DQ460" s="113"/>
      <c r="DR460" s="113"/>
      <c r="DS460" s="113"/>
      <c r="DT460" s="113"/>
      <c r="DU460" s="113"/>
      <c r="DV460" s="113"/>
      <c r="DW460" s="113"/>
      <c r="DX460" s="113"/>
      <c r="DY460" s="113"/>
      <c r="DZ460" s="113"/>
      <c r="EA460" s="113"/>
      <c r="EB460" s="113"/>
      <c r="EC460" s="113"/>
      <c r="ED460" s="113"/>
      <c r="EE460" s="113"/>
      <c r="EF460" s="113"/>
      <c r="EG460" s="113"/>
      <c r="EH460" s="113"/>
      <c r="EI460" s="113"/>
      <c r="EJ460" s="113"/>
      <c r="EK460" s="113"/>
      <c r="EL460" s="113"/>
      <c r="EM460" s="113"/>
      <c r="EN460" s="113"/>
      <c r="EO460" s="113"/>
      <c r="EP460" s="113"/>
      <c r="EQ460" s="113"/>
      <c r="ER460" s="113"/>
      <c r="ES460" s="113"/>
      <c r="ET460" s="113"/>
      <c r="EU460" s="113"/>
      <c r="EV460" s="113"/>
      <c r="EW460" s="113"/>
      <c r="EX460" s="113"/>
      <c r="EY460" s="113"/>
      <c r="EZ460" s="113"/>
      <c r="FA460" s="113"/>
      <c r="FB460" s="113"/>
      <c r="FC460" s="113"/>
      <c r="FD460" s="113"/>
      <c r="FE460" s="113"/>
      <c r="FF460" s="113"/>
      <c r="FG460" s="113"/>
      <c r="FH460" s="113"/>
      <c r="FI460" s="113"/>
      <c r="FJ460" s="113"/>
      <c r="FK460" s="113"/>
      <c r="FL460" s="113"/>
      <c r="FM460" s="113"/>
      <c r="FN460" s="113"/>
      <c r="FO460" s="113"/>
      <c r="FP460" s="113"/>
      <c r="FQ460" s="113"/>
      <c r="FR460" s="113"/>
      <c r="FS460" s="113"/>
      <c r="FT460" s="113"/>
      <c r="FU460" s="113"/>
      <c r="FV460" s="113"/>
      <c r="FW460" s="113"/>
      <c r="FX460" s="113"/>
      <c r="FY460" s="113"/>
      <c r="FZ460" s="113"/>
      <c r="GA460" s="113"/>
      <c r="GB460" s="113"/>
      <c r="GC460" s="113"/>
      <c r="GD460" s="113"/>
      <c r="GE460" s="113"/>
      <c r="GF460" s="113"/>
      <c r="GG460" s="113"/>
      <c r="GH460" s="113"/>
      <c r="GI460" s="113"/>
      <c r="GJ460" s="113"/>
      <c r="GK460" s="113"/>
      <c r="GL460" s="113"/>
      <c r="GM460" s="113"/>
      <c r="GN460" s="113"/>
      <c r="GO460" s="113"/>
      <c r="GP460" s="113"/>
      <c r="GQ460" s="113"/>
      <c r="GR460" s="113"/>
      <c r="GS460" s="113"/>
      <c r="GT460" s="113"/>
      <c r="GU460" s="113"/>
      <c r="GV460" s="113"/>
      <c r="GW460" s="113"/>
      <c r="GX460" s="113"/>
      <c r="GY460" s="113"/>
      <c r="GZ460" s="113"/>
      <c r="HA460" s="113"/>
      <c r="HB460" s="113"/>
      <c r="HC460" s="113"/>
      <c r="HD460" s="113"/>
      <c r="HE460" s="113"/>
      <c r="HF460" s="113"/>
      <c r="HG460" s="113"/>
      <c r="HH460" s="113"/>
      <c r="HI460" s="113"/>
      <c r="HJ460" s="113"/>
      <c r="HK460" s="113"/>
      <c r="HL460" s="113"/>
      <c r="HM460" s="113"/>
      <c r="HN460" s="113"/>
      <c r="HO460" s="113"/>
      <c r="HP460" s="113"/>
      <c r="HQ460" s="113"/>
      <c r="HR460" s="113"/>
      <c r="HS460" s="113"/>
      <c r="HT460" s="113"/>
      <c r="HU460" s="113"/>
      <c r="HV460" s="113"/>
      <c r="HW460" s="113"/>
      <c r="HX460" s="113"/>
      <c r="HY460" s="113"/>
      <c r="HZ460" s="113"/>
      <c r="IA460" s="113"/>
      <c r="IB460" s="113"/>
      <c r="IC460" s="113"/>
      <c r="ID460" s="113"/>
      <c r="IE460" s="113"/>
      <c r="IF460" s="113"/>
      <c r="IG460" s="113"/>
      <c r="IH460" s="113"/>
      <c r="II460" s="113"/>
      <c r="IJ460" s="113"/>
      <c r="IK460" s="113"/>
      <c r="IL460" s="113"/>
      <c r="IM460" s="113"/>
      <c r="IN460" s="113"/>
      <c r="IO460" s="113"/>
      <c r="IP460" s="113"/>
      <c r="IQ460" s="113"/>
      <c r="IR460" s="113"/>
      <c r="IS460" s="113"/>
      <c r="IT460" s="113"/>
      <c r="IU460" s="113"/>
      <c r="IV460" s="113"/>
      <c r="IW460" s="113"/>
    </row>
    <row r="461" customFormat="false" ht="29.2" hidden="false" customHeight="true" outlineLevel="0" collapsed="false">
      <c r="A461" s="239"/>
      <c r="B461" s="239"/>
      <c r="C461" s="316"/>
      <c r="D461" s="316"/>
      <c r="E461" s="316"/>
      <c r="F461" s="53"/>
      <c r="G461" s="63" t="s">
        <v>176</v>
      </c>
      <c r="H461" s="209"/>
      <c r="I461" s="91"/>
      <c r="J461" s="210"/>
      <c r="K461" s="71"/>
      <c r="L461" s="57"/>
      <c r="M461" s="72"/>
      <c r="N461" s="56"/>
      <c r="O461" s="70"/>
      <c r="P461" s="58"/>
      <c r="Q461" s="209"/>
      <c r="R461" s="91"/>
      <c r="S461" s="210"/>
      <c r="T461" s="209" t="str">
        <f aca="false">ROUND(T460*81/1000000,2)&amp;" ppm"</f>
        <v>1760940 ppm</v>
      </c>
      <c r="U461" s="91" t="s">
        <v>39</v>
      </c>
      <c r="V461" s="210" t="str">
        <f aca="false">ROUND(V460*81/1000000,2)&amp;" ppm"</f>
        <v>57461.4 ppm</v>
      </c>
      <c r="W461" s="209" t="str">
        <f aca="false">ROUND(W460*81/1000000,2)&amp;" ppm"</f>
        <v>1280043 ppm</v>
      </c>
      <c r="X461" s="91" t="s">
        <v>39</v>
      </c>
      <c r="Y461" s="210" t="str">
        <f aca="false">ROUND(Y460*81/1000000,2)&amp;" ppm"</f>
        <v>64030.5 ppm</v>
      </c>
      <c r="Z461" s="209" t="str">
        <f aca="false">ROUND(Z460*81/1000000,2)&amp;" ppm"</f>
        <v>1389474 ppm</v>
      </c>
      <c r="AA461" s="91" t="s">
        <v>39</v>
      </c>
      <c r="AB461" s="210" t="str">
        <f aca="false">ROUND(AB460*81/1000000,2)&amp;" ppm"</f>
        <v>118422 ppm</v>
      </c>
      <c r="AC461" s="71"/>
      <c r="AD461" s="70"/>
      <c r="AE461" s="72"/>
      <c r="BM461" s="113"/>
      <c r="BN461" s="113"/>
      <c r="BO461" s="113"/>
      <c r="BP461" s="113"/>
      <c r="BQ461" s="113"/>
      <c r="BR461" s="113"/>
      <c r="BS461" s="113"/>
      <c r="BT461" s="113"/>
      <c r="BU461" s="113"/>
      <c r="BV461" s="113"/>
      <c r="BW461" s="113"/>
      <c r="BX461" s="113"/>
      <c r="BY461" s="113"/>
      <c r="BZ461" s="113"/>
      <c r="CA461" s="113"/>
      <c r="CB461" s="113"/>
      <c r="CC461" s="113"/>
      <c r="CD461" s="113"/>
      <c r="CE461" s="113"/>
      <c r="CF461" s="113"/>
      <c r="CG461" s="113"/>
      <c r="CH461" s="113"/>
      <c r="CI461" s="113"/>
      <c r="CJ461" s="113"/>
      <c r="CK461" s="113"/>
      <c r="CL461" s="113"/>
      <c r="CM461" s="113"/>
      <c r="CN461" s="113"/>
      <c r="CO461" s="113"/>
      <c r="CP461" s="113"/>
      <c r="CQ461" s="113"/>
      <c r="CR461" s="113"/>
      <c r="CS461" s="113"/>
      <c r="CT461" s="113"/>
      <c r="CU461" s="113"/>
      <c r="CV461" s="113"/>
      <c r="CW461" s="113"/>
      <c r="CX461" s="113"/>
      <c r="CY461" s="113"/>
      <c r="CZ461" s="113"/>
      <c r="DA461" s="113"/>
      <c r="DB461" s="113"/>
      <c r="DC461" s="113"/>
      <c r="DD461" s="113"/>
      <c r="DE461" s="113"/>
      <c r="DF461" s="113"/>
      <c r="DG461" s="113"/>
      <c r="DH461" s="113"/>
      <c r="DI461" s="113"/>
      <c r="DJ461" s="113"/>
      <c r="DK461" s="113"/>
      <c r="DL461" s="113"/>
      <c r="DM461" s="113"/>
      <c r="DN461" s="113"/>
      <c r="DO461" s="113"/>
      <c r="DP461" s="113"/>
      <c r="DQ461" s="113"/>
      <c r="DR461" s="113"/>
      <c r="DS461" s="113"/>
      <c r="DT461" s="113"/>
      <c r="DU461" s="113"/>
      <c r="DV461" s="113"/>
      <c r="DW461" s="113"/>
      <c r="DX461" s="113"/>
      <c r="DY461" s="113"/>
      <c r="DZ461" s="113"/>
      <c r="EA461" s="113"/>
      <c r="EB461" s="113"/>
      <c r="EC461" s="113"/>
      <c r="ED461" s="113"/>
      <c r="EE461" s="113"/>
      <c r="EF461" s="113"/>
      <c r="EG461" s="113"/>
      <c r="EH461" s="113"/>
      <c r="EI461" s="113"/>
      <c r="EJ461" s="113"/>
      <c r="EK461" s="113"/>
      <c r="EL461" s="113"/>
      <c r="EM461" s="113"/>
      <c r="EN461" s="113"/>
      <c r="EO461" s="113"/>
      <c r="EP461" s="113"/>
      <c r="EQ461" s="113"/>
      <c r="ER461" s="113"/>
      <c r="ES461" s="113"/>
      <c r="ET461" s="113"/>
      <c r="EU461" s="113"/>
      <c r="EV461" s="113"/>
      <c r="EW461" s="113"/>
      <c r="EX461" s="113"/>
      <c r="EY461" s="113"/>
      <c r="EZ461" s="113"/>
      <c r="FA461" s="113"/>
      <c r="FB461" s="113"/>
      <c r="FC461" s="113"/>
      <c r="FD461" s="113"/>
      <c r="FE461" s="113"/>
      <c r="FF461" s="113"/>
      <c r="FG461" s="113"/>
      <c r="FH461" s="113"/>
      <c r="FI461" s="113"/>
      <c r="FJ461" s="113"/>
      <c r="FK461" s="113"/>
      <c r="FL461" s="113"/>
      <c r="FM461" s="113"/>
      <c r="FN461" s="113"/>
      <c r="FO461" s="113"/>
      <c r="FP461" s="113"/>
      <c r="FQ461" s="113"/>
      <c r="FR461" s="113"/>
      <c r="FS461" s="113"/>
      <c r="FT461" s="113"/>
      <c r="FU461" s="113"/>
      <c r="FV461" s="113"/>
      <c r="FW461" s="113"/>
      <c r="FX461" s="113"/>
      <c r="FY461" s="113"/>
      <c r="FZ461" s="113"/>
      <c r="GA461" s="113"/>
      <c r="GB461" s="113"/>
      <c r="GC461" s="113"/>
      <c r="GD461" s="113"/>
      <c r="GE461" s="113"/>
      <c r="GF461" s="113"/>
      <c r="GG461" s="113"/>
      <c r="GH461" s="113"/>
      <c r="GI461" s="113"/>
      <c r="GJ461" s="113"/>
      <c r="GK461" s="113"/>
      <c r="GL461" s="113"/>
      <c r="GM461" s="113"/>
      <c r="GN461" s="113"/>
      <c r="GO461" s="113"/>
      <c r="GP461" s="113"/>
      <c r="GQ461" s="113"/>
      <c r="GR461" s="113"/>
      <c r="GS461" s="113"/>
      <c r="GT461" s="113"/>
      <c r="GU461" s="113"/>
      <c r="GV461" s="113"/>
      <c r="GW461" s="113"/>
      <c r="GX461" s="113"/>
      <c r="GY461" s="113"/>
      <c r="GZ461" s="113"/>
      <c r="HA461" s="113"/>
      <c r="HB461" s="113"/>
      <c r="HC461" s="113"/>
      <c r="HD461" s="113"/>
      <c r="HE461" s="113"/>
      <c r="HF461" s="113"/>
      <c r="HG461" s="113"/>
      <c r="HH461" s="113"/>
      <c r="HI461" s="113"/>
      <c r="HJ461" s="113"/>
      <c r="HK461" s="113"/>
      <c r="HL461" s="113"/>
      <c r="HM461" s="113"/>
      <c r="HN461" s="113"/>
      <c r="HO461" s="113"/>
      <c r="HP461" s="113"/>
      <c r="HQ461" s="113"/>
      <c r="HR461" s="113"/>
      <c r="HS461" s="113"/>
      <c r="HT461" s="113"/>
      <c r="HU461" s="113"/>
      <c r="HV461" s="113"/>
      <c r="HW461" s="113"/>
      <c r="HX461" s="113"/>
      <c r="HY461" s="113"/>
      <c r="HZ461" s="113"/>
      <c r="IA461" s="113"/>
      <c r="IB461" s="113"/>
      <c r="IC461" s="113"/>
      <c r="ID461" s="113"/>
      <c r="IE461" s="113"/>
      <c r="IF461" s="113"/>
      <c r="IG461" s="113"/>
      <c r="IH461" s="113"/>
      <c r="II461" s="113"/>
      <c r="IJ461" s="113"/>
      <c r="IK461" s="113"/>
      <c r="IL461" s="113"/>
      <c r="IM461" s="113"/>
      <c r="IN461" s="113"/>
      <c r="IO461" s="113"/>
      <c r="IP461" s="113"/>
      <c r="IQ461" s="113"/>
      <c r="IR461" s="113"/>
      <c r="IS461" s="113"/>
      <c r="IT461" s="113"/>
      <c r="IU461" s="113"/>
      <c r="IV461" s="113"/>
      <c r="IW461" s="113"/>
    </row>
    <row r="462" customFormat="false" ht="29.05" hidden="false" customHeight="true" outlineLevel="0" collapsed="false">
      <c r="A462" s="227" t="s">
        <v>1312</v>
      </c>
      <c r="B462" s="24" t="s">
        <v>1272</v>
      </c>
      <c r="C462" s="203" t="s">
        <v>1279</v>
      </c>
      <c r="D462" s="25" t="n">
        <v>0.076</v>
      </c>
      <c r="E462" s="310" t="n">
        <v>241016</v>
      </c>
      <c r="F462" s="27" t="n">
        <v>45581</v>
      </c>
      <c r="G462" s="28" t="s">
        <v>111</v>
      </c>
      <c r="H462" s="108"/>
      <c r="I462" s="109" t="s">
        <v>1274</v>
      </c>
      <c r="J462" s="110"/>
      <c r="K462" s="108"/>
      <c r="L462" s="109" t="s">
        <v>1275</v>
      </c>
      <c r="M462" s="110"/>
      <c r="N462" s="134" t="s">
        <v>33</v>
      </c>
      <c r="O462" s="134"/>
      <c r="P462" s="134"/>
      <c r="Q462" s="108"/>
      <c r="R462" s="109"/>
      <c r="S462" s="110"/>
      <c r="T462" s="111"/>
      <c r="U462" s="109"/>
      <c r="V462" s="110"/>
      <c r="W462" s="108"/>
      <c r="X462" s="109"/>
      <c r="Y462" s="110"/>
      <c r="Z462" s="108"/>
      <c r="AA462" s="109"/>
      <c r="AB462" s="110"/>
      <c r="AC462" s="112" t="s">
        <v>34</v>
      </c>
      <c r="AD462" s="112"/>
      <c r="AE462" s="112"/>
    </row>
    <row r="463" customFormat="false" ht="28.4" hidden="false" customHeight="true" outlineLevel="0" collapsed="false">
      <c r="A463" s="93" t="s">
        <v>1280</v>
      </c>
      <c r="B463" s="93" t="s">
        <v>1313</v>
      </c>
      <c r="C463" s="93"/>
      <c r="D463" s="93"/>
      <c r="E463" s="217"/>
      <c r="F463" s="96" t="n">
        <v>45581</v>
      </c>
      <c r="G463" s="28" t="s">
        <v>208</v>
      </c>
      <c r="H463" s="320" t="n">
        <v>104000000</v>
      </c>
      <c r="I463" s="321" t="s">
        <v>39</v>
      </c>
      <c r="J463" s="322" t="n">
        <v>4437000</v>
      </c>
      <c r="K463" s="320" t="n">
        <v>60352000</v>
      </c>
      <c r="L463" s="321" t="s">
        <v>39</v>
      </c>
      <c r="M463" s="322" t="n">
        <v>4815000</v>
      </c>
      <c r="N463" s="320" t="n">
        <v>73833000</v>
      </c>
      <c r="O463" s="321" t="s">
        <v>39</v>
      </c>
      <c r="P463" s="322" t="n">
        <v>8353000</v>
      </c>
      <c r="Q463" s="311"/>
      <c r="R463" s="312"/>
      <c r="S463" s="36"/>
      <c r="T463" s="311"/>
      <c r="U463" s="312"/>
      <c r="V463" s="36"/>
      <c r="W463" s="311"/>
      <c r="X463" s="313"/>
      <c r="Y463" s="36"/>
      <c r="Z463" s="311"/>
      <c r="AA463" s="312"/>
      <c r="AB463" s="36"/>
      <c r="AC463" s="167"/>
      <c r="AD463" s="167"/>
      <c r="AE463" s="167"/>
    </row>
    <row r="464" customFormat="false" ht="30" hidden="false" customHeight="true" outlineLevel="0" collapsed="false">
      <c r="A464" s="93"/>
      <c r="B464" s="93" t="s">
        <v>1314</v>
      </c>
      <c r="C464" s="93"/>
      <c r="D464" s="93"/>
      <c r="E464" s="217"/>
      <c r="F464" s="96"/>
      <c r="G464" s="28" t="s">
        <v>176</v>
      </c>
      <c r="H464" s="205" t="str">
        <f aca="false">ROUND(H463*81/1000000,2)&amp;" ppm"</f>
        <v>8424 ppm</v>
      </c>
      <c r="I464" s="33" t="s">
        <v>39</v>
      </c>
      <c r="J464" s="206" t="str">
        <f aca="false">ROUND(J463*81/1000000,2)&amp;" ppm"</f>
        <v>359.4 ppm</v>
      </c>
      <c r="K464" s="205" t="str">
        <f aca="false">ROUND(K463*81/1000000,2)&amp;" ppm"</f>
        <v>4888.51 ppm</v>
      </c>
      <c r="L464" s="33" t="s">
        <v>39</v>
      </c>
      <c r="M464" s="206" t="str">
        <f aca="false">ROUND(M463*81/1000000,2)&amp;" ppm"</f>
        <v>390.02 ppm</v>
      </c>
      <c r="N464" s="205" t="str">
        <f aca="false">ROUND(N463*81/1000000,2)&amp;" ppm"</f>
        <v>5980.47 ppm</v>
      </c>
      <c r="O464" s="33" t="s">
        <v>39</v>
      </c>
      <c r="P464" s="206" t="str">
        <f aca="false">ROUND(P463*81/1000000,2)&amp;" ppm"</f>
        <v>676.59 ppm</v>
      </c>
      <c r="Q464" s="205"/>
      <c r="R464" s="33"/>
      <c r="S464" s="206"/>
      <c r="T464" s="205"/>
      <c r="U464" s="33"/>
      <c r="V464" s="206"/>
      <c r="W464" s="29"/>
      <c r="X464" s="312"/>
      <c r="Y464" s="31"/>
      <c r="Z464" s="29"/>
      <c r="AA464" s="312"/>
      <c r="AB464" s="31"/>
      <c r="AC464" s="37"/>
      <c r="AD464" s="312"/>
      <c r="AE464" s="38"/>
    </row>
    <row r="465" customFormat="false" ht="27.6" hidden="false" customHeight="true" outlineLevel="0" collapsed="false">
      <c r="A465" s="93"/>
      <c r="B465" s="93"/>
      <c r="C465" s="93"/>
      <c r="D465" s="93"/>
      <c r="E465" s="228"/>
      <c r="F465" s="96"/>
      <c r="G465" s="28" t="s">
        <v>111</v>
      </c>
      <c r="H465" s="134"/>
      <c r="I465" s="134"/>
      <c r="J465" s="134"/>
      <c r="K465" s="108"/>
      <c r="L465" s="109"/>
      <c r="M465" s="110"/>
      <c r="N465" s="135"/>
      <c r="O465" s="109"/>
      <c r="P465" s="136"/>
      <c r="Q465" s="135"/>
      <c r="R465" s="109"/>
      <c r="S465" s="136"/>
      <c r="T465" s="111"/>
      <c r="U465" s="109"/>
      <c r="V465" s="137"/>
      <c r="W465" s="111"/>
      <c r="X465" s="109"/>
      <c r="Y465" s="137"/>
      <c r="Z465" s="111"/>
      <c r="AA465" s="109"/>
      <c r="AB465" s="137"/>
      <c r="AC465" s="108"/>
      <c r="AD465" s="109"/>
      <c r="AE465" s="110"/>
    </row>
    <row r="466" customFormat="false" ht="29.2" hidden="false" customHeight="true" outlineLevel="0" collapsed="false">
      <c r="A466" s="230"/>
      <c r="B466" s="93" t="s">
        <v>1295</v>
      </c>
      <c r="C466" s="93"/>
      <c r="D466" s="93"/>
      <c r="E466" s="228"/>
      <c r="F466" s="96"/>
      <c r="G466" s="28" t="s">
        <v>208</v>
      </c>
      <c r="H466" s="311"/>
      <c r="I466" s="313"/>
      <c r="J466" s="36"/>
      <c r="K466" s="311"/>
      <c r="L466" s="313"/>
      <c r="M466" s="36"/>
      <c r="N466" s="311"/>
      <c r="O466" s="313"/>
      <c r="P466" s="36"/>
      <c r="Q466" s="311"/>
      <c r="R466" s="313"/>
      <c r="S466" s="36"/>
      <c r="T466" s="311"/>
      <c r="U466" s="312"/>
      <c r="V466" s="36"/>
      <c r="W466" s="29"/>
      <c r="X466" s="312"/>
      <c r="Y466" s="36"/>
      <c r="Z466" s="37"/>
      <c r="AA466" s="37"/>
      <c r="AB466" s="37"/>
      <c r="AC466" s="29"/>
      <c r="AD466" s="312"/>
      <c r="AE466" s="36"/>
    </row>
    <row r="467" customFormat="false" ht="34.3" hidden="false" customHeight="true" outlineLevel="0" collapsed="false">
      <c r="A467" s="232"/>
      <c r="B467" s="232"/>
      <c r="C467" s="314"/>
      <c r="D467" s="314"/>
      <c r="E467" s="314"/>
      <c r="F467" s="40"/>
      <c r="G467" s="28" t="s">
        <v>176</v>
      </c>
      <c r="H467" s="205"/>
      <c r="I467" s="312"/>
      <c r="J467" s="206"/>
      <c r="K467" s="29"/>
      <c r="L467" s="313"/>
      <c r="M467" s="31"/>
      <c r="N467" s="311"/>
      <c r="O467" s="312"/>
      <c r="P467" s="36"/>
      <c r="Q467" s="205"/>
      <c r="R467" s="312"/>
      <c r="S467" s="206"/>
      <c r="T467" s="29"/>
      <c r="U467" s="31"/>
      <c r="V467" s="31"/>
      <c r="W467" s="311"/>
      <c r="X467" s="312"/>
      <c r="Y467" s="31"/>
      <c r="Z467" s="37"/>
      <c r="AA467" s="31"/>
      <c r="AB467" s="31"/>
      <c r="AC467" s="29"/>
      <c r="AD467" s="312"/>
      <c r="AE467" s="31"/>
      <c r="BM467" s="113"/>
      <c r="BN467" s="113"/>
      <c r="BO467" s="113"/>
      <c r="BP467" s="113"/>
      <c r="BQ467" s="113"/>
      <c r="BR467" s="113"/>
      <c r="BS467" s="113"/>
      <c r="BT467" s="113"/>
      <c r="BU467" s="113"/>
      <c r="BV467" s="113"/>
      <c r="BW467" s="113"/>
      <c r="BX467" s="113"/>
      <c r="BY467" s="113"/>
      <c r="BZ467" s="113"/>
      <c r="CA467" s="113"/>
      <c r="CB467" s="113"/>
      <c r="CC467" s="113"/>
      <c r="CD467" s="113"/>
      <c r="CE467" s="113"/>
      <c r="CF467" s="113"/>
      <c r="CG467" s="113"/>
      <c r="CH467" s="113"/>
      <c r="CI467" s="113"/>
      <c r="CJ467" s="113"/>
      <c r="CK467" s="113"/>
      <c r="CL467" s="113"/>
      <c r="CM467" s="113"/>
      <c r="CN467" s="113"/>
      <c r="CO467" s="113"/>
      <c r="CP467" s="113"/>
      <c r="CQ467" s="113"/>
      <c r="CR467" s="113"/>
      <c r="CS467" s="113"/>
      <c r="CT467" s="113"/>
      <c r="CU467" s="113"/>
      <c r="CV467" s="113"/>
      <c r="CW467" s="113"/>
      <c r="CX467" s="113"/>
      <c r="CY467" s="113"/>
      <c r="CZ467" s="113"/>
      <c r="DA467" s="113"/>
      <c r="DB467" s="113"/>
      <c r="DC467" s="113"/>
      <c r="DD467" s="113"/>
      <c r="DE467" s="113"/>
      <c r="DF467" s="113"/>
      <c r="DG467" s="113"/>
      <c r="DH467" s="113"/>
      <c r="DI467" s="113"/>
      <c r="DJ467" s="113"/>
      <c r="DK467" s="113"/>
      <c r="DL467" s="113"/>
      <c r="DM467" s="113"/>
      <c r="DN467" s="113"/>
      <c r="DO467" s="113"/>
      <c r="DP467" s="113"/>
      <c r="DQ467" s="113"/>
      <c r="DR467" s="113"/>
      <c r="DS467" s="113"/>
      <c r="DT467" s="113"/>
      <c r="DU467" s="113"/>
      <c r="DV467" s="113"/>
      <c r="DW467" s="113"/>
      <c r="DX467" s="113"/>
      <c r="DY467" s="113"/>
      <c r="DZ467" s="113"/>
      <c r="EA467" s="113"/>
      <c r="EB467" s="113"/>
      <c r="EC467" s="113"/>
      <c r="ED467" s="113"/>
      <c r="EE467" s="113"/>
      <c r="EF467" s="113"/>
      <c r="EG467" s="113"/>
      <c r="EH467" s="113"/>
      <c r="EI467" s="113"/>
      <c r="EJ467" s="113"/>
      <c r="EK467" s="113"/>
      <c r="EL467" s="113"/>
      <c r="EM467" s="113"/>
      <c r="EN467" s="113"/>
      <c r="EO467" s="113"/>
      <c r="EP467" s="113"/>
      <c r="EQ467" s="113"/>
      <c r="ER467" s="113"/>
      <c r="ES467" s="113"/>
      <c r="ET467" s="113"/>
      <c r="EU467" s="113"/>
      <c r="EV467" s="113"/>
      <c r="EW467" s="113"/>
      <c r="EX467" s="113"/>
      <c r="EY467" s="113"/>
      <c r="EZ467" s="113"/>
      <c r="FA467" s="113"/>
      <c r="FB467" s="113"/>
      <c r="FC467" s="113"/>
      <c r="FD467" s="113"/>
      <c r="FE467" s="113"/>
      <c r="FF467" s="113"/>
      <c r="FG467" s="113"/>
      <c r="FH467" s="113"/>
      <c r="FI467" s="113"/>
      <c r="FJ467" s="113"/>
      <c r="FK467" s="113"/>
      <c r="FL467" s="113"/>
      <c r="FM467" s="113"/>
      <c r="FN467" s="113"/>
      <c r="FO467" s="113"/>
      <c r="FP467" s="113"/>
      <c r="FQ467" s="113"/>
      <c r="FR467" s="113"/>
      <c r="FS467" s="113"/>
      <c r="FT467" s="113"/>
      <c r="FU467" s="113"/>
      <c r="FV467" s="113"/>
      <c r="FW467" s="113"/>
      <c r="FX467" s="113"/>
      <c r="FY467" s="113"/>
      <c r="FZ467" s="113"/>
      <c r="GA467" s="113"/>
      <c r="GB467" s="113"/>
      <c r="GC467" s="113"/>
      <c r="GD467" s="113"/>
      <c r="GE467" s="113"/>
      <c r="GF467" s="113"/>
      <c r="GG467" s="113"/>
      <c r="GH467" s="113"/>
      <c r="GI467" s="113"/>
      <c r="GJ467" s="113"/>
      <c r="GK467" s="113"/>
      <c r="GL467" s="113"/>
      <c r="GM467" s="113"/>
      <c r="GN467" s="113"/>
      <c r="GO467" s="113"/>
      <c r="GP467" s="113"/>
      <c r="GQ467" s="113"/>
      <c r="GR467" s="113"/>
      <c r="GS467" s="113"/>
      <c r="GT467" s="113"/>
      <c r="GU467" s="113"/>
      <c r="GV467" s="113"/>
      <c r="GW467" s="113"/>
      <c r="GX467" s="113"/>
      <c r="GY467" s="113"/>
      <c r="GZ467" s="113"/>
      <c r="HA467" s="113"/>
      <c r="HB467" s="113"/>
      <c r="HC467" s="113"/>
      <c r="HD467" s="113"/>
      <c r="HE467" s="113"/>
      <c r="HF467" s="113"/>
      <c r="HG467" s="113"/>
      <c r="HH467" s="113"/>
      <c r="HI467" s="113"/>
      <c r="HJ467" s="113"/>
      <c r="HK467" s="113"/>
      <c r="HL467" s="113"/>
      <c r="HM467" s="113"/>
      <c r="HN467" s="113"/>
      <c r="HO467" s="113"/>
      <c r="HP467" s="113"/>
      <c r="HQ467" s="113"/>
      <c r="HR467" s="113"/>
      <c r="HS467" s="113"/>
      <c r="HT467" s="113"/>
      <c r="HU467" s="113"/>
      <c r="HV467" s="113"/>
      <c r="HW467" s="113"/>
      <c r="HX467" s="113"/>
      <c r="HY467" s="113"/>
      <c r="HZ467" s="113"/>
      <c r="IA467" s="113"/>
      <c r="IB467" s="113"/>
      <c r="IC467" s="113"/>
      <c r="ID467" s="113"/>
      <c r="IE467" s="113"/>
      <c r="IF467" s="113"/>
      <c r="IG467" s="113"/>
      <c r="IH467" s="113"/>
      <c r="II467" s="113"/>
      <c r="IJ467" s="113"/>
      <c r="IK467" s="113"/>
      <c r="IL467" s="113"/>
      <c r="IM467" s="113"/>
      <c r="IN467" s="113"/>
      <c r="IO467" s="113"/>
      <c r="IP467" s="113"/>
      <c r="IQ467" s="113"/>
      <c r="IR467" s="113"/>
      <c r="IS467" s="113"/>
      <c r="IT467" s="113"/>
      <c r="IU467" s="113"/>
      <c r="IV467" s="113"/>
      <c r="IW467" s="113"/>
    </row>
    <row r="468" customFormat="false" ht="33.55" hidden="false" customHeight="true" outlineLevel="0" collapsed="false">
      <c r="A468" s="233" t="s">
        <v>1315</v>
      </c>
      <c r="B468" s="41" t="s">
        <v>1272</v>
      </c>
      <c r="C468" s="189" t="s">
        <v>1279</v>
      </c>
      <c r="D468" s="76" t="n">
        <v>0.104</v>
      </c>
      <c r="E468" s="315" t="n">
        <v>24101601</v>
      </c>
      <c r="F468" s="62" t="n">
        <v>45581</v>
      </c>
      <c r="G468" s="63" t="s">
        <v>111</v>
      </c>
      <c r="H468" s="108"/>
      <c r="I468" s="109" t="s">
        <v>1274</v>
      </c>
      <c r="J468" s="110"/>
      <c r="K468" s="108"/>
      <c r="L468" s="109" t="s">
        <v>1275</v>
      </c>
      <c r="M468" s="110"/>
      <c r="N468" s="134" t="s">
        <v>33</v>
      </c>
      <c r="O468" s="134"/>
      <c r="P468" s="134"/>
      <c r="Q468" s="108" t="s">
        <v>1299</v>
      </c>
      <c r="R468" s="108"/>
      <c r="S468" s="108"/>
      <c r="T468" s="108"/>
      <c r="U468" s="109" t="s">
        <v>1274</v>
      </c>
      <c r="V468" s="110" t="s">
        <v>1300</v>
      </c>
      <c r="W468" s="108"/>
      <c r="X468" s="109" t="s">
        <v>1275</v>
      </c>
      <c r="Y468" s="110" t="s">
        <v>1300</v>
      </c>
      <c r="Z468" s="134" t="s">
        <v>1301</v>
      </c>
      <c r="AA468" s="134"/>
      <c r="AB468" s="134"/>
      <c r="AC468" s="112" t="s">
        <v>34</v>
      </c>
      <c r="AD468" s="112"/>
      <c r="AE468" s="112"/>
    </row>
    <row r="469" customFormat="false" ht="28.4" hidden="false" customHeight="true" outlineLevel="0" collapsed="false">
      <c r="A469" s="86" t="s">
        <v>1280</v>
      </c>
      <c r="B469" s="86" t="s">
        <v>1281</v>
      </c>
      <c r="C469" s="86"/>
      <c r="D469" s="86"/>
      <c r="E469" s="309"/>
      <c r="F469" s="89" t="n">
        <v>45581</v>
      </c>
      <c r="G469" s="63" t="s">
        <v>208</v>
      </c>
      <c r="H469" s="317" t="n">
        <v>100400000</v>
      </c>
      <c r="I469" s="326" t="s">
        <v>39</v>
      </c>
      <c r="J469" s="318" t="n">
        <v>3985000</v>
      </c>
      <c r="K469" s="317" t="n">
        <v>64993000</v>
      </c>
      <c r="L469" s="326" t="s">
        <v>39</v>
      </c>
      <c r="M469" s="318" t="n">
        <v>4442000</v>
      </c>
      <c r="N469" s="317" t="n">
        <v>73678000</v>
      </c>
      <c r="O469" s="326" t="s">
        <v>39</v>
      </c>
      <c r="P469" s="318" t="n">
        <v>7342000</v>
      </c>
      <c r="Q469" s="317"/>
      <c r="R469" s="70"/>
      <c r="S469" s="318"/>
      <c r="T469" s="317" t="n">
        <v>94830000</v>
      </c>
      <c r="U469" s="70" t="s">
        <v>39</v>
      </c>
      <c r="V469" s="318" t="n">
        <v>5721000</v>
      </c>
      <c r="W469" s="317" t="n">
        <v>62423000</v>
      </c>
      <c r="X469" s="70" t="s">
        <v>39</v>
      </c>
      <c r="Y469" s="318" t="n">
        <v>10030000</v>
      </c>
      <c r="Z469" s="317" t="n">
        <v>81170000</v>
      </c>
      <c r="AA469" s="57" t="s">
        <v>39</v>
      </c>
      <c r="AB469" s="319" t="n">
        <v>15747000</v>
      </c>
      <c r="AC469" s="69"/>
      <c r="AD469" s="69"/>
      <c r="AE469" s="69"/>
    </row>
    <row r="470" customFormat="false" ht="30" hidden="false" customHeight="true" outlineLevel="0" collapsed="false">
      <c r="A470" s="86"/>
      <c r="B470" s="86" t="s">
        <v>1314</v>
      </c>
      <c r="C470" s="86"/>
      <c r="D470" s="86"/>
      <c r="E470" s="309"/>
      <c r="F470" s="89"/>
      <c r="G470" s="63" t="s">
        <v>176</v>
      </c>
      <c r="H470" s="209" t="str">
        <f aca="false">ROUND(H469*81/1000000,2)&amp;" ppm"</f>
        <v>8132.4 ppm</v>
      </c>
      <c r="I470" s="91" t="s">
        <v>39</v>
      </c>
      <c r="J470" s="210" t="str">
        <f aca="false">ROUND(J469*81/1000000,2)&amp;" ppm"</f>
        <v>322.79 ppm</v>
      </c>
      <c r="K470" s="209" t="str">
        <f aca="false">ROUND(K469*81/1000000,2)&amp;" ppm"</f>
        <v>5264.43 ppm</v>
      </c>
      <c r="L470" s="91" t="s">
        <v>39</v>
      </c>
      <c r="M470" s="210" t="str">
        <f aca="false">ROUND(M469*81/1000000,2)&amp;" ppm"</f>
        <v>359.8 ppm</v>
      </c>
      <c r="N470" s="209" t="str">
        <f aca="false">ROUND(N469*81/1000000,2)&amp;" ppm"</f>
        <v>5967.92 ppm</v>
      </c>
      <c r="O470" s="91" t="s">
        <v>39</v>
      </c>
      <c r="P470" s="210" t="str">
        <f aca="false">ROUND(P469*81/1000000,2)&amp;" ppm"</f>
        <v>594.7 ppm</v>
      </c>
      <c r="Q470" s="209"/>
      <c r="R470" s="91"/>
      <c r="S470" s="210"/>
      <c r="T470" s="209" t="str">
        <f aca="false">ROUND(T469*81/1000000,2)&amp;" ppm"</f>
        <v>7681.23 ppm</v>
      </c>
      <c r="U470" s="91" t="s">
        <v>39</v>
      </c>
      <c r="V470" s="210" t="str">
        <f aca="false">ROUND(V469*81/1000000,2)&amp;" ppm"</f>
        <v>463.4 ppm</v>
      </c>
      <c r="W470" s="209" t="str">
        <f aca="false">ROUND(W469*81/1000000,2)&amp;" ppm"</f>
        <v>5056.26 ppm</v>
      </c>
      <c r="X470" s="91" t="s">
        <v>39</v>
      </c>
      <c r="Y470" s="210" t="str">
        <f aca="false">ROUND(Y469*81/1000000,2)&amp;" ppm"</f>
        <v>812.43 ppm</v>
      </c>
      <c r="Z470" s="209" t="str">
        <f aca="false">ROUND(Z469*81/1000000,2)&amp;" ppm"</f>
        <v>6574.77 ppm</v>
      </c>
      <c r="AA470" s="91" t="s">
        <v>39</v>
      </c>
      <c r="AB470" s="210" t="str">
        <f aca="false">ROUND(AB469*81/1000000,2)&amp;" ppm"</f>
        <v>1275.51 ppm</v>
      </c>
      <c r="AC470" s="73"/>
      <c r="AD470" s="70"/>
      <c r="AE470" s="74"/>
    </row>
    <row r="471" customFormat="false" ht="27.6" hidden="false" customHeight="true" outlineLevel="0" collapsed="false">
      <c r="A471" s="86"/>
      <c r="B471" s="86"/>
      <c r="C471" s="86"/>
      <c r="D471" s="86"/>
      <c r="E471" s="234"/>
      <c r="F471" s="89"/>
      <c r="G471" s="63" t="s">
        <v>111</v>
      </c>
      <c r="H471" s="134"/>
      <c r="I471" s="134"/>
      <c r="J471" s="134"/>
      <c r="K471" s="108"/>
      <c r="L471" s="109"/>
      <c r="M471" s="110"/>
      <c r="N471" s="135"/>
      <c r="O471" s="109"/>
      <c r="P471" s="136"/>
      <c r="Q471" s="108"/>
      <c r="R471" s="109"/>
      <c r="S471" s="110"/>
      <c r="T471" s="108"/>
      <c r="U471" s="109" t="s">
        <v>1274</v>
      </c>
      <c r="V471" s="110" t="s">
        <v>1303</v>
      </c>
      <c r="W471" s="108"/>
      <c r="X471" s="109" t="s">
        <v>1275</v>
      </c>
      <c r="Y471" s="110" t="s">
        <v>1303</v>
      </c>
      <c r="Z471" s="134" t="s">
        <v>1304</v>
      </c>
      <c r="AA471" s="134"/>
      <c r="AB471" s="134"/>
      <c r="AC471" s="108"/>
      <c r="AD471" s="109"/>
      <c r="AE471" s="110"/>
    </row>
    <row r="472" customFormat="false" ht="29.2" hidden="false" customHeight="true" outlineLevel="0" collapsed="false">
      <c r="A472" s="236"/>
      <c r="B472" s="86" t="s">
        <v>1305</v>
      </c>
      <c r="C472" s="86"/>
      <c r="D472" s="86"/>
      <c r="E472" s="234"/>
      <c r="F472" s="89"/>
      <c r="G472" s="63" t="s">
        <v>208</v>
      </c>
      <c r="H472" s="56"/>
      <c r="I472" s="57"/>
      <c r="J472" s="58"/>
      <c r="K472" s="56"/>
      <c r="L472" s="57"/>
      <c r="M472" s="58"/>
      <c r="N472" s="56"/>
      <c r="O472" s="57"/>
      <c r="P472" s="58"/>
      <c r="Q472" s="317"/>
      <c r="R472" s="70"/>
      <c r="S472" s="318"/>
      <c r="T472" s="317" t="n">
        <v>96110000</v>
      </c>
      <c r="U472" s="70" t="s">
        <v>39</v>
      </c>
      <c r="V472" s="318" t="n">
        <v>7726000</v>
      </c>
      <c r="W472" s="317" t="n">
        <v>56656000</v>
      </c>
      <c r="X472" s="70" t="s">
        <v>39</v>
      </c>
      <c r="Y472" s="318" t="n">
        <v>9535000</v>
      </c>
      <c r="Z472" s="317" t="n">
        <v>74661000</v>
      </c>
      <c r="AA472" s="57" t="s">
        <v>39</v>
      </c>
      <c r="AB472" s="319" t="n">
        <v>15140000</v>
      </c>
      <c r="AC472" s="71"/>
      <c r="AD472" s="70"/>
      <c r="AE472" s="58"/>
    </row>
    <row r="473" customFormat="false" ht="25.9" hidden="false" customHeight="true" outlineLevel="0" collapsed="false">
      <c r="A473" s="236"/>
      <c r="B473" s="236"/>
      <c r="C473" s="234"/>
      <c r="D473" s="234"/>
      <c r="E473" s="234"/>
      <c r="F473" s="89"/>
      <c r="G473" s="63" t="s">
        <v>176</v>
      </c>
      <c r="H473" s="209"/>
      <c r="I473" s="91"/>
      <c r="J473" s="210"/>
      <c r="K473" s="71"/>
      <c r="L473" s="57"/>
      <c r="M473" s="72"/>
      <c r="N473" s="56"/>
      <c r="O473" s="70"/>
      <c r="P473" s="58"/>
      <c r="Q473" s="209"/>
      <c r="R473" s="91"/>
      <c r="S473" s="210"/>
      <c r="T473" s="209" t="str">
        <f aca="false">ROUND(T472*81/1000000,2)&amp;" ppm"</f>
        <v>7784.91 ppm</v>
      </c>
      <c r="U473" s="91" t="s">
        <v>39</v>
      </c>
      <c r="V473" s="210" t="str">
        <f aca="false">ROUND(V472*81/1000000,2)&amp;" ppm"</f>
        <v>625.81 ppm</v>
      </c>
      <c r="W473" s="209" t="str">
        <f aca="false">ROUND(W472*81/1000000,2)&amp;" ppm"</f>
        <v>4589.14 ppm</v>
      </c>
      <c r="X473" s="91" t="s">
        <v>39</v>
      </c>
      <c r="Y473" s="210" t="str">
        <f aca="false">ROUND(Y472*81/1000000,2)&amp;" ppm"</f>
        <v>772.34 ppm</v>
      </c>
      <c r="Z473" s="209" t="str">
        <f aca="false">ROUND(Z472*81/1000000,2)&amp;" ppm"</f>
        <v>6047.54 ppm</v>
      </c>
      <c r="AA473" s="91" t="s">
        <v>39</v>
      </c>
      <c r="AB473" s="210" t="str">
        <f aca="false">ROUND(AB472*81/1000000,2)&amp;" ppm"</f>
        <v>1226.34 ppm</v>
      </c>
      <c r="AC473" s="71"/>
      <c r="AD473" s="70"/>
      <c r="AE473" s="72"/>
      <c r="BM473" s="113"/>
      <c r="BN473" s="113"/>
      <c r="BO473" s="113"/>
      <c r="BP473" s="113"/>
      <c r="BQ473" s="113"/>
      <c r="BR473" s="113"/>
      <c r="BS473" s="113"/>
      <c r="BT473" s="113"/>
      <c r="BU473" s="113"/>
      <c r="BV473" s="113"/>
      <c r="BW473" s="113"/>
      <c r="BX473" s="113"/>
      <c r="BY473" s="113"/>
      <c r="BZ473" s="113"/>
      <c r="CA473" s="113"/>
      <c r="CB473" s="113"/>
      <c r="CC473" s="113"/>
      <c r="CD473" s="113"/>
      <c r="CE473" s="113"/>
      <c r="CF473" s="113"/>
      <c r="CG473" s="113"/>
      <c r="CH473" s="113"/>
      <c r="CI473" s="113"/>
      <c r="CJ473" s="113"/>
      <c r="CK473" s="113"/>
      <c r="CL473" s="113"/>
      <c r="CM473" s="113"/>
      <c r="CN473" s="113"/>
      <c r="CO473" s="113"/>
      <c r="CP473" s="113"/>
      <c r="CQ473" s="113"/>
      <c r="CR473" s="113"/>
      <c r="CS473" s="113"/>
      <c r="CT473" s="113"/>
      <c r="CU473" s="113"/>
      <c r="CV473" s="113"/>
      <c r="CW473" s="113"/>
      <c r="CX473" s="113"/>
      <c r="CY473" s="113"/>
      <c r="CZ473" s="113"/>
      <c r="DA473" s="113"/>
      <c r="DB473" s="113"/>
      <c r="DC473" s="113"/>
      <c r="DD473" s="113"/>
      <c r="DE473" s="113"/>
      <c r="DF473" s="113"/>
      <c r="DG473" s="113"/>
      <c r="DH473" s="113"/>
      <c r="DI473" s="113"/>
      <c r="DJ473" s="113"/>
      <c r="DK473" s="113"/>
      <c r="DL473" s="113"/>
      <c r="DM473" s="113"/>
      <c r="DN473" s="113"/>
      <c r="DO473" s="113"/>
      <c r="DP473" s="113"/>
      <c r="DQ473" s="113"/>
      <c r="DR473" s="113"/>
      <c r="DS473" s="113"/>
      <c r="DT473" s="113"/>
      <c r="DU473" s="113"/>
      <c r="DV473" s="113"/>
      <c r="DW473" s="113"/>
      <c r="DX473" s="113"/>
      <c r="DY473" s="113"/>
      <c r="DZ473" s="113"/>
      <c r="EA473" s="113"/>
      <c r="EB473" s="113"/>
      <c r="EC473" s="113"/>
      <c r="ED473" s="113"/>
      <c r="EE473" s="113"/>
      <c r="EF473" s="113"/>
      <c r="EG473" s="113"/>
      <c r="EH473" s="113"/>
      <c r="EI473" s="113"/>
      <c r="EJ473" s="113"/>
      <c r="EK473" s="113"/>
      <c r="EL473" s="113"/>
      <c r="EM473" s="113"/>
      <c r="EN473" s="113"/>
      <c r="EO473" s="113"/>
      <c r="EP473" s="113"/>
      <c r="EQ473" s="113"/>
      <c r="ER473" s="113"/>
      <c r="ES473" s="113"/>
      <c r="ET473" s="113"/>
      <c r="EU473" s="113"/>
      <c r="EV473" s="113"/>
      <c r="EW473" s="113"/>
      <c r="EX473" s="113"/>
      <c r="EY473" s="113"/>
      <c r="EZ473" s="113"/>
      <c r="FA473" s="113"/>
      <c r="FB473" s="113"/>
      <c r="FC473" s="113"/>
      <c r="FD473" s="113"/>
      <c r="FE473" s="113"/>
      <c r="FF473" s="113"/>
      <c r="FG473" s="113"/>
      <c r="FH473" s="113"/>
      <c r="FI473" s="113"/>
      <c r="FJ473" s="113"/>
      <c r="FK473" s="113"/>
      <c r="FL473" s="113"/>
      <c r="FM473" s="113"/>
      <c r="FN473" s="113"/>
      <c r="FO473" s="113"/>
      <c r="FP473" s="113"/>
      <c r="FQ473" s="113"/>
      <c r="FR473" s="113"/>
      <c r="FS473" s="113"/>
      <c r="FT473" s="113"/>
      <c r="FU473" s="113"/>
      <c r="FV473" s="113"/>
      <c r="FW473" s="113"/>
      <c r="FX473" s="113"/>
      <c r="FY473" s="113"/>
      <c r="FZ473" s="113"/>
      <c r="GA473" s="113"/>
      <c r="GB473" s="113"/>
      <c r="GC473" s="113"/>
      <c r="GD473" s="113"/>
      <c r="GE473" s="113"/>
      <c r="GF473" s="113"/>
      <c r="GG473" s="113"/>
      <c r="GH473" s="113"/>
      <c r="GI473" s="113"/>
      <c r="GJ473" s="113"/>
      <c r="GK473" s="113"/>
      <c r="GL473" s="113"/>
      <c r="GM473" s="113"/>
      <c r="GN473" s="113"/>
      <c r="GO473" s="113"/>
      <c r="GP473" s="113"/>
      <c r="GQ473" s="113"/>
      <c r="GR473" s="113"/>
      <c r="GS473" s="113"/>
      <c r="GT473" s="113"/>
      <c r="GU473" s="113"/>
      <c r="GV473" s="113"/>
      <c r="GW473" s="113"/>
      <c r="GX473" s="113"/>
      <c r="GY473" s="113"/>
      <c r="GZ473" s="113"/>
      <c r="HA473" s="113"/>
      <c r="HB473" s="113"/>
      <c r="HC473" s="113"/>
      <c r="HD473" s="113"/>
      <c r="HE473" s="113"/>
      <c r="HF473" s="113"/>
      <c r="HG473" s="113"/>
      <c r="HH473" s="113"/>
      <c r="HI473" s="113"/>
      <c r="HJ473" s="113"/>
      <c r="HK473" s="113"/>
      <c r="HL473" s="113"/>
      <c r="HM473" s="113"/>
      <c r="HN473" s="113"/>
      <c r="HO473" s="113"/>
      <c r="HP473" s="113"/>
      <c r="HQ473" s="113"/>
      <c r="HR473" s="113"/>
      <c r="HS473" s="113"/>
      <c r="HT473" s="113"/>
      <c r="HU473" s="113"/>
      <c r="HV473" s="113"/>
      <c r="HW473" s="113"/>
      <c r="HX473" s="113"/>
      <c r="HY473" s="113"/>
      <c r="HZ473" s="113"/>
      <c r="IA473" s="113"/>
      <c r="IB473" s="113"/>
      <c r="IC473" s="113"/>
      <c r="ID473" s="113"/>
      <c r="IE473" s="113"/>
      <c r="IF473" s="113"/>
      <c r="IG473" s="113"/>
      <c r="IH473" s="113"/>
      <c r="II473" s="113"/>
      <c r="IJ473" s="113"/>
      <c r="IK473" s="113"/>
      <c r="IL473" s="113"/>
      <c r="IM473" s="113"/>
      <c r="IN473" s="113"/>
      <c r="IO473" s="113"/>
      <c r="IP473" s="113"/>
      <c r="IQ473" s="113"/>
      <c r="IR473" s="113"/>
      <c r="IS473" s="113"/>
      <c r="IT473" s="113"/>
      <c r="IU473" s="113"/>
      <c r="IV473" s="113"/>
      <c r="IW473" s="113"/>
    </row>
    <row r="474" customFormat="false" ht="35.3" hidden="false" customHeight="true" outlineLevel="0" collapsed="false">
      <c r="A474" s="234"/>
      <c r="B474" s="234"/>
      <c r="C474" s="234"/>
      <c r="D474" s="234"/>
      <c r="E474" s="234"/>
      <c r="F474" s="89"/>
      <c r="G474" s="63" t="s">
        <v>111</v>
      </c>
      <c r="H474" s="134"/>
      <c r="I474" s="134"/>
      <c r="J474" s="134"/>
      <c r="K474" s="108"/>
      <c r="L474" s="109"/>
      <c r="M474" s="110"/>
      <c r="N474" s="135"/>
      <c r="O474" s="109"/>
      <c r="P474" s="136"/>
      <c r="Q474" s="108"/>
      <c r="R474" s="109"/>
      <c r="S474" s="110"/>
      <c r="T474" s="108"/>
      <c r="U474" s="109" t="s">
        <v>1274</v>
      </c>
      <c r="V474" s="110" t="s">
        <v>1306</v>
      </c>
      <c r="W474" s="108"/>
      <c r="X474" s="109" t="s">
        <v>1275</v>
      </c>
      <c r="Y474" s="110" t="s">
        <v>1306</v>
      </c>
      <c r="Z474" s="134" t="s">
        <v>1307</v>
      </c>
      <c r="AA474" s="134"/>
      <c r="AB474" s="134"/>
      <c r="AC474" s="108"/>
      <c r="AD474" s="109"/>
      <c r="AE474" s="110"/>
      <c r="BM474" s="113"/>
      <c r="BN474" s="113"/>
      <c r="BO474" s="113"/>
      <c r="BP474" s="113"/>
      <c r="BQ474" s="113"/>
      <c r="BR474" s="113"/>
      <c r="BS474" s="113"/>
      <c r="BT474" s="113"/>
      <c r="BU474" s="113"/>
      <c r="BV474" s="113"/>
      <c r="BW474" s="113"/>
      <c r="BX474" s="113"/>
      <c r="BY474" s="113"/>
      <c r="BZ474" s="113"/>
      <c r="CA474" s="113"/>
      <c r="CB474" s="113"/>
      <c r="CC474" s="113"/>
      <c r="CD474" s="113"/>
      <c r="CE474" s="113"/>
      <c r="CF474" s="113"/>
      <c r="CG474" s="113"/>
      <c r="CH474" s="113"/>
      <c r="CI474" s="113"/>
      <c r="CJ474" s="113"/>
      <c r="CK474" s="113"/>
      <c r="CL474" s="113"/>
      <c r="CM474" s="113"/>
      <c r="CN474" s="113"/>
      <c r="CO474" s="113"/>
      <c r="CP474" s="113"/>
      <c r="CQ474" s="113"/>
      <c r="CR474" s="113"/>
      <c r="CS474" s="113"/>
      <c r="CT474" s="113"/>
      <c r="CU474" s="113"/>
      <c r="CV474" s="113"/>
      <c r="CW474" s="113"/>
      <c r="CX474" s="113"/>
      <c r="CY474" s="113"/>
      <c r="CZ474" s="113"/>
      <c r="DA474" s="113"/>
      <c r="DB474" s="113"/>
      <c r="DC474" s="113"/>
      <c r="DD474" s="113"/>
      <c r="DE474" s="113"/>
      <c r="DF474" s="113"/>
      <c r="DG474" s="113"/>
      <c r="DH474" s="113"/>
      <c r="DI474" s="113"/>
      <c r="DJ474" s="113"/>
      <c r="DK474" s="113"/>
      <c r="DL474" s="113"/>
      <c r="DM474" s="113"/>
      <c r="DN474" s="113"/>
      <c r="DO474" s="113"/>
      <c r="DP474" s="113"/>
      <c r="DQ474" s="113"/>
      <c r="DR474" s="113"/>
      <c r="DS474" s="113"/>
      <c r="DT474" s="113"/>
      <c r="DU474" s="113"/>
      <c r="DV474" s="113"/>
      <c r="DW474" s="113"/>
      <c r="DX474" s="113"/>
      <c r="DY474" s="113"/>
      <c r="DZ474" s="113"/>
      <c r="EA474" s="113"/>
      <c r="EB474" s="113"/>
      <c r="EC474" s="113"/>
      <c r="ED474" s="113"/>
      <c r="EE474" s="113"/>
      <c r="EF474" s="113"/>
      <c r="EG474" s="113"/>
      <c r="EH474" s="113"/>
      <c r="EI474" s="113"/>
      <c r="EJ474" s="113"/>
      <c r="EK474" s="113"/>
      <c r="EL474" s="113"/>
      <c r="EM474" s="113"/>
      <c r="EN474" s="113"/>
      <c r="EO474" s="113"/>
      <c r="EP474" s="113"/>
      <c r="EQ474" s="113"/>
      <c r="ER474" s="113"/>
      <c r="ES474" s="113"/>
      <c r="ET474" s="113"/>
      <c r="EU474" s="113"/>
      <c r="EV474" s="113"/>
      <c r="EW474" s="113"/>
      <c r="EX474" s="113"/>
      <c r="EY474" s="113"/>
      <c r="EZ474" s="113"/>
      <c r="FA474" s="113"/>
      <c r="FB474" s="113"/>
      <c r="FC474" s="113"/>
      <c r="FD474" s="113"/>
      <c r="FE474" s="113"/>
      <c r="FF474" s="113"/>
      <c r="FG474" s="113"/>
      <c r="FH474" s="113"/>
      <c r="FI474" s="113"/>
      <c r="FJ474" s="113"/>
      <c r="FK474" s="113"/>
      <c r="FL474" s="113"/>
      <c r="FM474" s="113"/>
      <c r="FN474" s="113"/>
      <c r="FO474" s="113"/>
      <c r="FP474" s="113"/>
      <c r="FQ474" s="113"/>
      <c r="FR474" s="113"/>
      <c r="FS474" s="113"/>
      <c r="FT474" s="113"/>
      <c r="FU474" s="113"/>
      <c r="FV474" s="113"/>
      <c r="FW474" s="113"/>
      <c r="FX474" s="113"/>
      <c r="FY474" s="113"/>
      <c r="FZ474" s="113"/>
      <c r="GA474" s="113"/>
      <c r="GB474" s="113"/>
      <c r="GC474" s="113"/>
      <c r="GD474" s="113"/>
      <c r="GE474" s="113"/>
      <c r="GF474" s="113"/>
      <c r="GG474" s="113"/>
      <c r="GH474" s="113"/>
      <c r="GI474" s="113"/>
      <c r="GJ474" s="113"/>
      <c r="GK474" s="113"/>
      <c r="GL474" s="113"/>
      <c r="GM474" s="113"/>
      <c r="GN474" s="113"/>
      <c r="GO474" s="113"/>
      <c r="GP474" s="113"/>
      <c r="GQ474" s="113"/>
      <c r="GR474" s="113"/>
      <c r="GS474" s="113"/>
      <c r="GT474" s="113"/>
      <c r="GU474" s="113"/>
      <c r="GV474" s="113"/>
      <c r="GW474" s="113"/>
      <c r="GX474" s="113"/>
      <c r="GY474" s="113"/>
      <c r="GZ474" s="113"/>
      <c r="HA474" s="113"/>
      <c r="HB474" s="113"/>
      <c r="HC474" s="113"/>
      <c r="HD474" s="113"/>
      <c r="HE474" s="113"/>
      <c r="HF474" s="113"/>
      <c r="HG474" s="113"/>
      <c r="HH474" s="113"/>
      <c r="HI474" s="113"/>
      <c r="HJ474" s="113"/>
      <c r="HK474" s="113"/>
      <c r="HL474" s="113"/>
      <c r="HM474" s="113"/>
      <c r="HN474" s="113"/>
      <c r="HO474" s="113"/>
      <c r="HP474" s="113"/>
      <c r="HQ474" s="113"/>
      <c r="HR474" s="113"/>
      <c r="HS474" s="113"/>
      <c r="HT474" s="113"/>
      <c r="HU474" s="113"/>
      <c r="HV474" s="113"/>
      <c r="HW474" s="113"/>
      <c r="HX474" s="113"/>
      <c r="HY474" s="113"/>
      <c r="HZ474" s="113"/>
      <c r="IA474" s="113"/>
      <c r="IB474" s="113"/>
      <c r="IC474" s="113"/>
      <c r="ID474" s="113"/>
      <c r="IE474" s="113"/>
      <c r="IF474" s="113"/>
      <c r="IG474" s="113"/>
      <c r="IH474" s="113"/>
      <c r="II474" s="113"/>
      <c r="IJ474" s="113"/>
      <c r="IK474" s="113"/>
      <c r="IL474" s="113"/>
      <c r="IM474" s="113"/>
      <c r="IN474" s="113"/>
      <c r="IO474" s="113"/>
      <c r="IP474" s="113"/>
      <c r="IQ474" s="113"/>
      <c r="IR474" s="113"/>
      <c r="IS474" s="113"/>
      <c r="IT474" s="113"/>
      <c r="IU474" s="113"/>
      <c r="IV474" s="113"/>
      <c r="IW474" s="113"/>
    </row>
    <row r="475" customFormat="false" ht="27.6" hidden="false" customHeight="true" outlineLevel="0" collapsed="false">
      <c r="A475" s="236"/>
      <c r="B475" s="86"/>
      <c r="C475" s="86"/>
      <c r="D475" s="86"/>
      <c r="E475" s="86"/>
      <c r="F475" s="89"/>
      <c r="G475" s="63" t="s">
        <v>208</v>
      </c>
      <c r="H475" s="317"/>
      <c r="I475" s="57"/>
      <c r="J475" s="319"/>
      <c r="K475" s="56"/>
      <c r="L475" s="57"/>
      <c r="M475" s="58"/>
      <c r="N475" s="56"/>
      <c r="O475" s="57"/>
      <c r="P475" s="58"/>
      <c r="Q475" s="317"/>
      <c r="R475" s="70"/>
      <c r="S475" s="318"/>
      <c r="T475" s="317" t="n">
        <v>100500000</v>
      </c>
      <c r="U475" s="70" t="s">
        <v>39</v>
      </c>
      <c r="V475" s="318" t="n">
        <v>5959000</v>
      </c>
      <c r="W475" s="317" t="n">
        <v>75746000</v>
      </c>
      <c r="X475" s="70" t="s">
        <v>39</v>
      </c>
      <c r="Y475" s="318" t="n">
        <v>11150000</v>
      </c>
      <c r="Z475" s="317" t="n">
        <v>84938000</v>
      </c>
      <c r="AA475" s="57" t="s">
        <v>39</v>
      </c>
      <c r="AB475" s="319" t="n">
        <v>15930000</v>
      </c>
      <c r="AC475" s="71"/>
      <c r="AD475" s="70"/>
      <c r="AE475" s="58"/>
      <c r="BM475" s="113"/>
      <c r="BN475" s="113"/>
      <c r="BO475" s="113"/>
      <c r="BP475" s="113"/>
      <c r="BQ475" s="113"/>
      <c r="BR475" s="113"/>
      <c r="BS475" s="113"/>
      <c r="BT475" s="113"/>
      <c r="BU475" s="113"/>
      <c r="BV475" s="113"/>
      <c r="BW475" s="113"/>
      <c r="BX475" s="113"/>
      <c r="BY475" s="113"/>
      <c r="BZ475" s="113"/>
      <c r="CA475" s="113"/>
      <c r="CB475" s="113"/>
      <c r="CC475" s="113"/>
      <c r="CD475" s="113"/>
      <c r="CE475" s="113"/>
      <c r="CF475" s="113"/>
      <c r="CG475" s="113"/>
      <c r="CH475" s="113"/>
      <c r="CI475" s="113"/>
      <c r="CJ475" s="113"/>
      <c r="CK475" s="113"/>
      <c r="CL475" s="113"/>
      <c r="CM475" s="113"/>
      <c r="CN475" s="113"/>
      <c r="CO475" s="113"/>
      <c r="CP475" s="113"/>
      <c r="CQ475" s="113"/>
      <c r="CR475" s="113"/>
      <c r="CS475" s="113"/>
      <c r="CT475" s="113"/>
      <c r="CU475" s="113"/>
      <c r="CV475" s="113"/>
      <c r="CW475" s="113"/>
      <c r="CX475" s="113"/>
      <c r="CY475" s="113"/>
      <c r="CZ475" s="113"/>
      <c r="DA475" s="113"/>
      <c r="DB475" s="113"/>
      <c r="DC475" s="113"/>
      <c r="DD475" s="113"/>
      <c r="DE475" s="113"/>
      <c r="DF475" s="113"/>
      <c r="DG475" s="113"/>
      <c r="DH475" s="113"/>
      <c r="DI475" s="113"/>
      <c r="DJ475" s="113"/>
      <c r="DK475" s="113"/>
      <c r="DL475" s="113"/>
      <c r="DM475" s="113"/>
      <c r="DN475" s="113"/>
      <c r="DO475" s="113"/>
      <c r="DP475" s="113"/>
      <c r="DQ475" s="113"/>
      <c r="DR475" s="113"/>
      <c r="DS475" s="113"/>
      <c r="DT475" s="113"/>
      <c r="DU475" s="113"/>
      <c r="DV475" s="113"/>
      <c r="DW475" s="113"/>
      <c r="DX475" s="113"/>
      <c r="DY475" s="113"/>
      <c r="DZ475" s="113"/>
      <c r="EA475" s="113"/>
      <c r="EB475" s="113"/>
      <c r="EC475" s="113"/>
      <c r="ED475" s="113"/>
      <c r="EE475" s="113"/>
      <c r="EF475" s="113"/>
      <c r="EG475" s="113"/>
      <c r="EH475" s="113"/>
      <c r="EI475" s="113"/>
      <c r="EJ475" s="113"/>
      <c r="EK475" s="113"/>
      <c r="EL475" s="113"/>
      <c r="EM475" s="113"/>
      <c r="EN475" s="113"/>
      <c r="EO475" s="113"/>
      <c r="EP475" s="113"/>
      <c r="EQ475" s="113"/>
      <c r="ER475" s="113"/>
      <c r="ES475" s="113"/>
      <c r="ET475" s="113"/>
      <c r="EU475" s="113"/>
      <c r="EV475" s="113"/>
      <c r="EW475" s="113"/>
      <c r="EX475" s="113"/>
      <c r="EY475" s="113"/>
      <c r="EZ475" s="113"/>
      <c r="FA475" s="113"/>
      <c r="FB475" s="113"/>
      <c r="FC475" s="113"/>
      <c r="FD475" s="113"/>
      <c r="FE475" s="113"/>
      <c r="FF475" s="113"/>
      <c r="FG475" s="113"/>
      <c r="FH475" s="113"/>
      <c r="FI475" s="113"/>
      <c r="FJ475" s="113"/>
      <c r="FK475" s="113"/>
      <c r="FL475" s="113"/>
      <c r="FM475" s="113"/>
      <c r="FN475" s="113"/>
      <c r="FO475" s="113"/>
      <c r="FP475" s="113"/>
      <c r="FQ475" s="113"/>
      <c r="FR475" s="113"/>
      <c r="FS475" s="113"/>
      <c r="FT475" s="113"/>
      <c r="FU475" s="113"/>
      <c r="FV475" s="113"/>
      <c r="FW475" s="113"/>
      <c r="FX475" s="113"/>
      <c r="FY475" s="113"/>
      <c r="FZ475" s="113"/>
      <c r="GA475" s="113"/>
      <c r="GB475" s="113"/>
      <c r="GC475" s="113"/>
      <c r="GD475" s="113"/>
      <c r="GE475" s="113"/>
      <c r="GF475" s="113"/>
      <c r="GG475" s="113"/>
      <c r="GH475" s="113"/>
      <c r="GI475" s="113"/>
      <c r="GJ475" s="113"/>
      <c r="GK475" s="113"/>
      <c r="GL475" s="113"/>
      <c r="GM475" s="113"/>
      <c r="GN475" s="113"/>
      <c r="GO475" s="113"/>
      <c r="GP475" s="113"/>
      <c r="GQ475" s="113"/>
      <c r="GR475" s="113"/>
      <c r="GS475" s="113"/>
      <c r="GT475" s="113"/>
      <c r="GU475" s="113"/>
      <c r="GV475" s="113"/>
      <c r="GW475" s="113"/>
      <c r="GX475" s="113"/>
      <c r="GY475" s="113"/>
      <c r="GZ475" s="113"/>
      <c r="HA475" s="113"/>
      <c r="HB475" s="113"/>
      <c r="HC475" s="113"/>
      <c r="HD475" s="113"/>
      <c r="HE475" s="113"/>
      <c r="HF475" s="113"/>
      <c r="HG475" s="113"/>
      <c r="HH475" s="113"/>
      <c r="HI475" s="113"/>
      <c r="HJ475" s="113"/>
      <c r="HK475" s="113"/>
      <c r="HL475" s="113"/>
      <c r="HM475" s="113"/>
      <c r="HN475" s="113"/>
      <c r="HO475" s="113"/>
      <c r="HP475" s="113"/>
      <c r="HQ475" s="113"/>
      <c r="HR475" s="113"/>
      <c r="HS475" s="113"/>
      <c r="HT475" s="113"/>
      <c r="HU475" s="113"/>
      <c r="HV475" s="113"/>
      <c r="HW475" s="113"/>
      <c r="HX475" s="113"/>
      <c r="HY475" s="113"/>
      <c r="HZ475" s="113"/>
      <c r="IA475" s="113"/>
      <c r="IB475" s="113"/>
      <c r="IC475" s="113"/>
      <c r="ID475" s="113"/>
      <c r="IE475" s="113"/>
      <c r="IF475" s="113"/>
      <c r="IG475" s="113"/>
      <c r="IH475" s="113"/>
      <c r="II475" s="113"/>
      <c r="IJ475" s="113"/>
      <c r="IK475" s="113"/>
      <c r="IL475" s="113"/>
      <c r="IM475" s="113"/>
      <c r="IN475" s="113"/>
      <c r="IO475" s="113"/>
      <c r="IP475" s="113"/>
      <c r="IQ475" s="113"/>
      <c r="IR475" s="113"/>
      <c r="IS475" s="113"/>
      <c r="IT475" s="113"/>
      <c r="IU475" s="113"/>
      <c r="IV475" s="113"/>
      <c r="IW475" s="113"/>
    </row>
    <row r="476" customFormat="false" ht="29.2" hidden="false" customHeight="true" outlineLevel="0" collapsed="false">
      <c r="A476" s="236"/>
      <c r="B476" s="236"/>
      <c r="C476" s="234"/>
      <c r="D476" s="234"/>
      <c r="E476" s="234"/>
      <c r="F476" s="89"/>
      <c r="G476" s="63" t="s">
        <v>176</v>
      </c>
      <c r="H476" s="209"/>
      <c r="I476" s="91"/>
      <c r="J476" s="210"/>
      <c r="K476" s="71"/>
      <c r="L476" s="57"/>
      <c r="M476" s="72"/>
      <c r="N476" s="56"/>
      <c r="O476" s="70"/>
      <c r="P476" s="58"/>
      <c r="Q476" s="209"/>
      <c r="R476" s="91"/>
      <c r="S476" s="210"/>
      <c r="T476" s="209" t="str">
        <f aca="false">ROUND(T475*81/1000000,2)&amp;" ppm"</f>
        <v>8140.5 ppm</v>
      </c>
      <c r="U476" s="91" t="s">
        <v>39</v>
      </c>
      <c r="V476" s="210" t="str">
        <f aca="false">ROUND(V475*81/1000000,2)&amp;" ppm"</f>
        <v>482.68 ppm</v>
      </c>
      <c r="W476" s="209" t="str">
        <f aca="false">ROUND(W475*81/1000000,2)&amp;" ppm"</f>
        <v>6135.43 ppm</v>
      </c>
      <c r="X476" s="91" t="s">
        <v>39</v>
      </c>
      <c r="Y476" s="210" t="str">
        <f aca="false">ROUND(Y475*81/1000000,2)&amp;" ppm"</f>
        <v>903.15 ppm</v>
      </c>
      <c r="Z476" s="209" t="str">
        <f aca="false">ROUND(Z475*81/1000000,2)&amp;" ppm"</f>
        <v>6879.98 ppm</v>
      </c>
      <c r="AA476" s="91" t="s">
        <v>39</v>
      </c>
      <c r="AB476" s="210" t="str">
        <f aca="false">ROUND(AB475*81/1000000,2)&amp;" ppm"</f>
        <v>1290.33 ppm</v>
      </c>
      <c r="AC476" s="71"/>
      <c r="AD476" s="70"/>
      <c r="AE476" s="72"/>
      <c r="BM476" s="113"/>
      <c r="BN476" s="113"/>
      <c r="BO476" s="113"/>
      <c r="BP476" s="113"/>
      <c r="BQ476" s="113"/>
      <c r="BR476" s="113"/>
      <c r="BS476" s="113"/>
      <c r="BT476" s="113"/>
      <c r="BU476" s="113"/>
      <c r="BV476" s="113"/>
      <c r="BW476" s="113"/>
      <c r="BX476" s="113"/>
      <c r="BY476" s="113"/>
      <c r="BZ476" s="113"/>
      <c r="CA476" s="113"/>
      <c r="CB476" s="113"/>
      <c r="CC476" s="113"/>
      <c r="CD476" s="113"/>
      <c r="CE476" s="113"/>
      <c r="CF476" s="113"/>
      <c r="CG476" s="113"/>
      <c r="CH476" s="113"/>
      <c r="CI476" s="113"/>
      <c r="CJ476" s="113"/>
      <c r="CK476" s="113"/>
      <c r="CL476" s="113"/>
      <c r="CM476" s="113"/>
      <c r="CN476" s="113"/>
      <c r="CO476" s="113"/>
      <c r="CP476" s="113"/>
      <c r="CQ476" s="113"/>
      <c r="CR476" s="113"/>
      <c r="CS476" s="113"/>
      <c r="CT476" s="113"/>
      <c r="CU476" s="113"/>
      <c r="CV476" s="113"/>
      <c r="CW476" s="113"/>
      <c r="CX476" s="113"/>
      <c r="CY476" s="113"/>
      <c r="CZ476" s="113"/>
      <c r="DA476" s="113"/>
      <c r="DB476" s="113"/>
      <c r="DC476" s="113"/>
      <c r="DD476" s="113"/>
      <c r="DE476" s="113"/>
      <c r="DF476" s="113"/>
      <c r="DG476" s="113"/>
      <c r="DH476" s="113"/>
      <c r="DI476" s="113"/>
      <c r="DJ476" s="113"/>
      <c r="DK476" s="113"/>
      <c r="DL476" s="113"/>
      <c r="DM476" s="113"/>
      <c r="DN476" s="113"/>
      <c r="DO476" s="113"/>
      <c r="DP476" s="113"/>
      <c r="DQ476" s="113"/>
      <c r="DR476" s="113"/>
      <c r="DS476" s="113"/>
      <c r="DT476" s="113"/>
      <c r="DU476" s="113"/>
      <c r="DV476" s="113"/>
      <c r="DW476" s="113"/>
      <c r="DX476" s="113"/>
      <c r="DY476" s="113"/>
      <c r="DZ476" s="113"/>
      <c r="EA476" s="113"/>
      <c r="EB476" s="113"/>
      <c r="EC476" s="113"/>
      <c r="ED476" s="113"/>
      <c r="EE476" s="113"/>
      <c r="EF476" s="113"/>
      <c r="EG476" s="113"/>
      <c r="EH476" s="113"/>
      <c r="EI476" s="113"/>
      <c r="EJ476" s="113"/>
      <c r="EK476" s="113"/>
      <c r="EL476" s="113"/>
      <c r="EM476" s="113"/>
      <c r="EN476" s="113"/>
      <c r="EO476" s="113"/>
      <c r="EP476" s="113"/>
      <c r="EQ476" s="113"/>
      <c r="ER476" s="113"/>
      <c r="ES476" s="113"/>
      <c r="ET476" s="113"/>
      <c r="EU476" s="113"/>
      <c r="EV476" s="113"/>
      <c r="EW476" s="113"/>
      <c r="EX476" s="113"/>
      <c r="EY476" s="113"/>
      <c r="EZ476" s="113"/>
      <c r="FA476" s="113"/>
      <c r="FB476" s="113"/>
      <c r="FC476" s="113"/>
      <c r="FD476" s="113"/>
      <c r="FE476" s="113"/>
      <c r="FF476" s="113"/>
      <c r="FG476" s="113"/>
      <c r="FH476" s="113"/>
      <c r="FI476" s="113"/>
      <c r="FJ476" s="113"/>
      <c r="FK476" s="113"/>
      <c r="FL476" s="113"/>
      <c r="FM476" s="113"/>
      <c r="FN476" s="113"/>
      <c r="FO476" s="113"/>
      <c r="FP476" s="113"/>
      <c r="FQ476" s="113"/>
      <c r="FR476" s="113"/>
      <c r="FS476" s="113"/>
      <c r="FT476" s="113"/>
      <c r="FU476" s="113"/>
      <c r="FV476" s="113"/>
      <c r="FW476" s="113"/>
      <c r="FX476" s="113"/>
      <c r="FY476" s="113"/>
      <c r="FZ476" s="113"/>
      <c r="GA476" s="113"/>
      <c r="GB476" s="113"/>
      <c r="GC476" s="113"/>
      <c r="GD476" s="113"/>
      <c r="GE476" s="113"/>
      <c r="GF476" s="113"/>
      <c r="GG476" s="113"/>
      <c r="GH476" s="113"/>
      <c r="GI476" s="113"/>
      <c r="GJ476" s="113"/>
      <c r="GK476" s="113"/>
      <c r="GL476" s="113"/>
      <c r="GM476" s="113"/>
      <c r="GN476" s="113"/>
      <c r="GO476" s="113"/>
      <c r="GP476" s="113"/>
      <c r="GQ476" s="113"/>
      <c r="GR476" s="113"/>
      <c r="GS476" s="113"/>
      <c r="GT476" s="113"/>
      <c r="GU476" s="113"/>
      <c r="GV476" s="113"/>
      <c r="GW476" s="113"/>
      <c r="GX476" s="113"/>
      <c r="GY476" s="113"/>
      <c r="GZ476" s="113"/>
      <c r="HA476" s="113"/>
      <c r="HB476" s="113"/>
      <c r="HC476" s="113"/>
      <c r="HD476" s="113"/>
      <c r="HE476" s="113"/>
      <c r="HF476" s="113"/>
      <c r="HG476" s="113"/>
      <c r="HH476" s="113"/>
      <c r="HI476" s="113"/>
      <c r="HJ476" s="113"/>
      <c r="HK476" s="113"/>
      <c r="HL476" s="113"/>
      <c r="HM476" s="113"/>
      <c r="HN476" s="113"/>
      <c r="HO476" s="113"/>
      <c r="HP476" s="113"/>
      <c r="HQ476" s="113"/>
      <c r="HR476" s="113"/>
      <c r="HS476" s="113"/>
      <c r="HT476" s="113"/>
      <c r="HU476" s="113"/>
      <c r="HV476" s="113"/>
      <c r="HW476" s="113"/>
      <c r="HX476" s="113"/>
      <c r="HY476" s="113"/>
      <c r="HZ476" s="113"/>
      <c r="IA476" s="113"/>
      <c r="IB476" s="113"/>
      <c r="IC476" s="113"/>
      <c r="ID476" s="113"/>
      <c r="IE476" s="113"/>
      <c r="IF476" s="113"/>
      <c r="IG476" s="113"/>
      <c r="IH476" s="113"/>
      <c r="II476" s="113"/>
      <c r="IJ476" s="113"/>
      <c r="IK476" s="113"/>
      <c r="IL476" s="113"/>
      <c r="IM476" s="113"/>
      <c r="IN476" s="113"/>
      <c r="IO476" s="113"/>
      <c r="IP476" s="113"/>
      <c r="IQ476" s="113"/>
      <c r="IR476" s="113"/>
      <c r="IS476" s="113"/>
      <c r="IT476" s="113"/>
      <c r="IU476" s="113"/>
      <c r="IV476" s="113"/>
      <c r="IW476" s="113"/>
    </row>
    <row r="477" customFormat="false" ht="38.45" hidden="false" customHeight="true" outlineLevel="0" collapsed="false">
      <c r="A477" s="234"/>
      <c r="B477" s="234"/>
      <c r="C477" s="234"/>
      <c r="D477" s="234"/>
      <c r="E477" s="234"/>
      <c r="F477" s="89"/>
      <c r="G477" s="63" t="s">
        <v>111</v>
      </c>
      <c r="H477" s="134"/>
      <c r="I477" s="134"/>
      <c r="J477" s="134"/>
      <c r="K477" s="108"/>
      <c r="L477" s="109"/>
      <c r="M477" s="110"/>
      <c r="N477" s="135"/>
      <c r="O477" s="109"/>
      <c r="P477" s="136"/>
      <c r="Q477" s="108"/>
      <c r="R477" s="109"/>
      <c r="S477" s="110"/>
      <c r="T477" s="108"/>
      <c r="U477" s="109" t="s">
        <v>1274</v>
      </c>
      <c r="V477" s="110" t="s">
        <v>1308</v>
      </c>
      <c r="W477" s="108"/>
      <c r="X477" s="109" t="s">
        <v>1275</v>
      </c>
      <c r="Y477" s="110" t="s">
        <v>1308</v>
      </c>
      <c r="Z477" s="134" t="s">
        <v>1309</v>
      </c>
      <c r="AA477" s="134"/>
      <c r="AB477" s="134"/>
      <c r="AC477" s="108"/>
      <c r="AD477" s="109"/>
      <c r="AE477" s="110"/>
      <c r="BM477" s="113"/>
      <c r="BN477" s="113"/>
      <c r="BO477" s="113"/>
      <c r="BP477" s="113"/>
      <c r="BQ477" s="113"/>
      <c r="BR477" s="113"/>
      <c r="BS477" s="113"/>
      <c r="BT477" s="113"/>
      <c r="BU477" s="113"/>
      <c r="BV477" s="113"/>
      <c r="BW477" s="113"/>
      <c r="BX477" s="113"/>
      <c r="BY477" s="113"/>
      <c r="BZ477" s="113"/>
      <c r="CA477" s="113"/>
      <c r="CB477" s="113"/>
      <c r="CC477" s="113"/>
      <c r="CD477" s="113"/>
      <c r="CE477" s="113"/>
      <c r="CF477" s="113"/>
      <c r="CG477" s="113"/>
      <c r="CH477" s="113"/>
      <c r="CI477" s="113"/>
      <c r="CJ477" s="113"/>
      <c r="CK477" s="113"/>
      <c r="CL477" s="113"/>
      <c r="CM477" s="113"/>
      <c r="CN477" s="113"/>
      <c r="CO477" s="113"/>
      <c r="CP477" s="113"/>
      <c r="CQ477" s="113"/>
      <c r="CR477" s="113"/>
      <c r="CS477" s="113"/>
      <c r="CT477" s="113"/>
      <c r="CU477" s="113"/>
      <c r="CV477" s="113"/>
      <c r="CW477" s="113"/>
      <c r="CX477" s="113"/>
      <c r="CY477" s="113"/>
      <c r="CZ477" s="113"/>
      <c r="DA477" s="113"/>
      <c r="DB477" s="113"/>
      <c r="DC477" s="113"/>
      <c r="DD477" s="113"/>
      <c r="DE477" s="113"/>
      <c r="DF477" s="113"/>
      <c r="DG477" s="113"/>
      <c r="DH477" s="113"/>
      <c r="DI477" s="113"/>
      <c r="DJ477" s="113"/>
      <c r="DK477" s="113"/>
      <c r="DL477" s="113"/>
      <c r="DM477" s="113"/>
      <c r="DN477" s="113"/>
      <c r="DO477" s="113"/>
      <c r="DP477" s="113"/>
      <c r="DQ477" s="113"/>
      <c r="DR477" s="113"/>
      <c r="DS477" s="113"/>
      <c r="DT477" s="113"/>
      <c r="DU477" s="113"/>
      <c r="DV477" s="113"/>
      <c r="DW477" s="113"/>
      <c r="DX477" s="113"/>
      <c r="DY477" s="113"/>
      <c r="DZ477" s="113"/>
      <c r="EA477" s="113"/>
      <c r="EB477" s="113"/>
      <c r="EC477" s="113"/>
      <c r="ED477" s="113"/>
      <c r="EE477" s="113"/>
      <c r="EF477" s="113"/>
      <c r="EG477" s="113"/>
      <c r="EH477" s="113"/>
      <c r="EI477" s="113"/>
      <c r="EJ477" s="113"/>
      <c r="EK477" s="113"/>
      <c r="EL477" s="113"/>
      <c r="EM477" s="113"/>
      <c r="EN477" s="113"/>
      <c r="EO477" s="113"/>
      <c r="EP477" s="113"/>
      <c r="EQ477" s="113"/>
      <c r="ER477" s="113"/>
      <c r="ES477" s="113"/>
      <c r="ET477" s="113"/>
      <c r="EU477" s="113"/>
      <c r="EV477" s="113"/>
      <c r="EW477" s="113"/>
      <c r="EX477" s="113"/>
      <c r="EY477" s="113"/>
      <c r="EZ477" s="113"/>
      <c r="FA477" s="113"/>
      <c r="FB477" s="113"/>
      <c r="FC477" s="113"/>
      <c r="FD477" s="113"/>
      <c r="FE477" s="113"/>
      <c r="FF477" s="113"/>
      <c r="FG477" s="113"/>
      <c r="FH477" s="113"/>
      <c r="FI477" s="113"/>
      <c r="FJ477" s="113"/>
      <c r="FK477" s="113"/>
      <c r="FL477" s="113"/>
      <c r="FM477" s="113"/>
      <c r="FN477" s="113"/>
      <c r="FO477" s="113"/>
      <c r="FP477" s="113"/>
      <c r="FQ477" s="113"/>
      <c r="FR477" s="113"/>
      <c r="FS477" s="113"/>
      <c r="FT477" s="113"/>
      <c r="FU477" s="113"/>
      <c r="FV477" s="113"/>
      <c r="FW477" s="113"/>
      <c r="FX477" s="113"/>
      <c r="FY477" s="113"/>
      <c r="FZ477" s="113"/>
      <c r="GA477" s="113"/>
      <c r="GB477" s="113"/>
      <c r="GC477" s="113"/>
      <c r="GD477" s="113"/>
      <c r="GE477" s="113"/>
      <c r="GF477" s="113"/>
      <c r="GG477" s="113"/>
      <c r="GH477" s="113"/>
      <c r="GI477" s="113"/>
      <c r="GJ477" s="113"/>
      <c r="GK477" s="113"/>
      <c r="GL477" s="113"/>
      <c r="GM477" s="113"/>
      <c r="GN477" s="113"/>
      <c r="GO477" s="113"/>
      <c r="GP477" s="113"/>
      <c r="GQ477" s="113"/>
      <c r="GR477" s="113"/>
      <c r="GS477" s="113"/>
      <c r="GT477" s="113"/>
      <c r="GU477" s="113"/>
      <c r="GV477" s="113"/>
      <c r="GW477" s="113"/>
      <c r="GX477" s="113"/>
      <c r="GY477" s="113"/>
      <c r="GZ477" s="113"/>
      <c r="HA477" s="113"/>
      <c r="HB477" s="113"/>
      <c r="HC477" s="113"/>
      <c r="HD477" s="113"/>
      <c r="HE477" s="113"/>
      <c r="HF477" s="113"/>
      <c r="HG477" s="113"/>
      <c r="HH477" s="113"/>
      <c r="HI477" s="113"/>
      <c r="HJ477" s="113"/>
      <c r="HK477" s="113"/>
      <c r="HL477" s="113"/>
      <c r="HM477" s="113"/>
      <c r="HN477" s="113"/>
      <c r="HO477" s="113"/>
      <c r="HP477" s="113"/>
      <c r="HQ477" s="113"/>
      <c r="HR477" s="113"/>
      <c r="HS477" s="113"/>
      <c r="HT477" s="113"/>
      <c r="HU477" s="113"/>
      <c r="HV477" s="113"/>
      <c r="HW477" s="113"/>
      <c r="HX477" s="113"/>
      <c r="HY477" s="113"/>
      <c r="HZ477" s="113"/>
      <c r="IA477" s="113"/>
      <c r="IB477" s="113"/>
      <c r="IC477" s="113"/>
      <c r="ID477" s="113"/>
      <c r="IE477" s="113"/>
      <c r="IF477" s="113"/>
      <c r="IG477" s="113"/>
      <c r="IH477" s="113"/>
      <c r="II477" s="113"/>
      <c r="IJ477" s="113"/>
      <c r="IK477" s="113"/>
      <c r="IL477" s="113"/>
      <c r="IM477" s="113"/>
      <c r="IN477" s="113"/>
      <c r="IO477" s="113"/>
      <c r="IP477" s="113"/>
      <c r="IQ477" s="113"/>
      <c r="IR477" s="113"/>
      <c r="IS477" s="113"/>
      <c r="IT477" s="113"/>
      <c r="IU477" s="113"/>
      <c r="IV477" s="113"/>
      <c r="IW477" s="113"/>
    </row>
    <row r="478" customFormat="false" ht="27.6" hidden="false" customHeight="true" outlineLevel="0" collapsed="false">
      <c r="A478" s="236"/>
      <c r="B478" s="86"/>
      <c r="C478" s="86"/>
      <c r="D478" s="86"/>
      <c r="E478" s="86"/>
      <c r="F478" s="89"/>
      <c r="G478" s="63" t="s">
        <v>208</v>
      </c>
      <c r="H478" s="317"/>
      <c r="I478" s="57"/>
      <c r="J478" s="319"/>
      <c r="K478" s="56"/>
      <c r="L478" s="57"/>
      <c r="M478" s="58"/>
      <c r="N478" s="56"/>
      <c r="O478" s="57"/>
      <c r="P478" s="58"/>
      <c r="Q478" s="317"/>
      <c r="R478" s="70"/>
      <c r="S478" s="318"/>
      <c r="T478" s="317" t="n">
        <v>96050000</v>
      </c>
      <c r="U478" s="70" t="s">
        <v>39</v>
      </c>
      <c r="V478" s="318" t="n">
        <v>5794000</v>
      </c>
      <c r="W478" s="317" t="n">
        <v>69965000</v>
      </c>
      <c r="X478" s="70" t="s">
        <v>39</v>
      </c>
      <c r="Y478" s="318" t="n">
        <v>10400000</v>
      </c>
      <c r="Z478" s="317" t="n">
        <v>51337000</v>
      </c>
      <c r="AA478" s="57" t="s">
        <v>39</v>
      </c>
      <c r="AB478" s="319" t="n">
        <v>13390000</v>
      </c>
      <c r="AC478" s="71"/>
      <c r="AD478" s="70"/>
      <c r="AE478" s="58"/>
      <c r="BM478" s="113"/>
      <c r="BN478" s="113"/>
      <c r="BO478" s="113"/>
      <c r="BP478" s="113"/>
      <c r="BQ478" s="113"/>
      <c r="BR478" s="113"/>
      <c r="BS478" s="113"/>
      <c r="BT478" s="113"/>
      <c r="BU478" s="113"/>
      <c r="BV478" s="113"/>
      <c r="BW478" s="113"/>
      <c r="BX478" s="113"/>
      <c r="BY478" s="113"/>
      <c r="BZ478" s="113"/>
      <c r="CA478" s="113"/>
      <c r="CB478" s="113"/>
      <c r="CC478" s="113"/>
      <c r="CD478" s="113"/>
      <c r="CE478" s="113"/>
      <c r="CF478" s="113"/>
      <c r="CG478" s="113"/>
      <c r="CH478" s="113"/>
      <c r="CI478" s="113"/>
      <c r="CJ478" s="113"/>
      <c r="CK478" s="113"/>
      <c r="CL478" s="113"/>
      <c r="CM478" s="113"/>
      <c r="CN478" s="113"/>
      <c r="CO478" s="113"/>
      <c r="CP478" s="113"/>
      <c r="CQ478" s="113"/>
      <c r="CR478" s="113"/>
      <c r="CS478" s="113"/>
      <c r="CT478" s="113"/>
      <c r="CU478" s="113"/>
      <c r="CV478" s="113"/>
      <c r="CW478" s="113"/>
      <c r="CX478" s="113"/>
      <c r="CY478" s="113"/>
      <c r="CZ478" s="113"/>
      <c r="DA478" s="113"/>
      <c r="DB478" s="113"/>
      <c r="DC478" s="113"/>
      <c r="DD478" s="113"/>
      <c r="DE478" s="113"/>
      <c r="DF478" s="113"/>
      <c r="DG478" s="113"/>
      <c r="DH478" s="113"/>
      <c r="DI478" s="113"/>
      <c r="DJ478" s="113"/>
      <c r="DK478" s="113"/>
      <c r="DL478" s="113"/>
      <c r="DM478" s="113"/>
      <c r="DN478" s="113"/>
      <c r="DO478" s="113"/>
      <c r="DP478" s="113"/>
      <c r="DQ478" s="113"/>
      <c r="DR478" s="113"/>
      <c r="DS478" s="113"/>
      <c r="DT478" s="113"/>
      <c r="DU478" s="113"/>
      <c r="DV478" s="113"/>
      <c r="DW478" s="113"/>
      <c r="DX478" s="113"/>
      <c r="DY478" s="113"/>
      <c r="DZ478" s="113"/>
      <c r="EA478" s="113"/>
      <c r="EB478" s="113"/>
      <c r="EC478" s="113"/>
      <c r="ED478" s="113"/>
      <c r="EE478" s="113"/>
      <c r="EF478" s="113"/>
      <c r="EG478" s="113"/>
      <c r="EH478" s="113"/>
      <c r="EI478" s="113"/>
      <c r="EJ478" s="113"/>
      <c r="EK478" s="113"/>
      <c r="EL478" s="113"/>
      <c r="EM478" s="113"/>
      <c r="EN478" s="113"/>
      <c r="EO478" s="113"/>
      <c r="EP478" s="113"/>
      <c r="EQ478" s="113"/>
      <c r="ER478" s="113"/>
      <c r="ES478" s="113"/>
      <c r="ET478" s="113"/>
      <c r="EU478" s="113"/>
      <c r="EV478" s="113"/>
      <c r="EW478" s="113"/>
      <c r="EX478" s="113"/>
      <c r="EY478" s="113"/>
      <c r="EZ478" s="113"/>
      <c r="FA478" s="113"/>
      <c r="FB478" s="113"/>
      <c r="FC478" s="113"/>
      <c r="FD478" s="113"/>
      <c r="FE478" s="113"/>
      <c r="FF478" s="113"/>
      <c r="FG478" s="113"/>
      <c r="FH478" s="113"/>
      <c r="FI478" s="113"/>
      <c r="FJ478" s="113"/>
      <c r="FK478" s="113"/>
      <c r="FL478" s="113"/>
      <c r="FM478" s="113"/>
      <c r="FN478" s="113"/>
      <c r="FO478" s="113"/>
      <c r="FP478" s="113"/>
      <c r="FQ478" s="113"/>
      <c r="FR478" s="113"/>
      <c r="FS478" s="113"/>
      <c r="FT478" s="113"/>
      <c r="FU478" s="113"/>
      <c r="FV478" s="113"/>
      <c r="FW478" s="113"/>
      <c r="FX478" s="113"/>
      <c r="FY478" s="113"/>
      <c r="FZ478" s="113"/>
      <c r="GA478" s="113"/>
      <c r="GB478" s="113"/>
      <c r="GC478" s="113"/>
      <c r="GD478" s="113"/>
      <c r="GE478" s="113"/>
      <c r="GF478" s="113"/>
      <c r="GG478" s="113"/>
      <c r="GH478" s="113"/>
      <c r="GI478" s="113"/>
      <c r="GJ478" s="113"/>
      <c r="GK478" s="113"/>
      <c r="GL478" s="113"/>
      <c r="GM478" s="113"/>
      <c r="GN478" s="113"/>
      <c r="GO478" s="113"/>
      <c r="GP478" s="113"/>
      <c r="GQ478" s="113"/>
      <c r="GR478" s="113"/>
      <c r="GS478" s="113"/>
      <c r="GT478" s="113"/>
      <c r="GU478" s="113"/>
      <c r="GV478" s="113"/>
      <c r="GW478" s="113"/>
      <c r="GX478" s="113"/>
      <c r="GY478" s="113"/>
      <c r="GZ478" s="113"/>
      <c r="HA478" s="113"/>
      <c r="HB478" s="113"/>
      <c r="HC478" s="113"/>
      <c r="HD478" s="113"/>
      <c r="HE478" s="113"/>
      <c r="HF478" s="113"/>
      <c r="HG478" s="113"/>
      <c r="HH478" s="113"/>
      <c r="HI478" s="113"/>
      <c r="HJ478" s="113"/>
      <c r="HK478" s="113"/>
      <c r="HL478" s="113"/>
      <c r="HM478" s="113"/>
      <c r="HN478" s="113"/>
      <c r="HO478" s="113"/>
      <c r="HP478" s="113"/>
      <c r="HQ478" s="113"/>
      <c r="HR478" s="113"/>
      <c r="HS478" s="113"/>
      <c r="HT478" s="113"/>
      <c r="HU478" s="113"/>
      <c r="HV478" s="113"/>
      <c r="HW478" s="113"/>
      <c r="HX478" s="113"/>
      <c r="HY478" s="113"/>
      <c r="HZ478" s="113"/>
      <c r="IA478" s="113"/>
      <c r="IB478" s="113"/>
      <c r="IC478" s="113"/>
      <c r="ID478" s="113"/>
      <c r="IE478" s="113"/>
      <c r="IF478" s="113"/>
      <c r="IG478" s="113"/>
      <c r="IH478" s="113"/>
      <c r="II478" s="113"/>
      <c r="IJ478" s="113"/>
      <c r="IK478" s="113"/>
      <c r="IL478" s="113"/>
      <c r="IM478" s="113"/>
      <c r="IN478" s="113"/>
      <c r="IO478" s="113"/>
      <c r="IP478" s="113"/>
      <c r="IQ478" s="113"/>
      <c r="IR478" s="113"/>
      <c r="IS478" s="113"/>
      <c r="IT478" s="113"/>
      <c r="IU478" s="113"/>
      <c r="IV478" s="113"/>
      <c r="IW478" s="113"/>
    </row>
    <row r="479" customFormat="false" ht="29.2" hidden="false" customHeight="true" outlineLevel="0" collapsed="false">
      <c r="A479" s="236"/>
      <c r="B479" s="236"/>
      <c r="C479" s="234"/>
      <c r="D479" s="234"/>
      <c r="E479" s="234"/>
      <c r="F479" s="89"/>
      <c r="G479" s="63" t="s">
        <v>176</v>
      </c>
      <c r="H479" s="209"/>
      <c r="I479" s="91"/>
      <c r="J479" s="210"/>
      <c r="K479" s="71"/>
      <c r="L479" s="57"/>
      <c r="M479" s="72"/>
      <c r="N479" s="56"/>
      <c r="O479" s="70"/>
      <c r="P479" s="58"/>
      <c r="Q479" s="209"/>
      <c r="R479" s="91"/>
      <c r="S479" s="210"/>
      <c r="T479" s="209" t="str">
        <f aca="false">ROUND(T478*81/1000000,2)&amp;" ppm"</f>
        <v>7780.05 ppm</v>
      </c>
      <c r="U479" s="91" t="s">
        <v>39</v>
      </c>
      <c r="V479" s="210" t="str">
        <f aca="false">ROUND(V478*81/1000000,2)&amp;" ppm"</f>
        <v>469.31 ppm</v>
      </c>
      <c r="W479" s="209" t="str">
        <f aca="false">ROUND(W478*81/1000000,2)&amp;" ppm"</f>
        <v>5667.17 ppm</v>
      </c>
      <c r="X479" s="91" t="s">
        <v>39</v>
      </c>
      <c r="Y479" s="210" t="str">
        <f aca="false">ROUND(Y478*81/1000000,2)&amp;" ppm"</f>
        <v>842.4 ppm</v>
      </c>
      <c r="Z479" s="209" t="str">
        <f aca="false">ROUND(Z478*81/1000000,2)&amp;" ppm"</f>
        <v>4158.3 ppm</v>
      </c>
      <c r="AA479" s="91" t="s">
        <v>39</v>
      </c>
      <c r="AB479" s="210" t="str">
        <f aca="false">ROUND(AB478*81/1000000,2)&amp;" ppm"</f>
        <v>1084.59 ppm</v>
      </c>
      <c r="AC479" s="71"/>
      <c r="AD479" s="70"/>
      <c r="AE479" s="72"/>
      <c r="BM479" s="113"/>
      <c r="BN479" s="113"/>
      <c r="BO479" s="113"/>
      <c r="BP479" s="113"/>
      <c r="BQ479" s="113"/>
      <c r="BR479" s="113"/>
      <c r="BS479" s="113"/>
      <c r="BT479" s="113"/>
      <c r="BU479" s="113"/>
      <c r="BV479" s="113"/>
      <c r="BW479" s="113"/>
      <c r="BX479" s="113"/>
      <c r="BY479" s="113"/>
      <c r="BZ479" s="113"/>
      <c r="CA479" s="113"/>
      <c r="CB479" s="113"/>
      <c r="CC479" s="113"/>
      <c r="CD479" s="113"/>
      <c r="CE479" s="113"/>
      <c r="CF479" s="113"/>
      <c r="CG479" s="113"/>
      <c r="CH479" s="113"/>
      <c r="CI479" s="113"/>
      <c r="CJ479" s="113"/>
      <c r="CK479" s="113"/>
      <c r="CL479" s="113"/>
      <c r="CM479" s="113"/>
      <c r="CN479" s="113"/>
      <c r="CO479" s="113"/>
      <c r="CP479" s="113"/>
      <c r="CQ479" s="113"/>
      <c r="CR479" s="113"/>
      <c r="CS479" s="113"/>
      <c r="CT479" s="113"/>
      <c r="CU479" s="113"/>
      <c r="CV479" s="113"/>
      <c r="CW479" s="113"/>
      <c r="CX479" s="113"/>
      <c r="CY479" s="113"/>
      <c r="CZ479" s="113"/>
      <c r="DA479" s="113"/>
      <c r="DB479" s="113"/>
      <c r="DC479" s="113"/>
      <c r="DD479" s="113"/>
      <c r="DE479" s="113"/>
      <c r="DF479" s="113"/>
      <c r="DG479" s="113"/>
      <c r="DH479" s="113"/>
      <c r="DI479" s="113"/>
      <c r="DJ479" s="113"/>
      <c r="DK479" s="113"/>
      <c r="DL479" s="113"/>
      <c r="DM479" s="113"/>
      <c r="DN479" s="113"/>
      <c r="DO479" s="113"/>
      <c r="DP479" s="113"/>
      <c r="DQ479" s="113"/>
      <c r="DR479" s="113"/>
      <c r="DS479" s="113"/>
      <c r="DT479" s="113"/>
      <c r="DU479" s="113"/>
      <c r="DV479" s="113"/>
      <c r="DW479" s="113"/>
      <c r="DX479" s="113"/>
      <c r="DY479" s="113"/>
      <c r="DZ479" s="113"/>
      <c r="EA479" s="113"/>
      <c r="EB479" s="113"/>
      <c r="EC479" s="113"/>
      <c r="ED479" s="113"/>
      <c r="EE479" s="113"/>
      <c r="EF479" s="113"/>
      <c r="EG479" s="113"/>
      <c r="EH479" s="113"/>
      <c r="EI479" s="113"/>
      <c r="EJ479" s="113"/>
      <c r="EK479" s="113"/>
      <c r="EL479" s="113"/>
      <c r="EM479" s="113"/>
      <c r="EN479" s="113"/>
      <c r="EO479" s="113"/>
      <c r="EP479" s="113"/>
      <c r="EQ479" s="113"/>
      <c r="ER479" s="113"/>
      <c r="ES479" s="113"/>
      <c r="ET479" s="113"/>
      <c r="EU479" s="113"/>
      <c r="EV479" s="113"/>
      <c r="EW479" s="113"/>
      <c r="EX479" s="113"/>
      <c r="EY479" s="113"/>
      <c r="EZ479" s="113"/>
      <c r="FA479" s="113"/>
      <c r="FB479" s="113"/>
      <c r="FC479" s="113"/>
      <c r="FD479" s="113"/>
      <c r="FE479" s="113"/>
      <c r="FF479" s="113"/>
      <c r="FG479" s="113"/>
      <c r="FH479" s="113"/>
      <c r="FI479" s="113"/>
      <c r="FJ479" s="113"/>
      <c r="FK479" s="113"/>
      <c r="FL479" s="113"/>
      <c r="FM479" s="113"/>
      <c r="FN479" s="113"/>
      <c r="FO479" s="113"/>
      <c r="FP479" s="113"/>
      <c r="FQ479" s="113"/>
      <c r="FR479" s="113"/>
      <c r="FS479" s="113"/>
      <c r="FT479" s="113"/>
      <c r="FU479" s="113"/>
      <c r="FV479" s="113"/>
      <c r="FW479" s="113"/>
      <c r="FX479" s="113"/>
      <c r="FY479" s="113"/>
      <c r="FZ479" s="113"/>
      <c r="GA479" s="113"/>
      <c r="GB479" s="113"/>
      <c r="GC479" s="113"/>
      <c r="GD479" s="113"/>
      <c r="GE479" s="113"/>
      <c r="GF479" s="113"/>
      <c r="GG479" s="113"/>
      <c r="GH479" s="113"/>
      <c r="GI479" s="113"/>
      <c r="GJ479" s="113"/>
      <c r="GK479" s="113"/>
      <c r="GL479" s="113"/>
      <c r="GM479" s="113"/>
      <c r="GN479" s="113"/>
      <c r="GO479" s="113"/>
      <c r="GP479" s="113"/>
      <c r="GQ479" s="113"/>
      <c r="GR479" s="113"/>
      <c r="GS479" s="113"/>
      <c r="GT479" s="113"/>
      <c r="GU479" s="113"/>
      <c r="GV479" s="113"/>
      <c r="GW479" s="113"/>
      <c r="GX479" s="113"/>
      <c r="GY479" s="113"/>
      <c r="GZ479" s="113"/>
      <c r="HA479" s="113"/>
      <c r="HB479" s="113"/>
      <c r="HC479" s="113"/>
      <c r="HD479" s="113"/>
      <c r="HE479" s="113"/>
      <c r="HF479" s="113"/>
      <c r="HG479" s="113"/>
      <c r="HH479" s="113"/>
      <c r="HI479" s="113"/>
      <c r="HJ479" s="113"/>
      <c r="HK479" s="113"/>
      <c r="HL479" s="113"/>
      <c r="HM479" s="113"/>
      <c r="HN479" s="113"/>
      <c r="HO479" s="113"/>
      <c r="HP479" s="113"/>
      <c r="HQ479" s="113"/>
      <c r="HR479" s="113"/>
      <c r="HS479" s="113"/>
      <c r="HT479" s="113"/>
      <c r="HU479" s="113"/>
      <c r="HV479" s="113"/>
      <c r="HW479" s="113"/>
      <c r="HX479" s="113"/>
      <c r="HY479" s="113"/>
      <c r="HZ479" s="113"/>
      <c r="IA479" s="113"/>
      <c r="IB479" s="113"/>
      <c r="IC479" s="113"/>
      <c r="ID479" s="113"/>
      <c r="IE479" s="113"/>
      <c r="IF479" s="113"/>
      <c r="IG479" s="113"/>
      <c r="IH479" s="113"/>
      <c r="II479" s="113"/>
      <c r="IJ479" s="113"/>
      <c r="IK479" s="113"/>
      <c r="IL479" s="113"/>
      <c r="IM479" s="113"/>
      <c r="IN479" s="113"/>
      <c r="IO479" s="113"/>
      <c r="IP479" s="113"/>
      <c r="IQ479" s="113"/>
      <c r="IR479" s="113"/>
      <c r="IS479" s="113"/>
      <c r="IT479" s="113"/>
      <c r="IU479" s="113"/>
      <c r="IV479" s="113"/>
      <c r="IW479" s="113"/>
    </row>
    <row r="480" customFormat="false" ht="30" hidden="false" customHeight="true" outlineLevel="0" collapsed="false">
      <c r="A480" s="234"/>
      <c r="B480" s="234"/>
      <c r="C480" s="234"/>
      <c r="D480" s="234"/>
      <c r="E480" s="234"/>
      <c r="F480" s="89"/>
      <c r="G480" s="63" t="s">
        <v>111</v>
      </c>
      <c r="H480" s="134"/>
      <c r="I480" s="134"/>
      <c r="J480" s="134"/>
      <c r="K480" s="108"/>
      <c r="L480" s="109"/>
      <c r="M480" s="110"/>
      <c r="N480" s="135"/>
      <c r="O480" s="109"/>
      <c r="P480" s="136"/>
      <c r="Q480" s="108"/>
      <c r="R480" s="109"/>
      <c r="S480" s="110"/>
      <c r="T480" s="108"/>
      <c r="U480" s="109" t="s">
        <v>1274</v>
      </c>
      <c r="V480" s="110" t="s">
        <v>1310</v>
      </c>
      <c r="W480" s="108"/>
      <c r="X480" s="109" t="s">
        <v>1275</v>
      </c>
      <c r="Y480" s="110" t="s">
        <v>1310</v>
      </c>
      <c r="Z480" s="134" t="s">
        <v>1311</v>
      </c>
      <c r="AA480" s="134"/>
      <c r="AB480" s="134"/>
      <c r="AC480" s="108"/>
      <c r="AD480" s="109"/>
      <c r="AE480" s="110"/>
      <c r="BM480" s="113"/>
      <c r="BN480" s="113"/>
      <c r="BO480" s="113"/>
      <c r="BP480" s="113"/>
      <c r="BQ480" s="113"/>
      <c r="BR480" s="113"/>
      <c r="BS480" s="113"/>
      <c r="BT480" s="113"/>
      <c r="BU480" s="113"/>
      <c r="BV480" s="113"/>
      <c r="BW480" s="113"/>
      <c r="BX480" s="113"/>
      <c r="BY480" s="113"/>
      <c r="BZ480" s="113"/>
      <c r="CA480" s="113"/>
      <c r="CB480" s="113"/>
      <c r="CC480" s="113"/>
      <c r="CD480" s="113"/>
      <c r="CE480" s="113"/>
      <c r="CF480" s="113"/>
      <c r="CG480" s="113"/>
      <c r="CH480" s="113"/>
      <c r="CI480" s="113"/>
      <c r="CJ480" s="113"/>
      <c r="CK480" s="113"/>
      <c r="CL480" s="113"/>
      <c r="CM480" s="113"/>
      <c r="CN480" s="113"/>
      <c r="CO480" s="113"/>
      <c r="CP480" s="113"/>
      <c r="CQ480" s="113"/>
      <c r="CR480" s="113"/>
      <c r="CS480" s="113"/>
      <c r="CT480" s="113"/>
      <c r="CU480" s="113"/>
      <c r="CV480" s="113"/>
      <c r="CW480" s="113"/>
      <c r="CX480" s="113"/>
      <c r="CY480" s="113"/>
      <c r="CZ480" s="113"/>
      <c r="DA480" s="113"/>
      <c r="DB480" s="113"/>
      <c r="DC480" s="113"/>
      <c r="DD480" s="113"/>
      <c r="DE480" s="113"/>
      <c r="DF480" s="113"/>
      <c r="DG480" s="113"/>
      <c r="DH480" s="113"/>
      <c r="DI480" s="113"/>
      <c r="DJ480" s="113"/>
      <c r="DK480" s="113"/>
      <c r="DL480" s="113"/>
      <c r="DM480" s="113"/>
      <c r="DN480" s="113"/>
      <c r="DO480" s="113"/>
      <c r="DP480" s="113"/>
      <c r="DQ480" s="113"/>
      <c r="DR480" s="113"/>
      <c r="DS480" s="113"/>
      <c r="DT480" s="113"/>
      <c r="DU480" s="113"/>
      <c r="DV480" s="113"/>
      <c r="DW480" s="113"/>
      <c r="DX480" s="113"/>
      <c r="DY480" s="113"/>
      <c r="DZ480" s="113"/>
      <c r="EA480" s="113"/>
      <c r="EB480" s="113"/>
      <c r="EC480" s="113"/>
      <c r="ED480" s="113"/>
      <c r="EE480" s="113"/>
      <c r="EF480" s="113"/>
      <c r="EG480" s="113"/>
      <c r="EH480" s="113"/>
      <c r="EI480" s="113"/>
      <c r="EJ480" s="113"/>
      <c r="EK480" s="113"/>
      <c r="EL480" s="113"/>
      <c r="EM480" s="113"/>
      <c r="EN480" s="113"/>
      <c r="EO480" s="113"/>
      <c r="EP480" s="113"/>
      <c r="EQ480" s="113"/>
      <c r="ER480" s="113"/>
      <c r="ES480" s="113"/>
      <c r="ET480" s="113"/>
      <c r="EU480" s="113"/>
      <c r="EV480" s="113"/>
      <c r="EW480" s="113"/>
      <c r="EX480" s="113"/>
      <c r="EY480" s="113"/>
      <c r="EZ480" s="113"/>
      <c r="FA480" s="113"/>
      <c r="FB480" s="113"/>
      <c r="FC480" s="113"/>
      <c r="FD480" s="113"/>
      <c r="FE480" s="113"/>
      <c r="FF480" s="113"/>
      <c r="FG480" s="113"/>
      <c r="FH480" s="113"/>
      <c r="FI480" s="113"/>
      <c r="FJ480" s="113"/>
      <c r="FK480" s="113"/>
      <c r="FL480" s="113"/>
      <c r="FM480" s="113"/>
      <c r="FN480" s="113"/>
      <c r="FO480" s="113"/>
      <c r="FP480" s="113"/>
      <c r="FQ480" s="113"/>
      <c r="FR480" s="113"/>
      <c r="FS480" s="113"/>
      <c r="FT480" s="113"/>
      <c r="FU480" s="113"/>
      <c r="FV480" s="113"/>
      <c r="FW480" s="113"/>
      <c r="FX480" s="113"/>
      <c r="FY480" s="113"/>
      <c r="FZ480" s="113"/>
      <c r="GA480" s="113"/>
      <c r="GB480" s="113"/>
      <c r="GC480" s="113"/>
      <c r="GD480" s="113"/>
      <c r="GE480" s="113"/>
      <c r="GF480" s="113"/>
      <c r="GG480" s="113"/>
      <c r="GH480" s="113"/>
      <c r="GI480" s="113"/>
      <c r="GJ480" s="113"/>
      <c r="GK480" s="113"/>
      <c r="GL480" s="113"/>
      <c r="GM480" s="113"/>
      <c r="GN480" s="113"/>
      <c r="GO480" s="113"/>
      <c r="GP480" s="113"/>
      <c r="GQ480" s="113"/>
      <c r="GR480" s="113"/>
      <c r="GS480" s="113"/>
      <c r="GT480" s="113"/>
      <c r="GU480" s="113"/>
      <c r="GV480" s="113"/>
      <c r="GW480" s="113"/>
      <c r="GX480" s="113"/>
      <c r="GY480" s="113"/>
      <c r="GZ480" s="113"/>
      <c r="HA480" s="113"/>
      <c r="HB480" s="113"/>
      <c r="HC480" s="113"/>
      <c r="HD480" s="113"/>
      <c r="HE480" s="113"/>
      <c r="HF480" s="113"/>
      <c r="HG480" s="113"/>
      <c r="HH480" s="113"/>
      <c r="HI480" s="113"/>
      <c r="HJ480" s="113"/>
      <c r="HK480" s="113"/>
      <c r="HL480" s="113"/>
      <c r="HM480" s="113"/>
      <c r="HN480" s="113"/>
      <c r="HO480" s="113"/>
      <c r="HP480" s="113"/>
      <c r="HQ480" s="113"/>
      <c r="HR480" s="113"/>
      <c r="HS480" s="113"/>
      <c r="HT480" s="113"/>
      <c r="HU480" s="113"/>
      <c r="HV480" s="113"/>
      <c r="HW480" s="113"/>
      <c r="HX480" s="113"/>
      <c r="HY480" s="113"/>
      <c r="HZ480" s="113"/>
      <c r="IA480" s="113"/>
      <c r="IB480" s="113"/>
      <c r="IC480" s="113"/>
      <c r="ID480" s="113"/>
      <c r="IE480" s="113"/>
      <c r="IF480" s="113"/>
      <c r="IG480" s="113"/>
      <c r="IH480" s="113"/>
      <c r="II480" s="113"/>
      <c r="IJ480" s="113"/>
      <c r="IK480" s="113"/>
      <c r="IL480" s="113"/>
      <c r="IM480" s="113"/>
      <c r="IN480" s="113"/>
      <c r="IO480" s="113"/>
      <c r="IP480" s="113"/>
      <c r="IQ480" s="113"/>
      <c r="IR480" s="113"/>
      <c r="IS480" s="113"/>
      <c r="IT480" s="113"/>
      <c r="IU480" s="113"/>
      <c r="IV480" s="113"/>
      <c r="IW480" s="113"/>
    </row>
    <row r="481" customFormat="false" ht="27.6" hidden="false" customHeight="true" outlineLevel="0" collapsed="false">
      <c r="A481" s="236"/>
      <c r="B481" s="86"/>
      <c r="C481" s="86"/>
      <c r="D481" s="86"/>
      <c r="E481" s="86"/>
      <c r="F481" s="89"/>
      <c r="G481" s="63" t="s">
        <v>208</v>
      </c>
      <c r="H481" s="317"/>
      <c r="I481" s="57"/>
      <c r="J481" s="319"/>
      <c r="K481" s="56"/>
      <c r="L481" s="57"/>
      <c r="M481" s="58"/>
      <c r="N481" s="56"/>
      <c r="O481" s="57"/>
      <c r="P481" s="58"/>
      <c r="Q481" s="317"/>
      <c r="R481" s="70"/>
      <c r="S481" s="318"/>
      <c r="T481" s="317" t="n">
        <v>96050000</v>
      </c>
      <c r="U481" s="70" t="s">
        <v>39</v>
      </c>
      <c r="V481" s="318" t="n">
        <v>5794000</v>
      </c>
      <c r="W481" s="317" t="n">
        <v>69965000</v>
      </c>
      <c r="X481" s="70" t="s">
        <v>39</v>
      </c>
      <c r="Y481" s="318" t="n">
        <v>10400000</v>
      </c>
      <c r="Z481" s="317" t="n">
        <v>51337000</v>
      </c>
      <c r="AA481" s="57" t="s">
        <v>39</v>
      </c>
      <c r="AB481" s="319" t="n">
        <v>13390000</v>
      </c>
      <c r="AC481" s="71"/>
      <c r="AD481" s="70"/>
      <c r="AE481" s="58"/>
      <c r="BM481" s="113"/>
      <c r="BN481" s="113"/>
      <c r="BO481" s="113"/>
      <c r="BP481" s="113"/>
      <c r="BQ481" s="113"/>
      <c r="BR481" s="113"/>
      <c r="BS481" s="113"/>
      <c r="BT481" s="113"/>
      <c r="BU481" s="113"/>
      <c r="BV481" s="113"/>
      <c r="BW481" s="113"/>
      <c r="BX481" s="113"/>
      <c r="BY481" s="113"/>
      <c r="BZ481" s="113"/>
      <c r="CA481" s="113"/>
      <c r="CB481" s="113"/>
      <c r="CC481" s="113"/>
      <c r="CD481" s="113"/>
      <c r="CE481" s="113"/>
      <c r="CF481" s="113"/>
      <c r="CG481" s="113"/>
      <c r="CH481" s="113"/>
      <c r="CI481" s="113"/>
      <c r="CJ481" s="113"/>
      <c r="CK481" s="113"/>
      <c r="CL481" s="113"/>
      <c r="CM481" s="113"/>
      <c r="CN481" s="113"/>
      <c r="CO481" s="113"/>
      <c r="CP481" s="113"/>
      <c r="CQ481" s="113"/>
      <c r="CR481" s="113"/>
      <c r="CS481" s="113"/>
      <c r="CT481" s="113"/>
      <c r="CU481" s="113"/>
      <c r="CV481" s="113"/>
      <c r="CW481" s="113"/>
      <c r="CX481" s="113"/>
      <c r="CY481" s="113"/>
      <c r="CZ481" s="113"/>
      <c r="DA481" s="113"/>
      <c r="DB481" s="113"/>
      <c r="DC481" s="113"/>
      <c r="DD481" s="113"/>
      <c r="DE481" s="113"/>
      <c r="DF481" s="113"/>
      <c r="DG481" s="113"/>
      <c r="DH481" s="113"/>
      <c r="DI481" s="113"/>
      <c r="DJ481" s="113"/>
      <c r="DK481" s="113"/>
      <c r="DL481" s="113"/>
      <c r="DM481" s="113"/>
      <c r="DN481" s="113"/>
      <c r="DO481" s="113"/>
      <c r="DP481" s="113"/>
      <c r="DQ481" s="113"/>
      <c r="DR481" s="113"/>
      <c r="DS481" s="113"/>
      <c r="DT481" s="113"/>
      <c r="DU481" s="113"/>
      <c r="DV481" s="113"/>
      <c r="DW481" s="113"/>
      <c r="DX481" s="113"/>
      <c r="DY481" s="113"/>
      <c r="DZ481" s="113"/>
      <c r="EA481" s="113"/>
      <c r="EB481" s="113"/>
      <c r="EC481" s="113"/>
      <c r="ED481" s="113"/>
      <c r="EE481" s="113"/>
      <c r="EF481" s="113"/>
      <c r="EG481" s="113"/>
      <c r="EH481" s="113"/>
      <c r="EI481" s="113"/>
      <c r="EJ481" s="113"/>
      <c r="EK481" s="113"/>
      <c r="EL481" s="113"/>
      <c r="EM481" s="113"/>
      <c r="EN481" s="113"/>
      <c r="EO481" s="113"/>
      <c r="EP481" s="113"/>
      <c r="EQ481" s="113"/>
      <c r="ER481" s="113"/>
      <c r="ES481" s="113"/>
      <c r="ET481" s="113"/>
      <c r="EU481" s="113"/>
      <c r="EV481" s="113"/>
      <c r="EW481" s="113"/>
      <c r="EX481" s="113"/>
      <c r="EY481" s="113"/>
      <c r="EZ481" s="113"/>
      <c r="FA481" s="113"/>
      <c r="FB481" s="113"/>
      <c r="FC481" s="113"/>
      <c r="FD481" s="113"/>
      <c r="FE481" s="113"/>
      <c r="FF481" s="113"/>
      <c r="FG481" s="113"/>
      <c r="FH481" s="113"/>
      <c r="FI481" s="113"/>
      <c r="FJ481" s="113"/>
      <c r="FK481" s="113"/>
      <c r="FL481" s="113"/>
      <c r="FM481" s="113"/>
      <c r="FN481" s="113"/>
      <c r="FO481" s="113"/>
      <c r="FP481" s="113"/>
      <c r="FQ481" s="113"/>
      <c r="FR481" s="113"/>
      <c r="FS481" s="113"/>
      <c r="FT481" s="113"/>
      <c r="FU481" s="113"/>
      <c r="FV481" s="113"/>
      <c r="FW481" s="113"/>
      <c r="FX481" s="113"/>
      <c r="FY481" s="113"/>
      <c r="FZ481" s="113"/>
      <c r="GA481" s="113"/>
      <c r="GB481" s="113"/>
      <c r="GC481" s="113"/>
      <c r="GD481" s="113"/>
      <c r="GE481" s="113"/>
      <c r="GF481" s="113"/>
      <c r="GG481" s="113"/>
      <c r="GH481" s="113"/>
      <c r="GI481" s="113"/>
      <c r="GJ481" s="113"/>
      <c r="GK481" s="113"/>
      <c r="GL481" s="113"/>
      <c r="GM481" s="113"/>
      <c r="GN481" s="113"/>
      <c r="GO481" s="113"/>
      <c r="GP481" s="113"/>
      <c r="GQ481" s="113"/>
      <c r="GR481" s="113"/>
      <c r="GS481" s="113"/>
      <c r="GT481" s="113"/>
      <c r="GU481" s="113"/>
      <c r="GV481" s="113"/>
      <c r="GW481" s="113"/>
      <c r="GX481" s="113"/>
      <c r="GY481" s="113"/>
      <c r="GZ481" s="113"/>
      <c r="HA481" s="113"/>
      <c r="HB481" s="113"/>
      <c r="HC481" s="113"/>
      <c r="HD481" s="113"/>
      <c r="HE481" s="113"/>
      <c r="HF481" s="113"/>
      <c r="HG481" s="113"/>
      <c r="HH481" s="113"/>
      <c r="HI481" s="113"/>
      <c r="HJ481" s="113"/>
      <c r="HK481" s="113"/>
      <c r="HL481" s="113"/>
      <c r="HM481" s="113"/>
      <c r="HN481" s="113"/>
      <c r="HO481" s="113"/>
      <c r="HP481" s="113"/>
      <c r="HQ481" s="113"/>
      <c r="HR481" s="113"/>
      <c r="HS481" s="113"/>
      <c r="HT481" s="113"/>
      <c r="HU481" s="113"/>
      <c r="HV481" s="113"/>
      <c r="HW481" s="113"/>
      <c r="HX481" s="113"/>
      <c r="HY481" s="113"/>
      <c r="HZ481" s="113"/>
      <c r="IA481" s="113"/>
      <c r="IB481" s="113"/>
      <c r="IC481" s="113"/>
      <c r="ID481" s="113"/>
      <c r="IE481" s="113"/>
      <c r="IF481" s="113"/>
      <c r="IG481" s="113"/>
      <c r="IH481" s="113"/>
      <c r="II481" s="113"/>
      <c r="IJ481" s="113"/>
      <c r="IK481" s="113"/>
      <c r="IL481" s="113"/>
      <c r="IM481" s="113"/>
      <c r="IN481" s="113"/>
      <c r="IO481" s="113"/>
      <c r="IP481" s="113"/>
      <c r="IQ481" s="113"/>
      <c r="IR481" s="113"/>
      <c r="IS481" s="113"/>
      <c r="IT481" s="113"/>
      <c r="IU481" s="113"/>
      <c r="IV481" s="113"/>
      <c r="IW481" s="113"/>
    </row>
    <row r="482" customFormat="false" ht="29.2" hidden="false" customHeight="true" outlineLevel="0" collapsed="false">
      <c r="A482" s="239"/>
      <c r="B482" s="239"/>
      <c r="C482" s="316"/>
      <c r="D482" s="316"/>
      <c r="E482" s="316"/>
      <c r="F482" s="53"/>
      <c r="G482" s="63" t="s">
        <v>176</v>
      </c>
      <c r="H482" s="209"/>
      <c r="I482" s="91"/>
      <c r="J482" s="210"/>
      <c r="K482" s="71"/>
      <c r="L482" s="57"/>
      <c r="M482" s="72"/>
      <c r="N482" s="56"/>
      <c r="O482" s="70"/>
      <c r="P482" s="58"/>
      <c r="Q482" s="209"/>
      <c r="R482" s="91"/>
      <c r="S482" s="210"/>
      <c r="T482" s="209" t="str">
        <f aca="false">ROUND(T481*81/1000000,2)&amp;" ppm"</f>
        <v>7780.05 ppm</v>
      </c>
      <c r="U482" s="91" t="s">
        <v>39</v>
      </c>
      <c r="V482" s="210" t="str">
        <f aca="false">ROUND(V481*81/1000000,2)&amp;" ppm"</f>
        <v>469.31 ppm</v>
      </c>
      <c r="W482" s="209" t="str">
        <f aca="false">ROUND(W481*81/1000000,2)&amp;" ppm"</f>
        <v>5667.17 ppm</v>
      </c>
      <c r="X482" s="91" t="s">
        <v>39</v>
      </c>
      <c r="Y482" s="210" t="str">
        <f aca="false">ROUND(Y481*81/1000000,2)&amp;" ppm"</f>
        <v>842.4 ppm</v>
      </c>
      <c r="Z482" s="209" t="str">
        <f aca="false">ROUND(Z481*81/1000000,2)&amp;" ppm"</f>
        <v>4158.3 ppm</v>
      </c>
      <c r="AA482" s="91" t="s">
        <v>39</v>
      </c>
      <c r="AB482" s="210" t="str">
        <f aca="false">ROUND(AB481*81/1000000,2)&amp;" ppm"</f>
        <v>1084.59 ppm</v>
      </c>
      <c r="AC482" s="71"/>
      <c r="AD482" s="70"/>
      <c r="AE482" s="72"/>
      <c r="BM482" s="113"/>
      <c r="BN482" s="113"/>
      <c r="BO482" s="113"/>
      <c r="BP482" s="113"/>
      <c r="BQ482" s="113"/>
      <c r="BR482" s="113"/>
      <c r="BS482" s="113"/>
      <c r="BT482" s="113"/>
      <c r="BU482" s="113"/>
      <c r="BV482" s="113"/>
      <c r="BW482" s="113"/>
      <c r="BX482" s="113"/>
      <c r="BY482" s="113"/>
      <c r="BZ482" s="113"/>
      <c r="CA482" s="113"/>
      <c r="CB482" s="113"/>
      <c r="CC482" s="113"/>
      <c r="CD482" s="113"/>
      <c r="CE482" s="113"/>
      <c r="CF482" s="113"/>
      <c r="CG482" s="113"/>
      <c r="CH482" s="113"/>
      <c r="CI482" s="113"/>
      <c r="CJ482" s="113"/>
      <c r="CK482" s="113"/>
      <c r="CL482" s="113"/>
      <c r="CM482" s="113"/>
      <c r="CN482" s="113"/>
      <c r="CO482" s="113"/>
      <c r="CP482" s="113"/>
      <c r="CQ482" s="113"/>
      <c r="CR482" s="113"/>
      <c r="CS482" s="113"/>
      <c r="CT482" s="113"/>
      <c r="CU482" s="113"/>
      <c r="CV482" s="113"/>
      <c r="CW482" s="113"/>
      <c r="CX482" s="113"/>
      <c r="CY482" s="113"/>
      <c r="CZ482" s="113"/>
      <c r="DA482" s="113"/>
      <c r="DB482" s="113"/>
      <c r="DC482" s="113"/>
      <c r="DD482" s="113"/>
      <c r="DE482" s="113"/>
      <c r="DF482" s="113"/>
      <c r="DG482" s="113"/>
      <c r="DH482" s="113"/>
      <c r="DI482" s="113"/>
      <c r="DJ482" s="113"/>
      <c r="DK482" s="113"/>
      <c r="DL482" s="113"/>
      <c r="DM482" s="113"/>
      <c r="DN482" s="113"/>
      <c r="DO482" s="113"/>
      <c r="DP482" s="113"/>
      <c r="DQ482" s="113"/>
      <c r="DR482" s="113"/>
      <c r="DS482" s="113"/>
      <c r="DT482" s="113"/>
      <c r="DU482" s="113"/>
      <c r="DV482" s="113"/>
      <c r="DW482" s="113"/>
      <c r="DX482" s="113"/>
      <c r="DY482" s="113"/>
      <c r="DZ482" s="113"/>
      <c r="EA482" s="113"/>
      <c r="EB482" s="113"/>
      <c r="EC482" s="113"/>
      <c r="ED482" s="113"/>
      <c r="EE482" s="113"/>
      <c r="EF482" s="113"/>
      <c r="EG482" s="113"/>
      <c r="EH482" s="113"/>
      <c r="EI482" s="113"/>
      <c r="EJ482" s="113"/>
      <c r="EK482" s="113"/>
      <c r="EL482" s="113"/>
      <c r="EM482" s="113"/>
      <c r="EN482" s="113"/>
      <c r="EO482" s="113"/>
      <c r="EP482" s="113"/>
      <c r="EQ482" s="113"/>
      <c r="ER482" s="113"/>
      <c r="ES482" s="113"/>
      <c r="ET482" s="113"/>
      <c r="EU482" s="113"/>
      <c r="EV482" s="113"/>
      <c r="EW482" s="113"/>
      <c r="EX482" s="113"/>
      <c r="EY482" s="113"/>
      <c r="EZ482" s="113"/>
      <c r="FA482" s="113"/>
      <c r="FB482" s="113"/>
      <c r="FC482" s="113"/>
      <c r="FD482" s="113"/>
      <c r="FE482" s="113"/>
      <c r="FF482" s="113"/>
      <c r="FG482" s="113"/>
      <c r="FH482" s="113"/>
      <c r="FI482" s="113"/>
      <c r="FJ482" s="113"/>
      <c r="FK482" s="113"/>
      <c r="FL482" s="113"/>
      <c r="FM482" s="113"/>
      <c r="FN482" s="113"/>
      <c r="FO482" s="113"/>
      <c r="FP482" s="113"/>
      <c r="FQ482" s="113"/>
      <c r="FR482" s="113"/>
      <c r="FS482" s="113"/>
      <c r="FT482" s="113"/>
      <c r="FU482" s="113"/>
      <c r="FV482" s="113"/>
      <c r="FW482" s="113"/>
      <c r="FX482" s="113"/>
      <c r="FY482" s="113"/>
      <c r="FZ482" s="113"/>
      <c r="GA482" s="113"/>
      <c r="GB482" s="113"/>
      <c r="GC482" s="113"/>
      <c r="GD482" s="113"/>
      <c r="GE482" s="113"/>
      <c r="GF482" s="113"/>
      <c r="GG482" s="113"/>
      <c r="GH482" s="113"/>
      <c r="GI482" s="113"/>
      <c r="GJ482" s="113"/>
      <c r="GK482" s="113"/>
      <c r="GL482" s="113"/>
      <c r="GM482" s="113"/>
      <c r="GN482" s="113"/>
      <c r="GO482" s="113"/>
      <c r="GP482" s="113"/>
      <c r="GQ482" s="113"/>
      <c r="GR482" s="113"/>
      <c r="GS482" s="113"/>
      <c r="GT482" s="113"/>
      <c r="GU482" s="113"/>
      <c r="GV482" s="113"/>
      <c r="GW482" s="113"/>
      <c r="GX482" s="113"/>
      <c r="GY482" s="113"/>
      <c r="GZ482" s="113"/>
      <c r="HA482" s="113"/>
      <c r="HB482" s="113"/>
      <c r="HC482" s="113"/>
      <c r="HD482" s="113"/>
      <c r="HE482" s="113"/>
      <c r="HF482" s="113"/>
      <c r="HG482" s="113"/>
      <c r="HH482" s="113"/>
      <c r="HI482" s="113"/>
      <c r="HJ482" s="113"/>
      <c r="HK482" s="113"/>
      <c r="HL482" s="113"/>
      <c r="HM482" s="113"/>
      <c r="HN482" s="113"/>
      <c r="HO482" s="113"/>
      <c r="HP482" s="113"/>
      <c r="HQ482" s="113"/>
      <c r="HR482" s="113"/>
      <c r="HS482" s="113"/>
      <c r="HT482" s="113"/>
      <c r="HU482" s="113"/>
      <c r="HV482" s="113"/>
      <c r="HW482" s="113"/>
      <c r="HX482" s="113"/>
      <c r="HY482" s="113"/>
      <c r="HZ482" s="113"/>
      <c r="IA482" s="113"/>
      <c r="IB482" s="113"/>
      <c r="IC482" s="113"/>
      <c r="ID482" s="113"/>
      <c r="IE482" s="113"/>
      <c r="IF482" s="113"/>
      <c r="IG482" s="113"/>
      <c r="IH482" s="113"/>
      <c r="II482" s="113"/>
      <c r="IJ482" s="113"/>
      <c r="IK482" s="113"/>
      <c r="IL482" s="113"/>
      <c r="IM482" s="113"/>
      <c r="IN482" s="113"/>
      <c r="IO482" s="113"/>
      <c r="IP482" s="113"/>
      <c r="IQ482" s="113"/>
      <c r="IR482" s="113"/>
      <c r="IS482" s="113"/>
      <c r="IT482" s="113"/>
      <c r="IU482" s="113"/>
      <c r="IV482" s="113"/>
      <c r="IW482" s="113"/>
    </row>
    <row r="483" customFormat="false" ht="29.05" hidden="false" customHeight="true" outlineLevel="0" collapsed="false">
      <c r="A483" s="227" t="s">
        <v>1316</v>
      </c>
      <c r="B483" s="24" t="s">
        <v>1317</v>
      </c>
      <c r="C483" s="203" t="s">
        <v>1136</v>
      </c>
      <c r="D483" s="25" t="n">
        <v>14.411</v>
      </c>
      <c r="E483" s="26" t="s">
        <v>1318</v>
      </c>
      <c r="F483" s="27" t="n">
        <v>45566</v>
      </c>
      <c r="G483" s="28" t="s">
        <v>111</v>
      </c>
      <c r="H483" s="108"/>
      <c r="I483" s="109" t="s">
        <v>27</v>
      </c>
      <c r="J483" s="110"/>
      <c r="K483" s="108"/>
      <c r="L483" s="109" t="s">
        <v>28</v>
      </c>
      <c r="M483" s="110"/>
      <c r="N483" s="108"/>
      <c r="O483" s="109" t="s">
        <v>29</v>
      </c>
      <c r="P483" s="110"/>
      <c r="Q483" s="108"/>
      <c r="R483" s="109" t="s">
        <v>30</v>
      </c>
      <c r="S483" s="110"/>
      <c r="T483" s="111"/>
      <c r="U483" s="109" t="s">
        <v>112</v>
      </c>
      <c r="V483" s="110"/>
      <c r="W483" s="108"/>
      <c r="X483" s="109" t="s">
        <v>32</v>
      </c>
      <c r="Y483" s="110"/>
      <c r="Z483" s="108"/>
      <c r="AA483" s="109" t="s">
        <v>98</v>
      </c>
      <c r="AB483" s="110"/>
      <c r="AC483" s="112" t="s">
        <v>34</v>
      </c>
      <c r="AD483" s="112"/>
      <c r="AE483" s="112"/>
    </row>
    <row r="484" customFormat="false" ht="28.4" hidden="false" customHeight="true" outlineLevel="0" collapsed="false">
      <c r="A484" s="93" t="s">
        <v>1228</v>
      </c>
      <c r="B484" s="93" t="s">
        <v>1319</v>
      </c>
      <c r="C484" s="93"/>
      <c r="D484" s="93"/>
      <c r="E484" s="217"/>
      <c r="F484" s="96" t="n">
        <v>45581</v>
      </c>
      <c r="G484" s="28" t="s">
        <v>208</v>
      </c>
      <c r="H484" s="311" t="n">
        <v>14.89</v>
      </c>
      <c r="I484" s="312" t="s">
        <v>39</v>
      </c>
      <c r="J484" s="36" t="n">
        <v>3.977</v>
      </c>
      <c r="K484" s="311" t="n">
        <v>28.81</v>
      </c>
      <c r="L484" s="312" t="s">
        <v>39</v>
      </c>
      <c r="M484" s="36" t="n">
        <v>27.91</v>
      </c>
      <c r="N484" s="311" t="n">
        <v>1.445</v>
      </c>
      <c r="O484" s="312" t="s">
        <v>39</v>
      </c>
      <c r="P484" s="36" t="n">
        <v>0.792</v>
      </c>
      <c r="Q484" s="311" t="n">
        <v>17.79</v>
      </c>
      <c r="R484" s="312" t="s">
        <v>39</v>
      </c>
      <c r="S484" s="36" t="n">
        <v>4.352</v>
      </c>
      <c r="T484" s="311" t="n">
        <v>970.07</v>
      </c>
      <c r="U484" s="33" t="s">
        <v>39</v>
      </c>
      <c r="V484" s="36" t="n">
        <v>221.9</v>
      </c>
      <c r="W484" s="311" t="s">
        <v>1320</v>
      </c>
      <c r="X484" s="313"/>
      <c r="Y484" s="36"/>
      <c r="Z484" s="311" t="s">
        <v>1321</v>
      </c>
      <c r="AA484" s="312"/>
      <c r="AB484" s="36"/>
      <c r="AC484" s="167"/>
      <c r="AD484" s="167"/>
      <c r="AE484" s="167"/>
    </row>
    <row r="485" customFormat="false" ht="30" hidden="false" customHeight="true" outlineLevel="0" collapsed="false">
      <c r="A485" s="93"/>
      <c r="B485" s="228"/>
      <c r="C485" s="93"/>
      <c r="D485" s="93"/>
      <c r="E485" s="217"/>
      <c r="F485" s="96"/>
      <c r="G485" s="28" t="s">
        <v>176</v>
      </c>
      <c r="H485" s="205" t="str">
        <f aca="false">ROUND(H484*81/1000,2)&amp;" ppb"</f>
        <v>1.21 ppb</v>
      </c>
      <c r="I485" s="33" t="s">
        <v>39</v>
      </c>
      <c r="J485" s="206" t="str">
        <f aca="false">ROUND(J484*81/1000,2)&amp;" ppb"</f>
        <v>0.32 ppb</v>
      </c>
      <c r="K485" s="205" t="str">
        <f aca="false">"&lt;"&amp;ROUND(RIGHT(K484,LEN(K484)-1)*81/1000,2)&amp;" ppb"</f>
        <v>&lt;0.71 ppb</v>
      </c>
      <c r="L485" s="312"/>
      <c r="M485" s="206"/>
      <c r="N485" s="205" t="str">
        <f aca="false">ROUND(N484*1760/1000,2)&amp;" ppb"</f>
        <v>2.54 ppb</v>
      </c>
      <c r="O485" s="33" t="s">
        <v>39</v>
      </c>
      <c r="P485" s="206" t="str">
        <f aca="false">ROUND(P484*1760/1000,2)&amp;" ppb"</f>
        <v>1.39 ppb</v>
      </c>
      <c r="Q485" s="205" t="str">
        <f aca="false">ROUND(Q484*246/1000,2)&amp;" ppb"</f>
        <v>4.38 ppb</v>
      </c>
      <c r="R485" s="33" t="s">
        <v>39</v>
      </c>
      <c r="S485" s="206" t="str">
        <f aca="false">ROUND(S484*246/1000,2)&amp;" ppb"</f>
        <v>1.07 ppb</v>
      </c>
      <c r="T485" s="205" t="str">
        <f aca="false">ROUND(T484*32300/1000000,2)&amp;" ppm"</f>
        <v>31.33 ppm</v>
      </c>
      <c r="U485" s="33" t="s">
        <v>39</v>
      </c>
      <c r="V485" s="206" t="str">
        <f aca="false">ROUND(V484*32300/1000000,2)&amp;" ppm"</f>
        <v>7.17 ppm</v>
      </c>
      <c r="W485" s="29"/>
      <c r="X485" s="312"/>
      <c r="Y485" s="31"/>
      <c r="Z485" s="29"/>
      <c r="AA485" s="312"/>
      <c r="AB485" s="31"/>
      <c r="AC485" s="37"/>
      <c r="AD485" s="312"/>
      <c r="AE485" s="38"/>
    </row>
    <row r="486" customFormat="false" ht="27.6" hidden="false" customHeight="true" outlineLevel="0" collapsed="false">
      <c r="A486" s="93"/>
      <c r="B486" s="228"/>
      <c r="C486" s="93"/>
      <c r="D486" s="93"/>
      <c r="E486" s="228"/>
      <c r="F486" s="96"/>
      <c r="G486" s="28" t="s">
        <v>111</v>
      </c>
      <c r="H486" s="134" t="s">
        <v>115</v>
      </c>
      <c r="I486" s="134"/>
      <c r="J486" s="134"/>
      <c r="K486" s="108"/>
      <c r="L486" s="109" t="s">
        <v>80</v>
      </c>
      <c r="M486" s="110"/>
      <c r="N486" s="135"/>
      <c r="O486" s="109" t="s">
        <v>81</v>
      </c>
      <c r="P486" s="136"/>
      <c r="Q486" s="135"/>
      <c r="R486" s="109" t="s">
        <v>117</v>
      </c>
      <c r="S486" s="136"/>
      <c r="T486" s="111"/>
      <c r="U486" s="109"/>
      <c r="V486" s="137"/>
      <c r="W486" s="111"/>
      <c r="X486" s="109"/>
      <c r="Y486" s="137"/>
      <c r="Z486" s="111"/>
      <c r="AA486" s="109"/>
      <c r="AB486" s="137"/>
      <c r="AC486" s="108"/>
      <c r="AD486" s="109"/>
      <c r="AE486" s="110"/>
    </row>
    <row r="487" customFormat="false" ht="29.2" hidden="false" customHeight="true" outlineLevel="0" collapsed="false">
      <c r="A487" s="230"/>
      <c r="B487" s="93"/>
      <c r="C487" s="93"/>
      <c r="D487" s="93"/>
      <c r="E487" s="228"/>
      <c r="F487" s="96"/>
      <c r="G487" s="28" t="s">
        <v>208</v>
      </c>
      <c r="H487" s="311" t="n">
        <v>4667.9</v>
      </c>
      <c r="I487" s="313" t="s">
        <v>39</v>
      </c>
      <c r="J487" s="36" t="n">
        <v>313.1</v>
      </c>
      <c r="K487" s="311" t="n">
        <v>51.694</v>
      </c>
      <c r="L487" s="313" t="s">
        <v>39</v>
      </c>
      <c r="M487" s="36" t="n">
        <v>23.9</v>
      </c>
      <c r="N487" s="311" t="s">
        <v>1322</v>
      </c>
      <c r="O487" s="313"/>
      <c r="P487" s="36"/>
      <c r="Q487" s="311" t="n">
        <v>13.36</v>
      </c>
      <c r="R487" s="313" t="s">
        <v>39</v>
      </c>
      <c r="S487" s="36" t="n">
        <v>7.666</v>
      </c>
      <c r="T487" s="311"/>
      <c r="U487" s="312"/>
      <c r="V487" s="36"/>
      <c r="W487" s="29"/>
      <c r="X487" s="312"/>
      <c r="Y487" s="36"/>
      <c r="Z487" s="37"/>
      <c r="AA487" s="37"/>
      <c r="AB487" s="37"/>
      <c r="AC487" s="29"/>
      <c r="AD487" s="312"/>
      <c r="AE487" s="36"/>
    </row>
    <row r="488" customFormat="false" ht="34.3" hidden="false" customHeight="true" outlineLevel="0" collapsed="false">
      <c r="A488" s="232"/>
      <c r="B488" s="232"/>
      <c r="C488" s="314"/>
      <c r="D488" s="314"/>
      <c r="E488" s="314"/>
      <c r="F488" s="40"/>
      <c r="G488" s="28" t="s">
        <v>176</v>
      </c>
      <c r="H488" s="205" t="str">
        <f aca="false">ROUND(H487*81/1000,2)&amp;" ppb"</f>
        <v>378.1 ppb</v>
      </c>
      <c r="I488" s="33" t="s">
        <v>39</v>
      </c>
      <c r="J488" s="206" t="str">
        <f aca="false">ROUND(J487*81/1000,2)&amp;" ppb"</f>
        <v>25.36 ppb</v>
      </c>
      <c r="K488" s="29"/>
      <c r="L488" s="313"/>
      <c r="M488" s="31"/>
      <c r="N488" s="311"/>
      <c r="O488" s="312"/>
      <c r="P488" s="36"/>
      <c r="Q488" s="205" t="str">
        <f aca="false">ROUND(Q487*246/1000,2)&amp;" ppb"</f>
        <v>3.29 ppb</v>
      </c>
      <c r="R488" s="33" t="s">
        <v>39</v>
      </c>
      <c r="S488" s="206" t="str">
        <f aca="false">ROUND(S487*246/1000,2)&amp;" ppb"</f>
        <v>1.89 ppb</v>
      </c>
      <c r="T488" s="29"/>
      <c r="U488" s="31"/>
      <c r="V488" s="31"/>
      <c r="W488" s="311"/>
      <c r="X488" s="312"/>
      <c r="Y488" s="31"/>
      <c r="Z488" s="37"/>
      <c r="AA488" s="31"/>
      <c r="AB488" s="31"/>
      <c r="AC488" s="29"/>
      <c r="AD488" s="312"/>
      <c r="AE488" s="31"/>
      <c r="BM488" s="113"/>
      <c r="BN488" s="113"/>
      <c r="BO488" s="113"/>
      <c r="BP488" s="113"/>
      <c r="BQ488" s="113"/>
      <c r="BR488" s="113"/>
      <c r="BS488" s="113"/>
      <c r="BT488" s="113"/>
      <c r="BU488" s="113"/>
      <c r="BV488" s="113"/>
      <c r="BW488" s="113"/>
      <c r="BX488" s="113"/>
      <c r="BY488" s="113"/>
      <c r="BZ488" s="113"/>
      <c r="CA488" s="113"/>
      <c r="CB488" s="113"/>
      <c r="CC488" s="113"/>
      <c r="CD488" s="113"/>
      <c r="CE488" s="113"/>
      <c r="CF488" s="113"/>
      <c r="CG488" s="113"/>
      <c r="CH488" s="113"/>
      <c r="CI488" s="113"/>
      <c r="CJ488" s="113"/>
      <c r="CK488" s="113"/>
      <c r="CL488" s="113"/>
      <c r="CM488" s="113"/>
      <c r="CN488" s="113"/>
      <c r="CO488" s="113"/>
      <c r="CP488" s="113"/>
      <c r="CQ488" s="113"/>
      <c r="CR488" s="113"/>
      <c r="CS488" s="113"/>
      <c r="CT488" s="113"/>
      <c r="CU488" s="113"/>
      <c r="CV488" s="113"/>
      <c r="CW488" s="113"/>
      <c r="CX488" s="113"/>
      <c r="CY488" s="113"/>
      <c r="CZ488" s="113"/>
      <c r="DA488" s="113"/>
      <c r="DB488" s="113"/>
      <c r="DC488" s="113"/>
      <c r="DD488" s="113"/>
      <c r="DE488" s="113"/>
      <c r="DF488" s="113"/>
      <c r="DG488" s="113"/>
      <c r="DH488" s="113"/>
      <c r="DI488" s="113"/>
      <c r="DJ488" s="113"/>
      <c r="DK488" s="113"/>
      <c r="DL488" s="113"/>
      <c r="DM488" s="113"/>
      <c r="DN488" s="113"/>
      <c r="DO488" s="113"/>
      <c r="DP488" s="113"/>
      <c r="DQ488" s="113"/>
      <c r="DR488" s="113"/>
      <c r="DS488" s="113"/>
      <c r="DT488" s="113"/>
      <c r="DU488" s="113"/>
      <c r="DV488" s="113"/>
      <c r="DW488" s="113"/>
      <c r="DX488" s="113"/>
      <c r="DY488" s="113"/>
      <c r="DZ488" s="113"/>
      <c r="EA488" s="113"/>
      <c r="EB488" s="113"/>
      <c r="EC488" s="113"/>
      <c r="ED488" s="113"/>
      <c r="EE488" s="113"/>
      <c r="EF488" s="113"/>
      <c r="EG488" s="113"/>
      <c r="EH488" s="113"/>
      <c r="EI488" s="113"/>
      <c r="EJ488" s="113"/>
      <c r="EK488" s="113"/>
      <c r="EL488" s="113"/>
      <c r="EM488" s="113"/>
      <c r="EN488" s="113"/>
      <c r="EO488" s="113"/>
      <c r="EP488" s="113"/>
      <c r="EQ488" s="113"/>
      <c r="ER488" s="113"/>
      <c r="ES488" s="113"/>
      <c r="ET488" s="113"/>
      <c r="EU488" s="113"/>
      <c r="EV488" s="113"/>
      <c r="EW488" s="113"/>
      <c r="EX488" s="113"/>
      <c r="EY488" s="113"/>
      <c r="EZ488" s="113"/>
      <c r="FA488" s="113"/>
      <c r="FB488" s="113"/>
      <c r="FC488" s="113"/>
      <c r="FD488" s="113"/>
      <c r="FE488" s="113"/>
      <c r="FF488" s="113"/>
      <c r="FG488" s="113"/>
      <c r="FH488" s="113"/>
      <c r="FI488" s="113"/>
      <c r="FJ488" s="113"/>
      <c r="FK488" s="113"/>
      <c r="FL488" s="113"/>
      <c r="FM488" s="113"/>
      <c r="FN488" s="113"/>
      <c r="FO488" s="113"/>
      <c r="FP488" s="113"/>
      <c r="FQ488" s="113"/>
      <c r="FR488" s="113"/>
      <c r="FS488" s="113"/>
      <c r="FT488" s="113"/>
      <c r="FU488" s="113"/>
      <c r="FV488" s="113"/>
      <c r="FW488" s="113"/>
      <c r="FX488" s="113"/>
      <c r="FY488" s="113"/>
      <c r="FZ488" s="113"/>
      <c r="GA488" s="113"/>
      <c r="GB488" s="113"/>
      <c r="GC488" s="113"/>
      <c r="GD488" s="113"/>
      <c r="GE488" s="113"/>
      <c r="GF488" s="113"/>
      <c r="GG488" s="113"/>
      <c r="GH488" s="113"/>
      <c r="GI488" s="113"/>
      <c r="GJ488" s="113"/>
      <c r="GK488" s="113"/>
      <c r="GL488" s="113"/>
      <c r="GM488" s="113"/>
      <c r="GN488" s="113"/>
      <c r="GO488" s="113"/>
      <c r="GP488" s="113"/>
      <c r="GQ488" s="113"/>
      <c r="GR488" s="113"/>
      <c r="GS488" s="113"/>
      <c r="GT488" s="113"/>
      <c r="GU488" s="113"/>
      <c r="GV488" s="113"/>
      <c r="GW488" s="113"/>
      <c r="GX488" s="113"/>
      <c r="GY488" s="113"/>
      <c r="GZ488" s="113"/>
      <c r="HA488" s="113"/>
      <c r="HB488" s="113"/>
      <c r="HC488" s="113"/>
      <c r="HD488" s="113"/>
      <c r="HE488" s="113"/>
      <c r="HF488" s="113"/>
      <c r="HG488" s="113"/>
      <c r="HH488" s="113"/>
      <c r="HI488" s="113"/>
      <c r="HJ488" s="113"/>
      <c r="HK488" s="113"/>
      <c r="HL488" s="113"/>
      <c r="HM488" s="113"/>
      <c r="HN488" s="113"/>
      <c r="HO488" s="113"/>
      <c r="HP488" s="113"/>
      <c r="HQ488" s="113"/>
      <c r="HR488" s="113"/>
      <c r="HS488" s="113"/>
      <c r="HT488" s="113"/>
      <c r="HU488" s="113"/>
      <c r="HV488" s="113"/>
      <c r="HW488" s="113"/>
      <c r="HX488" s="113"/>
      <c r="HY488" s="113"/>
      <c r="HZ488" s="113"/>
      <c r="IA488" s="113"/>
      <c r="IB488" s="113"/>
      <c r="IC488" s="113"/>
      <c r="ID488" s="113"/>
      <c r="IE488" s="113"/>
      <c r="IF488" s="113"/>
      <c r="IG488" s="113"/>
      <c r="IH488" s="113"/>
      <c r="II488" s="113"/>
      <c r="IJ488" s="113"/>
      <c r="IK488" s="113"/>
      <c r="IL488" s="113"/>
      <c r="IM488" s="113"/>
      <c r="IN488" s="113"/>
      <c r="IO488" s="113"/>
      <c r="IP488" s="113"/>
      <c r="IQ488" s="113"/>
      <c r="IR488" s="113"/>
      <c r="IS488" s="113"/>
      <c r="IT488" s="113"/>
      <c r="IU488" s="113"/>
      <c r="IV488" s="113"/>
      <c r="IW488" s="113"/>
    </row>
    <row r="489" customFormat="false" ht="29.05" hidden="false" customHeight="true" outlineLevel="0" collapsed="false">
      <c r="A489" s="233" t="s">
        <v>1323</v>
      </c>
      <c r="B489" s="41" t="s">
        <v>1324</v>
      </c>
      <c r="C489" s="189" t="s">
        <v>1325</v>
      </c>
      <c r="D489" s="76" t="n">
        <v>22.493</v>
      </c>
      <c r="E489" s="42" t="s">
        <v>1326</v>
      </c>
      <c r="F489" s="62" t="n">
        <v>45643</v>
      </c>
      <c r="G489" s="63" t="s">
        <v>111</v>
      </c>
      <c r="H489" s="108"/>
      <c r="I489" s="109" t="s">
        <v>27</v>
      </c>
      <c r="J489" s="110"/>
      <c r="K489" s="108"/>
      <c r="L489" s="109" t="s">
        <v>28</v>
      </c>
      <c r="M489" s="110"/>
      <c r="N489" s="108"/>
      <c r="O489" s="109" t="s">
        <v>29</v>
      </c>
      <c r="P489" s="110"/>
      <c r="Q489" s="108"/>
      <c r="R489" s="109" t="s">
        <v>30</v>
      </c>
      <c r="S489" s="110"/>
      <c r="T489" s="111"/>
      <c r="U489" s="109" t="s">
        <v>112</v>
      </c>
      <c r="V489" s="110"/>
      <c r="W489" s="108"/>
      <c r="X489" s="109" t="s">
        <v>32</v>
      </c>
      <c r="Y489" s="110"/>
      <c r="Z489" s="108"/>
      <c r="AA489" s="109" t="s">
        <v>98</v>
      </c>
      <c r="AB489" s="110"/>
      <c r="AC489" s="112" t="s">
        <v>34</v>
      </c>
      <c r="AD489" s="112"/>
      <c r="AE489" s="112"/>
    </row>
    <row r="490" customFormat="false" ht="28.4" hidden="false" customHeight="true" outlineLevel="0" collapsed="false">
      <c r="A490" s="86" t="s">
        <v>1228</v>
      </c>
      <c r="B490" s="86" t="s">
        <v>1327</v>
      </c>
      <c r="C490" s="86"/>
      <c r="D490" s="86"/>
      <c r="E490" s="309"/>
      <c r="F490" s="89" t="n">
        <v>45666</v>
      </c>
      <c r="G490" s="63" t="s">
        <v>208</v>
      </c>
      <c r="H490" s="56" t="n">
        <v>3.46</v>
      </c>
      <c r="I490" s="70" t="s">
        <v>39</v>
      </c>
      <c r="J490" s="58" t="n">
        <v>3.435</v>
      </c>
      <c r="K490" s="56" t="s">
        <v>1328</v>
      </c>
      <c r="L490" s="70"/>
      <c r="M490" s="58"/>
      <c r="N490" s="56" t="n">
        <v>0.6112</v>
      </c>
      <c r="O490" s="70" t="s">
        <v>39</v>
      </c>
      <c r="P490" s="58" t="n">
        <v>0.6658</v>
      </c>
      <c r="Q490" s="56" t="n">
        <v>5.157</v>
      </c>
      <c r="R490" s="70" t="s">
        <v>39</v>
      </c>
      <c r="S490" s="58" t="n">
        <v>3.785</v>
      </c>
      <c r="T490" s="56" t="n">
        <v>887.3</v>
      </c>
      <c r="U490" s="91" t="s">
        <v>39</v>
      </c>
      <c r="V490" s="58" t="n">
        <v>191.7</v>
      </c>
      <c r="W490" s="56" t="s">
        <v>1329</v>
      </c>
      <c r="X490" s="57"/>
      <c r="Y490" s="58"/>
      <c r="Z490" s="56" t="s">
        <v>1330</v>
      </c>
      <c r="AA490" s="70"/>
      <c r="AB490" s="58"/>
      <c r="AC490" s="69"/>
      <c r="AD490" s="69"/>
      <c r="AE490" s="69"/>
    </row>
    <row r="491" customFormat="false" ht="30" hidden="false" customHeight="true" outlineLevel="0" collapsed="false">
      <c r="A491" s="86"/>
      <c r="B491" s="234"/>
      <c r="C491" s="86"/>
      <c r="D491" s="86"/>
      <c r="E491" s="309"/>
      <c r="F491" s="89"/>
      <c r="G491" s="63" t="s">
        <v>176</v>
      </c>
      <c r="H491" s="209" t="str">
        <f aca="false">ROUND(H490*81/1000,2)&amp;" ppb"</f>
        <v>0.28 ppb</v>
      </c>
      <c r="I491" s="91" t="s">
        <v>39</v>
      </c>
      <c r="J491" s="210" t="str">
        <f aca="false">ROUND(J490*81/1000,2)&amp;" ppb"</f>
        <v>0.28 ppb</v>
      </c>
      <c r="K491" s="209" t="str">
        <f aca="false">"&lt;"&amp;ROUND(RIGHT(K490,LEN(K490)-1)*81/1000,2)&amp;" ppb"</f>
        <v>&lt;2.01 ppb</v>
      </c>
      <c r="L491" s="70"/>
      <c r="M491" s="210"/>
      <c r="N491" s="209" t="str">
        <f aca="false">ROUND(N490*1760/1000,2)&amp;" ppb"</f>
        <v>1.08 ppb</v>
      </c>
      <c r="O491" s="91" t="s">
        <v>39</v>
      </c>
      <c r="P491" s="210" t="str">
        <f aca="false">ROUND(P490*1760/1000,2)&amp;" ppb"</f>
        <v>1.17 ppb</v>
      </c>
      <c r="Q491" s="209" t="str">
        <f aca="false">ROUND(Q490*246/1000,2)&amp;" ppb"</f>
        <v>1.27 ppb</v>
      </c>
      <c r="R491" s="91" t="s">
        <v>39</v>
      </c>
      <c r="S491" s="210" t="str">
        <f aca="false">ROUND(S490*246/1000,2)&amp;" ppb"</f>
        <v>0.93 ppb</v>
      </c>
      <c r="T491" s="209" t="str">
        <f aca="false">ROUND(T490*32300/1000000,2)&amp;" ppm"</f>
        <v>28.66 ppm</v>
      </c>
      <c r="U491" s="91" t="s">
        <v>39</v>
      </c>
      <c r="V491" s="210" t="str">
        <f aca="false">ROUND(V490*32300/1000000,2)&amp;" ppm"</f>
        <v>6.19 ppm</v>
      </c>
      <c r="W491" s="71"/>
      <c r="X491" s="70"/>
      <c r="Y491" s="72"/>
      <c r="Z491" s="71"/>
      <c r="AA491" s="70"/>
      <c r="AB491" s="72"/>
      <c r="AC491" s="73"/>
      <c r="AD491" s="70"/>
      <c r="AE491" s="74"/>
    </row>
    <row r="492" customFormat="false" ht="27.6" hidden="false" customHeight="true" outlineLevel="0" collapsed="false">
      <c r="A492" s="86"/>
      <c r="B492" s="234"/>
      <c r="C492" s="86"/>
      <c r="D492" s="86"/>
      <c r="E492" s="234"/>
      <c r="F492" s="89"/>
      <c r="G492" s="63" t="s">
        <v>111</v>
      </c>
      <c r="H492" s="134" t="s">
        <v>115</v>
      </c>
      <c r="I492" s="134"/>
      <c r="J492" s="134"/>
      <c r="K492" s="108"/>
      <c r="L492" s="109" t="s">
        <v>80</v>
      </c>
      <c r="M492" s="110"/>
      <c r="N492" s="135"/>
      <c r="O492" s="109" t="s">
        <v>81</v>
      </c>
      <c r="P492" s="136"/>
      <c r="Q492" s="135"/>
      <c r="R492" s="109" t="s">
        <v>117</v>
      </c>
      <c r="S492" s="136"/>
      <c r="T492" s="111"/>
      <c r="U492" s="109"/>
      <c r="V492" s="137"/>
      <c r="W492" s="111"/>
      <c r="X492" s="109"/>
      <c r="Y492" s="137"/>
      <c r="Z492" s="111"/>
      <c r="AA492" s="109"/>
      <c r="AB492" s="137"/>
      <c r="AC492" s="108"/>
      <c r="AD492" s="109"/>
      <c r="AE492" s="110"/>
    </row>
    <row r="493" customFormat="false" ht="29.2" hidden="false" customHeight="true" outlineLevel="0" collapsed="false">
      <c r="A493" s="236"/>
      <c r="B493" s="86"/>
      <c r="C493" s="86"/>
      <c r="D493" s="86"/>
      <c r="E493" s="234"/>
      <c r="F493" s="89"/>
      <c r="G493" s="63" t="s">
        <v>208</v>
      </c>
      <c r="H493" s="56" t="n">
        <v>339.41</v>
      </c>
      <c r="I493" s="57" t="s">
        <v>39</v>
      </c>
      <c r="J493" s="58" t="n">
        <v>157.2</v>
      </c>
      <c r="K493" s="56" t="n">
        <v>13.8</v>
      </c>
      <c r="L493" s="57" t="s">
        <v>39</v>
      </c>
      <c r="M493" s="58" t="n">
        <v>23.4</v>
      </c>
      <c r="N493" s="56" t="n">
        <v>6.1822</v>
      </c>
      <c r="O493" s="57" t="s">
        <v>39</v>
      </c>
      <c r="P493" s="58" t="n">
        <v>5.064</v>
      </c>
      <c r="Q493" s="56" t="n">
        <v>10.77</v>
      </c>
      <c r="R493" s="57" t="s">
        <v>39</v>
      </c>
      <c r="S493" s="58" t="n">
        <v>6.799</v>
      </c>
      <c r="T493" s="56"/>
      <c r="U493" s="70"/>
      <c r="V493" s="58"/>
      <c r="W493" s="71"/>
      <c r="X493" s="70"/>
      <c r="Y493" s="58"/>
      <c r="Z493" s="73"/>
      <c r="AA493" s="73"/>
      <c r="AB493" s="73"/>
      <c r="AC493" s="71"/>
      <c r="AD493" s="70"/>
      <c r="AE493" s="58"/>
    </row>
    <row r="494" customFormat="false" ht="34.3" hidden="false" customHeight="true" outlineLevel="0" collapsed="false">
      <c r="A494" s="239"/>
      <c r="B494" s="239"/>
      <c r="C494" s="316"/>
      <c r="D494" s="316"/>
      <c r="E494" s="316"/>
      <c r="F494" s="53"/>
      <c r="G494" s="63" t="s">
        <v>176</v>
      </c>
      <c r="H494" s="209" t="str">
        <f aca="false">ROUND(H493*81/1000,2)&amp;" ppb"</f>
        <v>27.49 ppb</v>
      </c>
      <c r="I494" s="91" t="s">
        <v>39</v>
      </c>
      <c r="J494" s="210" t="str">
        <f aca="false">ROUND(J493*81/1000,2)&amp;" ppb"</f>
        <v>12.73 ppb</v>
      </c>
      <c r="K494" s="71"/>
      <c r="L494" s="57"/>
      <c r="M494" s="72"/>
      <c r="N494" s="56"/>
      <c r="O494" s="70"/>
      <c r="P494" s="58"/>
      <c r="Q494" s="209" t="str">
        <f aca="false">ROUND(Q493*246/1000,2)&amp;" ppb"</f>
        <v>2.65 ppb</v>
      </c>
      <c r="R494" s="91" t="s">
        <v>39</v>
      </c>
      <c r="S494" s="210" t="str">
        <f aca="false">ROUND(S493*246/1000,2)&amp;" ppb"</f>
        <v>1.67 ppb</v>
      </c>
      <c r="T494" s="71"/>
      <c r="U494" s="72"/>
      <c r="V494" s="72"/>
      <c r="W494" s="56"/>
      <c r="X494" s="70"/>
      <c r="Y494" s="72"/>
      <c r="Z494" s="73"/>
      <c r="AA494" s="72"/>
      <c r="AB494" s="72"/>
      <c r="AC494" s="71"/>
      <c r="AD494" s="70"/>
      <c r="AE494" s="72"/>
      <c r="BM494" s="113"/>
      <c r="BN494" s="113"/>
      <c r="BO494" s="113"/>
      <c r="BP494" s="113"/>
      <c r="BQ494" s="113"/>
      <c r="BR494" s="113"/>
      <c r="BS494" s="113"/>
      <c r="BT494" s="113"/>
      <c r="BU494" s="113"/>
      <c r="BV494" s="113"/>
      <c r="BW494" s="113"/>
      <c r="BX494" s="113"/>
      <c r="BY494" s="113"/>
      <c r="BZ494" s="113"/>
      <c r="CA494" s="113"/>
      <c r="CB494" s="113"/>
      <c r="CC494" s="113"/>
      <c r="CD494" s="113"/>
      <c r="CE494" s="113"/>
      <c r="CF494" s="113"/>
      <c r="CG494" s="113"/>
      <c r="CH494" s="113"/>
      <c r="CI494" s="113"/>
      <c r="CJ494" s="113"/>
      <c r="CK494" s="113"/>
      <c r="CL494" s="113"/>
      <c r="CM494" s="113"/>
      <c r="CN494" s="113"/>
      <c r="CO494" s="113"/>
      <c r="CP494" s="113"/>
      <c r="CQ494" s="113"/>
      <c r="CR494" s="113"/>
      <c r="CS494" s="113"/>
      <c r="CT494" s="113"/>
      <c r="CU494" s="113"/>
      <c r="CV494" s="113"/>
      <c r="CW494" s="113"/>
      <c r="CX494" s="113"/>
      <c r="CY494" s="113"/>
      <c r="CZ494" s="113"/>
      <c r="DA494" s="113"/>
      <c r="DB494" s="113"/>
      <c r="DC494" s="113"/>
      <c r="DD494" s="113"/>
      <c r="DE494" s="113"/>
      <c r="DF494" s="113"/>
      <c r="DG494" s="113"/>
      <c r="DH494" s="113"/>
      <c r="DI494" s="113"/>
      <c r="DJ494" s="113"/>
      <c r="DK494" s="113"/>
      <c r="DL494" s="113"/>
      <c r="DM494" s="113"/>
      <c r="DN494" s="113"/>
      <c r="DO494" s="113"/>
      <c r="DP494" s="113"/>
      <c r="DQ494" s="113"/>
      <c r="DR494" s="113"/>
      <c r="DS494" s="113"/>
      <c r="DT494" s="113"/>
      <c r="DU494" s="113"/>
      <c r="DV494" s="113"/>
      <c r="DW494" s="113"/>
      <c r="DX494" s="113"/>
      <c r="DY494" s="113"/>
      <c r="DZ494" s="113"/>
      <c r="EA494" s="113"/>
      <c r="EB494" s="113"/>
      <c r="EC494" s="113"/>
      <c r="ED494" s="113"/>
      <c r="EE494" s="113"/>
      <c r="EF494" s="113"/>
      <c r="EG494" s="113"/>
      <c r="EH494" s="113"/>
      <c r="EI494" s="113"/>
      <c r="EJ494" s="113"/>
      <c r="EK494" s="113"/>
      <c r="EL494" s="113"/>
      <c r="EM494" s="113"/>
      <c r="EN494" s="113"/>
      <c r="EO494" s="113"/>
      <c r="EP494" s="113"/>
      <c r="EQ494" s="113"/>
      <c r="ER494" s="113"/>
      <c r="ES494" s="113"/>
      <c r="ET494" s="113"/>
      <c r="EU494" s="113"/>
      <c r="EV494" s="113"/>
      <c r="EW494" s="113"/>
      <c r="EX494" s="113"/>
      <c r="EY494" s="113"/>
      <c r="EZ494" s="113"/>
      <c r="FA494" s="113"/>
      <c r="FB494" s="113"/>
      <c r="FC494" s="113"/>
      <c r="FD494" s="113"/>
      <c r="FE494" s="113"/>
      <c r="FF494" s="113"/>
      <c r="FG494" s="113"/>
      <c r="FH494" s="113"/>
      <c r="FI494" s="113"/>
      <c r="FJ494" s="113"/>
      <c r="FK494" s="113"/>
      <c r="FL494" s="113"/>
      <c r="FM494" s="113"/>
      <c r="FN494" s="113"/>
      <c r="FO494" s="113"/>
      <c r="FP494" s="113"/>
      <c r="FQ494" s="113"/>
      <c r="FR494" s="113"/>
      <c r="FS494" s="113"/>
      <c r="FT494" s="113"/>
      <c r="FU494" s="113"/>
      <c r="FV494" s="113"/>
      <c r="FW494" s="113"/>
      <c r="FX494" s="113"/>
      <c r="FY494" s="113"/>
      <c r="FZ494" s="113"/>
      <c r="GA494" s="113"/>
      <c r="GB494" s="113"/>
      <c r="GC494" s="113"/>
      <c r="GD494" s="113"/>
      <c r="GE494" s="113"/>
      <c r="GF494" s="113"/>
      <c r="GG494" s="113"/>
      <c r="GH494" s="113"/>
      <c r="GI494" s="113"/>
      <c r="GJ494" s="113"/>
      <c r="GK494" s="113"/>
      <c r="GL494" s="113"/>
      <c r="GM494" s="113"/>
      <c r="GN494" s="113"/>
      <c r="GO494" s="113"/>
      <c r="GP494" s="113"/>
      <c r="GQ494" s="113"/>
      <c r="GR494" s="113"/>
      <c r="GS494" s="113"/>
      <c r="GT494" s="113"/>
      <c r="GU494" s="113"/>
      <c r="GV494" s="113"/>
      <c r="GW494" s="113"/>
      <c r="GX494" s="113"/>
      <c r="GY494" s="113"/>
      <c r="GZ494" s="113"/>
      <c r="HA494" s="113"/>
      <c r="HB494" s="113"/>
      <c r="HC494" s="113"/>
      <c r="HD494" s="113"/>
      <c r="HE494" s="113"/>
      <c r="HF494" s="113"/>
      <c r="HG494" s="113"/>
      <c r="HH494" s="113"/>
      <c r="HI494" s="113"/>
      <c r="HJ494" s="113"/>
      <c r="HK494" s="113"/>
      <c r="HL494" s="113"/>
      <c r="HM494" s="113"/>
      <c r="HN494" s="113"/>
      <c r="HO494" s="113"/>
      <c r="HP494" s="113"/>
      <c r="HQ494" s="113"/>
      <c r="HR494" s="113"/>
      <c r="HS494" s="113"/>
      <c r="HT494" s="113"/>
      <c r="HU494" s="113"/>
      <c r="HV494" s="113"/>
      <c r="HW494" s="113"/>
      <c r="HX494" s="113"/>
      <c r="HY494" s="113"/>
      <c r="HZ494" s="113"/>
      <c r="IA494" s="113"/>
      <c r="IB494" s="113"/>
      <c r="IC494" s="113"/>
      <c r="ID494" s="113"/>
      <c r="IE494" s="113"/>
      <c r="IF494" s="113"/>
      <c r="IG494" s="113"/>
      <c r="IH494" s="113"/>
      <c r="II494" s="113"/>
      <c r="IJ494" s="113"/>
      <c r="IK494" s="113"/>
      <c r="IL494" s="113"/>
      <c r="IM494" s="113"/>
      <c r="IN494" s="113"/>
      <c r="IO494" s="113"/>
      <c r="IP494" s="113"/>
      <c r="IQ494" s="113"/>
      <c r="IR494" s="113"/>
      <c r="IS494" s="113"/>
      <c r="IT494" s="113"/>
      <c r="IU494" s="113"/>
      <c r="IV494" s="113"/>
      <c r="IW494" s="113"/>
    </row>
    <row r="495" s="3" customFormat="true" ht="33.9" hidden="false" customHeight="true" outlineLevel="0" collapsed="false">
      <c r="A495" s="13" t="s">
        <v>1331</v>
      </c>
      <c r="B495" s="13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6"/>
    </row>
    <row r="496" s="3" customFormat="true" ht="38.05" hidden="false" customHeight="true" outlineLevel="0" collapsed="false">
      <c r="A496" s="18" t="s">
        <v>21</v>
      </c>
      <c r="B496" s="18" t="s">
        <v>22</v>
      </c>
      <c r="C496" s="18" t="s">
        <v>23</v>
      </c>
      <c r="D496" s="18" t="s">
        <v>24</v>
      </c>
      <c r="E496" s="18" t="s">
        <v>25</v>
      </c>
      <c r="F496" s="327" t="s">
        <v>26</v>
      </c>
      <c r="G496" s="18"/>
      <c r="H496" s="20"/>
      <c r="I496" s="21" t="s">
        <v>27</v>
      </c>
      <c r="J496" s="22"/>
      <c r="K496" s="20"/>
      <c r="L496" s="21" t="s">
        <v>28</v>
      </c>
      <c r="M496" s="22"/>
      <c r="N496" s="20"/>
      <c r="O496" s="21" t="s">
        <v>29</v>
      </c>
      <c r="P496" s="22"/>
      <c r="Q496" s="20"/>
      <c r="R496" s="21" t="s">
        <v>30</v>
      </c>
      <c r="S496" s="22"/>
      <c r="T496" s="23"/>
      <c r="U496" s="21" t="s">
        <v>31</v>
      </c>
      <c r="V496" s="22"/>
      <c r="W496" s="20"/>
      <c r="X496" s="21" t="s">
        <v>32</v>
      </c>
      <c r="Y496" s="22"/>
      <c r="Z496" s="20"/>
      <c r="AA496" s="21" t="s">
        <v>33</v>
      </c>
      <c r="AB496" s="22"/>
      <c r="AC496" s="18" t="s">
        <v>34</v>
      </c>
      <c r="AD496" s="18"/>
      <c r="AE496" s="18"/>
    </row>
    <row r="497" customFormat="false" ht="44.75" hidden="false" customHeight="true" outlineLevel="0" collapsed="false">
      <c r="A497" s="24" t="s">
        <v>1332</v>
      </c>
      <c r="B497" s="24" t="s">
        <v>1333</v>
      </c>
      <c r="C497" s="203" t="s">
        <v>1334</v>
      </c>
      <c r="D497" s="25" t="n">
        <v>15.532</v>
      </c>
      <c r="E497" s="26" t="s">
        <v>1335</v>
      </c>
      <c r="F497" s="253" t="n">
        <v>41646</v>
      </c>
      <c r="G497" s="28" t="s">
        <v>208</v>
      </c>
      <c r="H497" s="35" t="n">
        <v>1360.17</v>
      </c>
      <c r="I497" s="33" t="s">
        <v>39</v>
      </c>
      <c r="J497" s="36" t="n">
        <v>68.28</v>
      </c>
      <c r="K497" s="35" t="n">
        <v>5.35</v>
      </c>
      <c r="L497" s="33" t="s">
        <v>39</v>
      </c>
      <c r="M497" s="36" t="n">
        <v>45.45</v>
      </c>
      <c r="N497" s="35" t="n">
        <v>21.55</v>
      </c>
      <c r="O497" s="33" t="s">
        <v>39</v>
      </c>
      <c r="P497" s="36" t="n">
        <v>3.76</v>
      </c>
      <c r="Q497" s="35" t="n">
        <v>242.89</v>
      </c>
      <c r="R497" s="33" t="s">
        <v>39</v>
      </c>
      <c r="S497" s="36" t="n">
        <v>28.02</v>
      </c>
      <c r="T497" s="35" t="n">
        <v>141.82</v>
      </c>
      <c r="U497" s="33" t="s">
        <v>39</v>
      </c>
      <c r="V497" s="36" t="n">
        <v>82.07</v>
      </c>
      <c r="W497" s="35" t="s">
        <v>1336</v>
      </c>
      <c r="X497" s="33"/>
      <c r="Y497" s="36"/>
      <c r="Z497" s="35" t="n">
        <v>1783.02</v>
      </c>
      <c r="AA497" s="33" t="s">
        <v>39</v>
      </c>
      <c r="AB497" s="36" t="n">
        <v>103.77</v>
      </c>
      <c r="AC497" s="167"/>
      <c r="AD497" s="167"/>
      <c r="AE497" s="167"/>
    </row>
    <row r="498" customFormat="false" ht="42.5" hidden="false" customHeight="true" outlineLevel="0" collapsed="false">
      <c r="A498" s="39" t="s">
        <v>1337</v>
      </c>
      <c r="B498" s="39"/>
      <c r="C498" s="301" t="s">
        <v>1338</v>
      </c>
      <c r="D498" s="84"/>
      <c r="E498" s="26"/>
      <c r="F498" s="254" t="n">
        <v>41662</v>
      </c>
      <c r="G498" s="28" t="s">
        <v>176</v>
      </c>
      <c r="H498" s="100" t="s">
        <v>1339</v>
      </c>
      <c r="I498" s="33" t="s">
        <v>39</v>
      </c>
      <c r="J498" s="283" t="s">
        <v>1340</v>
      </c>
      <c r="K498" s="100" t="s">
        <v>730</v>
      </c>
      <c r="L498" s="33" t="s">
        <v>39</v>
      </c>
      <c r="M498" s="283" t="s">
        <v>1341</v>
      </c>
      <c r="N498" s="100" t="s">
        <v>1342</v>
      </c>
      <c r="O498" s="33" t="s">
        <v>39</v>
      </c>
      <c r="P498" s="283" t="s">
        <v>1343</v>
      </c>
      <c r="Q498" s="100" t="s">
        <v>1344</v>
      </c>
      <c r="R498" s="33" t="s">
        <v>39</v>
      </c>
      <c r="S498" s="283" t="s">
        <v>1345</v>
      </c>
      <c r="T498" s="100" t="s">
        <v>1346</v>
      </c>
      <c r="U498" s="33" t="s">
        <v>39</v>
      </c>
      <c r="V498" s="283" t="s">
        <v>1347</v>
      </c>
      <c r="W498" s="29"/>
      <c r="X498" s="33"/>
      <c r="Y498" s="31"/>
      <c r="Z498" s="29"/>
      <c r="AA498" s="33"/>
      <c r="AB498" s="31"/>
      <c r="AC498" s="37"/>
      <c r="AD498" s="33"/>
      <c r="AE498" s="38"/>
    </row>
    <row r="499" customFormat="false" ht="41.75" hidden="false" customHeight="true" outlineLevel="0" collapsed="false">
      <c r="A499" s="41" t="s">
        <v>1348</v>
      </c>
      <c r="B499" s="41"/>
      <c r="C499" s="189" t="s">
        <v>1159</v>
      </c>
      <c r="D499" s="76" t="n">
        <v>8.528</v>
      </c>
      <c r="E499" s="42" t="n">
        <v>140617</v>
      </c>
      <c r="F499" s="62" t="n">
        <v>41807</v>
      </c>
      <c r="G499" s="63" t="s">
        <v>208</v>
      </c>
      <c r="H499" s="56" t="n">
        <v>30.86</v>
      </c>
      <c r="I499" s="91" t="s">
        <v>39</v>
      </c>
      <c r="J499" s="58" t="n">
        <v>25.73</v>
      </c>
      <c r="K499" s="77" t="s">
        <v>1349</v>
      </c>
      <c r="L499" s="70"/>
      <c r="M499" s="58"/>
      <c r="N499" s="56" t="n">
        <v>4.44</v>
      </c>
      <c r="O499" s="91" t="s">
        <v>39</v>
      </c>
      <c r="P499" s="58" t="n">
        <v>5.9</v>
      </c>
      <c r="Q499" s="56" t="n">
        <v>126.66</v>
      </c>
      <c r="R499" s="91" t="s">
        <v>39</v>
      </c>
      <c r="S499" s="58" t="n">
        <v>20.01</v>
      </c>
      <c r="T499" s="56" t="n">
        <v>17.82</v>
      </c>
      <c r="U499" s="91" t="s">
        <v>39</v>
      </c>
      <c r="V499" s="58" t="n">
        <v>44.79</v>
      </c>
      <c r="W499" s="68" t="s">
        <v>1350</v>
      </c>
      <c r="X499" s="70"/>
      <c r="Y499" s="66"/>
      <c r="Z499" s="56" t="n">
        <v>513.51</v>
      </c>
      <c r="AA499" s="91" t="s">
        <v>39</v>
      </c>
      <c r="AB499" s="58" t="n">
        <v>60.81</v>
      </c>
      <c r="AC499" s="69"/>
      <c r="AD499" s="69"/>
      <c r="AE499" s="69"/>
    </row>
    <row r="500" customFormat="false" ht="42.5" hidden="false" customHeight="true" outlineLevel="0" collapsed="false">
      <c r="A500" s="51" t="s">
        <v>1351</v>
      </c>
      <c r="B500" s="51" t="s">
        <v>1352</v>
      </c>
      <c r="C500" s="51" t="s">
        <v>1353</v>
      </c>
      <c r="D500" s="51"/>
      <c r="E500" s="52"/>
      <c r="F500" s="53" t="n">
        <v>41816</v>
      </c>
      <c r="G500" s="63" t="s">
        <v>176</v>
      </c>
      <c r="H500" s="92" t="s">
        <v>1354</v>
      </c>
      <c r="I500" s="91" t="s">
        <v>39</v>
      </c>
      <c r="J500" s="190" t="s">
        <v>701</v>
      </c>
      <c r="K500" s="92" t="s">
        <v>1355</v>
      </c>
      <c r="L500" s="70"/>
      <c r="M500" s="72"/>
      <c r="N500" s="92" t="s">
        <v>1356</v>
      </c>
      <c r="O500" s="91" t="s">
        <v>39</v>
      </c>
      <c r="P500" s="190" t="s">
        <v>1357</v>
      </c>
      <c r="Q500" s="92" t="s">
        <v>1358</v>
      </c>
      <c r="R500" s="91" t="s">
        <v>39</v>
      </c>
      <c r="S500" s="190" t="s">
        <v>1359</v>
      </c>
      <c r="T500" s="92" t="s">
        <v>1360</v>
      </c>
      <c r="U500" s="91" t="s">
        <v>39</v>
      </c>
      <c r="V500" s="190" t="s">
        <v>1361</v>
      </c>
      <c r="W500" s="71"/>
      <c r="X500" s="70"/>
      <c r="Y500" s="72"/>
      <c r="Z500" s="71"/>
      <c r="AA500" s="70"/>
      <c r="AB500" s="72"/>
      <c r="AC500" s="73"/>
      <c r="AD500" s="70"/>
      <c r="AE500" s="74"/>
    </row>
    <row r="501" customFormat="false" ht="44.75" hidden="false" customHeight="true" outlineLevel="0" collapsed="false">
      <c r="A501" s="24" t="s">
        <v>1362</v>
      </c>
      <c r="B501" s="24" t="s">
        <v>1363</v>
      </c>
      <c r="C501" s="203" t="s">
        <v>1334</v>
      </c>
      <c r="D501" s="25" t="n">
        <v>5.958</v>
      </c>
      <c r="E501" s="26" t="n">
        <v>140626</v>
      </c>
      <c r="F501" s="278" t="n">
        <v>41816</v>
      </c>
      <c r="G501" s="28" t="s">
        <v>208</v>
      </c>
      <c r="H501" s="35" t="s">
        <v>1364</v>
      </c>
      <c r="I501" s="33"/>
      <c r="J501" s="36"/>
      <c r="K501" s="35" t="n">
        <v>2.83</v>
      </c>
      <c r="L501" s="33" t="s">
        <v>39</v>
      </c>
      <c r="M501" s="36" t="n">
        <v>17.9</v>
      </c>
      <c r="N501" s="35" t="n">
        <v>6.13</v>
      </c>
      <c r="O501" s="33" t="s">
        <v>39</v>
      </c>
      <c r="P501" s="36" t="n">
        <v>8.26</v>
      </c>
      <c r="Q501" s="35" t="n">
        <v>10.11</v>
      </c>
      <c r="R501" s="33" t="s">
        <v>39</v>
      </c>
      <c r="S501" s="36" t="n">
        <v>18.75</v>
      </c>
      <c r="T501" s="35" t="n">
        <v>119.25</v>
      </c>
      <c r="U501" s="33" t="s">
        <v>39</v>
      </c>
      <c r="V501" s="36" t="n">
        <v>74.03</v>
      </c>
      <c r="W501" s="35" t="s">
        <v>1365</v>
      </c>
      <c r="X501" s="33"/>
      <c r="Y501" s="36"/>
      <c r="Z501" s="35" t="n">
        <v>528.3</v>
      </c>
      <c r="AA501" s="33" t="s">
        <v>39</v>
      </c>
      <c r="AB501" s="36" t="n">
        <v>84.91</v>
      </c>
      <c r="AC501" s="167"/>
      <c r="AD501" s="167"/>
      <c r="AE501" s="167"/>
    </row>
    <row r="502" customFormat="false" ht="42.5" hidden="false" customHeight="true" outlineLevel="0" collapsed="false">
      <c r="A502" s="39" t="s">
        <v>1366</v>
      </c>
      <c r="B502" s="39" t="s">
        <v>1352</v>
      </c>
      <c r="C502" s="83"/>
      <c r="D502" s="84"/>
      <c r="E502" s="85"/>
      <c r="F502" s="254" t="n">
        <v>41822</v>
      </c>
      <c r="G502" s="28" t="s">
        <v>176</v>
      </c>
      <c r="H502" s="100" t="s">
        <v>1367</v>
      </c>
      <c r="I502" s="33"/>
      <c r="J502" s="31"/>
      <c r="K502" s="100" t="s">
        <v>579</v>
      </c>
      <c r="L502" s="33" t="s">
        <v>39</v>
      </c>
      <c r="M502" s="283" t="s">
        <v>1368</v>
      </c>
      <c r="N502" s="100" t="s">
        <v>1369</v>
      </c>
      <c r="O502" s="33" t="s">
        <v>39</v>
      </c>
      <c r="P502" s="283" t="s">
        <v>1370</v>
      </c>
      <c r="Q502" s="100" t="s">
        <v>612</v>
      </c>
      <c r="R502" s="33" t="s">
        <v>39</v>
      </c>
      <c r="S502" s="283" t="s">
        <v>1371</v>
      </c>
      <c r="T502" s="100" t="s">
        <v>1372</v>
      </c>
      <c r="U502" s="33" t="s">
        <v>39</v>
      </c>
      <c r="V502" s="283" t="s">
        <v>1373</v>
      </c>
      <c r="W502" s="29"/>
      <c r="X502" s="33"/>
      <c r="Y502" s="31"/>
      <c r="Z502" s="29"/>
      <c r="AA502" s="33"/>
      <c r="AB502" s="31"/>
      <c r="AC502" s="37"/>
      <c r="AD502" s="33"/>
      <c r="AE502" s="38"/>
    </row>
    <row r="503" customFormat="false" ht="44.75" hidden="false" customHeight="true" outlineLevel="0" collapsed="false">
      <c r="A503" s="41" t="s">
        <v>1374</v>
      </c>
      <c r="B503" s="41"/>
      <c r="C503" s="189" t="s">
        <v>1375</v>
      </c>
      <c r="D503" s="76" t="n">
        <v>5.924</v>
      </c>
      <c r="E503" s="42" t="n">
        <v>140702</v>
      </c>
      <c r="F503" s="43" t="n">
        <v>41822</v>
      </c>
      <c r="G503" s="63" t="s">
        <v>208</v>
      </c>
      <c r="H503" s="56" t="n">
        <v>111.38</v>
      </c>
      <c r="I503" s="91" t="s">
        <v>39</v>
      </c>
      <c r="J503" s="58" t="n">
        <v>78.54</v>
      </c>
      <c r="K503" s="56" t="n">
        <v>32.69</v>
      </c>
      <c r="L503" s="91" t="s">
        <v>39</v>
      </c>
      <c r="M503" s="58" t="n">
        <v>41.6</v>
      </c>
      <c r="N503" s="56" t="n">
        <v>25.51</v>
      </c>
      <c r="O503" s="91" t="s">
        <v>39</v>
      </c>
      <c r="P503" s="58" t="n">
        <v>12.07</v>
      </c>
      <c r="Q503" s="56" t="n">
        <v>45.78</v>
      </c>
      <c r="R503" s="91" t="s">
        <v>39</v>
      </c>
      <c r="S503" s="58" t="n">
        <v>49.62</v>
      </c>
      <c r="T503" s="56" t="n">
        <v>25.96</v>
      </c>
      <c r="U503" s="91" t="s">
        <v>39</v>
      </c>
      <c r="V503" s="58" t="n">
        <v>155.38</v>
      </c>
      <c r="W503" s="77" t="s">
        <v>1376</v>
      </c>
      <c r="X503" s="70"/>
      <c r="Y503" s="58"/>
      <c r="Z503" s="56" t="n">
        <v>75</v>
      </c>
      <c r="AA503" s="91" t="s">
        <v>39</v>
      </c>
      <c r="AB503" s="58" t="n">
        <v>125</v>
      </c>
      <c r="AC503" s="69"/>
      <c r="AD503" s="69"/>
      <c r="AE503" s="69"/>
    </row>
    <row r="504" customFormat="false" ht="42.5" hidden="false" customHeight="true" outlineLevel="0" collapsed="false">
      <c r="A504" s="51" t="s">
        <v>1377</v>
      </c>
      <c r="B504" s="51"/>
      <c r="C504" s="79"/>
      <c r="D504" s="80"/>
      <c r="E504" s="81"/>
      <c r="F504" s="270" t="n">
        <v>41828</v>
      </c>
      <c r="G504" s="63" t="s">
        <v>176</v>
      </c>
      <c r="H504" s="92" t="s">
        <v>1378</v>
      </c>
      <c r="I504" s="91" t="s">
        <v>39</v>
      </c>
      <c r="J504" s="190" t="s">
        <v>1379</v>
      </c>
      <c r="K504" s="92" t="s">
        <v>1380</v>
      </c>
      <c r="L504" s="91" t="s">
        <v>39</v>
      </c>
      <c r="M504" s="190" t="s">
        <v>1381</v>
      </c>
      <c r="N504" s="92" t="s">
        <v>1382</v>
      </c>
      <c r="O504" s="91" t="s">
        <v>39</v>
      </c>
      <c r="P504" s="190" t="s">
        <v>1383</v>
      </c>
      <c r="Q504" s="92" t="s">
        <v>1384</v>
      </c>
      <c r="R504" s="91" t="s">
        <v>39</v>
      </c>
      <c r="S504" s="190" t="s">
        <v>1385</v>
      </c>
      <c r="T504" s="92" t="s">
        <v>1386</v>
      </c>
      <c r="U504" s="91" t="s">
        <v>39</v>
      </c>
      <c r="V504" s="190" t="s">
        <v>1387</v>
      </c>
      <c r="W504" s="71"/>
      <c r="X504" s="70"/>
      <c r="Y504" s="72"/>
      <c r="Z504" s="71"/>
      <c r="AA504" s="70"/>
      <c r="AB504" s="72"/>
      <c r="AC504" s="73"/>
      <c r="AD504" s="70"/>
      <c r="AE504" s="74"/>
    </row>
    <row r="505" customFormat="false" ht="43.85" hidden="false" customHeight="true" outlineLevel="0" collapsed="false">
      <c r="A505" s="24" t="s">
        <v>1388</v>
      </c>
      <c r="B505" s="24" t="s">
        <v>1389</v>
      </c>
      <c r="C505" s="203" t="s">
        <v>1390</v>
      </c>
      <c r="D505" s="25" t="n">
        <v>2.861</v>
      </c>
      <c r="E505" s="26" t="n">
        <v>150514</v>
      </c>
      <c r="F505" s="27" t="n">
        <v>42138</v>
      </c>
      <c r="G505" s="28" t="s">
        <v>208</v>
      </c>
      <c r="H505" s="35" t="n">
        <v>781.913</v>
      </c>
      <c r="I505" s="59" t="s">
        <v>39</v>
      </c>
      <c r="J505" s="36" t="n">
        <v>103.064</v>
      </c>
      <c r="K505" s="35" t="n">
        <v>867.094</v>
      </c>
      <c r="L505" s="59" t="s">
        <v>39</v>
      </c>
      <c r="M505" s="36" t="n">
        <v>95.4</v>
      </c>
      <c r="N505" s="35" t="n">
        <v>80.071</v>
      </c>
      <c r="O505" s="59" t="s">
        <v>39</v>
      </c>
      <c r="P505" s="36" t="n">
        <v>16.503</v>
      </c>
      <c r="Q505" s="35" t="n">
        <v>2870.069</v>
      </c>
      <c r="R505" s="59" t="s">
        <v>39</v>
      </c>
      <c r="S505" s="36" t="n">
        <v>173.144</v>
      </c>
      <c r="T505" s="35" t="n">
        <v>1325.247</v>
      </c>
      <c r="U505" s="59" t="s">
        <v>39</v>
      </c>
      <c r="V505" s="36" t="n">
        <v>166.498</v>
      </c>
      <c r="W505" s="60" t="s">
        <v>1391</v>
      </c>
      <c r="X505" s="59"/>
      <c r="Y505" s="34"/>
      <c r="Z505" s="35" t="n">
        <v>703.281</v>
      </c>
      <c r="AA505" s="59" t="s">
        <v>39</v>
      </c>
      <c r="AB505" s="36" t="n">
        <v>180.469</v>
      </c>
      <c r="AC505" s="12"/>
      <c r="AD505" s="12"/>
      <c r="AE505" s="12"/>
    </row>
    <row r="506" customFormat="false" ht="34.3" hidden="false" customHeight="true" outlineLevel="0" collapsed="false">
      <c r="A506" s="39" t="s">
        <v>1392</v>
      </c>
      <c r="B506" s="39" t="s">
        <v>1393</v>
      </c>
      <c r="C506" s="83"/>
      <c r="D506" s="84"/>
      <c r="E506" s="85"/>
      <c r="F506" s="280" t="n">
        <v>42141</v>
      </c>
      <c r="G506" s="28" t="s">
        <v>176</v>
      </c>
      <c r="H506" s="100" t="s">
        <v>1394</v>
      </c>
      <c r="I506" s="33" t="s">
        <v>39</v>
      </c>
      <c r="J506" s="281" t="s">
        <v>1395</v>
      </c>
      <c r="K506" s="35" t="s">
        <v>1396</v>
      </c>
      <c r="L506" s="33" t="s">
        <v>39</v>
      </c>
      <c r="M506" s="281" t="s">
        <v>1397</v>
      </c>
      <c r="N506" s="60" t="s">
        <v>1398</v>
      </c>
      <c r="O506" s="33" t="s">
        <v>39</v>
      </c>
      <c r="P506" s="282" t="s">
        <v>1399</v>
      </c>
      <c r="Q506" s="100" t="s">
        <v>1400</v>
      </c>
      <c r="R506" s="33" t="s">
        <v>39</v>
      </c>
      <c r="S506" s="281" t="s">
        <v>1401</v>
      </c>
      <c r="T506" s="35" t="s">
        <v>1402</v>
      </c>
      <c r="U506" s="33" t="s">
        <v>39</v>
      </c>
      <c r="V506" s="281" t="s">
        <v>1403</v>
      </c>
      <c r="W506" s="35"/>
      <c r="X506" s="33"/>
      <c r="Y506" s="36"/>
      <c r="Z506" s="35" t="s">
        <v>1404</v>
      </c>
      <c r="AA506" s="33" t="s">
        <v>39</v>
      </c>
      <c r="AB506" s="283" t="s">
        <v>1405</v>
      </c>
      <c r="AC506" s="29"/>
      <c r="AD506" s="33"/>
      <c r="AE506" s="31"/>
    </row>
    <row r="507" customFormat="false" ht="43.85" hidden="false" customHeight="true" outlineLevel="0" collapsed="false">
      <c r="A507" s="41" t="s">
        <v>1406</v>
      </c>
      <c r="B507" s="41" t="s">
        <v>1407</v>
      </c>
      <c r="C507" s="189" t="s">
        <v>1408</v>
      </c>
      <c r="D507" s="76" t="n">
        <v>2.979</v>
      </c>
      <c r="E507" s="42" t="n">
        <v>150517</v>
      </c>
      <c r="F507" s="62" t="n">
        <v>42141</v>
      </c>
      <c r="G507" s="63" t="s">
        <v>208</v>
      </c>
      <c r="H507" s="56" t="n">
        <v>696.445</v>
      </c>
      <c r="I507" s="65" t="s">
        <v>39</v>
      </c>
      <c r="J507" s="58" t="n">
        <v>94.875</v>
      </c>
      <c r="K507" s="56" t="n">
        <v>869.438</v>
      </c>
      <c r="L507" s="65" t="s">
        <v>39</v>
      </c>
      <c r="M507" s="58" t="n">
        <v>98.115</v>
      </c>
      <c r="N507" s="64" t="n">
        <v>95.459</v>
      </c>
      <c r="O507" s="65" t="s">
        <v>39</v>
      </c>
      <c r="P507" s="66" t="n">
        <v>16.574</v>
      </c>
      <c r="Q507" s="56" t="n">
        <v>2896.707</v>
      </c>
      <c r="R507" s="65" t="s">
        <v>39</v>
      </c>
      <c r="S507" s="58" t="n">
        <v>178.268</v>
      </c>
      <c r="T507" s="56" t="n">
        <v>1511.974</v>
      </c>
      <c r="U507" s="65" t="s">
        <v>39</v>
      </c>
      <c r="V507" s="58" t="n">
        <v>171.319</v>
      </c>
      <c r="W507" s="77" t="s">
        <v>1409</v>
      </c>
      <c r="X507" s="65"/>
      <c r="Y507" s="58"/>
      <c r="Z507" s="56" t="n">
        <v>758.171</v>
      </c>
      <c r="AA507" s="65" t="s">
        <v>39</v>
      </c>
      <c r="AB507" s="58" t="n">
        <v>177.668</v>
      </c>
      <c r="AC507" s="78"/>
      <c r="AD507" s="78"/>
      <c r="AE507" s="78"/>
    </row>
    <row r="508" customFormat="false" ht="39.55" hidden="false" customHeight="true" outlineLevel="0" collapsed="false">
      <c r="A508" s="51" t="s">
        <v>1392</v>
      </c>
      <c r="B508" s="51" t="s">
        <v>1393</v>
      </c>
      <c r="C508" s="79"/>
      <c r="D508" s="80"/>
      <c r="E508" s="81"/>
      <c r="F508" s="53" t="n">
        <v>42144</v>
      </c>
      <c r="G508" s="63" t="s">
        <v>176</v>
      </c>
      <c r="H508" s="92" t="s">
        <v>1410</v>
      </c>
      <c r="I508" s="91" t="s">
        <v>39</v>
      </c>
      <c r="J508" s="288" t="s">
        <v>1411</v>
      </c>
      <c r="K508" s="77" t="s">
        <v>1412</v>
      </c>
      <c r="L508" s="91" t="s">
        <v>39</v>
      </c>
      <c r="M508" s="288" t="s">
        <v>1413</v>
      </c>
      <c r="N508" s="68" t="s">
        <v>1414</v>
      </c>
      <c r="O508" s="91" t="s">
        <v>39</v>
      </c>
      <c r="P508" s="285" t="s">
        <v>1415</v>
      </c>
      <c r="Q508" s="92" t="s">
        <v>1416</v>
      </c>
      <c r="R508" s="91" t="s">
        <v>39</v>
      </c>
      <c r="S508" s="288" t="s">
        <v>1417</v>
      </c>
      <c r="T508" s="77" t="s">
        <v>1418</v>
      </c>
      <c r="U508" s="91" t="s">
        <v>39</v>
      </c>
      <c r="V508" s="288" t="s">
        <v>1419</v>
      </c>
      <c r="W508" s="56"/>
      <c r="X508" s="70"/>
      <c r="Y508" s="58"/>
      <c r="Z508" s="77" t="s">
        <v>1420</v>
      </c>
      <c r="AA508" s="91" t="s">
        <v>39</v>
      </c>
      <c r="AB508" s="190" t="s">
        <v>1421</v>
      </c>
      <c r="AC508" s="71"/>
      <c r="AD508" s="70"/>
      <c r="AE508" s="72"/>
    </row>
    <row r="509" customFormat="false" ht="43.85" hidden="false" customHeight="true" outlineLevel="0" collapsed="false">
      <c r="A509" s="24" t="s">
        <v>1422</v>
      </c>
      <c r="B509" s="24" t="s">
        <v>1423</v>
      </c>
      <c r="C509" s="203" t="s">
        <v>635</v>
      </c>
      <c r="D509" s="25" t="n">
        <v>2.049</v>
      </c>
      <c r="E509" s="26" t="n">
        <v>150520</v>
      </c>
      <c r="F509" s="27" t="n">
        <v>42144</v>
      </c>
      <c r="G509" s="28" t="s">
        <v>208</v>
      </c>
      <c r="H509" s="35" t="n">
        <v>910.606</v>
      </c>
      <c r="I509" s="59" t="s">
        <v>39</v>
      </c>
      <c r="J509" s="36" t="n">
        <v>108.617</v>
      </c>
      <c r="K509" s="35" t="n">
        <v>644.843</v>
      </c>
      <c r="L509" s="59" t="s">
        <v>39</v>
      </c>
      <c r="M509" s="36" t="n">
        <v>104.649</v>
      </c>
      <c r="N509" s="35" t="n">
        <v>75.155</v>
      </c>
      <c r="O509" s="59" t="s">
        <v>39</v>
      </c>
      <c r="P509" s="36" t="n">
        <v>18.816</v>
      </c>
      <c r="Q509" s="35" t="n">
        <v>2869.188</v>
      </c>
      <c r="R509" s="59" t="s">
        <v>39</v>
      </c>
      <c r="S509" s="36" t="n">
        <v>185.901</v>
      </c>
      <c r="T509" s="32" t="n">
        <v>1609.232</v>
      </c>
      <c r="U509" s="59" t="s">
        <v>39</v>
      </c>
      <c r="V509" s="34" t="n">
        <v>202.302</v>
      </c>
      <c r="W509" s="60" t="s">
        <v>1424</v>
      </c>
      <c r="X509" s="59"/>
      <c r="Y509" s="34"/>
      <c r="Z509" s="35" t="n">
        <v>1236.8</v>
      </c>
      <c r="AA509" s="59" t="s">
        <v>39</v>
      </c>
      <c r="AB509" s="36" t="n">
        <v>214.7</v>
      </c>
      <c r="AC509" s="12"/>
      <c r="AD509" s="12"/>
      <c r="AE509" s="12"/>
    </row>
    <row r="510" customFormat="false" ht="34.3" hidden="false" customHeight="true" outlineLevel="0" collapsed="false">
      <c r="A510" s="39" t="s">
        <v>1392</v>
      </c>
      <c r="B510" s="39" t="s">
        <v>1393</v>
      </c>
      <c r="C510" s="83"/>
      <c r="D510" s="84"/>
      <c r="E510" s="85"/>
      <c r="F510" s="280" t="n">
        <v>42146</v>
      </c>
      <c r="G510" s="28" t="s">
        <v>176</v>
      </c>
      <c r="H510" s="100" t="s">
        <v>1425</v>
      </c>
      <c r="I510" s="33" t="s">
        <v>39</v>
      </c>
      <c r="J510" s="281" t="s">
        <v>1426</v>
      </c>
      <c r="K510" s="35" t="s">
        <v>1427</v>
      </c>
      <c r="L510" s="33" t="s">
        <v>39</v>
      </c>
      <c r="M510" s="281" t="s">
        <v>1428</v>
      </c>
      <c r="N510" s="60" t="s">
        <v>1429</v>
      </c>
      <c r="O510" s="33" t="s">
        <v>39</v>
      </c>
      <c r="P510" s="282" t="s">
        <v>1430</v>
      </c>
      <c r="Q510" s="100" t="s">
        <v>1431</v>
      </c>
      <c r="R510" s="33" t="s">
        <v>39</v>
      </c>
      <c r="S510" s="281" t="s">
        <v>1432</v>
      </c>
      <c r="T510" s="35" t="s">
        <v>1433</v>
      </c>
      <c r="U510" s="33" t="s">
        <v>39</v>
      </c>
      <c r="V510" s="281" t="s">
        <v>1434</v>
      </c>
      <c r="W510" s="35"/>
      <c r="X510" s="33"/>
      <c r="Y510" s="36"/>
      <c r="Z510" s="35" t="s">
        <v>1435</v>
      </c>
      <c r="AA510" s="33" t="s">
        <v>39</v>
      </c>
      <c r="AB510" s="283" t="s">
        <v>1436</v>
      </c>
      <c r="AC510" s="29"/>
      <c r="AD510" s="33"/>
      <c r="AE510" s="31"/>
    </row>
    <row r="511" customFormat="false" ht="43.85" hidden="false" customHeight="true" outlineLevel="0" collapsed="false">
      <c r="A511" s="41" t="s">
        <v>1437</v>
      </c>
      <c r="B511" s="41" t="s">
        <v>1438</v>
      </c>
      <c r="C511" s="189" t="s">
        <v>708</v>
      </c>
      <c r="D511" s="76" t="n">
        <v>2.826</v>
      </c>
      <c r="E511" s="42" t="n">
        <v>150522</v>
      </c>
      <c r="F511" s="62" t="n">
        <v>42146</v>
      </c>
      <c r="G511" s="63" t="s">
        <v>208</v>
      </c>
      <c r="H511" s="56" t="n">
        <v>650.437</v>
      </c>
      <c r="I511" s="65" t="s">
        <v>39</v>
      </c>
      <c r="J511" s="58" t="n">
        <v>83.781</v>
      </c>
      <c r="K511" s="56" t="n">
        <v>608.418</v>
      </c>
      <c r="L511" s="65" t="s">
        <v>39</v>
      </c>
      <c r="M511" s="58" t="n">
        <v>69.844</v>
      </c>
      <c r="N511" s="56" t="n">
        <v>65.688</v>
      </c>
      <c r="O511" s="65" t="s">
        <v>39</v>
      </c>
      <c r="P511" s="58" t="n">
        <v>13.53</v>
      </c>
      <c r="Q511" s="56" t="n">
        <v>1288.585</v>
      </c>
      <c r="R511" s="65" t="s">
        <v>39</v>
      </c>
      <c r="S511" s="58" t="n">
        <v>98.353</v>
      </c>
      <c r="T511" s="56" t="n">
        <v>596.94</v>
      </c>
      <c r="U511" s="65" t="s">
        <v>39</v>
      </c>
      <c r="V511" s="58" t="n">
        <v>118.575</v>
      </c>
      <c r="W511" s="68" t="s">
        <v>1439</v>
      </c>
      <c r="X511" s="65"/>
      <c r="Y511" s="66"/>
      <c r="Z511" s="56" t="n">
        <v>1521.534</v>
      </c>
      <c r="AA511" s="65" t="s">
        <v>39</v>
      </c>
      <c r="AB511" s="58" t="n">
        <v>182.593</v>
      </c>
      <c r="AC511" s="78"/>
      <c r="AD511" s="78"/>
      <c r="AE511" s="78"/>
    </row>
    <row r="512" customFormat="false" ht="34.3" hidden="false" customHeight="true" outlineLevel="0" collapsed="false">
      <c r="A512" s="51" t="s">
        <v>1392</v>
      </c>
      <c r="B512" s="51" t="s">
        <v>1393</v>
      </c>
      <c r="C512" s="79"/>
      <c r="D512" s="80"/>
      <c r="E512" s="81"/>
      <c r="F512" s="53" t="n">
        <v>42149</v>
      </c>
      <c r="G512" s="63" t="s">
        <v>176</v>
      </c>
      <c r="H512" s="92" t="s">
        <v>1440</v>
      </c>
      <c r="I512" s="91" t="s">
        <v>39</v>
      </c>
      <c r="J512" s="288" t="s">
        <v>868</v>
      </c>
      <c r="K512" s="77" t="s">
        <v>1441</v>
      </c>
      <c r="L512" s="91" t="s">
        <v>39</v>
      </c>
      <c r="M512" s="288" t="s">
        <v>1442</v>
      </c>
      <c r="N512" s="68" t="s">
        <v>1443</v>
      </c>
      <c r="O512" s="91" t="s">
        <v>39</v>
      </c>
      <c r="P512" s="285" t="s">
        <v>1444</v>
      </c>
      <c r="Q512" s="92" t="s">
        <v>1445</v>
      </c>
      <c r="R512" s="91" t="s">
        <v>39</v>
      </c>
      <c r="S512" s="288" t="s">
        <v>1446</v>
      </c>
      <c r="T512" s="77" t="s">
        <v>1447</v>
      </c>
      <c r="U512" s="91" t="s">
        <v>39</v>
      </c>
      <c r="V512" s="288" t="s">
        <v>1415</v>
      </c>
      <c r="W512" s="56"/>
      <c r="X512" s="70"/>
      <c r="Y512" s="58"/>
      <c r="Z512" s="77" t="s">
        <v>1448</v>
      </c>
      <c r="AA512" s="91" t="s">
        <v>39</v>
      </c>
      <c r="AB512" s="190" t="s">
        <v>1449</v>
      </c>
      <c r="AC512" s="71"/>
      <c r="AD512" s="70"/>
      <c r="AE512" s="72"/>
    </row>
    <row r="513" customFormat="false" ht="43.85" hidden="false" customHeight="true" outlineLevel="0" collapsed="false">
      <c r="A513" s="24" t="s">
        <v>1450</v>
      </c>
      <c r="B513" s="24" t="s">
        <v>1451</v>
      </c>
      <c r="C513" s="203" t="s">
        <v>1452</v>
      </c>
      <c r="D513" s="25" t="n">
        <v>2</v>
      </c>
      <c r="E513" s="26" t="s">
        <v>1453</v>
      </c>
      <c r="F513" s="27" t="n">
        <v>42149</v>
      </c>
      <c r="G513" s="28" t="s">
        <v>208</v>
      </c>
      <c r="H513" s="35" t="n">
        <v>1118.856</v>
      </c>
      <c r="I513" s="59" t="s">
        <v>39</v>
      </c>
      <c r="J513" s="36" t="n">
        <v>134.798</v>
      </c>
      <c r="K513" s="35" t="n">
        <v>990.364</v>
      </c>
      <c r="L513" s="59" t="s">
        <v>39</v>
      </c>
      <c r="M513" s="36" t="n">
        <v>118.132</v>
      </c>
      <c r="N513" s="32" t="n">
        <v>176.697</v>
      </c>
      <c r="O513" s="59" t="s">
        <v>39</v>
      </c>
      <c r="P513" s="34" t="n">
        <v>23.426</v>
      </c>
      <c r="Q513" s="35" t="n">
        <v>2540.166</v>
      </c>
      <c r="R513" s="59" t="s">
        <v>39</v>
      </c>
      <c r="S513" s="36" t="n">
        <v>178.119</v>
      </c>
      <c r="T513" s="35" t="n">
        <v>771.024</v>
      </c>
      <c r="U513" s="59" t="s">
        <v>39</v>
      </c>
      <c r="V513" s="36" t="n">
        <v>185.835</v>
      </c>
      <c r="W513" s="60" t="s">
        <v>1454</v>
      </c>
      <c r="X513" s="59"/>
      <c r="Y513" s="34"/>
      <c r="Z513" s="35" t="n">
        <v>2101.466</v>
      </c>
      <c r="AA513" s="59" t="s">
        <v>39</v>
      </c>
      <c r="AB513" s="36" t="n">
        <v>274.974</v>
      </c>
      <c r="AC513" s="12"/>
      <c r="AD513" s="12"/>
      <c r="AE513" s="12"/>
    </row>
    <row r="514" customFormat="false" ht="41.35" hidden="false" customHeight="true" outlineLevel="0" collapsed="false">
      <c r="A514" s="39" t="s">
        <v>1392</v>
      </c>
      <c r="B514" s="39" t="s">
        <v>1393</v>
      </c>
      <c r="C514" s="83"/>
      <c r="D514" s="84"/>
      <c r="E514" s="85"/>
      <c r="F514" s="280" t="n">
        <v>42151</v>
      </c>
      <c r="G514" s="28" t="s">
        <v>176</v>
      </c>
      <c r="H514" s="100" t="s">
        <v>1455</v>
      </c>
      <c r="I514" s="33" t="s">
        <v>39</v>
      </c>
      <c r="J514" s="281" t="s">
        <v>1456</v>
      </c>
      <c r="K514" s="35" t="s">
        <v>1457</v>
      </c>
      <c r="L514" s="33" t="s">
        <v>39</v>
      </c>
      <c r="M514" s="281" t="s">
        <v>1458</v>
      </c>
      <c r="N514" s="60" t="s">
        <v>1459</v>
      </c>
      <c r="O514" s="33" t="s">
        <v>39</v>
      </c>
      <c r="P514" s="282" t="s">
        <v>1460</v>
      </c>
      <c r="Q514" s="100" t="s">
        <v>1461</v>
      </c>
      <c r="R514" s="33" t="s">
        <v>39</v>
      </c>
      <c r="S514" s="281" t="s">
        <v>1462</v>
      </c>
      <c r="T514" s="35" t="s">
        <v>1463</v>
      </c>
      <c r="U514" s="33" t="s">
        <v>39</v>
      </c>
      <c r="V514" s="281" t="s">
        <v>1464</v>
      </c>
      <c r="W514" s="35"/>
      <c r="X514" s="33"/>
      <c r="Y514" s="36"/>
      <c r="Z514" s="35" t="s">
        <v>1465</v>
      </c>
      <c r="AA514" s="33" t="s">
        <v>39</v>
      </c>
      <c r="AB514" s="283" t="s">
        <v>1466</v>
      </c>
      <c r="AC514" s="29"/>
      <c r="AD514" s="33"/>
      <c r="AE514" s="31"/>
    </row>
    <row r="515" customFormat="false" ht="43.85" hidden="false" customHeight="true" outlineLevel="0" collapsed="false">
      <c r="A515" s="41" t="s">
        <v>1467</v>
      </c>
      <c r="B515" s="41" t="s">
        <v>1468</v>
      </c>
      <c r="C515" s="189" t="s">
        <v>1469</v>
      </c>
      <c r="D515" s="76" t="n">
        <v>1.979</v>
      </c>
      <c r="E515" s="42" t="n">
        <v>15052701</v>
      </c>
      <c r="F515" s="62" t="n">
        <v>42151</v>
      </c>
      <c r="G515" s="63" t="s">
        <v>208</v>
      </c>
      <c r="H515" s="56" t="n">
        <v>885.118</v>
      </c>
      <c r="I515" s="65" t="s">
        <v>39</v>
      </c>
      <c r="J515" s="58" t="n">
        <v>121.2</v>
      </c>
      <c r="K515" s="56" t="n">
        <v>956.865</v>
      </c>
      <c r="L515" s="65" t="s">
        <v>39</v>
      </c>
      <c r="M515" s="58" t="n">
        <v>111.45</v>
      </c>
      <c r="N515" s="56" t="n">
        <v>94.44</v>
      </c>
      <c r="O515" s="65" t="s">
        <v>39</v>
      </c>
      <c r="P515" s="58" t="n">
        <v>19.786</v>
      </c>
      <c r="Q515" s="56" t="n">
        <v>2675.292</v>
      </c>
      <c r="R515" s="65" t="s">
        <v>39</v>
      </c>
      <c r="S515" s="58" t="n">
        <v>180.311</v>
      </c>
      <c r="T515" s="56" t="n">
        <v>1273.23</v>
      </c>
      <c r="U515" s="65" t="s">
        <v>39</v>
      </c>
      <c r="V515" s="58" t="n">
        <v>194.822</v>
      </c>
      <c r="W515" s="68" t="s">
        <v>1470</v>
      </c>
      <c r="X515" s="65"/>
      <c r="Y515" s="66"/>
      <c r="Z515" s="56" t="n">
        <v>1561.053</v>
      </c>
      <c r="AA515" s="65" t="s">
        <v>39</v>
      </c>
      <c r="AB515" s="58" t="n">
        <v>232.789</v>
      </c>
      <c r="AC515" s="78"/>
      <c r="AD515" s="78"/>
      <c r="AE515" s="78"/>
    </row>
    <row r="516" customFormat="false" ht="41.35" hidden="false" customHeight="true" outlineLevel="0" collapsed="false">
      <c r="A516" s="51" t="s">
        <v>1392</v>
      </c>
      <c r="B516" s="51" t="s">
        <v>1393</v>
      </c>
      <c r="C516" s="79"/>
      <c r="D516" s="80"/>
      <c r="E516" s="81"/>
      <c r="F516" s="53" t="n">
        <v>42153</v>
      </c>
      <c r="G516" s="63" t="s">
        <v>176</v>
      </c>
      <c r="H516" s="92" t="s">
        <v>1471</v>
      </c>
      <c r="I516" s="91" t="s">
        <v>39</v>
      </c>
      <c r="J516" s="288" t="s">
        <v>1472</v>
      </c>
      <c r="K516" s="77" t="s">
        <v>1473</v>
      </c>
      <c r="L516" s="91" t="s">
        <v>39</v>
      </c>
      <c r="M516" s="288" t="s">
        <v>1474</v>
      </c>
      <c r="N516" s="68" t="s">
        <v>1475</v>
      </c>
      <c r="O516" s="91" t="s">
        <v>39</v>
      </c>
      <c r="P516" s="285" t="s">
        <v>1476</v>
      </c>
      <c r="Q516" s="92" t="s">
        <v>1477</v>
      </c>
      <c r="R516" s="91" t="s">
        <v>39</v>
      </c>
      <c r="S516" s="288" t="s">
        <v>1478</v>
      </c>
      <c r="T516" s="77" t="s">
        <v>1479</v>
      </c>
      <c r="U516" s="91" t="s">
        <v>39</v>
      </c>
      <c r="V516" s="288" t="s">
        <v>1480</v>
      </c>
      <c r="W516" s="56"/>
      <c r="X516" s="70"/>
      <c r="Y516" s="58"/>
      <c r="Z516" s="77" t="s">
        <v>1481</v>
      </c>
      <c r="AA516" s="91" t="s">
        <v>39</v>
      </c>
      <c r="AB516" s="190" t="s">
        <v>1482</v>
      </c>
      <c r="AC516" s="71"/>
      <c r="AD516" s="70"/>
      <c r="AE516" s="72"/>
    </row>
    <row r="517" customFormat="false" ht="40.25" hidden="false" customHeight="true" outlineLevel="0" collapsed="false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</row>
    <row r="518" customFormat="false" ht="38.05" hidden="false" customHeight="true" outlineLevel="0" collapsed="false">
      <c r="A518" s="18" t="s">
        <v>21</v>
      </c>
      <c r="B518" s="18" t="s">
        <v>22</v>
      </c>
      <c r="C518" s="18" t="s">
        <v>23</v>
      </c>
      <c r="D518" s="18" t="s">
        <v>24</v>
      </c>
      <c r="E518" s="18" t="s">
        <v>25</v>
      </c>
      <c r="F518" s="19" t="s">
        <v>26</v>
      </c>
      <c r="G518" s="18"/>
      <c r="H518" s="20"/>
      <c r="I518" s="21" t="s">
        <v>27</v>
      </c>
      <c r="J518" s="22"/>
      <c r="K518" s="20"/>
      <c r="L518" s="21" t="s">
        <v>28</v>
      </c>
      <c r="M518" s="22"/>
      <c r="N518" s="20"/>
      <c r="O518" s="21" t="s">
        <v>29</v>
      </c>
      <c r="P518" s="22"/>
      <c r="Q518" s="20"/>
      <c r="R518" s="21" t="s">
        <v>30</v>
      </c>
      <c r="S518" s="22"/>
      <c r="T518" s="23"/>
      <c r="U518" s="21" t="s">
        <v>31</v>
      </c>
      <c r="V518" s="22"/>
      <c r="W518" s="20"/>
      <c r="X518" s="21" t="s">
        <v>32</v>
      </c>
      <c r="Y518" s="22"/>
      <c r="Z518" s="20"/>
      <c r="AA518" s="21" t="s">
        <v>33</v>
      </c>
      <c r="AB518" s="22"/>
      <c r="AC518" s="18" t="s">
        <v>34</v>
      </c>
      <c r="AD518" s="18"/>
      <c r="AE518" s="18"/>
    </row>
    <row r="519" customFormat="false" ht="46.75" hidden="false" customHeight="true" outlineLevel="0" collapsed="false">
      <c r="A519" s="24" t="s">
        <v>1483</v>
      </c>
      <c r="B519" s="24" t="s">
        <v>1484</v>
      </c>
      <c r="C519" s="203" t="s">
        <v>1469</v>
      </c>
      <c r="D519" s="25" t="n">
        <v>9.847</v>
      </c>
      <c r="E519" s="26" t="s">
        <v>1485</v>
      </c>
      <c r="F519" s="27" t="n">
        <v>42153</v>
      </c>
      <c r="G519" s="28" t="s">
        <v>208</v>
      </c>
      <c r="H519" s="35" t="n">
        <v>668.418</v>
      </c>
      <c r="I519" s="59" t="s">
        <v>39</v>
      </c>
      <c r="J519" s="36" t="n">
        <v>53.158</v>
      </c>
      <c r="K519" s="35" t="n">
        <v>778.875</v>
      </c>
      <c r="L519" s="59" t="s">
        <v>39</v>
      </c>
      <c r="M519" s="36" t="n">
        <v>67.499</v>
      </c>
      <c r="N519" s="35" t="n">
        <v>82.636</v>
      </c>
      <c r="O519" s="59" t="s">
        <v>39</v>
      </c>
      <c r="P519" s="36" t="n">
        <v>9.593</v>
      </c>
      <c r="Q519" s="35" t="n">
        <v>2454.283</v>
      </c>
      <c r="R519" s="59" t="s">
        <v>39</v>
      </c>
      <c r="S519" s="36" t="n">
        <v>134.919</v>
      </c>
      <c r="T519" s="35" t="n">
        <v>1311.822</v>
      </c>
      <c r="U519" s="59" t="s">
        <v>39</v>
      </c>
      <c r="V519" s="36" t="n">
        <v>98.362</v>
      </c>
      <c r="W519" s="60" t="s">
        <v>1486</v>
      </c>
      <c r="X519" s="59"/>
      <c r="Y519" s="34"/>
      <c r="Z519" s="35" t="n">
        <v>925.211</v>
      </c>
      <c r="AA519" s="59" t="s">
        <v>39</v>
      </c>
      <c r="AB519" s="36" t="n">
        <v>107.263</v>
      </c>
      <c r="AC519" s="12"/>
      <c r="AD519" s="12"/>
      <c r="AE519" s="12"/>
    </row>
    <row r="520" customFormat="false" ht="44.05" hidden="false" customHeight="true" outlineLevel="0" collapsed="false">
      <c r="A520" s="39" t="s">
        <v>1392</v>
      </c>
      <c r="B520" s="39" t="s">
        <v>1393</v>
      </c>
      <c r="C520" s="83"/>
      <c r="D520" s="84"/>
      <c r="E520" s="85"/>
      <c r="F520" s="280" t="n">
        <v>42163</v>
      </c>
      <c r="G520" s="28" t="s">
        <v>176</v>
      </c>
      <c r="H520" s="100" t="s">
        <v>1487</v>
      </c>
      <c r="I520" s="33" t="s">
        <v>39</v>
      </c>
      <c r="J520" s="281" t="s">
        <v>929</v>
      </c>
      <c r="K520" s="35" t="s">
        <v>1488</v>
      </c>
      <c r="L520" s="33" t="s">
        <v>39</v>
      </c>
      <c r="M520" s="281" t="s">
        <v>1489</v>
      </c>
      <c r="N520" s="60" t="s">
        <v>1490</v>
      </c>
      <c r="O520" s="33" t="s">
        <v>39</v>
      </c>
      <c r="P520" s="282" t="s">
        <v>1491</v>
      </c>
      <c r="Q520" s="100" t="s">
        <v>1492</v>
      </c>
      <c r="R520" s="33" t="s">
        <v>39</v>
      </c>
      <c r="S520" s="281" t="s">
        <v>1493</v>
      </c>
      <c r="T520" s="35" t="s">
        <v>1494</v>
      </c>
      <c r="U520" s="33" t="s">
        <v>39</v>
      </c>
      <c r="V520" s="281" t="s">
        <v>1446</v>
      </c>
      <c r="W520" s="35"/>
      <c r="X520" s="33"/>
      <c r="Y520" s="36"/>
      <c r="Z520" s="35" t="s">
        <v>1495</v>
      </c>
      <c r="AA520" s="33" t="s">
        <v>39</v>
      </c>
      <c r="AB520" s="283" t="s">
        <v>1496</v>
      </c>
      <c r="AC520" s="29"/>
      <c r="AD520" s="33"/>
      <c r="AE520" s="31"/>
    </row>
    <row r="521" customFormat="false" ht="43.85" hidden="false" customHeight="true" outlineLevel="0" collapsed="false">
      <c r="A521" s="41" t="s">
        <v>1497</v>
      </c>
      <c r="B521" s="41"/>
      <c r="C521" s="189" t="s">
        <v>1498</v>
      </c>
      <c r="D521" s="76" t="n">
        <v>4.069</v>
      </c>
      <c r="E521" s="42" t="n">
        <v>150608</v>
      </c>
      <c r="F521" s="62" t="n">
        <v>42163</v>
      </c>
      <c r="G521" s="63" t="s">
        <v>208</v>
      </c>
      <c r="H521" s="56" t="n">
        <v>90.69</v>
      </c>
      <c r="I521" s="65" t="s">
        <v>39</v>
      </c>
      <c r="J521" s="58" t="n">
        <v>114.299</v>
      </c>
      <c r="K521" s="77" t="s">
        <v>1499</v>
      </c>
      <c r="L521" s="65"/>
      <c r="M521" s="58"/>
      <c r="N521" s="77" t="s">
        <v>1500</v>
      </c>
      <c r="O521" s="65"/>
      <c r="P521" s="58"/>
      <c r="Q521" s="56" t="n">
        <v>96.053</v>
      </c>
      <c r="R521" s="65" t="s">
        <v>39</v>
      </c>
      <c r="S521" s="58" t="n">
        <v>65.482</v>
      </c>
      <c r="T521" s="68" t="s">
        <v>1501</v>
      </c>
      <c r="U521" s="65"/>
      <c r="V521" s="66"/>
      <c r="W521" s="68" t="s">
        <v>1502</v>
      </c>
      <c r="X521" s="65"/>
      <c r="Y521" s="66"/>
      <c r="Z521" s="56" t="n">
        <v>2428.485</v>
      </c>
      <c r="AA521" s="65" t="s">
        <v>39</v>
      </c>
      <c r="AB521" s="58" t="n">
        <v>362.121</v>
      </c>
      <c r="AC521" s="78"/>
      <c r="AD521" s="78"/>
      <c r="AE521" s="78"/>
    </row>
    <row r="522" customFormat="false" ht="42.25" hidden="false" customHeight="true" outlineLevel="0" collapsed="false">
      <c r="A522" s="51" t="s">
        <v>1503</v>
      </c>
      <c r="B522" s="51" t="s">
        <v>1504</v>
      </c>
      <c r="C522" s="79"/>
      <c r="D522" s="80"/>
      <c r="E522" s="81"/>
      <c r="F522" s="53" t="n">
        <v>42167</v>
      </c>
      <c r="G522" s="63" t="s">
        <v>176</v>
      </c>
      <c r="H522" s="92" t="s">
        <v>1505</v>
      </c>
      <c r="I522" s="91" t="s">
        <v>39</v>
      </c>
      <c r="J522" s="288" t="s">
        <v>1506</v>
      </c>
      <c r="K522" s="77" t="s">
        <v>1507</v>
      </c>
      <c r="L522" s="70"/>
      <c r="M522" s="58"/>
      <c r="N522" s="68" t="s">
        <v>1508</v>
      </c>
      <c r="O522" s="70"/>
      <c r="P522" s="66"/>
      <c r="Q522" s="92" t="s">
        <v>1509</v>
      </c>
      <c r="R522" s="91" t="s">
        <v>39</v>
      </c>
      <c r="S522" s="288" t="s">
        <v>1510</v>
      </c>
      <c r="T522" s="77" t="s">
        <v>1511</v>
      </c>
      <c r="U522" s="70"/>
      <c r="V522" s="58"/>
      <c r="W522" s="56"/>
      <c r="X522" s="70"/>
      <c r="Y522" s="58"/>
      <c r="Z522" s="77" t="s">
        <v>1512</v>
      </c>
      <c r="AA522" s="91" t="s">
        <v>39</v>
      </c>
      <c r="AB522" s="190" t="s">
        <v>1513</v>
      </c>
      <c r="AC522" s="71"/>
      <c r="AD522" s="70"/>
      <c r="AE522" s="72"/>
    </row>
    <row r="523" customFormat="false" ht="43.85" hidden="false" customHeight="true" outlineLevel="0" collapsed="false">
      <c r="A523" s="24" t="s">
        <v>1514</v>
      </c>
      <c r="B523" s="24" t="s">
        <v>1515</v>
      </c>
      <c r="C523" s="203" t="s">
        <v>1516</v>
      </c>
      <c r="D523" s="25" t="n">
        <v>4.883</v>
      </c>
      <c r="E523" s="26" t="n">
        <v>150612</v>
      </c>
      <c r="F523" s="27" t="n">
        <v>42167</v>
      </c>
      <c r="G523" s="28" t="s">
        <v>208</v>
      </c>
      <c r="H523" s="35" t="n">
        <v>1624.352</v>
      </c>
      <c r="I523" s="59" t="s">
        <v>39</v>
      </c>
      <c r="J523" s="36" t="n">
        <v>236.317</v>
      </c>
      <c r="K523" s="35" t="n">
        <v>995.099</v>
      </c>
      <c r="L523" s="59" t="s">
        <v>39</v>
      </c>
      <c r="M523" s="36" t="n">
        <v>171.711</v>
      </c>
      <c r="N523" s="35" t="n">
        <v>116.812</v>
      </c>
      <c r="O523" s="59" t="s">
        <v>39</v>
      </c>
      <c r="P523" s="36" t="n">
        <v>32.073</v>
      </c>
      <c r="Q523" s="35" t="n">
        <v>2634.546</v>
      </c>
      <c r="R523" s="59" t="s">
        <v>39</v>
      </c>
      <c r="S523" s="36" t="n">
        <v>233.45</v>
      </c>
      <c r="T523" s="35" t="n">
        <v>1577.029</v>
      </c>
      <c r="U523" s="59" t="s">
        <v>39</v>
      </c>
      <c r="V523" s="36" t="n">
        <v>309.676</v>
      </c>
      <c r="W523" s="35" t="n">
        <v>440.833</v>
      </c>
      <c r="X523" s="59" t="s">
        <v>39</v>
      </c>
      <c r="Y523" s="36" t="n">
        <v>1217.5</v>
      </c>
      <c r="Z523" s="35" t="n">
        <v>1845.556</v>
      </c>
      <c r="AA523" s="59" t="s">
        <v>39</v>
      </c>
      <c r="AB523" s="36" t="n">
        <v>393.889</v>
      </c>
      <c r="AC523" s="12"/>
      <c r="AD523" s="12"/>
      <c r="AE523" s="12"/>
    </row>
    <row r="524" customFormat="false" ht="39.55" hidden="false" customHeight="true" outlineLevel="0" collapsed="false">
      <c r="A524" s="39" t="s">
        <v>1517</v>
      </c>
      <c r="B524" s="39" t="s">
        <v>1504</v>
      </c>
      <c r="C524" s="83"/>
      <c r="D524" s="84"/>
      <c r="E524" s="85"/>
      <c r="F524" s="280" t="n">
        <v>42172</v>
      </c>
      <c r="G524" s="28" t="s">
        <v>176</v>
      </c>
      <c r="H524" s="100" t="s">
        <v>1518</v>
      </c>
      <c r="I524" s="33" t="s">
        <v>39</v>
      </c>
      <c r="J524" s="281" t="s">
        <v>1519</v>
      </c>
      <c r="K524" s="35" t="s">
        <v>1520</v>
      </c>
      <c r="L524" s="33" t="s">
        <v>39</v>
      </c>
      <c r="M524" s="281" t="s">
        <v>1521</v>
      </c>
      <c r="N524" s="60" t="s">
        <v>1522</v>
      </c>
      <c r="O524" s="33" t="s">
        <v>39</v>
      </c>
      <c r="P524" s="282" t="s">
        <v>1523</v>
      </c>
      <c r="Q524" s="100" t="s">
        <v>1524</v>
      </c>
      <c r="R524" s="33" t="s">
        <v>39</v>
      </c>
      <c r="S524" s="281" t="s">
        <v>1525</v>
      </c>
      <c r="T524" s="35" t="s">
        <v>1526</v>
      </c>
      <c r="U524" s="33" t="s">
        <v>39</v>
      </c>
      <c r="V524" s="281" t="s">
        <v>1527</v>
      </c>
      <c r="W524" s="35"/>
      <c r="X524" s="33"/>
      <c r="Y524" s="36"/>
      <c r="Z524" s="35" t="s">
        <v>1528</v>
      </c>
      <c r="AA524" s="33" t="s">
        <v>39</v>
      </c>
      <c r="AB524" s="283" t="s">
        <v>1529</v>
      </c>
      <c r="AC524" s="29"/>
      <c r="AD524" s="33"/>
      <c r="AE524" s="31"/>
    </row>
    <row r="525" customFormat="false" ht="43.85" hidden="false" customHeight="true" outlineLevel="0" collapsed="false">
      <c r="A525" s="41" t="s">
        <v>1530</v>
      </c>
      <c r="B525" s="41" t="s">
        <v>1531</v>
      </c>
      <c r="C525" s="189" t="s">
        <v>1532</v>
      </c>
      <c r="D525" s="76" t="n">
        <v>5.542</v>
      </c>
      <c r="E525" s="42" t="s">
        <v>1533</v>
      </c>
      <c r="F525" s="62" t="n">
        <v>42172</v>
      </c>
      <c r="G525" s="63" t="s">
        <v>208</v>
      </c>
      <c r="H525" s="56" t="n">
        <v>32.003</v>
      </c>
      <c r="I525" s="65" t="s">
        <v>39</v>
      </c>
      <c r="J525" s="58" t="n">
        <v>69.062</v>
      </c>
      <c r="K525" s="56" t="n">
        <v>487.736</v>
      </c>
      <c r="L525" s="65" t="s">
        <v>39</v>
      </c>
      <c r="M525" s="58" t="n">
        <v>71.158</v>
      </c>
      <c r="N525" s="56" t="n">
        <v>54.83</v>
      </c>
      <c r="O525" s="65" t="s">
        <v>39</v>
      </c>
      <c r="P525" s="58" t="n">
        <v>13.481</v>
      </c>
      <c r="Q525" s="56" t="n">
        <v>99.562</v>
      </c>
      <c r="R525" s="65" t="s">
        <v>39</v>
      </c>
      <c r="S525" s="58" t="n">
        <v>39.389</v>
      </c>
      <c r="T525" s="56" t="n">
        <v>113.105</v>
      </c>
      <c r="U525" s="65" t="s">
        <v>39</v>
      </c>
      <c r="V525" s="58" t="n">
        <v>90.774</v>
      </c>
      <c r="W525" s="68" t="s">
        <v>1534</v>
      </c>
      <c r="X525" s="65"/>
      <c r="Y525" s="66"/>
      <c r="Z525" s="56" t="n">
        <v>938.889</v>
      </c>
      <c r="AA525" s="65" t="s">
        <v>39</v>
      </c>
      <c r="AB525" s="58" t="n">
        <v>179.074</v>
      </c>
      <c r="AC525" s="78"/>
      <c r="AD525" s="78"/>
      <c r="AE525" s="78"/>
    </row>
    <row r="526" customFormat="false" ht="39.55" hidden="false" customHeight="true" outlineLevel="0" collapsed="false">
      <c r="A526" s="51" t="s">
        <v>1535</v>
      </c>
      <c r="B526" s="51" t="s">
        <v>1504</v>
      </c>
      <c r="C526" s="79"/>
      <c r="D526" s="80"/>
      <c r="E526" s="81"/>
      <c r="F526" s="53" t="n">
        <v>42178</v>
      </c>
      <c r="G526" s="63" t="s">
        <v>176</v>
      </c>
      <c r="H526" s="92" t="s">
        <v>749</v>
      </c>
      <c r="I526" s="91" t="s">
        <v>39</v>
      </c>
      <c r="J526" s="288" t="s">
        <v>1536</v>
      </c>
      <c r="K526" s="77" t="s">
        <v>1537</v>
      </c>
      <c r="L526" s="91" t="s">
        <v>39</v>
      </c>
      <c r="M526" s="288" t="s">
        <v>219</v>
      </c>
      <c r="N526" s="68" t="s">
        <v>1538</v>
      </c>
      <c r="O526" s="91" t="s">
        <v>39</v>
      </c>
      <c r="P526" s="285" t="s">
        <v>1539</v>
      </c>
      <c r="Q526" s="92" t="s">
        <v>1540</v>
      </c>
      <c r="R526" s="91" t="s">
        <v>39</v>
      </c>
      <c r="S526" s="288" t="s">
        <v>1541</v>
      </c>
      <c r="T526" s="77" t="s">
        <v>1542</v>
      </c>
      <c r="U526" s="91" t="s">
        <v>39</v>
      </c>
      <c r="V526" s="288" t="s">
        <v>1543</v>
      </c>
      <c r="W526" s="56"/>
      <c r="X526" s="70"/>
      <c r="Y526" s="58"/>
      <c r="Z526" s="77" t="s">
        <v>1544</v>
      </c>
      <c r="AA526" s="91" t="s">
        <v>39</v>
      </c>
      <c r="AB526" s="190" t="s">
        <v>1545</v>
      </c>
      <c r="AC526" s="71"/>
      <c r="AD526" s="70"/>
      <c r="AE526" s="72"/>
    </row>
    <row r="527" customFormat="false" ht="43.85" hidden="false" customHeight="true" outlineLevel="0" collapsed="false">
      <c r="A527" s="24" t="s">
        <v>1546</v>
      </c>
      <c r="B527" s="24"/>
      <c r="C527" s="203" t="s">
        <v>1547</v>
      </c>
      <c r="D527" s="25" t="n">
        <v>4.861</v>
      </c>
      <c r="E527" s="26" t="n">
        <v>150623</v>
      </c>
      <c r="F527" s="27" t="n">
        <v>42178</v>
      </c>
      <c r="G527" s="28" t="s">
        <v>208</v>
      </c>
      <c r="H527" s="35" t="n">
        <v>252.386</v>
      </c>
      <c r="I527" s="59" t="s">
        <v>39</v>
      </c>
      <c r="J527" s="36" t="n">
        <v>86.209</v>
      </c>
      <c r="K527" s="35" t="n">
        <v>60.32</v>
      </c>
      <c r="L527" s="59" t="s">
        <v>39</v>
      </c>
      <c r="M527" s="36" t="n">
        <v>49.537</v>
      </c>
      <c r="N527" s="32" t="n">
        <v>31.194</v>
      </c>
      <c r="O527" s="59" t="s">
        <v>39</v>
      </c>
      <c r="P527" s="34" t="n">
        <v>14.29</v>
      </c>
      <c r="Q527" s="35" t="n">
        <v>184.425</v>
      </c>
      <c r="R527" s="59" t="s">
        <v>39</v>
      </c>
      <c r="S527" s="36" t="n">
        <v>58.689</v>
      </c>
      <c r="T527" s="35" t="n">
        <v>25.09</v>
      </c>
      <c r="U527" s="59" t="s">
        <v>39</v>
      </c>
      <c r="V527" s="36" t="n">
        <v>117.576</v>
      </c>
      <c r="W527" s="60" t="s">
        <v>1548</v>
      </c>
      <c r="X527" s="59"/>
      <c r="Y527" s="34"/>
      <c r="Z527" s="35" t="n">
        <v>516.087</v>
      </c>
      <c r="AA527" s="59" t="s">
        <v>39</v>
      </c>
      <c r="AB527" s="36" t="n">
        <v>171.522</v>
      </c>
      <c r="AC527" s="12"/>
      <c r="AD527" s="12"/>
      <c r="AE527" s="12"/>
    </row>
    <row r="528" customFormat="false" ht="39.55" hidden="false" customHeight="true" outlineLevel="0" collapsed="false">
      <c r="A528" s="39" t="s">
        <v>1549</v>
      </c>
      <c r="B528" s="39" t="s">
        <v>1504</v>
      </c>
      <c r="C528" s="83"/>
      <c r="D528" s="84"/>
      <c r="E528" s="85"/>
      <c r="F528" s="280" t="n">
        <v>42183</v>
      </c>
      <c r="G528" s="28" t="s">
        <v>176</v>
      </c>
      <c r="H528" s="100" t="s">
        <v>1550</v>
      </c>
      <c r="I528" s="33" t="s">
        <v>39</v>
      </c>
      <c r="J528" s="281" t="s">
        <v>1551</v>
      </c>
      <c r="K528" s="35" t="s">
        <v>772</v>
      </c>
      <c r="L528" s="33" t="s">
        <v>39</v>
      </c>
      <c r="M528" s="281" t="s">
        <v>1552</v>
      </c>
      <c r="N528" s="60" t="s">
        <v>1553</v>
      </c>
      <c r="O528" s="33" t="s">
        <v>39</v>
      </c>
      <c r="P528" s="282" t="s">
        <v>1554</v>
      </c>
      <c r="Q528" s="100" t="s">
        <v>1555</v>
      </c>
      <c r="R528" s="33" t="s">
        <v>39</v>
      </c>
      <c r="S528" s="281" t="s">
        <v>1556</v>
      </c>
      <c r="T528" s="35" t="s">
        <v>1557</v>
      </c>
      <c r="U528" s="33"/>
      <c r="V528" s="281" t="s">
        <v>1558</v>
      </c>
      <c r="W528" s="35"/>
      <c r="X528" s="33"/>
      <c r="Y528" s="36"/>
      <c r="Z528" s="35" t="s">
        <v>1559</v>
      </c>
      <c r="AA528" s="33" t="s">
        <v>39</v>
      </c>
      <c r="AB528" s="283" t="s">
        <v>1560</v>
      </c>
      <c r="AC528" s="29"/>
      <c r="AD528" s="33"/>
      <c r="AE528" s="31"/>
    </row>
    <row r="529" customFormat="false" ht="43.85" hidden="false" customHeight="true" outlineLevel="0" collapsed="false">
      <c r="A529" s="41" t="s">
        <v>1561</v>
      </c>
      <c r="B529" s="41"/>
      <c r="C529" s="189" t="s">
        <v>1562</v>
      </c>
      <c r="D529" s="76" t="n">
        <v>6</v>
      </c>
      <c r="E529" s="42" t="n">
        <v>150702</v>
      </c>
      <c r="F529" s="62" t="n">
        <v>42187</v>
      </c>
      <c r="G529" s="63" t="s">
        <v>208</v>
      </c>
      <c r="H529" s="56" t="n">
        <v>24.131</v>
      </c>
      <c r="I529" s="65" t="s">
        <v>39</v>
      </c>
      <c r="J529" s="58" t="n">
        <v>48.571</v>
      </c>
      <c r="K529" s="56" t="n">
        <v>171.679</v>
      </c>
      <c r="L529" s="65" t="s">
        <v>39</v>
      </c>
      <c r="M529" s="58" t="n">
        <v>45.227</v>
      </c>
      <c r="N529" s="56" t="n">
        <v>31.665</v>
      </c>
      <c r="O529" s="65" t="s">
        <v>39</v>
      </c>
      <c r="P529" s="58" t="n">
        <v>10.483</v>
      </c>
      <c r="Q529" s="77" t="s">
        <v>1563</v>
      </c>
      <c r="R529" s="65"/>
      <c r="S529" s="58"/>
      <c r="T529" s="77" t="s">
        <v>1564</v>
      </c>
      <c r="U529" s="65"/>
      <c r="V529" s="58"/>
      <c r="W529" s="68" t="s">
        <v>1565</v>
      </c>
      <c r="X529" s="65"/>
      <c r="Y529" s="66"/>
      <c r="Z529" s="56" t="n">
        <v>7896.066</v>
      </c>
      <c r="AA529" s="65" t="s">
        <v>39</v>
      </c>
      <c r="AB529" s="58" t="n">
        <v>535.574</v>
      </c>
      <c r="AC529" s="78"/>
      <c r="AD529" s="78"/>
      <c r="AE529" s="78"/>
    </row>
    <row r="530" customFormat="false" ht="39.55" hidden="false" customHeight="true" outlineLevel="0" collapsed="false">
      <c r="A530" s="51" t="s">
        <v>1566</v>
      </c>
      <c r="B530" s="51" t="s">
        <v>1504</v>
      </c>
      <c r="C530" s="79"/>
      <c r="D530" s="80"/>
      <c r="E530" s="81"/>
      <c r="F530" s="53" t="n">
        <v>42193</v>
      </c>
      <c r="G530" s="63" t="s">
        <v>176</v>
      </c>
      <c r="H530" s="92" t="s">
        <v>1567</v>
      </c>
      <c r="I530" s="91" t="s">
        <v>39</v>
      </c>
      <c r="J530" s="288" t="s">
        <v>773</v>
      </c>
      <c r="K530" s="77" t="s">
        <v>1521</v>
      </c>
      <c r="L530" s="91" t="s">
        <v>39</v>
      </c>
      <c r="M530" s="288" t="s">
        <v>1568</v>
      </c>
      <c r="N530" s="68" t="s">
        <v>1569</v>
      </c>
      <c r="O530" s="91" t="s">
        <v>39</v>
      </c>
      <c r="P530" s="285" t="s">
        <v>1570</v>
      </c>
      <c r="Q530" s="92" t="s">
        <v>1571</v>
      </c>
      <c r="R530" s="70"/>
      <c r="S530" s="58"/>
      <c r="T530" s="77" t="s">
        <v>1572</v>
      </c>
      <c r="U530" s="70"/>
      <c r="V530" s="58"/>
      <c r="W530" s="56"/>
      <c r="X530" s="70"/>
      <c r="Y530" s="58"/>
      <c r="Z530" s="77" t="s">
        <v>1573</v>
      </c>
      <c r="AA530" s="91" t="s">
        <v>39</v>
      </c>
      <c r="AB530" s="190" t="s">
        <v>1574</v>
      </c>
      <c r="AC530" s="71"/>
      <c r="AD530" s="70"/>
      <c r="AE530" s="72"/>
    </row>
    <row r="531" customFormat="false" ht="43.85" hidden="false" customHeight="true" outlineLevel="0" collapsed="false">
      <c r="A531" s="24" t="s">
        <v>1575</v>
      </c>
      <c r="B531" s="24"/>
      <c r="C531" s="203" t="s">
        <v>793</v>
      </c>
      <c r="D531" s="25" t="n">
        <v>3.875</v>
      </c>
      <c r="E531" s="26" t="n">
        <v>150628</v>
      </c>
      <c r="F531" s="27" t="n">
        <v>42183</v>
      </c>
      <c r="G531" s="28" t="s">
        <v>208</v>
      </c>
      <c r="H531" s="35" t="n">
        <v>151.766</v>
      </c>
      <c r="I531" s="59" t="s">
        <v>39</v>
      </c>
      <c r="J531" s="36" t="n">
        <v>37.997</v>
      </c>
      <c r="K531" s="35" t="n">
        <v>68.357</v>
      </c>
      <c r="L531" s="59" t="s">
        <v>39</v>
      </c>
      <c r="M531" s="36" t="n">
        <v>25.227</v>
      </c>
      <c r="N531" s="35" t="n">
        <v>20.28</v>
      </c>
      <c r="O531" s="59" t="s">
        <v>39</v>
      </c>
      <c r="P531" s="36" t="n">
        <v>4.408</v>
      </c>
      <c r="Q531" s="35" t="n">
        <v>94.182</v>
      </c>
      <c r="R531" s="59" t="s">
        <v>39</v>
      </c>
      <c r="S531" s="36" t="n">
        <v>21.743</v>
      </c>
      <c r="T531" s="60" t="s">
        <v>1576</v>
      </c>
      <c r="U531" s="59"/>
      <c r="V531" s="34"/>
      <c r="W531" s="60" t="s">
        <v>1577</v>
      </c>
      <c r="X531" s="59"/>
      <c r="Y531" s="34"/>
      <c r="Z531" s="35" t="n">
        <v>639.177</v>
      </c>
      <c r="AA531" s="59" t="s">
        <v>39</v>
      </c>
      <c r="AB531" s="36" t="n">
        <v>101.582</v>
      </c>
      <c r="AC531" s="12"/>
      <c r="AD531" s="12"/>
      <c r="AE531" s="12"/>
    </row>
    <row r="532" customFormat="false" ht="39.55" hidden="false" customHeight="true" outlineLevel="0" collapsed="false">
      <c r="A532" s="39" t="s">
        <v>1578</v>
      </c>
      <c r="B532" s="39" t="s">
        <v>1504</v>
      </c>
      <c r="C532" s="83"/>
      <c r="D532" s="84"/>
      <c r="E532" s="85"/>
      <c r="F532" s="280" t="n">
        <v>42187</v>
      </c>
      <c r="G532" s="28" t="s">
        <v>176</v>
      </c>
      <c r="H532" s="100" t="s">
        <v>1579</v>
      </c>
      <c r="I532" s="33" t="s">
        <v>39</v>
      </c>
      <c r="J532" s="281" t="s">
        <v>1580</v>
      </c>
      <c r="K532" s="35" t="s">
        <v>1581</v>
      </c>
      <c r="L532" s="33" t="s">
        <v>39</v>
      </c>
      <c r="M532" s="281" t="s">
        <v>1582</v>
      </c>
      <c r="N532" s="60" t="s">
        <v>1583</v>
      </c>
      <c r="O532" s="33" t="s">
        <v>39</v>
      </c>
      <c r="P532" s="282" t="s">
        <v>1584</v>
      </c>
      <c r="Q532" s="100" t="s">
        <v>1585</v>
      </c>
      <c r="R532" s="33" t="s">
        <v>39</v>
      </c>
      <c r="S532" s="281" t="s">
        <v>1586</v>
      </c>
      <c r="T532" s="35" t="s">
        <v>1587</v>
      </c>
      <c r="U532" s="33"/>
      <c r="V532" s="36"/>
      <c r="W532" s="35"/>
      <c r="X532" s="33"/>
      <c r="Y532" s="36"/>
      <c r="Z532" s="35" t="s">
        <v>1588</v>
      </c>
      <c r="AA532" s="33" t="s">
        <v>39</v>
      </c>
      <c r="AB532" s="283" t="s">
        <v>1589</v>
      </c>
      <c r="AC532" s="29"/>
      <c r="AD532" s="33"/>
      <c r="AE532" s="31"/>
    </row>
    <row r="533" customFormat="false" ht="43.85" hidden="false" customHeight="true" outlineLevel="0" collapsed="false">
      <c r="A533" s="41" t="s">
        <v>1590</v>
      </c>
      <c r="B533" s="41" t="s">
        <v>1591</v>
      </c>
      <c r="C533" s="189" t="s">
        <v>1147</v>
      </c>
      <c r="D533" s="76" t="n">
        <v>6.91</v>
      </c>
      <c r="E533" s="42" t="s">
        <v>1592</v>
      </c>
      <c r="F533" s="62" t="n">
        <v>42446</v>
      </c>
      <c r="G533" s="63" t="s">
        <v>208</v>
      </c>
      <c r="H533" s="56" t="n">
        <v>33.429</v>
      </c>
      <c r="I533" s="65" t="s">
        <v>39</v>
      </c>
      <c r="J533" s="58" t="n">
        <v>48.234</v>
      </c>
      <c r="K533" s="56" t="n">
        <v>8.354</v>
      </c>
      <c r="L533" s="65" t="s">
        <v>39</v>
      </c>
      <c r="M533" s="58" t="n">
        <v>28.495</v>
      </c>
      <c r="N533" s="328" t="n">
        <v>16.438</v>
      </c>
      <c r="O533" s="98" t="s">
        <v>39</v>
      </c>
      <c r="P533" s="58" t="n">
        <v>8.951</v>
      </c>
      <c r="Q533" s="77" t="s">
        <v>1593</v>
      </c>
      <c r="R533" s="65"/>
      <c r="S533" s="58"/>
      <c r="T533" s="56" t="n">
        <v>10.517</v>
      </c>
      <c r="U533" s="98" t="s">
        <v>39</v>
      </c>
      <c r="V533" s="58" t="n">
        <v>81.166</v>
      </c>
      <c r="W533" s="68" t="s">
        <v>1594</v>
      </c>
      <c r="X533" s="65"/>
      <c r="Y533" s="66"/>
      <c r="Z533" s="56" t="n">
        <v>41.132</v>
      </c>
      <c r="AA533" s="65" t="s">
        <v>39</v>
      </c>
      <c r="AB533" s="58" t="n">
        <v>101.698</v>
      </c>
      <c r="AC533" s="78"/>
      <c r="AD533" s="78"/>
      <c r="AE533" s="78"/>
    </row>
    <row r="534" customFormat="false" ht="34.3" hidden="false" customHeight="true" outlineLevel="0" collapsed="false">
      <c r="A534" s="51" t="s">
        <v>1595</v>
      </c>
      <c r="B534" s="51" t="s">
        <v>1596</v>
      </c>
      <c r="C534" s="79"/>
      <c r="D534" s="80"/>
      <c r="E534" s="81"/>
      <c r="F534" s="53" t="n">
        <v>42453</v>
      </c>
      <c r="G534" s="63" t="s">
        <v>176</v>
      </c>
      <c r="H534" s="92" t="s">
        <v>1597</v>
      </c>
      <c r="I534" s="91" t="s">
        <v>39</v>
      </c>
      <c r="J534" s="288" t="s">
        <v>254</v>
      </c>
      <c r="K534" s="77" t="s">
        <v>1598</v>
      </c>
      <c r="L534" s="91" t="s">
        <v>39</v>
      </c>
      <c r="M534" s="288" t="s">
        <v>1599</v>
      </c>
      <c r="N534" s="68" t="s">
        <v>1600</v>
      </c>
      <c r="O534" s="91" t="s">
        <v>39</v>
      </c>
      <c r="P534" s="285" t="s">
        <v>1601</v>
      </c>
      <c r="Q534" s="92" t="s">
        <v>1602</v>
      </c>
      <c r="R534" s="70"/>
      <c r="S534" s="58"/>
      <c r="T534" s="77" t="s">
        <v>749</v>
      </c>
      <c r="U534" s="91" t="s">
        <v>39</v>
      </c>
      <c r="V534" s="288" t="s">
        <v>1603</v>
      </c>
      <c r="W534" s="56"/>
      <c r="X534" s="70"/>
      <c r="Y534" s="58"/>
      <c r="Z534" s="77" t="s">
        <v>1604</v>
      </c>
      <c r="AA534" s="91" t="s">
        <v>39</v>
      </c>
      <c r="AB534" s="190" t="s">
        <v>1605</v>
      </c>
      <c r="AC534" s="71"/>
      <c r="AD534" s="70"/>
      <c r="AE534" s="72"/>
    </row>
    <row r="535" customFormat="false" ht="43.85" hidden="false" customHeight="true" outlineLevel="0" collapsed="false">
      <c r="A535" s="24" t="s">
        <v>1606</v>
      </c>
      <c r="B535" s="24" t="s">
        <v>1607</v>
      </c>
      <c r="C535" s="203" t="s">
        <v>1608</v>
      </c>
      <c r="D535" s="25" t="n">
        <v>6.924</v>
      </c>
      <c r="E535" s="26" t="n">
        <v>160324</v>
      </c>
      <c r="F535" s="27" t="n">
        <v>42453</v>
      </c>
      <c r="G535" s="28" t="s">
        <v>208</v>
      </c>
      <c r="H535" s="35" t="s">
        <v>1609</v>
      </c>
      <c r="I535" s="59"/>
      <c r="J535" s="36"/>
      <c r="K535" s="35" t="n">
        <v>13.495</v>
      </c>
      <c r="L535" s="59" t="s">
        <v>39</v>
      </c>
      <c r="M535" s="36" t="n">
        <v>9.725</v>
      </c>
      <c r="N535" s="329" t="n">
        <v>1.181</v>
      </c>
      <c r="O535" s="30" t="s">
        <v>39</v>
      </c>
      <c r="P535" s="36" t="n">
        <v>2.508</v>
      </c>
      <c r="Q535" s="35" t="s">
        <v>1610</v>
      </c>
      <c r="R535" s="59"/>
      <c r="S535" s="36"/>
      <c r="T535" s="35" t="n">
        <v>52.959</v>
      </c>
      <c r="U535" s="30" t="s">
        <v>39</v>
      </c>
      <c r="V535" s="36" t="n">
        <v>26.092</v>
      </c>
      <c r="W535" s="60" t="s">
        <v>1611</v>
      </c>
      <c r="X535" s="59"/>
      <c r="Y535" s="34"/>
      <c r="Z535" s="35" t="n">
        <v>67.052</v>
      </c>
      <c r="AA535" s="59" t="s">
        <v>39</v>
      </c>
      <c r="AB535" s="36" t="n">
        <v>29.827</v>
      </c>
      <c r="AC535" s="12"/>
      <c r="AD535" s="12"/>
      <c r="AE535" s="12"/>
    </row>
    <row r="536" customFormat="false" ht="34.3" hidden="false" customHeight="true" outlineLevel="0" collapsed="false">
      <c r="A536" s="39" t="s">
        <v>1612</v>
      </c>
      <c r="B536" s="39" t="s">
        <v>1613</v>
      </c>
      <c r="C536" s="83"/>
      <c r="D536" s="84"/>
      <c r="E536" s="85"/>
      <c r="F536" s="40" t="n">
        <v>42460</v>
      </c>
      <c r="G536" s="28" t="s">
        <v>176</v>
      </c>
      <c r="H536" s="100" t="s">
        <v>1614</v>
      </c>
      <c r="I536" s="33"/>
      <c r="J536" s="36"/>
      <c r="K536" s="35" t="s">
        <v>766</v>
      </c>
      <c r="L536" s="33" t="s">
        <v>39</v>
      </c>
      <c r="M536" s="281" t="s">
        <v>697</v>
      </c>
      <c r="N536" s="60" t="s">
        <v>701</v>
      </c>
      <c r="O536" s="33" t="s">
        <v>39</v>
      </c>
      <c r="P536" s="282" t="s">
        <v>1615</v>
      </c>
      <c r="Q536" s="100" t="s">
        <v>1616</v>
      </c>
      <c r="R536" s="33"/>
      <c r="S536" s="36"/>
      <c r="T536" s="35" t="s">
        <v>1617</v>
      </c>
      <c r="U536" s="33" t="s">
        <v>39</v>
      </c>
      <c r="V536" s="281" t="s">
        <v>1618</v>
      </c>
      <c r="W536" s="35"/>
      <c r="X536" s="33"/>
      <c r="Y536" s="36"/>
      <c r="Z536" s="35" t="s">
        <v>1619</v>
      </c>
      <c r="AA536" s="33" t="s">
        <v>39</v>
      </c>
      <c r="AB536" s="283" t="s">
        <v>1620</v>
      </c>
      <c r="AC536" s="29"/>
      <c r="AD536" s="33"/>
      <c r="AE536" s="31"/>
    </row>
    <row r="537" customFormat="false" ht="43.85" hidden="false" customHeight="true" outlineLevel="0" collapsed="false">
      <c r="A537" s="41" t="s">
        <v>1621</v>
      </c>
      <c r="B537" s="41"/>
      <c r="C537" s="189" t="s">
        <v>1622</v>
      </c>
      <c r="D537" s="76" t="n">
        <v>12.794</v>
      </c>
      <c r="E537" s="42" t="s">
        <v>1623</v>
      </c>
      <c r="F537" s="62" t="n">
        <v>42636</v>
      </c>
      <c r="G537" s="63" t="s">
        <v>37</v>
      </c>
      <c r="H537" s="56" t="n">
        <v>440.193</v>
      </c>
      <c r="I537" s="65" t="s">
        <v>39</v>
      </c>
      <c r="J537" s="58" t="n">
        <v>405.628</v>
      </c>
      <c r="K537" s="56" t="n">
        <v>118.147</v>
      </c>
      <c r="L537" s="65" t="s">
        <v>39</v>
      </c>
      <c r="M537" s="58" t="n">
        <v>201.172</v>
      </c>
      <c r="N537" s="56" t="n">
        <v>43.193</v>
      </c>
      <c r="O537" s="98" t="s">
        <v>39</v>
      </c>
      <c r="P537" s="58" t="n">
        <v>62.33</v>
      </c>
      <c r="Q537" s="77" t="s">
        <v>1624</v>
      </c>
      <c r="R537" s="65"/>
      <c r="S537" s="58"/>
      <c r="T537" s="56" t="n">
        <v>198.067</v>
      </c>
      <c r="U537" s="98" t="s">
        <v>39</v>
      </c>
      <c r="V537" s="58" t="n">
        <v>567.438</v>
      </c>
      <c r="W537" s="77" t="s">
        <v>1625</v>
      </c>
      <c r="X537" s="57"/>
      <c r="Y537" s="58"/>
      <c r="Z537" s="56" t="n">
        <v>1882</v>
      </c>
      <c r="AA537" s="65" t="s">
        <v>39</v>
      </c>
      <c r="AB537" s="58" t="n">
        <v>716</v>
      </c>
      <c r="AC537" s="78"/>
      <c r="AD537" s="78"/>
      <c r="AE537" s="78"/>
    </row>
    <row r="538" customFormat="false" ht="40.45" hidden="false" customHeight="true" outlineLevel="0" collapsed="false">
      <c r="A538" s="51" t="s">
        <v>1626</v>
      </c>
      <c r="B538" s="51"/>
      <c r="C538" s="79"/>
      <c r="D538" s="80"/>
      <c r="E538" s="81"/>
      <c r="F538" s="53" t="n">
        <v>42649</v>
      </c>
      <c r="G538" s="63" t="s">
        <v>176</v>
      </c>
      <c r="H538" s="92" t="s">
        <v>1627</v>
      </c>
      <c r="I538" s="91" t="s">
        <v>39</v>
      </c>
      <c r="J538" s="288" t="s">
        <v>1628</v>
      </c>
      <c r="K538" s="77" t="s">
        <v>1458</v>
      </c>
      <c r="L538" s="91" t="s">
        <v>39</v>
      </c>
      <c r="M538" s="288" t="s">
        <v>1629</v>
      </c>
      <c r="N538" s="68" t="s">
        <v>1630</v>
      </c>
      <c r="O538" s="91" t="s">
        <v>39</v>
      </c>
      <c r="P538" s="285" t="s">
        <v>1631</v>
      </c>
      <c r="Q538" s="92" t="s">
        <v>1632</v>
      </c>
      <c r="R538" s="70"/>
      <c r="S538" s="58"/>
      <c r="T538" s="77" t="s">
        <v>1633</v>
      </c>
      <c r="U538" s="91" t="s">
        <v>39</v>
      </c>
      <c r="V538" s="288" t="s">
        <v>1634</v>
      </c>
      <c r="W538" s="56"/>
      <c r="X538" s="70"/>
      <c r="Y538" s="58"/>
      <c r="Z538" s="77" t="s">
        <v>1635</v>
      </c>
      <c r="AA538" s="91" t="s">
        <v>39</v>
      </c>
      <c r="AB538" s="190" t="s">
        <v>1636</v>
      </c>
      <c r="AC538" s="71"/>
      <c r="AD538" s="70"/>
      <c r="AE538" s="72"/>
    </row>
    <row r="539" customFormat="false" ht="40.25" hidden="false" customHeight="true" outlineLevel="0" collapsed="false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</row>
    <row r="540" customFormat="false" ht="38.05" hidden="false" customHeight="true" outlineLevel="0" collapsed="false">
      <c r="A540" s="18" t="s">
        <v>21</v>
      </c>
      <c r="B540" s="18" t="s">
        <v>22</v>
      </c>
      <c r="C540" s="18" t="s">
        <v>23</v>
      </c>
      <c r="D540" s="18" t="s">
        <v>24</v>
      </c>
      <c r="E540" s="18" t="s">
        <v>25</v>
      </c>
      <c r="F540" s="19" t="s">
        <v>26</v>
      </c>
      <c r="G540" s="18"/>
      <c r="H540" s="20"/>
      <c r="I540" s="21" t="s">
        <v>27</v>
      </c>
      <c r="J540" s="22"/>
      <c r="K540" s="20"/>
      <c r="L540" s="21" t="s">
        <v>28</v>
      </c>
      <c r="M540" s="22"/>
      <c r="N540" s="20"/>
      <c r="O540" s="21" t="s">
        <v>29</v>
      </c>
      <c r="P540" s="22"/>
      <c r="Q540" s="20"/>
      <c r="R540" s="21" t="s">
        <v>30</v>
      </c>
      <c r="S540" s="22"/>
      <c r="T540" s="23"/>
      <c r="U540" s="21" t="s">
        <v>31</v>
      </c>
      <c r="V540" s="22"/>
      <c r="W540" s="20"/>
      <c r="X540" s="21" t="s">
        <v>32</v>
      </c>
      <c r="Y540" s="22"/>
      <c r="Z540" s="20"/>
      <c r="AA540" s="21" t="s">
        <v>33</v>
      </c>
      <c r="AB540" s="22"/>
      <c r="AC540" s="18" t="s">
        <v>34</v>
      </c>
      <c r="AD540" s="18"/>
      <c r="AE540" s="18"/>
    </row>
    <row r="541" customFormat="false" ht="43.85" hidden="false" customHeight="true" outlineLevel="0" collapsed="false">
      <c r="A541" s="24" t="s">
        <v>1637</v>
      </c>
      <c r="B541" s="24"/>
      <c r="C541" s="203" t="s">
        <v>1638</v>
      </c>
      <c r="D541" s="25" t="n">
        <v>10.306</v>
      </c>
      <c r="E541" s="26" t="s">
        <v>1639</v>
      </c>
      <c r="F541" s="27" t="n">
        <v>42649</v>
      </c>
      <c r="G541" s="28" t="s">
        <v>208</v>
      </c>
      <c r="H541" s="35" t="s">
        <v>1640</v>
      </c>
      <c r="I541" s="59"/>
      <c r="J541" s="36"/>
      <c r="K541" s="35" t="s">
        <v>1641</v>
      </c>
      <c r="L541" s="59"/>
      <c r="M541" s="36"/>
      <c r="N541" s="32" t="n">
        <v>23.505</v>
      </c>
      <c r="O541" s="59" t="s">
        <v>39</v>
      </c>
      <c r="P541" s="34" t="n">
        <v>84.48</v>
      </c>
      <c r="Q541" s="35" t="n">
        <v>116.073</v>
      </c>
      <c r="R541" s="59" t="s">
        <v>39</v>
      </c>
      <c r="S541" s="36" t="n">
        <v>337.228</v>
      </c>
      <c r="T541" s="60" t="s">
        <v>1642</v>
      </c>
      <c r="U541" s="59"/>
      <c r="V541" s="34"/>
      <c r="W541" s="60" t="s">
        <v>1643</v>
      </c>
      <c r="X541" s="59"/>
      <c r="Y541" s="34"/>
      <c r="Z541" s="35" t="n">
        <v>1705</v>
      </c>
      <c r="AA541" s="59" t="s">
        <v>39</v>
      </c>
      <c r="AB541" s="36" t="n">
        <v>962.5</v>
      </c>
      <c r="AC541" s="12"/>
      <c r="AD541" s="12"/>
      <c r="AE541" s="12"/>
    </row>
    <row r="542" customFormat="false" ht="38.65" hidden="false" customHeight="true" outlineLevel="0" collapsed="false">
      <c r="A542" s="39" t="s">
        <v>1644</v>
      </c>
      <c r="B542" s="39"/>
      <c r="C542" s="83"/>
      <c r="D542" s="84"/>
      <c r="E542" s="85"/>
      <c r="F542" s="40" t="n">
        <v>42660</v>
      </c>
      <c r="G542" s="28" t="s">
        <v>176</v>
      </c>
      <c r="H542" s="100" t="s">
        <v>1645</v>
      </c>
      <c r="I542" s="33"/>
      <c r="J542" s="36"/>
      <c r="K542" s="35" t="s">
        <v>1646</v>
      </c>
      <c r="L542" s="33"/>
      <c r="M542" s="36"/>
      <c r="N542" s="60" t="s">
        <v>1647</v>
      </c>
      <c r="O542" s="33" t="s">
        <v>39</v>
      </c>
      <c r="P542" s="282" t="s">
        <v>1648</v>
      </c>
      <c r="Q542" s="100" t="s">
        <v>1649</v>
      </c>
      <c r="R542" s="33" t="s">
        <v>39</v>
      </c>
      <c r="S542" s="281" t="s">
        <v>1650</v>
      </c>
      <c r="T542" s="35" t="s">
        <v>1651</v>
      </c>
      <c r="U542" s="33"/>
      <c r="V542" s="36"/>
      <c r="W542" s="35"/>
      <c r="X542" s="33"/>
      <c r="Y542" s="36"/>
      <c r="Z542" s="35" t="s">
        <v>1652</v>
      </c>
      <c r="AA542" s="33" t="s">
        <v>39</v>
      </c>
      <c r="AB542" s="283" t="s">
        <v>1653</v>
      </c>
      <c r="AC542" s="29"/>
      <c r="AD542" s="33"/>
      <c r="AE542" s="31"/>
    </row>
    <row r="543" customFormat="false" ht="43.85" hidden="false" customHeight="true" outlineLevel="0" collapsed="false">
      <c r="A543" s="41" t="s">
        <v>1654</v>
      </c>
      <c r="B543" s="41" t="s">
        <v>1655</v>
      </c>
      <c r="C543" s="189" t="s">
        <v>335</v>
      </c>
      <c r="D543" s="76" t="n">
        <v>12.768</v>
      </c>
      <c r="E543" s="42" t="n">
        <v>170125</v>
      </c>
      <c r="F543" s="62" t="n">
        <v>42760</v>
      </c>
      <c r="G543" s="63" t="s">
        <v>208</v>
      </c>
      <c r="H543" s="56" t="n">
        <v>54.99</v>
      </c>
      <c r="I543" s="65" t="s">
        <v>39</v>
      </c>
      <c r="J543" s="58" t="n">
        <v>52.649</v>
      </c>
      <c r="K543" s="77" t="s">
        <v>1656</v>
      </c>
      <c r="L543" s="65"/>
      <c r="M543" s="58"/>
      <c r="N543" s="77" t="s">
        <v>1657</v>
      </c>
      <c r="O543" s="65"/>
      <c r="P543" s="58"/>
      <c r="Q543" s="56" t="n">
        <v>10.63</v>
      </c>
      <c r="R543" s="65" t="s">
        <v>39</v>
      </c>
      <c r="S543" s="58" t="n">
        <v>42.423</v>
      </c>
      <c r="T543" s="56" t="n">
        <v>100.926</v>
      </c>
      <c r="U543" s="65" t="s">
        <v>39</v>
      </c>
      <c r="V543" s="58" t="n">
        <v>92.179</v>
      </c>
      <c r="W543" s="68" t="s">
        <v>1658</v>
      </c>
      <c r="X543" s="65"/>
      <c r="Y543" s="66"/>
      <c r="Z543" s="56" t="n">
        <v>208.75</v>
      </c>
      <c r="AA543" s="65" t="s">
        <v>39</v>
      </c>
      <c r="AB543" s="58" t="n">
        <v>109.688</v>
      </c>
      <c r="AC543" s="78"/>
      <c r="AD543" s="78"/>
      <c r="AE543" s="78"/>
    </row>
    <row r="544" customFormat="false" ht="45.75" hidden="false" customHeight="true" outlineLevel="0" collapsed="false">
      <c r="A544" s="291" t="s">
        <v>1659</v>
      </c>
      <c r="B544" s="51" t="s">
        <v>1660</v>
      </c>
      <c r="C544" s="79"/>
      <c r="D544" s="80"/>
      <c r="E544" s="81"/>
      <c r="F544" s="53" t="n">
        <v>42773</v>
      </c>
      <c r="G544" s="63" t="s">
        <v>176</v>
      </c>
      <c r="H544" s="92" t="s">
        <v>914</v>
      </c>
      <c r="I544" s="91" t="s">
        <v>39</v>
      </c>
      <c r="J544" s="288" t="s">
        <v>1661</v>
      </c>
      <c r="K544" s="77" t="s">
        <v>1662</v>
      </c>
      <c r="L544" s="70"/>
      <c r="M544" s="58"/>
      <c r="N544" s="68" t="s">
        <v>1663</v>
      </c>
      <c r="O544" s="70"/>
      <c r="P544" s="66"/>
      <c r="Q544" s="92" t="s">
        <v>1664</v>
      </c>
      <c r="R544" s="91" t="s">
        <v>39</v>
      </c>
      <c r="S544" s="288" t="s">
        <v>1665</v>
      </c>
      <c r="T544" s="77" t="s">
        <v>1666</v>
      </c>
      <c r="U544" s="91" t="s">
        <v>39</v>
      </c>
      <c r="V544" s="288" t="s">
        <v>1667</v>
      </c>
      <c r="W544" s="56"/>
      <c r="X544" s="70"/>
      <c r="Y544" s="58"/>
      <c r="Z544" s="77" t="s">
        <v>1668</v>
      </c>
      <c r="AA544" s="91" t="s">
        <v>39</v>
      </c>
      <c r="AB544" s="190" t="s">
        <v>1669</v>
      </c>
      <c r="AC544" s="71"/>
      <c r="AD544" s="70"/>
      <c r="AE544" s="72"/>
    </row>
    <row r="545" customFormat="false" ht="43.85" hidden="false" customHeight="true" outlineLevel="0" collapsed="false">
      <c r="A545" s="24" t="s">
        <v>1670</v>
      </c>
      <c r="B545" s="24" t="s">
        <v>1671</v>
      </c>
      <c r="C545" s="203" t="s">
        <v>1638</v>
      </c>
      <c r="D545" s="25" t="n">
        <v>21.438</v>
      </c>
      <c r="E545" s="26" t="s">
        <v>1672</v>
      </c>
      <c r="F545" s="27" t="n">
        <v>42809</v>
      </c>
      <c r="G545" s="28" t="s">
        <v>208</v>
      </c>
      <c r="H545" s="35" t="n">
        <v>3109.834</v>
      </c>
      <c r="I545" s="59" t="s">
        <v>39</v>
      </c>
      <c r="J545" s="36" t="n">
        <v>648.123</v>
      </c>
      <c r="K545" s="35" t="n">
        <v>1076.145</v>
      </c>
      <c r="L545" s="59" t="s">
        <v>39</v>
      </c>
      <c r="M545" s="36" t="n">
        <v>348.826</v>
      </c>
      <c r="N545" s="35" t="n">
        <v>98.755</v>
      </c>
      <c r="O545" s="59" t="s">
        <v>39</v>
      </c>
      <c r="P545" s="36" t="n">
        <v>83.897</v>
      </c>
      <c r="Q545" s="35" t="s">
        <v>1673</v>
      </c>
      <c r="R545" s="59"/>
      <c r="S545" s="36"/>
      <c r="T545" s="35" t="n">
        <v>1556.219</v>
      </c>
      <c r="U545" s="59" t="s">
        <v>39</v>
      </c>
      <c r="V545" s="36" t="n">
        <v>732.267</v>
      </c>
      <c r="W545" s="60" t="s">
        <v>1674</v>
      </c>
      <c r="X545" s="59"/>
      <c r="Y545" s="34"/>
      <c r="Z545" s="35" t="n">
        <v>2817.5</v>
      </c>
      <c r="AA545" s="59" t="s">
        <v>39</v>
      </c>
      <c r="AB545" s="36" t="n">
        <v>920</v>
      </c>
      <c r="AC545" s="12"/>
      <c r="AD545" s="12"/>
      <c r="AE545" s="12"/>
    </row>
    <row r="546" customFormat="false" ht="45.75" hidden="false" customHeight="true" outlineLevel="0" collapsed="false">
      <c r="A546" s="289" t="s">
        <v>1675</v>
      </c>
      <c r="B546" s="39" t="s">
        <v>1676</v>
      </c>
      <c r="C546" s="301" t="s">
        <v>1677</v>
      </c>
      <c r="D546" s="84"/>
      <c r="E546" s="85"/>
      <c r="F546" s="40" t="n">
        <v>42831</v>
      </c>
      <c r="G546" s="28" t="s">
        <v>176</v>
      </c>
      <c r="H546" s="100" t="s">
        <v>1678</v>
      </c>
      <c r="I546" s="33" t="s">
        <v>39</v>
      </c>
      <c r="J546" s="281" t="s">
        <v>1679</v>
      </c>
      <c r="K546" s="35" t="s">
        <v>1680</v>
      </c>
      <c r="L546" s="33" t="s">
        <v>39</v>
      </c>
      <c r="M546" s="281" t="s">
        <v>1681</v>
      </c>
      <c r="N546" s="60" t="s">
        <v>1682</v>
      </c>
      <c r="O546" s="33" t="s">
        <v>39</v>
      </c>
      <c r="P546" s="282" t="s">
        <v>1683</v>
      </c>
      <c r="Q546" s="100" t="s">
        <v>1684</v>
      </c>
      <c r="R546" s="33"/>
      <c r="S546" s="36"/>
      <c r="T546" s="35" t="s">
        <v>1685</v>
      </c>
      <c r="U546" s="33" t="s">
        <v>39</v>
      </c>
      <c r="V546" s="281" t="s">
        <v>1686</v>
      </c>
      <c r="W546" s="35"/>
      <c r="X546" s="33"/>
      <c r="Y546" s="36"/>
      <c r="Z546" s="35" t="s">
        <v>1687</v>
      </c>
      <c r="AA546" s="33" t="s">
        <v>39</v>
      </c>
      <c r="AB546" s="283" t="s">
        <v>1688</v>
      </c>
      <c r="AC546" s="29"/>
      <c r="AD546" s="33"/>
      <c r="AE546" s="31"/>
    </row>
    <row r="547" customFormat="false" ht="43.85" hidden="false" customHeight="true" outlineLevel="0" collapsed="false">
      <c r="A547" s="41" t="s">
        <v>1689</v>
      </c>
      <c r="B547" s="41" t="s">
        <v>1690</v>
      </c>
      <c r="C547" s="189" t="s">
        <v>1638</v>
      </c>
      <c r="D547" s="76" t="n">
        <v>20.826</v>
      </c>
      <c r="E547" s="42" t="s">
        <v>1691</v>
      </c>
      <c r="F547" s="62" t="n">
        <v>42831</v>
      </c>
      <c r="G547" s="63" t="s">
        <v>208</v>
      </c>
      <c r="H547" s="56" t="n">
        <v>404.184</v>
      </c>
      <c r="I547" s="65" t="s">
        <v>39</v>
      </c>
      <c r="J547" s="58" t="n">
        <v>442.549</v>
      </c>
      <c r="K547" s="56" t="n">
        <v>684.493</v>
      </c>
      <c r="L547" s="65" t="s">
        <v>39</v>
      </c>
      <c r="M547" s="58" t="n">
        <v>309.946</v>
      </c>
      <c r="N547" s="56" t="n">
        <v>200.349</v>
      </c>
      <c r="O547" s="65" t="s">
        <v>39</v>
      </c>
      <c r="P547" s="58" t="n">
        <v>80.584</v>
      </c>
      <c r="Q547" s="77" t="s">
        <v>1692</v>
      </c>
      <c r="R547" s="65"/>
      <c r="S547" s="58"/>
      <c r="T547" s="56" t="n">
        <v>126.357</v>
      </c>
      <c r="U547" s="65" t="s">
        <v>39</v>
      </c>
      <c r="V547" s="58" t="n">
        <v>625.641</v>
      </c>
      <c r="W547" s="68" t="s">
        <v>1693</v>
      </c>
      <c r="X547" s="65"/>
      <c r="Y547" s="66"/>
      <c r="Z547" s="56" t="n">
        <v>2650</v>
      </c>
      <c r="AA547" s="65" t="s">
        <v>39</v>
      </c>
      <c r="AB547" s="58" t="n">
        <v>820</v>
      </c>
      <c r="AC547" s="78"/>
      <c r="AD547" s="78"/>
      <c r="AE547" s="78"/>
    </row>
    <row r="548" customFormat="false" ht="45.75" hidden="false" customHeight="true" outlineLevel="0" collapsed="false">
      <c r="A548" s="291" t="s">
        <v>1694</v>
      </c>
      <c r="B548" s="51" t="s">
        <v>1676</v>
      </c>
      <c r="C548" s="295" t="s">
        <v>1677</v>
      </c>
      <c r="D548" s="80"/>
      <c r="E548" s="81"/>
      <c r="F548" s="53" t="n">
        <v>42852</v>
      </c>
      <c r="G548" s="63" t="s">
        <v>176</v>
      </c>
      <c r="H548" s="92" t="s">
        <v>1695</v>
      </c>
      <c r="I548" s="91" t="s">
        <v>39</v>
      </c>
      <c r="J548" s="288" t="s">
        <v>1696</v>
      </c>
      <c r="K548" s="77" t="s">
        <v>1697</v>
      </c>
      <c r="L548" s="91" t="s">
        <v>39</v>
      </c>
      <c r="M548" s="288" t="s">
        <v>1698</v>
      </c>
      <c r="N548" s="68" t="s">
        <v>1699</v>
      </c>
      <c r="O548" s="91" t="s">
        <v>39</v>
      </c>
      <c r="P548" s="285" t="s">
        <v>1700</v>
      </c>
      <c r="Q548" s="92" t="s">
        <v>1701</v>
      </c>
      <c r="R548" s="70"/>
      <c r="S548" s="58"/>
      <c r="T548" s="77" t="s">
        <v>1702</v>
      </c>
      <c r="U548" s="91" t="s">
        <v>39</v>
      </c>
      <c r="V548" s="288" t="s">
        <v>1703</v>
      </c>
      <c r="W548" s="56"/>
      <c r="X548" s="70"/>
      <c r="Y548" s="58"/>
      <c r="Z548" s="77" t="s">
        <v>1704</v>
      </c>
      <c r="AA548" s="91" t="s">
        <v>39</v>
      </c>
      <c r="AB548" s="190" t="s">
        <v>1705</v>
      </c>
      <c r="AC548" s="71"/>
      <c r="AD548" s="70"/>
      <c r="AE548" s="72"/>
    </row>
    <row r="549" customFormat="false" ht="43.85" hidden="false" customHeight="true" outlineLevel="0" collapsed="false">
      <c r="A549" s="24" t="s">
        <v>1706</v>
      </c>
      <c r="B549" s="24" t="s">
        <v>1707</v>
      </c>
      <c r="C549" s="203" t="s">
        <v>1708</v>
      </c>
      <c r="D549" s="25" t="n">
        <v>13.438</v>
      </c>
      <c r="E549" s="26" t="s">
        <v>1709</v>
      </c>
      <c r="F549" s="27" t="n">
        <v>42852</v>
      </c>
      <c r="G549" s="28" t="s">
        <v>208</v>
      </c>
      <c r="H549" s="35" t="n">
        <v>465.903</v>
      </c>
      <c r="I549" s="59" t="s">
        <v>39</v>
      </c>
      <c r="J549" s="36" t="n">
        <v>159.808</v>
      </c>
      <c r="K549" s="35" t="s">
        <v>1710</v>
      </c>
      <c r="L549" s="59"/>
      <c r="M549" s="36"/>
      <c r="N549" s="35" t="n">
        <v>23.807</v>
      </c>
      <c r="O549" s="59" t="s">
        <v>39</v>
      </c>
      <c r="P549" s="36" t="n">
        <v>21.082</v>
      </c>
      <c r="Q549" s="35" t="n">
        <v>80.895</v>
      </c>
      <c r="R549" s="59" t="s">
        <v>39</v>
      </c>
      <c r="S549" s="36" t="n">
        <v>84.881</v>
      </c>
      <c r="T549" s="35" t="s">
        <v>1711</v>
      </c>
      <c r="U549" s="59"/>
      <c r="V549" s="36"/>
      <c r="W549" s="60" t="s">
        <v>1712</v>
      </c>
      <c r="X549" s="59"/>
      <c r="Y549" s="34"/>
      <c r="Z549" s="35" t="n">
        <v>1286.111</v>
      </c>
      <c r="AA549" s="59" t="s">
        <v>39</v>
      </c>
      <c r="AB549" s="36" t="n">
        <v>322.778</v>
      </c>
      <c r="AC549" s="12"/>
      <c r="AD549" s="12"/>
      <c r="AE549" s="12"/>
    </row>
    <row r="550" customFormat="false" ht="45.75" hidden="false" customHeight="true" outlineLevel="0" collapsed="false">
      <c r="A550" s="289" t="s">
        <v>1337</v>
      </c>
      <c r="B550" s="39" t="s">
        <v>1713</v>
      </c>
      <c r="C550" s="83"/>
      <c r="D550" s="84"/>
      <c r="E550" s="85"/>
      <c r="F550" s="40" t="n">
        <v>42866</v>
      </c>
      <c r="G550" s="28" t="s">
        <v>176</v>
      </c>
      <c r="H550" s="100" t="s">
        <v>1714</v>
      </c>
      <c r="I550" s="33" t="s">
        <v>39</v>
      </c>
      <c r="J550" s="281" t="s">
        <v>1715</v>
      </c>
      <c r="K550" s="35" t="s">
        <v>1716</v>
      </c>
      <c r="L550" s="33"/>
      <c r="M550" s="36"/>
      <c r="N550" s="60" t="s">
        <v>1717</v>
      </c>
      <c r="O550" s="33" t="s">
        <v>39</v>
      </c>
      <c r="P550" s="282" t="s">
        <v>1718</v>
      </c>
      <c r="Q550" s="100" t="s">
        <v>1719</v>
      </c>
      <c r="R550" s="33" t="s">
        <v>39</v>
      </c>
      <c r="S550" s="281" t="s">
        <v>1720</v>
      </c>
      <c r="T550" s="35" t="s">
        <v>1721</v>
      </c>
      <c r="U550" s="33"/>
      <c r="V550" s="36"/>
      <c r="W550" s="35"/>
      <c r="X550" s="33"/>
      <c r="Y550" s="36"/>
      <c r="Z550" s="35" t="s">
        <v>1722</v>
      </c>
      <c r="AA550" s="33" t="s">
        <v>39</v>
      </c>
      <c r="AB550" s="283" t="s">
        <v>1723</v>
      </c>
      <c r="AC550" s="29"/>
      <c r="AD550" s="33"/>
      <c r="AE550" s="31"/>
    </row>
    <row r="551" customFormat="false" ht="43.85" hidden="false" customHeight="true" outlineLevel="0" collapsed="false">
      <c r="A551" s="41" t="s">
        <v>1724</v>
      </c>
      <c r="B551" s="41" t="s">
        <v>1725</v>
      </c>
      <c r="C551" s="189" t="s">
        <v>1334</v>
      </c>
      <c r="D551" s="76" t="n">
        <v>10.722</v>
      </c>
      <c r="E551" s="42" t="s">
        <v>1726</v>
      </c>
      <c r="F551" s="62" t="n">
        <v>42880</v>
      </c>
      <c r="G551" s="63" t="s">
        <v>208</v>
      </c>
      <c r="H551" s="56" t="n">
        <v>6.317</v>
      </c>
      <c r="I551" s="65" t="s">
        <v>39</v>
      </c>
      <c r="J551" s="58" t="n">
        <v>22.643</v>
      </c>
      <c r="K551" s="77" t="s">
        <v>1727</v>
      </c>
      <c r="L551" s="65"/>
      <c r="M551" s="58"/>
      <c r="N551" s="56" t="n">
        <v>3.832</v>
      </c>
      <c r="O551" s="65" t="s">
        <v>39</v>
      </c>
      <c r="P551" s="58" t="n">
        <v>4.387</v>
      </c>
      <c r="Q551" s="77" t="s">
        <v>1728</v>
      </c>
      <c r="R551" s="65"/>
      <c r="S551" s="58"/>
      <c r="T551" s="56" t="n">
        <v>32.285</v>
      </c>
      <c r="U551" s="65" t="s">
        <v>39</v>
      </c>
      <c r="V551" s="58" t="n">
        <v>40.036</v>
      </c>
      <c r="W551" s="56" t="n">
        <v>57.075</v>
      </c>
      <c r="X551" s="98" t="s">
        <v>39</v>
      </c>
      <c r="Y551" s="58" t="n">
        <v>187.08</v>
      </c>
      <c r="Z551" s="56" t="n">
        <v>278.019</v>
      </c>
      <c r="AA551" s="65" t="s">
        <v>39</v>
      </c>
      <c r="AB551" s="58" t="n">
        <v>67.736</v>
      </c>
      <c r="AC551" s="78"/>
      <c r="AD551" s="78"/>
      <c r="AE551" s="78"/>
    </row>
    <row r="552" customFormat="false" ht="45.75" hidden="false" customHeight="true" outlineLevel="0" collapsed="false">
      <c r="A552" s="291" t="s">
        <v>1337</v>
      </c>
      <c r="B552" s="51" t="s">
        <v>1729</v>
      </c>
      <c r="C552" s="79"/>
      <c r="D552" s="80"/>
      <c r="E552" s="81"/>
      <c r="F552" s="53" t="n">
        <v>42891</v>
      </c>
      <c r="G552" s="63" t="s">
        <v>176</v>
      </c>
      <c r="H552" s="92" t="s">
        <v>230</v>
      </c>
      <c r="I552" s="91" t="s">
        <v>39</v>
      </c>
      <c r="J552" s="288" t="s">
        <v>1730</v>
      </c>
      <c r="K552" s="77" t="s">
        <v>1731</v>
      </c>
      <c r="L552" s="70"/>
      <c r="M552" s="58"/>
      <c r="N552" s="68" t="s">
        <v>1732</v>
      </c>
      <c r="O552" s="91" t="s">
        <v>39</v>
      </c>
      <c r="P552" s="285" t="s">
        <v>1397</v>
      </c>
      <c r="Q552" s="92" t="s">
        <v>1733</v>
      </c>
      <c r="R552" s="70"/>
      <c r="S552" s="58"/>
      <c r="T552" s="77" t="s">
        <v>1734</v>
      </c>
      <c r="U552" s="91" t="s">
        <v>39</v>
      </c>
      <c r="V552" s="288" t="s">
        <v>1735</v>
      </c>
      <c r="W552" s="56"/>
      <c r="X552" s="70"/>
      <c r="Y552" s="58"/>
      <c r="Z552" s="77" t="s">
        <v>1736</v>
      </c>
      <c r="AA552" s="91" t="s">
        <v>39</v>
      </c>
      <c r="AB552" s="190" t="s">
        <v>630</v>
      </c>
      <c r="AC552" s="71"/>
      <c r="AD552" s="70"/>
      <c r="AE552" s="72"/>
    </row>
    <row r="553" customFormat="false" ht="43.85" hidden="false" customHeight="true" outlineLevel="0" collapsed="false">
      <c r="A553" s="24" t="s">
        <v>1737</v>
      </c>
      <c r="B553" s="24" t="s">
        <v>1738</v>
      </c>
      <c r="C553" s="203" t="s">
        <v>1739</v>
      </c>
      <c r="D553" s="25" t="n">
        <v>13.674</v>
      </c>
      <c r="E553" s="26" t="n">
        <v>170627</v>
      </c>
      <c r="F553" s="27" t="n">
        <v>42913</v>
      </c>
      <c r="G553" s="28" t="s">
        <v>208</v>
      </c>
      <c r="H553" s="35" t="n">
        <v>122.019</v>
      </c>
      <c r="I553" s="59" t="s">
        <v>39</v>
      </c>
      <c r="J553" s="36" t="n">
        <v>58.287</v>
      </c>
      <c r="K553" s="35" t="s">
        <v>1740</v>
      </c>
      <c r="L553" s="59"/>
      <c r="M553" s="36"/>
      <c r="N553" s="35" t="n">
        <v>8.248</v>
      </c>
      <c r="O553" s="59" t="s">
        <v>39</v>
      </c>
      <c r="P553" s="36" t="n">
        <v>8.557</v>
      </c>
      <c r="Q553" s="35" t="n">
        <v>67.253</v>
      </c>
      <c r="R553" s="59" t="s">
        <v>39</v>
      </c>
      <c r="S553" s="36" t="n">
        <v>35.552</v>
      </c>
      <c r="T553" s="32" t="n">
        <v>98.694</v>
      </c>
      <c r="U553" s="59" t="s">
        <v>39</v>
      </c>
      <c r="V553" s="34" t="n">
        <v>81.869</v>
      </c>
      <c r="W553" s="60" t="s">
        <v>1741</v>
      </c>
      <c r="X553" s="59"/>
      <c r="Y553" s="34"/>
      <c r="Z553" s="35" t="n">
        <v>528.049</v>
      </c>
      <c r="AA553" s="59" t="s">
        <v>39</v>
      </c>
      <c r="AB553" s="36" t="n">
        <v>114.634</v>
      </c>
      <c r="AC553" s="12"/>
      <c r="AD553" s="12"/>
      <c r="AE553" s="12"/>
    </row>
    <row r="554" customFormat="false" ht="38.65" hidden="false" customHeight="true" outlineLevel="0" collapsed="false">
      <c r="A554" s="39" t="s">
        <v>1337</v>
      </c>
      <c r="B554" s="39" t="s">
        <v>1742</v>
      </c>
      <c r="C554" s="83"/>
      <c r="D554" s="84"/>
      <c r="E554" s="85"/>
      <c r="F554" s="280" t="n">
        <v>42927</v>
      </c>
      <c r="G554" s="28" t="s">
        <v>176</v>
      </c>
      <c r="H554" s="100" t="s">
        <v>931</v>
      </c>
      <c r="I554" s="33" t="s">
        <v>39</v>
      </c>
      <c r="J554" s="281" t="s">
        <v>1743</v>
      </c>
      <c r="K554" s="35" t="s">
        <v>1744</v>
      </c>
      <c r="L554" s="33"/>
      <c r="M554" s="36"/>
      <c r="N554" s="100" t="s">
        <v>1745</v>
      </c>
      <c r="O554" s="33" t="s">
        <v>39</v>
      </c>
      <c r="P554" s="281" t="s">
        <v>1746</v>
      </c>
      <c r="Q554" s="100" t="s">
        <v>1747</v>
      </c>
      <c r="R554" s="33" t="s">
        <v>39</v>
      </c>
      <c r="S554" s="281" t="s">
        <v>1748</v>
      </c>
      <c r="T554" s="35" t="s">
        <v>1749</v>
      </c>
      <c r="U554" s="33" t="s">
        <v>39</v>
      </c>
      <c r="V554" s="281" t="s">
        <v>1750</v>
      </c>
      <c r="W554" s="35"/>
      <c r="X554" s="33"/>
      <c r="Y554" s="36"/>
      <c r="Z554" s="35" t="s">
        <v>1751</v>
      </c>
      <c r="AA554" s="33" t="s">
        <v>39</v>
      </c>
      <c r="AB554" s="283" t="s">
        <v>1752</v>
      </c>
      <c r="AC554" s="29"/>
      <c r="AD554" s="33"/>
      <c r="AE554" s="31"/>
    </row>
    <row r="555" customFormat="false" ht="43.85" hidden="false" customHeight="true" outlineLevel="0" collapsed="false">
      <c r="A555" s="41" t="s">
        <v>1753</v>
      </c>
      <c r="B555" s="41" t="s">
        <v>1754</v>
      </c>
      <c r="C555" s="189" t="s">
        <v>1755</v>
      </c>
      <c r="D555" s="76" t="n">
        <v>5.431</v>
      </c>
      <c r="E555" s="42" t="s">
        <v>1756</v>
      </c>
      <c r="F555" s="62" t="n">
        <v>42956</v>
      </c>
      <c r="G555" s="63" t="s">
        <v>208</v>
      </c>
      <c r="H555" s="56" t="n">
        <v>1409.536</v>
      </c>
      <c r="I555" s="65" t="s">
        <v>39</v>
      </c>
      <c r="J555" s="58" t="n">
        <v>93.877</v>
      </c>
      <c r="K555" s="56" t="n">
        <v>0.658</v>
      </c>
      <c r="L555" s="65" t="s">
        <v>39</v>
      </c>
      <c r="M555" s="58" t="n">
        <v>51.727</v>
      </c>
      <c r="N555" s="56" t="n">
        <v>97.047</v>
      </c>
      <c r="O555" s="98" t="s">
        <v>39</v>
      </c>
      <c r="P555" s="58" t="n">
        <v>13.416</v>
      </c>
      <c r="Q555" s="56" t="n">
        <v>599.537</v>
      </c>
      <c r="R555" s="65" t="s">
        <v>39</v>
      </c>
      <c r="S555" s="58" t="n">
        <v>51.555</v>
      </c>
      <c r="T555" s="56" t="n">
        <v>561.205</v>
      </c>
      <c r="U555" s="98" t="s">
        <v>39</v>
      </c>
      <c r="V555" s="58" t="n">
        <v>112.148</v>
      </c>
      <c r="W555" s="77" t="s">
        <v>1757</v>
      </c>
      <c r="X555" s="57"/>
      <c r="Y555" s="58"/>
      <c r="Z555" s="56" t="n">
        <v>120.653</v>
      </c>
      <c r="AA555" s="65" t="s">
        <v>39</v>
      </c>
      <c r="AB555" s="58" t="n">
        <v>145.755</v>
      </c>
      <c r="AC555" s="78"/>
      <c r="AD555" s="78"/>
      <c r="AE555" s="78"/>
    </row>
    <row r="556" customFormat="false" ht="45" hidden="false" customHeight="true" outlineLevel="0" collapsed="false">
      <c r="A556" s="51" t="s">
        <v>1758</v>
      </c>
      <c r="B556" s="51" t="s">
        <v>1759</v>
      </c>
      <c r="C556" s="79"/>
      <c r="D556" s="80"/>
      <c r="E556" s="81"/>
      <c r="F556" s="53" t="n">
        <v>42962</v>
      </c>
      <c r="G556" s="63" t="s">
        <v>176</v>
      </c>
      <c r="H556" s="92" t="s">
        <v>1760</v>
      </c>
      <c r="I556" s="91" t="s">
        <v>39</v>
      </c>
      <c r="J556" s="288" t="s">
        <v>1761</v>
      </c>
      <c r="K556" s="77" t="s">
        <v>696</v>
      </c>
      <c r="L556" s="91" t="s">
        <v>39</v>
      </c>
      <c r="M556" s="288" t="s">
        <v>1762</v>
      </c>
      <c r="N556" s="68" t="s">
        <v>1763</v>
      </c>
      <c r="O556" s="91" t="s">
        <v>39</v>
      </c>
      <c r="P556" s="285" t="s">
        <v>1764</v>
      </c>
      <c r="Q556" s="92" t="s">
        <v>1765</v>
      </c>
      <c r="R556" s="91" t="s">
        <v>39</v>
      </c>
      <c r="S556" s="288" t="s">
        <v>1766</v>
      </c>
      <c r="T556" s="77" t="s">
        <v>1767</v>
      </c>
      <c r="U556" s="91" t="s">
        <v>39</v>
      </c>
      <c r="V556" s="288" t="s">
        <v>1768</v>
      </c>
      <c r="W556" s="56"/>
      <c r="X556" s="70"/>
      <c r="Y556" s="58"/>
      <c r="Z556" s="77" t="s">
        <v>835</v>
      </c>
      <c r="AA556" s="91" t="s">
        <v>39</v>
      </c>
      <c r="AB556" s="190" t="s">
        <v>1769</v>
      </c>
      <c r="AC556" s="71"/>
      <c r="AD556" s="70"/>
      <c r="AE556" s="72"/>
    </row>
    <row r="557" customFormat="false" ht="35.7" hidden="false" customHeight="true" outlineLevel="0" collapsed="false">
      <c r="A557" s="330"/>
      <c r="B557" s="330"/>
      <c r="C557" s="63" t="s">
        <v>1770</v>
      </c>
      <c r="D557" s="63"/>
      <c r="E557" s="42"/>
      <c r="F557" s="331"/>
      <c r="G557" s="63" t="s">
        <v>208</v>
      </c>
      <c r="H557" s="332"/>
      <c r="I557" s="70"/>
      <c r="J557" s="288" t="s">
        <v>1771</v>
      </c>
      <c r="K557" s="71" t="n">
        <v>131.61</v>
      </c>
      <c r="L557" s="91" t="s">
        <v>39</v>
      </c>
      <c r="M557" s="74" t="n">
        <v>37.82</v>
      </c>
      <c r="N557" s="333"/>
      <c r="O557" s="333"/>
      <c r="P557" s="333"/>
      <c r="Q557" s="71"/>
      <c r="R557" s="70"/>
      <c r="S557" s="72"/>
      <c r="T557" s="71"/>
      <c r="U557" s="334"/>
      <c r="V557" s="334"/>
      <c r="W557" s="71"/>
      <c r="X557" s="70"/>
      <c r="Y557" s="58"/>
      <c r="Z557" s="73"/>
      <c r="AA557" s="70"/>
      <c r="AB557" s="74"/>
      <c r="AC557" s="71"/>
      <c r="AD557" s="70"/>
      <c r="AE557" s="58"/>
    </row>
    <row r="558" customFormat="false" ht="35.7" hidden="false" customHeight="true" outlineLevel="0" collapsed="false">
      <c r="A558" s="330"/>
      <c r="B558" s="330"/>
      <c r="C558" s="63"/>
      <c r="D558" s="63"/>
      <c r="E558" s="52"/>
      <c r="F558" s="331"/>
      <c r="G558" s="63" t="s">
        <v>176</v>
      </c>
      <c r="H558" s="332"/>
      <c r="I558" s="70"/>
      <c r="J558" s="58"/>
      <c r="K558" s="92" t="s">
        <v>1772</v>
      </c>
      <c r="L558" s="91" t="s">
        <v>39</v>
      </c>
      <c r="M558" s="335" t="s">
        <v>1773</v>
      </c>
      <c r="N558" s="333"/>
      <c r="O558" s="333"/>
      <c r="P558" s="333"/>
      <c r="Q558" s="56"/>
      <c r="R558" s="70"/>
      <c r="S558" s="58"/>
      <c r="T558" s="71"/>
      <c r="U558" s="72"/>
      <c r="V558" s="72"/>
      <c r="W558" s="56"/>
      <c r="X558" s="70"/>
      <c r="Y558" s="72"/>
      <c r="Z558" s="73"/>
      <c r="AA558" s="72"/>
      <c r="AB558" s="72"/>
      <c r="AC558" s="71"/>
      <c r="AD558" s="70"/>
      <c r="AE558" s="72"/>
    </row>
    <row r="559" customFormat="false" ht="43.85" hidden="false" customHeight="true" outlineLevel="0" collapsed="false">
      <c r="A559" s="24" t="s">
        <v>1774</v>
      </c>
      <c r="B559" s="24" t="s">
        <v>1775</v>
      </c>
      <c r="C559" s="203" t="s">
        <v>1776</v>
      </c>
      <c r="D559" s="25" t="n">
        <v>21.276</v>
      </c>
      <c r="E559" s="26" t="s">
        <v>1777</v>
      </c>
      <c r="F559" s="27" t="n">
        <v>42971</v>
      </c>
      <c r="G559" s="28" t="s">
        <v>208</v>
      </c>
      <c r="H559" s="35" t="n">
        <v>815.493</v>
      </c>
      <c r="I559" s="59" t="s">
        <v>39</v>
      </c>
      <c r="J559" s="36" t="n">
        <v>49.324</v>
      </c>
      <c r="K559" s="35" t="n">
        <v>69.301</v>
      </c>
      <c r="L559" s="59" t="s">
        <v>39</v>
      </c>
      <c r="M559" s="36" t="n">
        <v>26.2</v>
      </c>
      <c r="N559" s="35" t="n">
        <v>54.608</v>
      </c>
      <c r="O559" s="30" t="s">
        <v>39</v>
      </c>
      <c r="P559" s="36" t="n">
        <v>6.553</v>
      </c>
      <c r="Q559" s="35" t="n">
        <v>300.764</v>
      </c>
      <c r="R559" s="59" t="s">
        <v>39</v>
      </c>
      <c r="S559" s="36" t="n">
        <v>26.26</v>
      </c>
      <c r="T559" s="35" t="n">
        <v>248.695</v>
      </c>
      <c r="U559" s="30" t="s">
        <v>39</v>
      </c>
      <c r="V559" s="36" t="n">
        <v>52.832</v>
      </c>
      <c r="W559" s="35" t="n">
        <v>41.633</v>
      </c>
      <c r="X559" s="30" t="s">
        <v>39</v>
      </c>
      <c r="Y559" s="36" t="n">
        <v>130.272</v>
      </c>
      <c r="Z559" s="35" t="n">
        <v>327.211</v>
      </c>
      <c r="AA559" s="59" t="s">
        <v>39</v>
      </c>
      <c r="AB559" s="36" t="n">
        <v>79.796</v>
      </c>
      <c r="AC559" s="12"/>
      <c r="AD559" s="12"/>
      <c r="AE559" s="12"/>
    </row>
    <row r="560" customFormat="false" ht="39.15" hidden="false" customHeight="true" outlineLevel="0" collapsed="false">
      <c r="A560" s="39" t="s">
        <v>1758</v>
      </c>
      <c r="B560" s="39" t="s">
        <v>1778</v>
      </c>
      <c r="C560" s="83"/>
      <c r="D560" s="84"/>
      <c r="E560" s="26"/>
      <c r="F560" s="280" t="n">
        <v>42993</v>
      </c>
      <c r="G560" s="28" t="s">
        <v>176</v>
      </c>
      <c r="H560" s="100" t="s">
        <v>1779</v>
      </c>
      <c r="I560" s="33" t="s">
        <v>39</v>
      </c>
      <c r="J560" s="281" t="s">
        <v>1780</v>
      </c>
      <c r="K560" s="35" t="s">
        <v>1781</v>
      </c>
      <c r="L560" s="33" t="s">
        <v>39</v>
      </c>
      <c r="M560" s="281" t="s">
        <v>1782</v>
      </c>
      <c r="N560" s="60" t="s">
        <v>1783</v>
      </c>
      <c r="O560" s="33" t="s">
        <v>39</v>
      </c>
      <c r="P560" s="282" t="s">
        <v>1784</v>
      </c>
      <c r="Q560" s="100" t="s">
        <v>1785</v>
      </c>
      <c r="R560" s="33" t="s">
        <v>39</v>
      </c>
      <c r="S560" s="281" t="s">
        <v>1786</v>
      </c>
      <c r="T560" s="35" t="s">
        <v>1787</v>
      </c>
      <c r="U560" s="33" t="s">
        <v>39</v>
      </c>
      <c r="V560" s="281" t="s">
        <v>1788</v>
      </c>
      <c r="W560" s="35"/>
      <c r="X560" s="33"/>
      <c r="Y560" s="36"/>
      <c r="Z560" s="35" t="s">
        <v>1789</v>
      </c>
      <c r="AA560" s="33" t="s">
        <v>39</v>
      </c>
      <c r="AB560" s="283" t="s">
        <v>1786</v>
      </c>
      <c r="AC560" s="29"/>
      <c r="AD560" s="33"/>
      <c r="AE560" s="31"/>
    </row>
    <row r="561" customFormat="false" ht="35.7" hidden="false" customHeight="true" outlineLevel="0" collapsed="false">
      <c r="A561" s="336"/>
      <c r="B561" s="336"/>
      <c r="C561" s="28" t="s">
        <v>1770</v>
      </c>
      <c r="D561" s="28"/>
      <c r="E561" s="26"/>
      <c r="F561" s="337"/>
      <c r="G561" s="28" t="s">
        <v>208</v>
      </c>
      <c r="H561" s="338"/>
      <c r="I561" s="33"/>
      <c r="J561" s="281" t="s">
        <v>1771</v>
      </c>
      <c r="K561" s="35" t="n">
        <v>342.89</v>
      </c>
      <c r="L561" s="33" t="s">
        <v>39</v>
      </c>
      <c r="M561" s="287" t="n">
        <v>85.28</v>
      </c>
      <c r="N561" s="339"/>
      <c r="O561" s="339"/>
      <c r="P561" s="339"/>
      <c r="Q561" s="29"/>
      <c r="R561" s="33"/>
      <c r="S561" s="31"/>
      <c r="T561" s="29"/>
      <c r="U561" s="340"/>
      <c r="V561" s="340"/>
      <c r="W561" s="29"/>
      <c r="X561" s="33"/>
      <c r="Y561" s="36"/>
      <c r="Z561" s="37"/>
      <c r="AA561" s="33"/>
      <c r="AB561" s="38"/>
      <c r="AC561" s="29"/>
      <c r="AD561" s="33"/>
      <c r="AE561" s="36"/>
    </row>
    <row r="562" customFormat="false" ht="35.7" hidden="false" customHeight="true" outlineLevel="0" collapsed="false">
      <c r="A562" s="336"/>
      <c r="B562" s="336"/>
      <c r="C562" s="28"/>
      <c r="D562" s="28"/>
      <c r="E562" s="61"/>
      <c r="F562" s="337"/>
      <c r="G562" s="28" t="s">
        <v>176</v>
      </c>
      <c r="H562" s="338"/>
      <c r="I562" s="33"/>
      <c r="J562" s="36"/>
      <c r="K562" s="100" t="s">
        <v>1790</v>
      </c>
      <c r="L562" s="33" t="s">
        <v>39</v>
      </c>
      <c r="M562" s="341" t="s">
        <v>1791</v>
      </c>
      <c r="N562" s="339"/>
      <c r="O562" s="339"/>
      <c r="P562" s="339"/>
      <c r="Q562" s="35"/>
      <c r="R562" s="33"/>
      <c r="S562" s="36"/>
      <c r="T562" s="29"/>
      <c r="U562" s="31"/>
      <c r="V562" s="31"/>
      <c r="W562" s="35"/>
      <c r="X562" s="33"/>
      <c r="Y562" s="31"/>
      <c r="Z562" s="37"/>
      <c r="AA562" s="31"/>
      <c r="AB562" s="31"/>
      <c r="AC562" s="29"/>
      <c r="AD562" s="33"/>
      <c r="AE562" s="31"/>
    </row>
    <row r="563" customFormat="false" ht="43.85" hidden="false" customHeight="true" outlineLevel="0" collapsed="false">
      <c r="A563" s="41" t="s">
        <v>1792</v>
      </c>
      <c r="B563" s="41" t="s">
        <v>1793</v>
      </c>
      <c r="C563" s="75"/>
      <c r="D563" s="76" t="n">
        <v>11.899</v>
      </c>
      <c r="E563" s="42" t="n">
        <v>171020</v>
      </c>
      <c r="F563" s="62" t="n">
        <v>43028</v>
      </c>
      <c r="G563" s="63" t="s">
        <v>208</v>
      </c>
      <c r="H563" s="56" t="n">
        <v>67.939</v>
      </c>
      <c r="I563" s="65" t="s">
        <v>39</v>
      </c>
      <c r="J563" s="58" t="n">
        <v>17.798</v>
      </c>
      <c r="K563" s="56" t="n">
        <v>17.529</v>
      </c>
      <c r="L563" s="65" t="s">
        <v>39</v>
      </c>
      <c r="M563" s="58" t="n">
        <v>11.143</v>
      </c>
      <c r="N563" s="56" t="n">
        <v>8.044</v>
      </c>
      <c r="O563" s="65" t="s">
        <v>39</v>
      </c>
      <c r="P563" s="58" t="n">
        <v>2.921</v>
      </c>
      <c r="Q563" s="56" t="n">
        <v>19.144</v>
      </c>
      <c r="R563" s="65" t="s">
        <v>39</v>
      </c>
      <c r="S563" s="58" t="n">
        <v>10.524</v>
      </c>
      <c r="T563" s="56" t="n">
        <v>10.752</v>
      </c>
      <c r="U563" s="65" t="s">
        <v>39</v>
      </c>
      <c r="V563" s="58" t="n">
        <v>24.647</v>
      </c>
      <c r="W563" s="68" t="s">
        <v>1794</v>
      </c>
      <c r="X563" s="65"/>
      <c r="Y563" s="66"/>
      <c r="Z563" s="56" t="n">
        <v>584.533</v>
      </c>
      <c r="AA563" s="65" t="s">
        <v>39</v>
      </c>
      <c r="AB563" s="293" t="n">
        <v>58.267</v>
      </c>
      <c r="AC563" s="78"/>
      <c r="AD563" s="78"/>
      <c r="AE563" s="78"/>
    </row>
    <row r="564" customFormat="false" ht="41.8" hidden="false" customHeight="true" outlineLevel="0" collapsed="false">
      <c r="A564" s="51" t="s">
        <v>1337</v>
      </c>
      <c r="B564" s="51" t="s">
        <v>1795</v>
      </c>
      <c r="C564" s="79"/>
      <c r="D564" s="80"/>
      <c r="E564" s="81"/>
      <c r="F564" s="53" t="n">
        <v>43040</v>
      </c>
      <c r="G564" s="63" t="s">
        <v>176</v>
      </c>
      <c r="H564" s="92" t="s">
        <v>1796</v>
      </c>
      <c r="I564" s="91" t="s">
        <v>39</v>
      </c>
      <c r="J564" s="288" t="s">
        <v>550</v>
      </c>
      <c r="K564" s="77" t="s">
        <v>1797</v>
      </c>
      <c r="L564" s="91" t="s">
        <v>39</v>
      </c>
      <c r="M564" s="288" t="s">
        <v>1798</v>
      </c>
      <c r="N564" s="68" t="s">
        <v>1799</v>
      </c>
      <c r="O564" s="91" t="s">
        <v>39</v>
      </c>
      <c r="P564" s="285" t="s">
        <v>1800</v>
      </c>
      <c r="Q564" s="92" t="s">
        <v>610</v>
      </c>
      <c r="R564" s="91" t="s">
        <v>39</v>
      </c>
      <c r="S564" s="288" t="s">
        <v>1801</v>
      </c>
      <c r="T564" s="77" t="s">
        <v>1380</v>
      </c>
      <c r="U564" s="91" t="s">
        <v>39</v>
      </c>
      <c r="V564" s="288" t="s">
        <v>1802</v>
      </c>
      <c r="W564" s="56"/>
      <c r="X564" s="70"/>
      <c r="Y564" s="58"/>
      <c r="Z564" s="77" t="s">
        <v>1803</v>
      </c>
      <c r="AA564" s="91" t="s">
        <v>39</v>
      </c>
      <c r="AB564" s="190" t="s">
        <v>259</v>
      </c>
      <c r="AC564" s="71"/>
      <c r="AD564" s="70"/>
      <c r="AE564" s="72"/>
    </row>
    <row r="565" customFormat="false" ht="38.05" hidden="false" customHeight="true" outlineLevel="0" collapsed="false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</row>
    <row r="566" customFormat="false" ht="38.05" hidden="false" customHeight="true" outlineLevel="0" collapsed="false">
      <c r="A566" s="18" t="s">
        <v>21</v>
      </c>
      <c r="B566" s="18" t="s">
        <v>22</v>
      </c>
      <c r="C566" s="18" t="s">
        <v>23</v>
      </c>
      <c r="D566" s="18" t="s">
        <v>24</v>
      </c>
      <c r="E566" s="18" t="s">
        <v>25</v>
      </c>
      <c r="F566" s="19" t="s">
        <v>26</v>
      </c>
      <c r="G566" s="18"/>
      <c r="H566" s="20"/>
      <c r="I566" s="21" t="s">
        <v>27</v>
      </c>
      <c r="J566" s="22"/>
      <c r="K566" s="20"/>
      <c r="L566" s="21" t="s">
        <v>28</v>
      </c>
      <c r="M566" s="22"/>
      <c r="N566" s="20"/>
      <c r="O566" s="21" t="s">
        <v>29</v>
      </c>
      <c r="P566" s="22"/>
      <c r="Q566" s="20"/>
      <c r="R566" s="21" t="s">
        <v>30</v>
      </c>
      <c r="S566" s="22"/>
      <c r="T566" s="23"/>
      <c r="U566" s="21" t="s">
        <v>31</v>
      </c>
      <c r="V566" s="22"/>
      <c r="W566" s="20"/>
      <c r="X566" s="21" t="s">
        <v>32</v>
      </c>
      <c r="Y566" s="22"/>
      <c r="Z566" s="20"/>
      <c r="AA566" s="21" t="s">
        <v>33</v>
      </c>
      <c r="AB566" s="22"/>
      <c r="AC566" s="18" t="s">
        <v>34</v>
      </c>
      <c r="AD566" s="18"/>
      <c r="AE566" s="18"/>
    </row>
    <row r="567" customFormat="false" ht="60" hidden="false" customHeight="true" outlineLevel="0" collapsed="false">
      <c r="A567" s="24" t="s">
        <v>1804</v>
      </c>
      <c r="B567" s="24" t="s">
        <v>1805</v>
      </c>
      <c r="C567" s="203" t="s">
        <v>1806</v>
      </c>
      <c r="D567" s="25" t="n">
        <v>4.95</v>
      </c>
      <c r="E567" s="26" t="n">
        <v>180222</v>
      </c>
      <c r="F567" s="27" t="n">
        <v>43153</v>
      </c>
      <c r="G567" s="28" t="s">
        <v>208</v>
      </c>
      <c r="H567" s="35" t="s">
        <v>1807</v>
      </c>
      <c r="I567" s="33"/>
      <c r="J567" s="36"/>
      <c r="K567" s="35" t="s">
        <v>1808</v>
      </c>
      <c r="L567" s="33"/>
      <c r="M567" s="36"/>
      <c r="N567" s="35" t="s">
        <v>1809</v>
      </c>
      <c r="O567" s="33"/>
      <c r="P567" s="36"/>
      <c r="Q567" s="35" t="s">
        <v>1810</v>
      </c>
      <c r="R567" s="33"/>
      <c r="S567" s="36"/>
      <c r="T567" s="35" t="s">
        <v>1811</v>
      </c>
      <c r="U567" s="33"/>
      <c r="V567" s="36"/>
      <c r="W567" s="60" t="s">
        <v>1812</v>
      </c>
      <c r="X567" s="33"/>
      <c r="Y567" s="34"/>
      <c r="Z567" s="35" t="n">
        <v>22246.533</v>
      </c>
      <c r="AA567" s="33" t="s">
        <v>39</v>
      </c>
      <c r="AB567" s="36" t="n">
        <v>1213.8</v>
      </c>
      <c r="AC567" s="167"/>
      <c r="AD567" s="167"/>
      <c r="AE567" s="167"/>
    </row>
    <row r="568" customFormat="false" ht="50" hidden="false" customHeight="true" outlineLevel="0" collapsed="false">
      <c r="A568" s="39" t="s">
        <v>1813</v>
      </c>
      <c r="B568" s="39" t="s">
        <v>1814</v>
      </c>
      <c r="C568" s="39"/>
      <c r="D568" s="39"/>
      <c r="E568" s="61"/>
      <c r="F568" s="40" t="n">
        <v>43158</v>
      </c>
      <c r="G568" s="28" t="s">
        <v>176</v>
      </c>
      <c r="H568" s="100" t="s">
        <v>1815</v>
      </c>
      <c r="I568" s="33"/>
      <c r="J568" s="31"/>
      <c r="K568" s="100" t="s">
        <v>1816</v>
      </c>
      <c r="L568" s="33"/>
      <c r="M568" s="31"/>
      <c r="N568" s="100" t="s">
        <v>1817</v>
      </c>
      <c r="O568" s="33"/>
      <c r="P568" s="31"/>
      <c r="Q568" s="100" t="s">
        <v>1818</v>
      </c>
      <c r="R568" s="33"/>
      <c r="S568" s="31"/>
      <c r="T568" s="100" t="s">
        <v>1819</v>
      </c>
      <c r="U568" s="33"/>
      <c r="V568" s="31"/>
      <c r="W568" s="29"/>
      <c r="X568" s="33"/>
      <c r="Y568" s="31"/>
      <c r="Z568" s="100" t="s">
        <v>1820</v>
      </c>
      <c r="AA568" s="33" t="s">
        <v>39</v>
      </c>
      <c r="AB568" s="283" t="s">
        <v>1821</v>
      </c>
      <c r="AC568" s="37"/>
      <c r="AD568" s="33"/>
      <c r="AE568" s="38"/>
    </row>
    <row r="569" customFormat="false" ht="41.75" hidden="false" customHeight="true" outlineLevel="0" collapsed="false">
      <c r="A569" s="41" t="s">
        <v>1822</v>
      </c>
      <c r="B569" s="41" t="s">
        <v>1823</v>
      </c>
      <c r="C569" s="189" t="s">
        <v>1159</v>
      </c>
      <c r="D569" s="76" t="n">
        <v>7.81</v>
      </c>
      <c r="E569" s="42" t="s">
        <v>1824</v>
      </c>
      <c r="F569" s="62" t="n">
        <v>43158</v>
      </c>
      <c r="G569" s="63" t="s">
        <v>208</v>
      </c>
      <c r="H569" s="56" t="n">
        <v>14.177</v>
      </c>
      <c r="I569" s="91" t="s">
        <v>39</v>
      </c>
      <c r="J569" s="58" t="n">
        <v>16.087</v>
      </c>
      <c r="K569" s="56" t="n">
        <v>12.079</v>
      </c>
      <c r="L569" s="91" t="s">
        <v>39</v>
      </c>
      <c r="M569" s="58" t="n">
        <v>13.848</v>
      </c>
      <c r="N569" s="77" t="s">
        <v>1825</v>
      </c>
      <c r="O569" s="70"/>
      <c r="P569" s="58"/>
      <c r="Q569" s="56" t="n">
        <v>14.852</v>
      </c>
      <c r="R569" s="91" t="s">
        <v>39</v>
      </c>
      <c r="S569" s="58" t="n">
        <v>11.339</v>
      </c>
      <c r="T569" s="77" t="s">
        <v>1826</v>
      </c>
      <c r="U569" s="70"/>
      <c r="V569" s="58"/>
      <c r="W569" s="68" t="s">
        <v>1827</v>
      </c>
      <c r="X569" s="70"/>
      <c r="Y569" s="66"/>
      <c r="Z569" s="56" t="n">
        <v>2998.581</v>
      </c>
      <c r="AA569" s="91" t="s">
        <v>39</v>
      </c>
      <c r="AB569" s="58" t="n">
        <v>194.595</v>
      </c>
      <c r="AC569" s="69"/>
      <c r="AD569" s="69"/>
      <c r="AE569" s="69"/>
    </row>
    <row r="570" customFormat="false" ht="50" hidden="false" customHeight="true" outlineLevel="0" collapsed="false">
      <c r="A570" s="51" t="s">
        <v>1828</v>
      </c>
      <c r="B570" s="51" t="s">
        <v>1829</v>
      </c>
      <c r="C570" s="51"/>
      <c r="D570" s="51"/>
      <c r="E570" s="52"/>
      <c r="F570" s="53" t="n">
        <v>43166</v>
      </c>
      <c r="G570" s="63" t="s">
        <v>176</v>
      </c>
      <c r="H570" s="92" t="s">
        <v>1830</v>
      </c>
      <c r="I570" s="91" t="s">
        <v>39</v>
      </c>
      <c r="J570" s="190" t="s">
        <v>1831</v>
      </c>
      <c r="K570" s="92" t="s">
        <v>746</v>
      </c>
      <c r="L570" s="91" t="s">
        <v>39</v>
      </c>
      <c r="M570" s="190" t="s">
        <v>1832</v>
      </c>
      <c r="N570" s="92" t="s">
        <v>1833</v>
      </c>
      <c r="O570" s="70"/>
      <c r="P570" s="72"/>
      <c r="Q570" s="92" t="s">
        <v>664</v>
      </c>
      <c r="R570" s="91" t="s">
        <v>39</v>
      </c>
      <c r="S570" s="190" t="s">
        <v>1834</v>
      </c>
      <c r="T570" s="92" t="s">
        <v>1835</v>
      </c>
      <c r="U570" s="70"/>
      <c r="V570" s="72"/>
      <c r="W570" s="71"/>
      <c r="X570" s="70"/>
      <c r="Y570" s="72"/>
      <c r="Z570" s="92" t="s">
        <v>1836</v>
      </c>
      <c r="AA570" s="91" t="s">
        <v>39</v>
      </c>
      <c r="AB570" s="190" t="s">
        <v>1837</v>
      </c>
      <c r="AC570" s="73"/>
      <c r="AD570" s="70"/>
      <c r="AE570" s="74"/>
    </row>
    <row r="571" customFormat="false" ht="43.85" hidden="false" customHeight="true" outlineLevel="0" collapsed="false">
      <c r="A571" s="24" t="s">
        <v>1838</v>
      </c>
      <c r="B571" s="24" t="s">
        <v>1839</v>
      </c>
      <c r="C571" s="203" t="s">
        <v>1840</v>
      </c>
      <c r="D571" s="25" t="n">
        <v>14.69</v>
      </c>
      <c r="E571" s="26" t="s">
        <v>1841</v>
      </c>
      <c r="F571" s="27" t="n">
        <v>43279</v>
      </c>
      <c r="G571" s="28" t="s">
        <v>208</v>
      </c>
      <c r="H571" s="35" t="n">
        <v>804.567</v>
      </c>
      <c r="I571" s="59" t="s">
        <v>39</v>
      </c>
      <c r="J571" s="36" t="n">
        <v>1894.444</v>
      </c>
      <c r="K571" s="35" t="s">
        <v>1842</v>
      </c>
      <c r="L571" s="59"/>
      <c r="M571" s="36"/>
      <c r="N571" s="32" t="n">
        <v>191.347</v>
      </c>
      <c r="O571" s="59" t="s">
        <v>39</v>
      </c>
      <c r="P571" s="34" t="n">
        <v>268.835</v>
      </c>
      <c r="Q571" s="35" t="n">
        <v>2928.195</v>
      </c>
      <c r="R571" s="59" t="s">
        <v>39</v>
      </c>
      <c r="S571" s="36" t="n">
        <v>1220.77</v>
      </c>
      <c r="T571" s="35" t="s">
        <v>1843</v>
      </c>
      <c r="U571" s="30"/>
      <c r="V571" s="36"/>
      <c r="W571" s="60" t="s">
        <v>1844</v>
      </c>
      <c r="X571" s="59"/>
      <c r="Y571" s="34"/>
      <c r="Z571" s="35" t="n">
        <v>1680.328</v>
      </c>
      <c r="AA571" s="59" t="s">
        <v>39</v>
      </c>
      <c r="AB571" s="36" t="n">
        <v>2713.115</v>
      </c>
      <c r="AC571" s="12"/>
      <c r="AD571" s="12"/>
      <c r="AE571" s="12"/>
    </row>
    <row r="572" customFormat="false" ht="41.65" hidden="false" customHeight="true" outlineLevel="0" collapsed="false">
      <c r="A572" s="39" t="s">
        <v>1845</v>
      </c>
      <c r="B572" s="39"/>
      <c r="C572" s="301" t="s">
        <v>1846</v>
      </c>
      <c r="D572" s="84"/>
      <c r="E572" s="85"/>
      <c r="F572" s="280" t="n">
        <v>43294</v>
      </c>
      <c r="G572" s="28" t="s">
        <v>176</v>
      </c>
      <c r="H572" s="100" t="s">
        <v>1847</v>
      </c>
      <c r="I572" s="33" t="s">
        <v>39</v>
      </c>
      <c r="J572" s="281" t="s">
        <v>1848</v>
      </c>
      <c r="K572" s="35" t="s">
        <v>1849</v>
      </c>
      <c r="L572" s="33"/>
      <c r="M572" s="36"/>
      <c r="N572" s="60" t="s">
        <v>1850</v>
      </c>
      <c r="O572" s="33" t="s">
        <v>39</v>
      </c>
      <c r="P572" s="282" t="s">
        <v>1851</v>
      </c>
      <c r="Q572" s="100" t="s">
        <v>1852</v>
      </c>
      <c r="R572" s="33" t="s">
        <v>39</v>
      </c>
      <c r="S572" s="281" t="s">
        <v>1853</v>
      </c>
      <c r="T572" s="35" t="s">
        <v>1854</v>
      </c>
      <c r="U572" s="33"/>
      <c r="V572" s="36"/>
      <c r="W572" s="35"/>
      <c r="X572" s="33"/>
      <c r="Y572" s="36"/>
      <c r="Z572" s="35" t="s">
        <v>1855</v>
      </c>
      <c r="AA572" s="33" t="s">
        <v>39</v>
      </c>
      <c r="AB572" s="283" t="s">
        <v>1856</v>
      </c>
      <c r="AC572" s="29"/>
      <c r="AD572" s="33"/>
      <c r="AE572" s="31"/>
    </row>
    <row r="573" customFormat="false" ht="43.85" hidden="false" customHeight="true" outlineLevel="0" collapsed="false">
      <c r="A573" s="41" t="s">
        <v>1857</v>
      </c>
      <c r="B573" s="41" t="s">
        <v>1858</v>
      </c>
      <c r="C573" s="189" t="s">
        <v>1859</v>
      </c>
      <c r="D573" s="76" t="n">
        <v>14.622</v>
      </c>
      <c r="E573" s="42" t="s">
        <v>1860</v>
      </c>
      <c r="F573" s="62" t="n">
        <v>43294</v>
      </c>
      <c r="G573" s="63" t="s">
        <v>208</v>
      </c>
      <c r="H573" s="56" t="n">
        <v>6.84</v>
      </c>
      <c r="I573" s="65" t="s">
        <v>39</v>
      </c>
      <c r="J573" s="58" t="n">
        <v>23.2</v>
      </c>
      <c r="K573" s="56" t="n">
        <v>13.26</v>
      </c>
      <c r="L573" s="65" t="s">
        <v>39</v>
      </c>
      <c r="M573" s="58" t="n">
        <v>9.675</v>
      </c>
      <c r="N573" s="56" t="n">
        <v>2.163</v>
      </c>
      <c r="O573" s="98" t="s">
        <v>39</v>
      </c>
      <c r="P573" s="58" t="n">
        <v>2.977</v>
      </c>
      <c r="Q573" s="77" t="s">
        <v>1219</v>
      </c>
      <c r="R573" s="65"/>
      <c r="S573" s="58"/>
      <c r="T573" s="77" t="s">
        <v>1861</v>
      </c>
      <c r="U573" s="57"/>
      <c r="V573" s="58"/>
      <c r="W573" s="68" t="s">
        <v>1862</v>
      </c>
      <c r="X573" s="65"/>
      <c r="Y573" s="66"/>
      <c r="Z573" s="56" t="n">
        <v>111.96</v>
      </c>
      <c r="AA573" s="65" t="s">
        <v>39</v>
      </c>
      <c r="AB573" s="58" t="n">
        <v>29.83</v>
      </c>
      <c r="AC573" s="78"/>
      <c r="AD573" s="78"/>
      <c r="AE573" s="78"/>
    </row>
    <row r="574" customFormat="false" ht="43.3" hidden="false" customHeight="true" outlineLevel="0" collapsed="false">
      <c r="A574" s="51" t="s">
        <v>1863</v>
      </c>
      <c r="B574" s="51" t="s">
        <v>1864</v>
      </c>
      <c r="C574" s="79"/>
      <c r="D574" s="80"/>
      <c r="E574" s="81"/>
      <c r="F574" s="53" t="n">
        <v>43311</v>
      </c>
      <c r="G574" s="63" t="s">
        <v>176</v>
      </c>
      <c r="H574" s="342" t="str">
        <f aca="false">ROUND(H573*81/1000,2)&amp;" ppb"</f>
        <v>0.55 ppb</v>
      </c>
      <c r="I574" s="343" t="s">
        <v>39</v>
      </c>
      <c r="J574" s="344" t="str">
        <f aca="false">ROUND(J573*81/1000,2)&amp;" ppb"</f>
        <v>1.88 ppb</v>
      </c>
      <c r="K574" s="209" t="str">
        <f aca="false">ROUND(K573*81/1000,2)&amp;" ppb"</f>
        <v>1.07 ppb</v>
      </c>
      <c r="L574" s="91" t="s">
        <v>39</v>
      </c>
      <c r="M574" s="212" t="str">
        <f aca="false">ROUND(M573*81/1000,2)&amp;" ppb"</f>
        <v>0.78 ppb</v>
      </c>
      <c r="N574" s="209" t="str">
        <f aca="false">ROUND(N573*1760/1000,2)&amp;" ppb"</f>
        <v>3.81 ppb</v>
      </c>
      <c r="O574" s="91" t="s">
        <v>39</v>
      </c>
      <c r="P574" s="212" t="str">
        <f aca="false">ROUND(P573*1760/1000,2)&amp;" ppb"</f>
        <v>5.24 ppb</v>
      </c>
      <c r="Q574" s="209" t="str">
        <f aca="false">"&lt;"&amp;ROUND(RIGHT(Q573,LEN(Q573)-1)*246/1000,2)&amp;" ppb"</f>
        <v>&lt;7.13 ppb</v>
      </c>
      <c r="R574" s="70"/>
      <c r="S574" s="58"/>
      <c r="T574" s="209" t="str">
        <f aca="false">"&lt;"&amp;ROUND(RIGHT(T573,LEN(T573)-1)*246/1000,2)&amp;" ppb"</f>
        <v>&lt;8.58 ppb</v>
      </c>
      <c r="U574" s="70"/>
      <c r="V574" s="58"/>
      <c r="W574" s="56"/>
      <c r="X574" s="70"/>
      <c r="Y574" s="58"/>
      <c r="Z574" s="209" t="str">
        <f aca="false">ROUND(Z573*81/1000,2)&amp;" ppb"</f>
        <v>9.07 ppb</v>
      </c>
      <c r="AA574" s="91" t="s">
        <v>39</v>
      </c>
      <c r="AB574" s="212" t="str">
        <f aca="false">ROUND(AB573*81/1000,2)&amp;" ppb"</f>
        <v>2.42 ppb</v>
      </c>
      <c r="AC574" s="71"/>
      <c r="AD574" s="70"/>
      <c r="AE574" s="72"/>
    </row>
    <row r="575" customFormat="false" ht="43.85" hidden="false" customHeight="true" outlineLevel="0" collapsed="false">
      <c r="A575" s="24" t="s">
        <v>1865</v>
      </c>
      <c r="B575" s="24"/>
      <c r="C575" s="203" t="s">
        <v>1866</v>
      </c>
      <c r="D575" s="25" t="n">
        <v>26.05</v>
      </c>
      <c r="E575" s="26" t="s">
        <v>1867</v>
      </c>
      <c r="F575" s="27" t="n">
        <v>43340</v>
      </c>
      <c r="G575" s="28" t="s">
        <v>208</v>
      </c>
      <c r="H575" s="35" t="n">
        <v>8.387</v>
      </c>
      <c r="I575" s="59" t="s">
        <v>39</v>
      </c>
      <c r="J575" s="36" t="n">
        <v>3.865</v>
      </c>
      <c r="K575" s="35" t="n">
        <v>4.153</v>
      </c>
      <c r="L575" s="59" t="s">
        <v>39</v>
      </c>
      <c r="M575" s="36" t="n">
        <v>3.086</v>
      </c>
      <c r="N575" s="35" t="n">
        <v>2.396</v>
      </c>
      <c r="O575" s="30" t="s">
        <v>39</v>
      </c>
      <c r="P575" s="36" t="n">
        <v>0.8108</v>
      </c>
      <c r="Q575" s="35" t="s">
        <v>1868</v>
      </c>
      <c r="R575" s="59"/>
      <c r="S575" s="36"/>
      <c r="T575" s="35" t="n">
        <v>4.527</v>
      </c>
      <c r="U575" s="30" t="s">
        <v>39</v>
      </c>
      <c r="V575" s="36" t="n">
        <v>6.562</v>
      </c>
      <c r="W575" s="60" t="s">
        <v>1869</v>
      </c>
      <c r="X575" s="59"/>
      <c r="Y575" s="34"/>
      <c r="Z575" s="35" t="n">
        <v>319.39</v>
      </c>
      <c r="AA575" s="59" t="s">
        <v>39</v>
      </c>
      <c r="AB575" s="294" t="n">
        <v>21.44</v>
      </c>
      <c r="AC575" s="12"/>
      <c r="AD575" s="12"/>
      <c r="AE575" s="12"/>
    </row>
    <row r="576" customFormat="false" ht="37.5" hidden="false" customHeight="true" outlineLevel="0" collapsed="false">
      <c r="A576" s="289" t="s">
        <v>1337</v>
      </c>
      <c r="B576" s="345" t="s">
        <v>1870</v>
      </c>
      <c r="C576" s="346" t="s">
        <v>1871</v>
      </c>
      <c r="D576" s="84"/>
      <c r="E576" s="26"/>
      <c r="F576" s="280" t="n">
        <v>43368</v>
      </c>
      <c r="G576" s="28" t="s">
        <v>176</v>
      </c>
      <c r="H576" s="347" t="str">
        <f aca="false">ROUND(H575*81/1000,2)&amp;" ppb"</f>
        <v>0.68 ppb</v>
      </c>
      <c r="I576" s="348" t="s">
        <v>39</v>
      </c>
      <c r="J576" s="349" t="str">
        <f aca="false">ROUND(J575*81/1000,2)&amp;" ppb"</f>
        <v>0.31 ppb</v>
      </c>
      <c r="K576" s="205" t="str">
        <f aca="false">ROUND(K575*81/1000,2)&amp;" ppb"</f>
        <v>0.34 ppb</v>
      </c>
      <c r="L576" s="33" t="s">
        <v>39</v>
      </c>
      <c r="M576" s="350" t="str">
        <f aca="false">ROUND(M575*81/1000,2)&amp;" ppb"</f>
        <v>0.25 ppb</v>
      </c>
      <c r="N576" s="205" t="str">
        <f aca="false">ROUND(N575*1760/1000,2)&amp;" ppb"</f>
        <v>4.22 ppb</v>
      </c>
      <c r="O576" s="33" t="s">
        <v>39</v>
      </c>
      <c r="P576" s="350" t="str">
        <f aca="false">ROUND(P575*1760/1000,2)&amp;" ppb"</f>
        <v>1.43 ppb</v>
      </c>
      <c r="Q576" s="205" t="str">
        <f aca="false">"&lt;"&amp;ROUND(RIGHT(Q575,LEN(Q575)-1)*246/1000,2)&amp;" ppb"</f>
        <v>&lt;1.74 ppb</v>
      </c>
      <c r="R576" s="33"/>
      <c r="S576" s="350"/>
      <c r="T576" s="205" t="str">
        <f aca="false">ROUND(T575*246/1000,2)&amp;" ppb"</f>
        <v>1.11 ppb</v>
      </c>
      <c r="U576" s="33" t="s">
        <v>39</v>
      </c>
      <c r="V576" s="350" t="str">
        <f aca="false">ROUND(V575*246/1000,2)&amp;" ppb"</f>
        <v>1.61 ppb</v>
      </c>
      <c r="W576" s="35"/>
      <c r="X576" s="33"/>
      <c r="Y576" s="36"/>
      <c r="Z576" s="205" t="str">
        <f aca="false">ROUND(Z575*81/1000,2)&amp;" ppb"</f>
        <v>25.87 ppb</v>
      </c>
      <c r="AA576" s="33" t="s">
        <v>39</v>
      </c>
      <c r="AB576" s="350" t="str">
        <f aca="false">ROUND(AB575*81/1000,2)&amp;" ppb"</f>
        <v>1.74 ppb</v>
      </c>
      <c r="AC576" s="29"/>
      <c r="AD576" s="33"/>
      <c r="AE576" s="31"/>
    </row>
    <row r="577" customFormat="false" ht="32.3" hidden="false" customHeight="true" outlineLevel="0" collapsed="false">
      <c r="A577" s="41" t="s">
        <v>1872</v>
      </c>
      <c r="B577" s="41"/>
      <c r="C577" s="189" t="s">
        <v>586</v>
      </c>
      <c r="D577" s="76" t="n">
        <v>21.313</v>
      </c>
      <c r="E577" s="42" t="s">
        <v>1873</v>
      </c>
      <c r="F577" s="62" t="n">
        <v>43417</v>
      </c>
      <c r="G577" s="63" t="s">
        <v>208</v>
      </c>
      <c r="H577" s="56" t="n">
        <v>615.8</v>
      </c>
      <c r="I577" s="65" t="s">
        <v>39</v>
      </c>
      <c r="J577" s="58" t="n">
        <v>41.17</v>
      </c>
      <c r="K577" s="77" t="s">
        <v>1874</v>
      </c>
      <c r="L577" s="65"/>
      <c r="M577" s="58"/>
      <c r="N577" s="56" t="n">
        <v>25.93</v>
      </c>
      <c r="O577" s="98" t="s">
        <v>39</v>
      </c>
      <c r="P577" s="58" t="n">
        <v>4.171</v>
      </c>
      <c r="Q577" s="56" t="n">
        <v>114.4</v>
      </c>
      <c r="R577" s="65" t="s">
        <v>39</v>
      </c>
      <c r="S577" s="58" t="n">
        <v>18.57</v>
      </c>
      <c r="T577" s="56" t="n">
        <v>56.59</v>
      </c>
      <c r="U577" s="98" t="s">
        <v>39</v>
      </c>
      <c r="V577" s="58" t="n">
        <v>32.33</v>
      </c>
      <c r="W577" s="56" t="n">
        <v>80.801</v>
      </c>
      <c r="X577" s="98" t="s">
        <v>39</v>
      </c>
      <c r="Y577" s="58" t="n">
        <v>61.36</v>
      </c>
      <c r="Z577" s="56" t="n">
        <v>2121.2</v>
      </c>
      <c r="AA577" s="65" t="s">
        <v>39</v>
      </c>
      <c r="AB577" s="58" t="n">
        <v>128.6</v>
      </c>
      <c r="AC577" s="78"/>
      <c r="AD577" s="78"/>
      <c r="AE577" s="78"/>
    </row>
    <row r="578" customFormat="false" ht="34.3" hidden="false" customHeight="true" outlineLevel="0" collapsed="false">
      <c r="A578" s="291" t="s">
        <v>1337</v>
      </c>
      <c r="B578" s="351" t="s">
        <v>1875</v>
      </c>
      <c r="C578" s="352" t="s">
        <v>1876</v>
      </c>
      <c r="D578" s="80"/>
      <c r="E578" s="81"/>
      <c r="F578" s="53" t="n">
        <v>43439</v>
      </c>
      <c r="G578" s="63" t="s">
        <v>176</v>
      </c>
      <c r="H578" s="342" t="str">
        <f aca="false">ROUND(H577*81/1000,2)&amp;" ppb"</f>
        <v>49.88 ppb</v>
      </c>
      <c r="I578" s="343" t="s">
        <v>39</v>
      </c>
      <c r="J578" s="344" t="str">
        <f aca="false">ROUND(J577*81/1000,2)&amp;" ppb"</f>
        <v>3.33 ppb</v>
      </c>
      <c r="K578" s="209" t="str">
        <f aca="false">"&lt;"&amp;ROUND(RIGHT(K577,LEN(K577)-1)*81/1000,2)&amp;" ppb"</f>
        <v>&lt;0.71 ppb</v>
      </c>
      <c r="L578" s="70"/>
      <c r="M578" s="58"/>
      <c r="N578" s="209" t="str">
        <f aca="false">ROUND(N577*1760/1000,2)&amp;" ppb"</f>
        <v>45.64 ppb</v>
      </c>
      <c r="O578" s="91" t="s">
        <v>39</v>
      </c>
      <c r="P578" s="212" t="str">
        <f aca="false">ROUND(P577*1760/1000,2)&amp;" ppb"</f>
        <v>7.34 ppb</v>
      </c>
      <c r="Q578" s="209" t="str">
        <f aca="false">ROUND(Q577*246/1000,2)&amp;" ppb"</f>
        <v>28.14 ppb</v>
      </c>
      <c r="R578" s="91" t="s">
        <v>39</v>
      </c>
      <c r="S578" s="212" t="str">
        <f aca="false">ROUND(S577*246/1000,2)&amp;" ppb"</f>
        <v>4.57 ppb</v>
      </c>
      <c r="T578" s="209" t="str">
        <f aca="false">ROUND(T577*246/1000,2)&amp;" ppb"</f>
        <v>13.92 ppb</v>
      </c>
      <c r="U578" s="91" t="s">
        <v>39</v>
      </c>
      <c r="V578" s="353" t="str">
        <f aca="false">ROUND(V577*246/1000,2)&amp;" ppb"</f>
        <v>7.95 ppb</v>
      </c>
      <c r="W578" s="56"/>
      <c r="X578" s="70"/>
      <c r="Y578" s="58"/>
      <c r="Z578" s="209" t="str">
        <f aca="false">ROUND(Z577*81/1000,2)&amp;" ppb"</f>
        <v>171.82 ppb</v>
      </c>
      <c r="AA578" s="91" t="s">
        <v>39</v>
      </c>
      <c r="AB578" s="212" t="str">
        <f aca="false">ROUND(AB577*81/1000,2)&amp;" ppb"</f>
        <v>10.42 ppb</v>
      </c>
      <c r="AC578" s="71"/>
      <c r="AD578" s="70"/>
      <c r="AE578" s="72"/>
    </row>
    <row r="579" customFormat="false" ht="43.85" hidden="false" customHeight="true" outlineLevel="0" collapsed="false">
      <c r="A579" s="202" t="s">
        <v>1877</v>
      </c>
      <c r="B579" s="24"/>
      <c r="C579" s="203" t="s">
        <v>1878</v>
      </c>
      <c r="D579" s="25" t="n">
        <v>14.348</v>
      </c>
      <c r="E579" s="26" t="s">
        <v>1879</v>
      </c>
      <c r="F579" s="27" t="n">
        <v>43557</v>
      </c>
      <c r="G579" s="28" t="s">
        <v>208</v>
      </c>
      <c r="H579" s="35" t="s">
        <v>1880</v>
      </c>
      <c r="I579" s="59"/>
      <c r="J579" s="36"/>
      <c r="K579" s="35" t="s">
        <v>1881</v>
      </c>
      <c r="L579" s="59"/>
      <c r="M579" s="36"/>
      <c r="N579" s="35" t="s">
        <v>1882</v>
      </c>
      <c r="O579" s="30"/>
      <c r="P579" s="36"/>
      <c r="Q579" s="35" t="s">
        <v>1883</v>
      </c>
      <c r="R579" s="59"/>
      <c r="S579" s="36"/>
      <c r="T579" s="60" t="s">
        <v>1884</v>
      </c>
      <c r="U579" s="59"/>
      <c r="V579" s="34"/>
      <c r="W579" s="60" t="s">
        <v>1885</v>
      </c>
      <c r="X579" s="59"/>
      <c r="Y579" s="34"/>
      <c r="Z579" s="35" t="n">
        <v>96.93</v>
      </c>
      <c r="AA579" s="59" t="s">
        <v>39</v>
      </c>
      <c r="AB579" s="36" t="n">
        <v>67.03</v>
      </c>
      <c r="AC579" s="12"/>
      <c r="AD579" s="12"/>
      <c r="AE579" s="12"/>
    </row>
    <row r="580" customFormat="false" ht="42.25" hidden="false" customHeight="true" outlineLevel="0" collapsed="false">
      <c r="A580" s="39" t="s">
        <v>1886</v>
      </c>
      <c r="B580" s="39"/>
      <c r="C580" s="83"/>
      <c r="D580" s="84"/>
      <c r="E580" s="85"/>
      <c r="F580" s="280" t="n">
        <v>43573</v>
      </c>
      <c r="G580" s="28" t="s">
        <v>176</v>
      </c>
      <c r="H580" s="205" t="str">
        <f aca="false">"&lt;"&amp;ROUND(RIGHT(H579,LEN(H579)-1)*81/1000,2)&amp;" ppb"</f>
        <v>&lt;4.05 ppb</v>
      </c>
      <c r="I580" s="33"/>
      <c r="J580" s="36"/>
      <c r="K580" s="205" t="str">
        <f aca="false">"&lt;"&amp;ROUND(RIGHT(K579,LEN(K579)-1)*81/1000,2)&amp;" ppb"</f>
        <v>&lt;1.36 ppb</v>
      </c>
      <c r="L580" s="33"/>
      <c r="M580" s="36"/>
      <c r="N580" s="205" t="str">
        <f aca="false">"&lt;"&amp;ROUND(RIGHT(N579,LEN(N579)-1)*1760/1000,2)&amp;" ppb"</f>
        <v>&lt;12.6 ppb</v>
      </c>
      <c r="O580" s="33"/>
      <c r="P580" s="206"/>
      <c r="Q580" s="205" t="str">
        <f aca="false">"&lt;"&amp;ROUND(RIGHT(Q579,LEN(Q579)-1)*246/1000,2)&amp;" ppb"</f>
        <v>&lt;14.66 ppb</v>
      </c>
      <c r="R580" s="33"/>
      <c r="S580" s="206"/>
      <c r="T580" s="205" t="str">
        <f aca="false">"&lt;"&amp;ROUND(RIGHT(T579,LEN(T579)-1)*246/1000,2)&amp;" ppb"</f>
        <v>&lt;13.07 ppb</v>
      </c>
      <c r="U580" s="33"/>
      <c r="V580" s="36"/>
      <c r="W580" s="35"/>
      <c r="X580" s="33"/>
      <c r="Y580" s="36"/>
      <c r="Z580" s="205" t="str">
        <f aca="false">ROUND(Z579*81/1000,2)&amp;" ppb"</f>
        <v>7.85 ppb</v>
      </c>
      <c r="AA580" s="33" t="s">
        <v>39</v>
      </c>
      <c r="AB580" s="206" t="str">
        <f aca="false">ROUND(AB579*81/1000,2)&amp;" ppb"</f>
        <v>5.43 ppb</v>
      </c>
      <c r="AC580" s="29"/>
      <c r="AD580" s="33"/>
      <c r="AE580" s="31"/>
    </row>
    <row r="581" customFormat="false" ht="43.85" hidden="false" customHeight="true" outlineLevel="0" collapsed="false">
      <c r="A581" s="207" t="s">
        <v>1887</v>
      </c>
      <c r="B581" s="41" t="s">
        <v>1888</v>
      </c>
      <c r="C581" s="189" t="s">
        <v>1889</v>
      </c>
      <c r="D581" s="76" t="n">
        <v>14.677</v>
      </c>
      <c r="E581" s="42" t="n">
        <v>190702</v>
      </c>
      <c r="F581" s="62" t="n">
        <v>43648</v>
      </c>
      <c r="G581" s="63" t="s">
        <v>208</v>
      </c>
      <c r="H581" s="56" t="n">
        <v>15.16</v>
      </c>
      <c r="I581" s="65" t="s">
        <v>39</v>
      </c>
      <c r="J581" s="58" t="n">
        <v>4.759</v>
      </c>
      <c r="K581" s="56" t="n">
        <v>2.67</v>
      </c>
      <c r="L581" s="65" t="s">
        <v>39</v>
      </c>
      <c r="M581" s="58" t="n">
        <v>3.583</v>
      </c>
      <c r="N581" s="56" t="n">
        <v>3.587</v>
      </c>
      <c r="O581" s="98" t="s">
        <v>39</v>
      </c>
      <c r="P581" s="58" t="n">
        <v>0.9855</v>
      </c>
      <c r="Q581" s="56" t="n">
        <v>5.351</v>
      </c>
      <c r="R581" s="65" t="s">
        <v>39</v>
      </c>
      <c r="S581" s="58" t="n">
        <v>4.099</v>
      </c>
      <c r="T581" s="68" t="s">
        <v>1890</v>
      </c>
      <c r="U581" s="65"/>
      <c r="V581" s="66"/>
      <c r="W581" s="56" t="n">
        <v>12.258</v>
      </c>
      <c r="X581" s="98" t="s">
        <v>39</v>
      </c>
      <c r="Y581" s="58" t="n">
        <v>15.23</v>
      </c>
      <c r="Z581" s="56" t="n">
        <v>269.92</v>
      </c>
      <c r="AA581" s="65" t="s">
        <v>39</v>
      </c>
      <c r="AB581" s="58" t="n">
        <v>20.03</v>
      </c>
      <c r="AC581" s="78"/>
      <c r="AD581" s="78"/>
      <c r="AE581" s="78"/>
    </row>
    <row r="582" customFormat="false" ht="34.3" hidden="false" customHeight="true" outlineLevel="0" collapsed="false">
      <c r="A582" s="291" t="s">
        <v>1337</v>
      </c>
      <c r="B582" s="51" t="s">
        <v>1891</v>
      </c>
      <c r="C582" s="295" t="s">
        <v>1892</v>
      </c>
      <c r="D582" s="80"/>
      <c r="E582" s="81"/>
      <c r="F582" s="53" t="n">
        <v>43663</v>
      </c>
      <c r="G582" s="63" t="s">
        <v>176</v>
      </c>
      <c r="H582" s="209" t="str">
        <f aca="false">ROUND(H581*81/1000,2)&amp;" ppb"</f>
        <v>1.23 ppb</v>
      </c>
      <c r="I582" s="91" t="s">
        <v>39</v>
      </c>
      <c r="J582" s="210" t="str">
        <f aca="false">ROUND(J581*81/1000,2)&amp;" ppb"</f>
        <v>0.39 ppb</v>
      </c>
      <c r="K582" s="209" t="str">
        <f aca="false">ROUND(K581*81/1000,2)&amp;" ppb"</f>
        <v>0.22 ppb</v>
      </c>
      <c r="L582" s="91" t="s">
        <v>39</v>
      </c>
      <c r="M582" s="210" t="str">
        <f aca="false">ROUND(M581*81/1000,2)&amp;" ppb"</f>
        <v>0.29 ppb</v>
      </c>
      <c r="N582" s="209" t="str">
        <f aca="false">ROUND(N581*1760/1000,2)&amp;" ppb"</f>
        <v>6.31 ppb</v>
      </c>
      <c r="O582" s="91" t="s">
        <v>39</v>
      </c>
      <c r="P582" s="212" t="str">
        <f aca="false">ROUND(P581*1760/1000,2)&amp;" ppb"</f>
        <v>1.73 ppb</v>
      </c>
      <c r="Q582" s="209" t="str">
        <f aca="false">ROUND(Q581*246/1000,2)&amp;" ppb"</f>
        <v>1.32 ppb</v>
      </c>
      <c r="R582" s="91" t="s">
        <v>39</v>
      </c>
      <c r="S582" s="212" t="str">
        <f aca="false">ROUND(S581*246/1000,2)&amp;" ppb"</f>
        <v>1.01 ppb</v>
      </c>
      <c r="T582" s="209" t="str">
        <f aca="false">"&lt;"&amp;ROUND(RIGHT(T581,LEN(T581)-1)*246/1000,2)&amp;" ppb"</f>
        <v>&lt;2.7 ppb</v>
      </c>
      <c r="U582" s="70"/>
      <c r="V582" s="58"/>
      <c r="W582" s="56"/>
      <c r="X582" s="70"/>
      <c r="Y582" s="58"/>
      <c r="Z582" s="209" t="str">
        <f aca="false">ROUND(Z581*81/1000,2)&amp;" ppb"</f>
        <v>21.86 ppb</v>
      </c>
      <c r="AA582" s="91" t="s">
        <v>39</v>
      </c>
      <c r="AB582" s="210" t="str">
        <f aca="false">ROUND(AB581*81/1000,2)&amp;" ppb"</f>
        <v>1.62 ppb</v>
      </c>
      <c r="AC582" s="71"/>
      <c r="AD582" s="70"/>
      <c r="AE582" s="72"/>
    </row>
    <row r="583" customFormat="false" ht="34.3" hidden="false" customHeight="true" outlineLevel="0" collapsed="false">
      <c r="A583" s="202" t="s">
        <v>1893</v>
      </c>
      <c r="B583" s="24" t="s">
        <v>1894</v>
      </c>
      <c r="C583" s="203" t="s">
        <v>1895</v>
      </c>
      <c r="D583" s="25" t="n">
        <v>7.75</v>
      </c>
      <c r="E583" s="26" t="n">
        <v>220509</v>
      </c>
      <c r="F583" s="27" t="n">
        <v>44690</v>
      </c>
      <c r="G583" s="28" t="s">
        <v>111</v>
      </c>
      <c r="H583" s="108"/>
      <c r="I583" s="109" t="s">
        <v>27</v>
      </c>
      <c r="J583" s="110"/>
      <c r="K583" s="108"/>
      <c r="L583" s="109" t="s">
        <v>28</v>
      </c>
      <c r="M583" s="110"/>
      <c r="N583" s="108"/>
      <c r="O583" s="109" t="s">
        <v>29</v>
      </c>
      <c r="P583" s="110"/>
      <c r="Q583" s="108"/>
      <c r="R583" s="109" t="s">
        <v>30</v>
      </c>
      <c r="S583" s="110"/>
      <c r="T583" s="111"/>
      <c r="U583" s="109" t="s">
        <v>112</v>
      </c>
      <c r="V583" s="110"/>
      <c r="W583" s="108"/>
      <c r="X583" s="109" t="s">
        <v>32</v>
      </c>
      <c r="Y583" s="110"/>
      <c r="Z583" s="108"/>
      <c r="AA583" s="109" t="s">
        <v>98</v>
      </c>
      <c r="AB583" s="110"/>
      <c r="AC583" s="112" t="s">
        <v>34</v>
      </c>
      <c r="AD583" s="112"/>
      <c r="AE583" s="112"/>
    </row>
    <row r="584" customFormat="false" ht="39.55" hidden="false" customHeight="true" outlineLevel="0" collapsed="false">
      <c r="A584" s="93" t="s">
        <v>1896</v>
      </c>
      <c r="B584" s="93" t="s">
        <v>1897</v>
      </c>
      <c r="C584" s="93"/>
      <c r="D584" s="93"/>
      <c r="E584" s="93"/>
      <c r="F584" s="96" t="n">
        <v>44698</v>
      </c>
      <c r="G584" s="28" t="s">
        <v>208</v>
      </c>
      <c r="H584" s="35" t="s">
        <v>1898</v>
      </c>
      <c r="I584" s="33"/>
      <c r="J584" s="36"/>
      <c r="K584" s="35" t="n">
        <v>179.5</v>
      </c>
      <c r="L584" s="33" t="s">
        <v>39</v>
      </c>
      <c r="M584" s="36" t="n">
        <v>215.3</v>
      </c>
      <c r="N584" s="35" t="n">
        <v>6.796</v>
      </c>
      <c r="O584" s="33" t="s">
        <v>39</v>
      </c>
      <c r="P584" s="36" t="n">
        <v>7.752</v>
      </c>
      <c r="Q584" s="35" t="s">
        <v>1899</v>
      </c>
      <c r="R584" s="33"/>
      <c r="S584" s="36"/>
      <c r="T584" s="35" t="n">
        <v>352.1</v>
      </c>
      <c r="U584" s="33" t="s">
        <v>39</v>
      </c>
      <c r="V584" s="36" t="n">
        <v>977.9</v>
      </c>
      <c r="W584" s="35" t="s">
        <v>1900</v>
      </c>
      <c r="X584" s="30"/>
      <c r="Y584" s="36"/>
      <c r="Z584" s="35" t="s">
        <v>1901</v>
      </c>
      <c r="AA584" s="33"/>
      <c r="AB584" s="36"/>
      <c r="AC584" s="167"/>
      <c r="AD584" s="167"/>
      <c r="AE584" s="167"/>
    </row>
    <row r="585" customFormat="false" ht="28.4" hidden="false" customHeight="true" outlineLevel="0" collapsed="false">
      <c r="A585" s="93"/>
      <c r="B585" s="93" t="s">
        <v>1902</v>
      </c>
      <c r="C585" s="93"/>
      <c r="D585" s="93"/>
      <c r="E585" s="228"/>
      <c r="F585" s="96"/>
      <c r="G585" s="28" t="s">
        <v>176</v>
      </c>
      <c r="H585" s="205" t="str">
        <f aca="false">"&lt;"&amp;ROUND(RIGHT(H584,LEN(H584)-1)*81/1000,2)&amp;" ppb"</f>
        <v>&lt;1.59 ppb</v>
      </c>
      <c r="I585" s="33"/>
      <c r="J585" s="206"/>
      <c r="K585" s="205" t="str">
        <f aca="false">ROUND(K584*81/1000,2)&amp;" ppb"</f>
        <v>14.54 ppb</v>
      </c>
      <c r="L585" s="33" t="s">
        <v>39</v>
      </c>
      <c r="M585" s="206" t="str">
        <f aca="false">ROUND(M584*81/1000,2)&amp;" ppb"</f>
        <v>17.44 ppb</v>
      </c>
      <c r="N585" s="205" t="str">
        <f aca="false">ROUND(N584*1760/1000,2)&amp;" ppb"</f>
        <v>11.96 ppb</v>
      </c>
      <c r="O585" s="33" t="s">
        <v>39</v>
      </c>
      <c r="P585" s="206" t="str">
        <f aca="false">ROUND(P584*1760/1000,2)&amp;" ppb"</f>
        <v>13.64 ppb</v>
      </c>
      <c r="Q585" s="205" t="str">
        <f aca="false">"&lt;"&amp;ROUND(RIGHT(Q584,LEN(Q584)-1)*246/1000,2)&amp;" ppb"</f>
        <v>&lt;6.36 ppb</v>
      </c>
      <c r="R585" s="33"/>
      <c r="S585" s="206"/>
      <c r="T585" s="205" t="str">
        <f aca="false">ROUND(T584*32300/1000000,2)&amp;" ppm"</f>
        <v>11.37 ppm</v>
      </c>
      <c r="U585" s="33" t="s">
        <v>39</v>
      </c>
      <c r="V585" s="206" t="str">
        <f aca="false">ROUND(V584*32300/1000000,2)&amp;" ppm"</f>
        <v>31.59 ppm</v>
      </c>
      <c r="W585" s="29"/>
      <c r="X585" s="33"/>
      <c r="Y585" s="31"/>
      <c r="Z585" s="29"/>
      <c r="AA585" s="33"/>
      <c r="AB585" s="31"/>
      <c r="AC585" s="37"/>
      <c r="AD585" s="33"/>
      <c r="AE585" s="38"/>
    </row>
    <row r="586" customFormat="false" ht="30" hidden="false" customHeight="true" outlineLevel="0" collapsed="false">
      <c r="A586" s="93"/>
      <c r="B586" s="93" t="s">
        <v>114</v>
      </c>
      <c r="C586" s="93"/>
      <c r="D586" s="93"/>
      <c r="E586" s="228"/>
      <c r="F586" s="96"/>
      <c r="G586" s="229" t="s">
        <v>111</v>
      </c>
      <c r="H586" s="134" t="s">
        <v>115</v>
      </c>
      <c r="I586" s="134"/>
      <c r="J586" s="134"/>
      <c r="K586" s="108"/>
      <c r="L586" s="109" t="s">
        <v>80</v>
      </c>
      <c r="M586" s="110"/>
      <c r="N586" s="135"/>
      <c r="O586" s="109" t="s">
        <v>81</v>
      </c>
      <c r="P586" s="136"/>
      <c r="Q586" s="135"/>
      <c r="R586" s="109" t="s">
        <v>117</v>
      </c>
      <c r="S586" s="136"/>
      <c r="T586" s="111"/>
      <c r="U586" s="109"/>
      <c r="V586" s="137"/>
      <c r="W586" s="111"/>
      <c r="X586" s="109"/>
      <c r="Y586" s="137"/>
      <c r="Z586" s="111"/>
      <c r="AA586" s="109"/>
      <c r="AB586" s="137"/>
      <c r="AC586" s="108"/>
      <c r="AD586" s="109"/>
      <c r="AE586" s="110"/>
    </row>
    <row r="587" customFormat="false" ht="27.6" hidden="false" customHeight="true" outlineLevel="0" collapsed="false">
      <c r="A587" s="230"/>
      <c r="B587" s="93"/>
      <c r="C587" s="93"/>
      <c r="D587" s="93"/>
      <c r="E587" s="93"/>
      <c r="F587" s="96"/>
      <c r="G587" s="28" t="s">
        <v>208</v>
      </c>
      <c r="H587" s="35" t="n">
        <v>15815</v>
      </c>
      <c r="I587" s="30" t="s">
        <v>39</v>
      </c>
      <c r="J587" s="287" t="n">
        <v>1419</v>
      </c>
      <c r="K587" s="35" t="n">
        <v>70.713</v>
      </c>
      <c r="L587" s="30" t="s">
        <v>39</v>
      </c>
      <c r="M587" s="36" t="n">
        <v>114.1</v>
      </c>
      <c r="N587" s="35" t="s">
        <v>1903</v>
      </c>
      <c r="O587" s="30"/>
      <c r="P587" s="36"/>
      <c r="Q587" s="35" t="n">
        <v>82.29</v>
      </c>
      <c r="R587" s="30" t="s">
        <v>39</v>
      </c>
      <c r="S587" s="36" t="n">
        <v>67.84</v>
      </c>
      <c r="T587" s="35"/>
      <c r="U587" s="30"/>
      <c r="V587" s="36"/>
      <c r="W587" s="29"/>
      <c r="X587" s="33"/>
      <c r="Y587" s="36"/>
      <c r="Z587" s="37"/>
      <c r="AA587" s="37"/>
      <c r="AB587" s="37"/>
      <c r="AC587" s="29"/>
      <c r="AD587" s="33"/>
      <c r="AE587" s="36"/>
    </row>
    <row r="588" customFormat="false" ht="29.2" hidden="false" customHeight="true" outlineLevel="0" collapsed="false">
      <c r="A588" s="232"/>
      <c r="B588" s="232"/>
      <c r="C588" s="39"/>
      <c r="D588" s="39"/>
      <c r="E588" s="39"/>
      <c r="F588" s="40"/>
      <c r="G588" s="28" t="s">
        <v>176</v>
      </c>
      <c r="H588" s="205" t="str">
        <f aca="false">ROUND(H587*81/1000,2)&amp;" ppb"</f>
        <v>1281.02 ppb</v>
      </c>
      <c r="I588" s="33" t="s">
        <v>39</v>
      </c>
      <c r="J588" s="206" t="str">
        <f aca="false">ROUND(J587*81/1000,2)&amp;" ppb"</f>
        <v>114.94 ppb</v>
      </c>
      <c r="K588" s="29"/>
      <c r="L588" s="30"/>
      <c r="M588" s="31"/>
      <c r="N588" s="35"/>
      <c r="O588" s="33"/>
      <c r="P588" s="36"/>
      <c r="Q588" s="205" t="str">
        <f aca="false">ROUND(Q587*246/1000,2)&amp;" ppb"</f>
        <v>20.24 ppb</v>
      </c>
      <c r="R588" s="33" t="s">
        <v>39</v>
      </c>
      <c r="S588" s="206" t="str">
        <f aca="false">ROUND(S587*246/1000,2)&amp;" ppb"</f>
        <v>16.69 ppb</v>
      </c>
      <c r="T588" s="35"/>
      <c r="U588" s="33"/>
      <c r="V588" s="31"/>
      <c r="W588" s="35"/>
      <c r="X588" s="33"/>
      <c r="Y588" s="31"/>
      <c r="Z588" s="37"/>
      <c r="AA588" s="31"/>
      <c r="AB588" s="31"/>
      <c r="AC588" s="29"/>
      <c r="AD588" s="33"/>
      <c r="AE588" s="31"/>
    </row>
    <row r="589" customFormat="false" ht="34.3" hidden="false" customHeight="true" outlineLevel="0" collapsed="false">
      <c r="A589" s="207" t="s">
        <v>1904</v>
      </c>
      <c r="B589" s="41" t="s">
        <v>1814</v>
      </c>
      <c r="C589" s="189" t="s">
        <v>1905</v>
      </c>
      <c r="D589" s="76" t="n">
        <v>13.618</v>
      </c>
      <c r="E589" s="42" t="s">
        <v>1906</v>
      </c>
      <c r="F589" s="62" t="n">
        <v>44832</v>
      </c>
      <c r="G589" s="63" t="s">
        <v>111</v>
      </c>
      <c r="H589" s="108"/>
      <c r="I589" s="109" t="s">
        <v>27</v>
      </c>
      <c r="J589" s="110"/>
      <c r="K589" s="108"/>
      <c r="L589" s="109" t="s">
        <v>28</v>
      </c>
      <c r="M589" s="110"/>
      <c r="N589" s="108"/>
      <c r="O589" s="109" t="s">
        <v>29</v>
      </c>
      <c r="P589" s="110"/>
      <c r="Q589" s="108"/>
      <c r="R589" s="109" t="s">
        <v>30</v>
      </c>
      <c r="S589" s="110"/>
      <c r="T589" s="111"/>
      <c r="U589" s="109" t="s">
        <v>112</v>
      </c>
      <c r="V589" s="110"/>
      <c r="W589" s="108"/>
      <c r="X589" s="109" t="s">
        <v>32</v>
      </c>
      <c r="Y589" s="110"/>
      <c r="Z589" s="108"/>
      <c r="AA589" s="109" t="s">
        <v>98</v>
      </c>
      <c r="AB589" s="110"/>
      <c r="AC589" s="112" t="s">
        <v>34</v>
      </c>
      <c r="AD589" s="112"/>
      <c r="AE589" s="112"/>
    </row>
    <row r="590" customFormat="false" ht="39.55" hidden="false" customHeight="true" outlineLevel="0" collapsed="false">
      <c r="A590" s="86" t="s">
        <v>1896</v>
      </c>
      <c r="B590" s="86" t="s">
        <v>1907</v>
      </c>
      <c r="C590" s="86"/>
      <c r="D590" s="86"/>
      <c r="E590" s="86"/>
      <c r="F590" s="89" t="n">
        <v>44848</v>
      </c>
      <c r="G590" s="63" t="s">
        <v>208</v>
      </c>
      <c r="H590" s="56" t="n">
        <v>10.64</v>
      </c>
      <c r="I590" s="91" t="s">
        <v>39</v>
      </c>
      <c r="J590" s="58" t="n">
        <v>8.976</v>
      </c>
      <c r="K590" s="56" t="n">
        <v>230.6</v>
      </c>
      <c r="L590" s="91" t="s">
        <v>39</v>
      </c>
      <c r="M590" s="58" t="n">
        <v>236.8</v>
      </c>
      <c r="N590" s="77" t="s">
        <v>1908</v>
      </c>
      <c r="O590" s="70"/>
      <c r="P590" s="58"/>
      <c r="Q590" s="77" t="s">
        <v>1909</v>
      </c>
      <c r="R590" s="70"/>
      <c r="S590" s="58"/>
      <c r="T590" s="56" t="n">
        <v>108.14</v>
      </c>
      <c r="U590" s="91" t="s">
        <v>39</v>
      </c>
      <c r="V590" s="58" t="n">
        <v>108.6</v>
      </c>
      <c r="W590" s="77" t="s">
        <v>1910</v>
      </c>
      <c r="X590" s="57"/>
      <c r="Y590" s="58"/>
      <c r="Z590" s="77" t="s">
        <v>1911</v>
      </c>
      <c r="AA590" s="70"/>
      <c r="AB590" s="58"/>
      <c r="AC590" s="69"/>
      <c r="AD590" s="69"/>
      <c r="AE590" s="69"/>
    </row>
    <row r="591" customFormat="false" ht="28.4" hidden="false" customHeight="true" outlineLevel="0" collapsed="false">
      <c r="A591" s="86"/>
      <c r="B591" s="86" t="s">
        <v>1912</v>
      </c>
      <c r="C591" s="86"/>
      <c r="D591" s="86"/>
      <c r="E591" s="234"/>
      <c r="F591" s="89"/>
      <c r="G591" s="63" t="s">
        <v>176</v>
      </c>
      <c r="H591" s="209" t="str">
        <f aca="false">ROUND(H590*81/1000,2)&amp;" ppb"</f>
        <v>0.86 ppb</v>
      </c>
      <c r="I591" s="91" t="s">
        <v>39</v>
      </c>
      <c r="J591" s="210" t="str">
        <f aca="false">ROUND(J590*81/1000,2)&amp;" ppb"</f>
        <v>0.73 ppb</v>
      </c>
      <c r="K591" s="209" t="str">
        <f aca="false">ROUND(K590*81/1000,2)&amp;" ppb"</f>
        <v>18.68 ppb</v>
      </c>
      <c r="L591" s="91" t="s">
        <v>39</v>
      </c>
      <c r="M591" s="210" t="str">
        <f aca="false">ROUND(M590*81/1000,2)&amp;" ppb"</f>
        <v>19.18 ppb</v>
      </c>
      <c r="N591" s="209" t="str">
        <f aca="false">"&lt;"&amp;ROUND(RIGHT(N590,LEN(N590)-1)*1760/1000,2)&amp;" ppb"</f>
        <v>&lt;16.49 ppb</v>
      </c>
      <c r="O591" s="70"/>
      <c r="P591" s="210"/>
      <c r="Q591" s="209" t="str">
        <f aca="false">"&lt;"&amp;ROUND(RIGHT(Q590,LEN(Q590)-1)*246/1000,2)&amp;" ppb"</f>
        <v>&lt;5.85 ppb</v>
      </c>
      <c r="R591" s="70"/>
      <c r="S591" s="210"/>
      <c r="T591" s="209" t="str">
        <f aca="false">ROUND(T590*32300/1000000,2)&amp;" ppm"</f>
        <v>3.49 ppm</v>
      </c>
      <c r="U591" s="91" t="s">
        <v>39</v>
      </c>
      <c r="V591" s="210" t="str">
        <f aca="false">ROUND(V590*32300/1000000,2)&amp;" ppm"</f>
        <v>3.51 ppm</v>
      </c>
      <c r="W591" s="71"/>
      <c r="X591" s="70"/>
      <c r="Y591" s="72"/>
      <c r="Z591" s="71"/>
      <c r="AA591" s="70"/>
      <c r="AB591" s="72"/>
      <c r="AC591" s="73"/>
      <c r="AD591" s="70"/>
      <c r="AE591" s="74"/>
    </row>
    <row r="592" customFormat="false" ht="30" hidden="false" customHeight="true" outlineLevel="0" collapsed="false">
      <c r="A592" s="86"/>
      <c r="B592" s="86" t="s">
        <v>114</v>
      </c>
      <c r="C592" s="86"/>
      <c r="D592" s="86"/>
      <c r="E592" s="234"/>
      <c r="F592" s="89"/>
      <c r="G592" s="235" t="s">
        <v>111</v>
      </c>
      <c r="H592" s="134" t="s">
        <v>115</v>
      </c>
      <c r="I592" s="134"/>
      <c r="J592" s="134"/>
      <c r="K592" s="108"/>
      <c r="L592" s="109" t="s">
        <v>80</v>
      </c>
      <c r="M592" s="110"/>
      <c r="N592" s="135"/>
      <c r="O592" s="109" t="s">
        <v>81</v>
      </c>
      <c r="P592" s="136"/>
      <c r="Q592" s="135"/>
      <c r="R592" s="109" t="s">
        <v>117</v>
      </c>
      <c r="S592" s="136"/>
      <c r="T592" s="111"/>
      <c r="U592" s="109"/>
      <c r="V592" s="137"/>
      <c r="W592" s="111"/>
      <c r="X592" s="109"/>
      <c r="Y592" s="137"/>
      <c r="Z592" s="111"/>
      <c r="AA592" s="109"/>
      <c r="AB592" s="137"/>
      <c r="AC592" s="108"/>
      <c r="AD592" s="109"/>
      <c r="AE592" s="110"/>
    </row>
    <row r="593" customFormat="false" ht="27.6" hidden="false" customHeight="true" outlineLevel="0" collapsed="false">
      <c r="A593" s="236"/>
      <c r="B593" s="86"/>
      <c r="C593" s="86"/>
      <c r="D593" s="86"/>
      <c r="E593" s="86"/>
      <c r="F593" s="89"/>
      <c r="G593" s="63" t="s">
        <v>208</v>
      </c>
      <c r="H593" s="56" t="n">
        <v>375250</v>
      </c>
      <c r="I593" s="98" t="s">
        <v>39</v>
      </c>
      <c r="J593" s="58" t="n">
        <v>21320</v>
      </c>
      <c r="K593" s="77" t="s">
        <v>1913</v>
      </c>
      <c r="L593" s="57"/>
      <c r="M593" s="58"/>
      <c r="N593" s="77" t="s">
        <v>1914</v>
      </c>
      <c r="O593" s="57"/>
      <c r="P593" s="58"/>
      <c r="Q593" s="56" t="n">
        <v>39.59</v>
      </c>
      <c r="R593" s="98" t="s">
        <v>39</v>
      </c>
      <c r="S593" s="58" t="n">
        <v>15.96</v>
      </c>
      <c r="T593" s="56"/>
      <c r="U593" s="57"/>
      <c r="V593" s="58"/>
      <c r="W593" s="71"/>
      <c r="X593" s="70"/>
      <c r="Y593" s="58"/>
      <c r="Z593" s="73"/>
      <c r="AA593" s="73"/>
      <c r="AB593" s="73"/>
      <c r="AC593" s="71"/>
      <c r="AD593" s="70"/>
      <c r="AE593" s="58"/>
    </row>
    <row r="594" customFormat="false" ht="29.2" hidden="false" customHeight="true" outlineLevel="0" collapsed="false">
      <c r="A594" s="239"/>
      <c r="B594" s="239"/>
      <c r="C594" s="51"/>
      <c r="D594" s="51"/>
      <c r="E594" s="51"/>
      <c r="F594" s="53"/>
      <c r="G594" s="63" t="s">
        <v>176</v>
      </c>
      <c r="H594" s="209" t="str">
        <f aca="false">ROUND(H593*81/1000000,2)&amp;" ppm"</f>
        <v>30.4 ppm</v>
      </c>
      <c r="I594" s="91" t="s">
        <v>39</v>
      </c>
      <c r="J594" s="210" t="str">
        <f aca="false">ROUND(J593*81/1000000,2)&amp;" ppm"</f>
        <v>1.73 ppm</v>
      </c>
      <c r="K594" s="71"/>
      <c r="L594" s="57"/>
      <c r="M594" s="72"/>
      <c r="N594" s="56"/>
      <c r="O594" s="70"/>
      <c r="P594" s="58"/>
      <c r="Q594" s="209" t="str">
        <f aca="false">ROUND(Q593*246/1000,2)&amp;" ppb"</f>
        <v>9.74 ppb</v>
      </c>
      <c r="R594" s="91" t="s">
        <v>39</v>
      </c>
      <c r="S594" s="210" t="str">
        <f aca="false">ROUND(S593*246/1000,2)&amp;" ppb"</f>
        <v>3.93 ppb</v>
      </c>
      <c r="T594" s="56"/>
      <c r="U594" s="70"/>
      <c r="V594" s="72"/>
      <c r="W594" s="56"/>
      <c r="X594" s="70"/>
      <c r="Y594" s="72"/>
      <c r="Z594" s="73"/>
      <c r="AA594" s="72"/>
      <c r="AB594" s="72"/>
      <c r="AC594" s="71"/>
      <c r="AD594" s="70"/>
      <c r="AE594" s="72"/>
    </row>
    <row r="595" customFormat="false" ht="34.3" hidden="false" customHeight="true" outlineLevel="0" collapsed="false">
      <c r="A595" s="227" t="s">
        <v>1915</v>
      </c>
      <c r="B595" s="24" t="s">
        <v>1916</v>
      </c>
      <c r="C595" s="203" t="s">
        <v>1917</v>
      </c>
      <c r="D595" s="25" t="n">
        <v>13.566</v>
      </c>
      <c r="E595" s="26" t="s">
        <v>1918</v>
      </c>
      <c r="F595" s="27" t="n">
        <v>44874</v>
      </c>
      <c r="G595" s="28" t="s">
        <v>111</v>
      </c>
      <c r="H595" s="108"/>
      <c r="I595" s="109" t="s">
        <v>27</v>
      </c>
      <c r="J595" s="110"/>
      <c r="K595" s="108"/>
      <c r="L595" s="109" t="s">
        <v>28</v>
      </c>
      <c r="M595" s="110"/>
      <c r="N595" s="108"/>
      <c r="O595" s="109" t="s">
        <v>29</v>
      </c>
      <c r="P595" s="110"/>
      <c r="Q595" s="108"/>
      <c r="R595" s="109" t="s">
        <v>30</v>
      </c>
      <c r="S595" s="110"/>
      <c r="T595" s="111"/>
      <c r="U595" s="109" t="s">
        <v>112</v>
      </c>
      <c r="V595" s="110"/>
      <c r="W595" s="108"/>
      <c r="X595" s="109" t="s">
        <v>32</v>
      </c>
      <c r="Y595" s="110"/>
      <c r="Z595" s="108"/>
      <c r="AA595" s="109" t="s">
        <v>98</v>
      </c>
      <c r="AB595" s="110"/>
      <c r="AC595" s="112" t="s">
        <v>34</v>
      </c>
      <c r="AD595" s="112"/>
      <c r="AE595" s="112"/>
    </row>
    <row r="596" customFormat="false" ht="29.05" hidden="false" customHeight="true" outlineLevel="0" collapsed="false">
      <c r="A596" s="93" t="s">
        <v>1919</v>
      </c>
      <c r="B596" s="93" t="s">
        <v>1920</v>
      </c>
      <c r="C596" s="93"/>
      <c r="D596" s="93"/>
      <c r="E596" s="93"/>
      <c r="F596" s="96" t="n">
        <v>44888</v>
      </c>
      <c r="G596" s="28" t="s">
        <v>208</v>
      </c>
      <c r="H596" s="35" t="s">
        <v>1139</v>
      </c>
      <c r="I596" s="33"/>
      <c r="J596" s="36"/>
      <c r="K596" s="35" t="s">
        <v>1921</v>
      </c>
      <c r="L596" s="33"/>
      <c r="M596" s="36"/>
      <c r="N596" s="35" t="n">
        <v>0.3264</v>
      </c>
      <c r="O596" s="33" t="s">
        <v>39</v>
      </c>
      <c r="P596" s="36" t="n">
        <v>0.2677</v>
      </c>
      <c r="Q596" s="35" t="n">
        <v>10.65</v>
      </c>
      <c r="R596" s="33" t="s">
        <v>39</v>
      </c>
      <c r="S596" s="36" t="n">
        <v>1.524</v>
      </c>
      <c r="T596" s="35" t="s">
        <v>1142</v>
      </c>
      <c r="U596" s="33"/>
      <c r="V596" s="36"/>
      <c r="W596" s="35" t="s">
        <v>1922</v>
      </c>
      <c r="X596" s="30"/>
      <c r="Y596" s="36"/>
      <c r="Z596" s="35" t="s">
        <v>1923</v>
      </c>
      <c r="AA596" s="33"/>
      <c r="AB596" s="36"/>
      <c r="AC596" s="167"/>
      <c r="AD596" s="167"/>
      <c r="AE596" s="167"/>
    </row>
    <row r="597" customFormat="false" ht="28.4" hidden="false" customHeight="true" outlineLevel="0" collapsed="false">
      <c r="A597" s="93"/>
      <c r="B597" s="93" t="s">
        <v>1924</v>
      </c>
      <c r="C597" s="93"/>
      <c r="D597" s="93"/>
      <c r="E597" s="93"/>
      <c r="F597" s="96"/>
      <c r="G597" s="28" t="s">
        <v>176</v>
      </c>
      <c r="H597" s="205" t="str">
        <f aca="false">"&lt;"&amp;ROUND(RIGHT(H596,LEN(H596)-1)*81/1000,2)&amp;" ppb"</f>
        <v>&lt;0.21 ppb</v>
      </c>
      <c r="I597" s="33"/>
      <c r="J597" s="206"/>
      <c r="K597" s="205" t="str">
        <f aca="false">"&lt;"&amp;ROUND(RIGHT(K596,LEN(K596)-1)*81/1000,2)&amp;" ppb"</f>
        <v>&lt;1.71 ppb</v>
      </c>
      <c r="L597" s="33"/>
      <c r="M597" s="206"/>
      <c r="N597" s="205" t="str">
        <f aca="false">ROUND(N596*1760/1000,2)&amp;" ppb"</f>
        <v>0.57 ppb</v>
      </c>
      <c r="O597" s="33" t="s">
        <v>39</v>
      </c>
      <c r="P597" s="206" t="str">
        <f aca="false">ROUND(P596*1760/1000,2)&amp;" ppb"</f>
        <v>0.47 ppb</v>
      </c>
      <c r="Q597" s="205" t="str">
        <f aca="false">ROUND(Q596*246/1000,2)&amp;" ppb"</f>
        <v>2.62 ppb</v>
      </c>
      <c r="R597" s="33" t="s">
        <v>39</v>
      </c>
      <c r="S597" s="206" t="str">
        <f aca="false">ROUND(S596*246/1000,2)&amp;" ppb"</f>
        <v>0.37 ppb</v>
      </c>
      <c r="T597" s="205" t="str">
        <f aca="false">"&lt;"&amp;ROUND(RIGHT(T596,LEN(T596)-1)*32300/1000000,2)&amp;" ppm"</f>
        <v>&lt;0.75 ppm</v>
      </c>
      <c r="U597" s="33"/>
      <c r="V597" s="206"/>
      <c r="W597" s="29"/>
      <c r="X597" s="33"/>
      <c r="Y597" s="31"/>
      <c r="Z597" s="29"/>
      <c r="AA597" s="33"/>
      <c r="AB597" s="31"/>
      <c r="AC597" s="37"/>
      <c r="AD597" s="33"/>
      <c r="AE597" s="38"/>
    </row>
    <row r="598" customFormat="false" ht="30" hidden="false" customHeight="true" outlineLevel="0" collapsed="false">
      <c r="A598" s="93"/>
      <c r="B598" s="93"/>
      <c r="C598" s="93"/>
      <c r="D598" s="93"/>
      <c r="E598" s="93"/>
      <c r="F598" s="96"/>
      <c r="G598" s="28" t="s">
        <v>111</v>
      </c>
      <c r="H598" s="134" t="s">
        <v>115</v>
      </c>
      <c r="I598" s="134"/>
      <c r="J598" s="134"/>
      <c r="K598" s="108"/>
      <c r="L598" s="109" t="s">
        <v>80</v>
      </c>
      <c r="M598" s="110"/>
      <c r="N598" s="135"/>
      <c r="O598" s="109" t="s">
        <v>81</v>
      </c>
      <c r="P598" s="136"/>
      <c r="Q598" s="135"/>
      <c r="R598" s="109" t="s">
        <v>117</v>
      </c>
      <c r="S598" s="136"/>
      <c r="T598" s="111"/>
      <c r="U598" s="109" t="s">
        <v>1925</v>
      </c>
      <c r="V598" s="137"/>
      <c r="W598" s="111"/>
      <c r="X598" s="109" t="s">
        <v>1926</v>
      </c>
      <c r="Y598" s="137"/>
      <c r="Z598" s="111"/>
      <c r="AA598" s="109"/>
      <c r="AB598" s="137"/>
      <c r="AC598" s="108"/>
      <c r="AD598" s="109"/>
      <c r="AE598" s="110"/>
    </row>
    <row r="599" customFormat="false" ht="27.6" hidden="false" customHeight="true" outlineLevel="0" collapsed="false">
      <c r="A599" s="230"/>
      <c r="B599" s="93"/>
      <c r="C599" s="93"/>
      <c r="D599" s="93"/>
      <c r="E599" s="93"/>
      <c r="F599" s="96"/>
      <c r="G599" s="28" t="s">
        <v>208</v>
      </c>
      <c r="H599" s="35" t="s">
        <v>1927</v>
      </c>
      <c r="I599" s="30"/>
      <c r="J599" s="287"/>
      <c r="K599" s="35" t="n">
        <v>6.5468</v>
      </c>
      <c r="L599" s="30" t="s">
        <v>39</v>
      </c>
      <c r="M599" s="36" t="n">
        <v>5.548</v>
      </c>
      <c r="N599" s="35" t="n">
        <v>3.4212</v>
      </c>
      <c r="O599" s="30" t="s">
        <v>39</v>
      </c>
      <c r="P599" s="36" t="n">
        <v>1.054</v>
      </c>
      <c r="Q599" s="35" t="n">
        <v>5.23</v>
      </c>
      <c r="R599" s="30" t="s">
        <v>39</v>
      </c>
      <c r="S599" s="36" t="n">
        <v>2.023</v>
      </c>
      <c r="T599" s="35" t="n">
        <v>0.8592</v>
      </c>
      <c r="U599" s="33" t="s">
        <v>39</v>
      </c>
      <c r="V599" s="36" t="n">
        <v>0.68</v>
      </c>
      <c r="W599" s="35" t="n">
        <v>2.5378</v>
      </c>
      <c r="X599" s="33" t="s">
        <v>39</v>
      </c>
      <c r="Y599" s="36" t="n">
        <v>0.945</v>
      </c>
      <c r="Z599" s="37"/>
      <c r="AA599" s="37"/>
      <c r="AB599" s="37"/>
      <c r="AC599" s="29"/>
      <c r="AD599" s="33"/>
      <c r="AE599" s="36"/>
    </row>
    <row r="600" customFormat="false" ht="29.2" hidden="false" customHeight="true" outlineLevel="0" collapsed="false">
      <c r="A600" s="232"/>
      <c r="B600" s="232"/>
      <c r="C600" s="39"/>
      <c r="D600" s="39"/>
      <c r="E600" s="39"/>
      <c r="F600" s="40"/>
      <c r="G600" s="28" t="s">
        <v>176</v>
      </c>
      <c r="H600" s="205" t="str">
        <f aca="false">"&lt;"&amp;ROUND(RIGHT(H599,LEN(H599)-1)*81/1000,2)&amp;" ppb"</f>
        <v>&lt;28.91 ppb</v>
      </c>
      <c r="I600" s="33"/>
      <c r="J600" s="206"/>
      <c r="K600" s="29"/>
      <c r="L600" s="30"/>
      <c r="M600" s="31"/>
      <c r="N600" s="35"/>
      <c r="O600" s="33"/>
      <c r="P600" s="36"/>
      <c r="Q600" s="205" t="str">
        <f aca="false">ROUND(Q599*246/1000,2)&amp;" ppb"</f>
        <v>1.29 ppb</v>
      </c>
      <c r="R600" s="33" t="s">
        <v>39</v>
      </c>
      <c r="S600" s="206" t="str">
        <f aca="false">ROUND(S599*246/1000,2)&amp;" ppb"</f>
        <v>0.5 ppb</v>
      </c>
      <c r="T600" s="29"/>
      <c r="U600" s="31"/>
      <c r="V600" s="31"/>
      <c r="W600" s="35"/>
      <c r="X600" s="33"/>
      <c r="Y600" s="31"/>
      <c r="Z600" s="37"/>
      <c r="AA600" s="31"/>
      <c r="AB600" s="31"/>
      <c r="AC600" s="29"/>
      <c r="AD600" s="33"/>
      <c r="AE600" s="31"/>
    </row>
    <row r="601" customFormat="false" ht="34.3" hidden="false" customHeight="true" outlineLevel="0" collapsed="false">
      <c r="A601" s="233" t="s">
        <v>1928</v>
      </c>
      <c r="B601" s="41" t="s">
        <v>1929</v>
      </c>
      <c r="C601" s="189" t="s">
        <v>1930</v>
      </c>
      <c r="D601" s="76" t="n">
        <v>6.841</v>
      </c>
      <c r="E601" s="42" t="s">
        <v>1931</v>
      </c>
      <c r="F601" s="62" t="n">
        <v>44888</v>
      </c>
      <c r="G601" s="63" t="s">
        <v>111</v>
      </c>
      <c r="H601" s="108"/>
      <c r="I601" s="109" t="s">
        <v>27</v>
      </c>
      <c r="J601" s="110"/>
      <c r="K601" s="108"/>
      <c r="L601" s="109" t="s">
        <v>28</v>
      </c>
      <c r="M601" s="110"/>
      <c r="N601" s="108"/>
      <c r="O601" s="109" t="s">
        <v>29</v>
      </c>
      <c r="P601" s="110"/>
      <c r="Q601" s="108"/>
      <c r="R601" s="109" t="s">
        <v>30</v>
      </c>
      <c r="S601" s="110"/>
      <c r="T601" s="111"/>
      <c r="U601" s="109" t="s">
        <v>112</v>
      </c>
      <c r="V601" s="110"/>
      <c r="W601" s="108"/>
      <c r="X601" s="109" t="s">
        <v>32</v>
      </c>
      <c r="Y601" s="110"/>
      <c r="Z601" s="108"/>
      <c r="AA601" s="109" t="s">
        <v>98</v>
      </c>
      <c r="AB601" s="110"/>
      <c r="AC601" s="112" t="s">
        <v>34</v>
      </c>
      <c r="AD601" s="112"/>
      <c r="AE601" s="112"/>
    </row>
    <row r="602" customFormat="false" ht="29.05" hidden="false" customHeight="true" outlineLevel="0" collapsed="false">
      <c r="A602" s="86" t="s">
        <v>1919</v>
      </c>
      <c r="B602" s="354" t="s">
        <v>1932</v>
      </c>
      <c r="C602" s="86"/>
      <c r="D602" s="86"/>
      <c r="E602" s="86"/>
      <c r="F602" s="89" t="n">
        <v>44895</v>
      </c>
      <c r="G602" s="63" t="s">
        <v>208</v>
      </c>
      <c r="H602" s="77" t="s">
        <v>1933</v>
      </c>
      <c r="I602" s="70"/>
      <c r="J602" s="58"/>
      <c r="K602" s="77" t="s">
        <v>1934</v>
      </c>
      <c r="L602" s="70"/>
      <c r="M602" s="58"/>
      <c r="N602" s="56" t="n">
        <v>0.9225</v>
      </c>
      <c r="O602" s="91" t="s">
        <v>39</v>
      </c>
      <c r="P602" s="58" t="n">
        <v>0.3649</v>
      </c>
      <c r="Q602" s="56" t="n">
        <v>2.173</v>
      </c>
      <c r="R602" s="91" t="s">
        <v>39</v>
      </c>
      <c r="S602" s="58" t="n">
        <v>1.562</v>
      </c>
      <c r="T602" s="56" t="n">
        <v>115.33</v>
      </c>
      <c r="U602" s="91" t="s">
        <v>39</v>
      </c>
      <c r="V602" s="58" t="n">
        <v>63.56</v>
      </c>
      <c r="W602" s="77" t="s">
        <v>1935</v>
      </c>
      <c r="X602" s="57"/>
      <c r="Y602" s="58"/>
      <c r="Z602" s="77" t="s">
        <v>1936</v>
      </c>
      <c r="AA602" s="70"/>
      <c r="AB602" s="58"/>
      <c r="AC602" s="69"/>
      <c r="AD602" s="69"/>
      <c r="AE602" s="69"/>
    </row>
    <row r="603" customFormat="false" ht="28.4" hidden="false" customHeight="true" outlineLevel="0" collapsed="false">
      <c r="A603" s="86"/>
      <c r="B603" s="86" t="s">
        <v>1924</v>
      </c>
      <c r="C603" s="86"/>
      <c r="D603" s="86"/>
      <c r="E603" s="86"/>
      <c r="F603" s="89"/>
      <c r="G603" s="63" t="s">
        <v>176</v>
      </c>
      <c r="H603" s="209" t="str">
        <f aca="false">"&lt;"&amp;ROUND(RIGHT(H602,LEN(H602)-1)*81/1000,2)&amp;" ppb"</f>
        <v>&lt;0.14 ppb</v>
      </c>
      <c r="I603" s="70"/>
      <c r="J603" s="210"/>
      <c r="K603" s="209" t="str">
        <f aca="false">"&lt;"&amp;ROUND(RIGHT(K602,LEN(K602)-1)*81/1000,2)&amp;" ppb"</f>
        <v>&lt;2.05 ppb</v>
      </c>
      <c r="L603" s="70"/>
      <c r="M603" s="210"/>
      <c r="N603" s="209" t="str">
        <f aca="false">ROUND(N602*1760/1000,2)&amp;" ppb"</f>
        <v>1.62 ppb</v>
      </c>
      <c r="O603" s="91" t="s">
        <v>39</v>
      </c>
      <c r="P603" s="210" t="str">
        <f aca="false">ROUND(P602*1760/1000,2)&amp;" ppb"</f>
        <v>0.64 ppb</v>
      </c>
      <c r="Q603" s="209" t="str">
        <f aca="false">ROUND(Q602*246/1000,2)&amp;" ppb"</f>
        <v>0.53 ppb</v>
      </c>
      <c r="R603" s="91" t="s">
        <v>39</v>
      </c>
      <c r="S603" s="210" t="str">
        <f aca="false">ROUND(S602*246/1000,2)&amp;" ppb"</f>
        <v>0.38 ppb</v>
      </c>
      <c r="T603" s="209" t="str">
        <f aca="false">ROUND(T602*32300/1000000,2)&amp;" ppm"</f>
        <v>3.73 ppm</v>
      </c>
      <c r="U603" s="91" t="s">
        <v>39</v>
      </c>
      <c r="V603" s="210" t="str">
        <f aca="false">ROUND(V602*32300/1000000,2)&amp;" ppm"</f>
        <v>2.05 ppm</v>
      </c>
      <c r="W603" s="71"/>
      <c r="X603" s="70"/>
      <c r="Y603" s="72"/>
      <c r="Z603" s="71"/>
      <c r="AA603" s="70"/>
      <c r="AB603" s="72"/>
      <c r="AC603" s="73"/>
      <c r="AD603" s="70"/>
      <c r="AE603" s="74"/>
    </row>
    <row r="604" customFormat="false" ht="30" hidden="false" customHeight="true" outlineLevel="0" collapsed="false">
      <c r="A604" s="86"/>
      <c r="B604" s="86"/>
      <c r="C604" s="86"/>
      <c r="D604" s="86"/>
      <c r="E604" s="86"/>
      <c r="F604" s="89"/>
      <c r="G604" s="63" t="s">
        <v>111</v>
      </c>
      <c r="H604" s="134" t="s">
        <v>115</v>
      </c>
      <c r="I604" s="134"/>
      <c r="J604" s="134"/>
      <c r="K604" s="108"/>
      <c r="L604" s="109" t="s">
        <v>80</v>
      </c>
      <c r="M604" s="110"/>
      <c r="N604" s="135"/>
      <c r="O604" s="109" t="s">
        <v>81</v>
      </c>
      <c r="P604" s="136"/>
      <c r="Q604" s="135"/>
      <c r="R604" s="109" t="s">
        <v>117</v>
      </c>
      <c r="S604" s="136"/>
      <c r="T604" s="111"/>
      <c r="U604" s="109" t="s">
        <v>1925</v>
      </c>
      <c r="V604" s="137"/>
      <c r="W604" s="111"/>
      <c r="X604" s="109" t="s">
        <v>1926</v>
      </c>
      <c r="Y604" s="137"/>
      <c r="Z604" s="111"/>
      <c r="AA604" s="109"/>
      <c r="AB604" s="137"/>
      <c r="AC604" s="108"/>
      <c r="AD604" s="109"/>
      <c r="AE604" s="110"/>
    </row>
    <row r="605" customFormat="false" ht="27.6" hidden="false" customHeight="true" outlineLevel="0" collapsed="false">
      <c r="A605" s="236"/>
      <c r="B605" s="86"/>
      <c r="C605" s="86"/>
      <c r="D605" s="86"/>
      <c r="E605" s="86"/>
      <c r="F605" s="89"/>
      <c r="G605" s="63" t="s">
        <v>208</v>
      </c>
      <c r="H605" s="77" t="s">
        <v>1937</v>
      </c>
      <c r="I605" s="57"/>
      <c r="J605" s="237"/>
      <c r="K605" s="77" t="s">
        <v>1938</v>
      </c>
      <c r="L605" s="57"/>
      <c r="M605" s="237"/>
      <c r="N605" s="56" t="n">
        <v>4.2869</v>
      </c>
      <c r="O605" s="98" t="s">
        <v>39</v>
      </c>
      <c r="P605" s="58" t="n">
        <v>2.302</v>
      </c>
      <c r="Q605" s="56" t="n">
        <v>9.204</v>
      </c>
      <c r="R605" s="98" t="s">
        <v>39</v>
      </c>
      <c r="S605" s="58" t="n">
        <v>2.853</v>
      </c>
      <c r="T605" s="56" t="n">
        <v>1.331</v>
      </c>
      <c r="U605" s="91" t="s">
        <v>39</v>
      </c>
      <c r="V605" s="58" t="n">
        <v>0.8092</v>
      </c>
      <c r="W605" s="56" t="n">
        <v>2.4025</v>
      </c>
      <c r="X605" s="91" t="s">
        <v>39</v>
      </c>
      <c r="Y605" s="58" t="n">
        <v>1.622</v>
      </c>
      <c r="Z605" s="73"/>
      <c r="AA605" s="73"/>
      <c r="AB605" s="73"/>
      <c r="AC605" s="71"/>
      <c r="AD605" s="70"/>
      <c r="AE605" s="58"/>
    </row>
    <row r="606" customFormat="false" ht="30.65" hidden="false" customHeight="true" outlineLevel="0" collapsed="false">
      <c r="A606" s="239"/>
      <c r="B606" s="239"/>
      <c r="C606" s="51"/>
      <c r="D606" s="51"/>
      <c r="E606" s="51"/>
      <c r="F606" s="53"/>
      <c r="G606" s="63" t="s">
        <v>176</v>
      </c>
      <c r="H606" s="209" t="str">
        <f aca="false">"&lt;"&amp;ROUND(RIGHT(H605,LEN(H605)-1)*81/1000,2)&amp;" ppb"</f>
        <v>&lt;77.09 ppb</v>
      </c>
      <c r="I606" s="70"/>
      <c r="J606" s="210"/>
      <c r="K606" s="71"/>
      <c r="L606" s="57"/>
      <c r="M606" s="72"/>
      <c r="N606" s="56"/>
      <c r="O606" s="70"/>
      <c r="P606" s="58"/>
      <c r="Q606" s="209" t="str">
        <f aca="false">ROUND(Q605*246/1000,2)&amp;" ppb"</f>
        <v>2.26 ppb</v>
      </c>
      <c r="R606" s="91" t="s">
        <v>39</v>
      </c>
      <c r="S606" s="210" t="str">
        <f aca="false">ROUND(S605*246/1000,2)&amp;" ppb"</f>
        <v>0.7 ppb</v>
      </c>
      <c r="T606" s="71"/>
      <c r="U606" s="72"/>
      <c r="V606" s="72"/>
      <c r="W606" s="56"/>
      <c r="X606" s="70"/>
      <c r="Y606" s="72"/>
      <c r="Z606" s="73"/>
      <c r="AA606" s="72"/>
      <c r="AB606" s="72"/>
      <c r="AC606" s="71"/>
      <c r="AD606" s="70"/>
      <c r="AE606" s="72"/>
    </row>
    <row r="607" customFormat="false" ht="34.3" hidden="false" customHeight="true" outlineLevel="0" collapsed="false">
      <c r="A607" s="227" t="s">
        <v>1939</v>
      </c>
      <c r="B607" s="24" t="s">
        <v>1940</v>
      </c>
      <c r="C607" s="203" t="s">
        <v>1941</v>
      </c>
      <c r="D607" s="25" t="n">
        <v>6.862</v>
      </c>
      <c r="E607" s="26" t="s">
        <v>1942</v>
      </c>
      <c r="F607" s="27" t="n">
        <v>44895</v>
      </c>
      <c r="G607" s="28" t="s">
        <v>111</v>
      </c>
      <c r="H607" s="108"/>
      <c r="I607" s="109" t="s">
        <v>27</v>
      </c>
      <c r="J607" s="110"/>
      <c r="K607" s="108"/>
      <c r="L607" s="109" t="s">
        <v>28</v>
      </c>
      <c r="M607" s="110"/>
      <c r="N607" s="108"/>
      <c r="O607" s="109" t="s">
        <v>29</v>
      </c>
      <c r="P607" s="110"/>
      <c r="Q607" s="108"/>
      <c r="R607" s="109" t="s">
        <v>30</v>
      </c>
      <c r="S607" s="110"/>
      <c r="T607" s="111"/>
      <c r="U607" s="109" t="s">
        <v>112</v>
      </c>
      <c r="V607" s="110"/>
      <c r="W607" s="108"/>
      <c r="X607" s="109" t="s">
        <v>32</v>
      </c>
      <c r="Y607" s="110"/>
      <c r="Z607" s="108"/>
      <c r="AA607" s="109" t="s">
        <v>98</v>
      </c>
      <c r="AB607" s="110"/>
      <c r="AC607" s="112" t="s">
        <v>34</v>
      </c>
      <c r="AD607" s="112"/>
      <c r="AE607" s="112"/>
    </row>
    <row r="608" customFormat="false" ht="29.05" hidden="false" customHeight="true" outlineLevel="0" collapsed="false">
      <c r="A608" s="93" t="s">
        <v>1919</v>
      </c>
      <c r="B608" s="355" t="s">
        <v>1932</v>
      </c>
      <c r="C608" s="93"/>
      <c r="D608" s="93"/>
      <c r="E608" s="93"/>
      <c r="F608" s="96" t="n">
        <v>44902</v>
      </c>
      <c r="G608" s="28" t="s">
        <v>208</v>
      </c>
      <c r="H608" s="35" t="n">
        <v>14870</v>
      </c>
      <c r="I608" s="33" t="s">
        <v>39</v>
      </c>
      <c r="J608" s="36" t="n">
        <v>330.6</v>
      </c>
      <c r="K608" s="35" t="n">
        <v>40070</v>
      </c>
      <c r="L608" s="33" t="s">
        <v>39</v>
      </c>
      <c r="M608" s="36" t="n">
        <v>1910</v>
      </c>
      <c r="N608" s="35" t="n">
        <v>1051</v>
      </c>
      <c r="O608" s="33" t="s">
        <v>39</v>
      </c>
      <c r="P608" s="36" t="n">
        <v>24.73</v>
      </c>
      <c r="Q608" s="35" t="n">
        <v>8635</v>
      </c>
      <c r="R608" s="33" t="s">
        <v>39</v>
      </c>
      <c r="S608" s="36" t="n">
        <v>244.9</v>
      </c>
      <c r="T608" s="35" t="n">
        <v>79438</v>
      </c>
      <c r="U608" s="33" t="s">
        <v>39</v>
      </c>
      <c r="V608" s="36" t="n">
        <v>4206</v>
      </c>
      <c r="W608" s="35" t="s">
        <v>1943</v>
      </c>
      <c r="X608" s="30"/>
      <c r="Y608" s="36"/>
      <c r="Z608" s="35" t="s">
        <v>1944</v>
      </c>
      <c r="AA608" s="33"/>
      <c r="AB608" s="36"/>
      <c r="AC608" s="167"/>
      <c r="AD608" s="167"/>
      <c r="AE608" s="167"/>
    </row>
    <row r="609" customFormat="false" ht="28.4" hidden="false" customHeight="true" outlineLevel="0" collapsed="false">
      <c r="A609" s="93"/>
      <c r="B609" s="93" t="s">
        <v>1924</v>
      </c>
      <c r="C609" s="93"/>
      <c r="D609" s="93"/>
      <c r="E609" s="93"/>
      <c r="F609" s="96"/>
      <c r="G609" s="28" t="s">
        <v>176</v>
      </c>
      <c r="H609" s="205" t="str">
        <f aca="false">ROUND(H608*81/1000,2)&amp;" ppb"</f>
        <v>1204.47 ppb</v>
      </c>
      <c r="I609" s="33" t="s">
        <v>39</v>
      </c>
      <c r="J609" s="206" t="str">
        <f aca="false">ROUND(J608*81/1000,2)&amp;" ppb"</f>
        <v>26.78 ppb</v>
      </c>
      <c r="K609" s="205" t="str">
        <f aca="false">ROUND(K608*81/1000,2)&amp;" ppb"</f>
        <v>3245.67 ppb</v>
      </c>
      <c r="L609" s="33" t="s">
        <v>39</v>
      </c>
      <c r="M609" s="206" t="str">
        <f aca="false">ROUND(M608*81/1000,2)&amp;" ppb"</f>
        <v>154.71 ppb</v>
      </c>
      <c r="N609" s="205" t="str">
        <f aca="false">ROUND(N608*1760/1000,2)&amp;" ppb"</f>
        <v>1849.76 ppb</v>
      </c>
      <c r="O609" s="33" t="s">
        <v>39</v>
      </c>
      <c r="P609" s="206" t="str">
        <f aca="false">ROUND(P608*1760/1000,2)&amp;" ppb"</f>
        <v>43.52 ppb</v>
      </c>
      <c r="Q609" s="205" t="str">
        <f aca="false">ROUND(Q608*246/1000,2)&amp;" ppb"</f>
        <v>2124.21 ppb</v>
      </c>
      <c r="R609" s="33" t="s">
        <v>39</v>
      </c>
      <c r="S609" s="206" t="str">
        <f aca="false">ROUND(S608*246/1000,2)&amp;" ppb"</f>
        <v>60.25 ppb</v>
      </c>
      <c r="T609" s="205" t="str">
        <f aca="false">ROUND(T608*32300/1000000,2)&amp;" ppm"</f>
        <v>2565.85 ppm</v>
      </c>
      <c r="U609" s="33" t="s">
        <v>39</v>
      </c>
      <c r="V609" s="206" t="str">
        <f aca="false">ROUND(V608*32300/1000000,2)&amp;" ppm"</f>
        <v>135.85 ppm</v>
      </c>
      <c r="W609" s="29"/>
      <c r="X609" s="33"/>
      <c r="Y609" s="31"/>
      <c r="Z609" s="29"/>
      <c r="AA609" s="33"/>
      <c r="AB609" s="31"/>
      <c r="AC609" s="37"/>
      <c r="AD609" s="33"/>
      <c r="AE609" s="38"/>
    </row>
    <row r="610" customFormat="false" ht="30" hidden="false" customHeight="true" outlineLevel="0" collapsed="false">
      <c r="A610" s="93"/>
      <c r="B610" s="93"/>
      <c r="C610" s="93"/>
      <c r="D610" s="93"/>
      <c r="E610" s="93"/>
      <c r="F610" s="96"/>
      <c r="G610" s="28" t="s">
        <v>111</v>
      </c>
      <c r="H610" s="134" t="s">
        <v>115</v>
      </c>
      <c r="I610" s="134"/>
      <c r="J610" s="134"/>
      <c r="K610" s="108"/>
      <c r="L610" s="109" t="s">
        <v>80</v>
      </c>
      <c r="M610" s="110"/>
      <c r="N610" s="135"/>
      <c r="O610" s="109" t="s">
        <v>81</v>
      </c>
      <c r="P610" s="136"/>
      <c r="Q610" s="135"/>
      <c r="R610" s="109" t="s">
        <v>117</v>
      </c>
      <c r="S610" s="136"/>
      <c r="T610" s="111"/>
      <c r="U610" s="109" t="s">
        <v>1925</v>
      </c>
      <c r="V610" s="137"/>
      <c r="W610" s="111"/>
      <c r="X610" s="109" t="s">
        <v>1926</v>
      </c>
      <c r="Y610" s="137"/>
      <c r="Z610" s="111"/>
      <c r="AA610" s="109"/>
      <c r="AB610" s="137"/>
      <c r="AC610" s="108"/>
      <c r="AD610" s="109"/>
      <c r="AE610" s="110"/>
    </row>
    <row r="611" customFormat="false" ht="27.6" hidden="false" customHeight="true" outlineLevel="0" collapsed="false">
      <c r="A611" s="230"/>
      <c r="B611" s="93"/>
      <c r="C611" s="93"/>
      <c r="D611" s="93"/>
      <c r="E611" s="93"/>
      <c r="F611" s="96"/>
      <c r="G611" s="28" t="s">
        <v>208</v>
      </c>
      <c r="H611" s="35" t="n">
        <v>73510</v>
      </c>
      <c r="I611" s="30" t="s">
        <v>39</v>
      </c>
      <c r="J611" s="287" t="n">
        <v>4452</v>
      </c>
      <c r="K611" s="35" t="s">
        <v>1945</v>
      </c>
      <c r="L611" s="30"/>
      <c r="M611" s="287"/>
      <c r="N611" s="35" t="n">
        <v>105.72</v>
      </c>
      <c r="O611" s="30" t="s">
        <v>39</v>
      </c>
      <c r="P611" s="36" t="n">
        <v>34.27</v>
      </c>
      <c r="Q611" s="35" t="n">
        <v>12470</v>
      </c>
      <c r="R611" s="30" t="s">
        <v>39</v>
      </c>
      <c r="S611" s="36" t="n">
        <v>319.2</v>
      </c>
      <c r="T611" s="35" t="s">
        <v>1946</v>
      </c>
      <c r="U611" s="33"/>
      <c r="V611" s="36"/>
      <c r="W611" s="100" t="s">
        <v>1947</v>
      </c>
      <c r="X611" s="33"/>
      <c r="Y611" s="36"/>
      <c r="Z611" s="37"/>
      <c r="AA611" s="37"/>
      <c r="AB611" s="37"/>
      <c r="AC611" s="29"/>
      <c r="AD611" s="33"/>
      <c r="AE611" s="36"/>
    </row>
    <row r="612" customFormat="false" ht="29.2" hidden="false" customHeight="true" outlineLevel="0" collapsed="false">
      <c r="A612" s="232"/>
      <c r="B612" s="232"/>
      <c r="C612" s="39"/>
      <c r="D612" s="39"/>
      <c r="E612" s="39"/>
      <c r="F612" s="40"/>
      <c r="G612" s="28" t="s">
        <v>176</v>
      </c>
      <c r="H612" s="205" t="str">
        <f aca="false">ROUND(H611*81/1000,2)&amp;" ppb"</f>
        <v>5954.31 ppb</v>
      </c>
      <c r="I612" s="33" t="s">
        <v>39</v>
      </c>
      <c r="J612" s="206" t="str">
        <f aca="false">ROUND(J611*81/1000,2)&amp;" ppb"</f>
        <v>360.61 ppb</v>
      </c>
      <c r="K612" s="29"/>
      <c r="L612" s="30"/>
      <c r="M612" s="31"/>
      <c r="N612" s="35"/>
      <c r="O612" s="33"/>
      <c r="P612" s="36"/>
      <c r="Q612" s="205" t="str">
        <f aca="false">ROUND(Q611*246/1000,2)&amp;" ppb"</f>
        <v>3067.62 ppb</v>
      </c>
      <c r="R612" s="33" t="s">
        <v>39</v>
      </c>
      <c r="S612" s="206" t="str">
        <f aca="false">ROUND(S611*246/1000,2)&amp;" ppb"</f>
        <v>78.52 ppb</v>
      </c>
      <c r="T612" s="29"/>
      <c r="U612" s="31"/>
      <c r="V612" s="31"/>
      <c r="W612" s="35"/>
      <c r="X612" s="33"/>
      <c r="Y612" s="31"/>
      <c r="Z612" s="37"/>
      <c r="AA612" s="31"/>
      <c r="AB612" s="31"/>
      <c r="AC612" s="29"/>
      <c r="AD612" s="33"/>
      <c r="AE612" s="31"/>
    </row>
    <row r="613" customFormat="false" ht="34.3" hidden="false" customHeight="true" outlineLevel="0" collapsed="false">
      <c r="A613" s="233" t="s">
        <v>1948</v>
      </c>
      <c r="B613" s="41" t="s">
        <v>1916</v>
      </c>
      <c r="C613" s="189" t="s">
        <v>1949</v>
      </c>
      <c r="D613" s="76" t="n">
        <v>14.578</v>
      </c>
      <c r="E613" s="42" t="n">
        <v>230404</v>
      </c>
      <c r="F613" s="62" t="n">
        <v>45020</v>
      </c>
      <c r="G613" s="63" t="s">
        <v>111</v>
      </c>
      <c r="H613" s="108"/>
      <c r="I613" s="109" t="s">
        <v>27</v>
      </c>
      <c r="J613" s="110"/>
      <c r="K613" s="108"/>
      <c r="L613" s="109" t="s">
        <v>28</v>
      </c>
      <c r="M613" s="110"/>
      <c r="N613" s="108"/>
      <c r="O613" s="109" t="s">
        <v>29</v>
      </c>
      <c r="P613" s="110"/>
      <c r="Q613" s="108"/>
      <c r="R613" s="109" t="s">
        <v>30</v>
      </c>
      <c r="S613" s="110"/>
      <c r="T613" s="111"/>
      <c r="U613" s="109" t="s">
        <v>112</v>
      </c>
      <c r="V613" s="110"/>
      <c r="W613" s="108"/>
      <c r="X613" s="109" t="s">
        <v>32</v>
      </c>
      <c r="Y613" s="110"/>
      <c r="Z613" s="108"/>
      <c r="AA613" s="109" t="s">
        <v>98</v>
      </c>
      <c r="AB613" s="110"/>
      <c r="AC613" s="112" t="s">
        <v>34</v>
      </c>
      <c r="AD613" s="112"/>
      <c r="AE613" s="112"/>
    </row>
    <row r="614" customFormat="false" ht="29.05" hidden="false" customHeight="true" outlineLevel="0" collapsed="false">
      <c r="A614" s="86" t="s">
        <v>1919</v>
      </c>
      <c r="B614" s="86" t="s">
        <v>1950</v>
      </c>
      <c r="C614" s="86"/>
      <c r="D614" s="86"/>
      <c r="E614" s="86"/>
      <c r="F614" s="89" t="n">
        <v>45035</v>
      </c>
      <c r="G614" s="63" t="s">
        <v>208</v>
      </c>
      <c r="H614" s="56" t="n">
        <v>3.538</v>
      </c>
      <c r="I614" s="91" t="s">
        <v>39</v>
      </c>
      <c r="J614" s="58" t="n">
        <v>0.9308</v>
      </c>
      <c r="K614" s="77" t="s">
        <v>1951</v>
      </c>
      <c r="L614" s="70"/>
      <c r="M614" s="58"/>
      <c r="N614" s="56" t="n">
        <v>0.3841</v>
      </c>
      <c r="O614" s="91" t="s">
        <v>39</v>
      </c>
      <c r="P614" s="58" t="n">
        <v>0.2371</v>
      </c>
      <c r="Q614" s="56" t="n">
        <v>77.402</v>
      </c>
      <c r="R614" s="91" t="s">
        <v>39</v>
      </c>
      <c r="S614" s="58" t="n">
        <v>1.142</v>
      </c>
      <c r="T614" s="77" t="s">
        <v>1952</v>
      </c>
      <c r="U614" s="70"/>
      <c r="V614" s="58"/>
      <c r="W614" s="77" t="s">
        <v>1953</v>
      </c>
      <c r="X614" s="57"/>
      <c r="Y614" s="58"/>
      <c r="Z614" s="77" t="s">
        <v>431</v>
      </c>
      <c r="AA614" s="70"/>
      <c r="AB614" s="58"/>
      <c r="AC614" s="69"/>
      <c r="AD614" s="69"/>
      <c r="AE614" s="69"/>
    </row>
    <row r="615" customFormat="false" ht="28.4" hidden="false" customHeight="true" outlineLevel="0" collapsed="false">
      <c r="A615" s="86"/>
      <c r="B615" s="86" t="s">
        <v>1954</v>
      </c>
      <c r="C615" s="86"/>
      <c r="D615" s="86"/>
      <c r="E615" s="86"/>
      <c r="F615" s="89"/>
      <c r="G615" s="63" t="s">
        <v>176</v>
      </c>
      <c r="H615" s="209" t="str">
        <f aca="false">ROUND(H614*81/1000,2)&amp;" ppb"</f>
        <v>0.29 ppb</v>
      </c>
      <c r="I615" s="91" t="s">
        <v>39</v>
      </c>
      <c r="J615" s="210" t="str">
        <f aca="false">ROUND(J614*81/1000,2)&amp;" ppb"</f>
        <v>0.08 ppb</v>
      </c>
      <c r="K615" s="209" t="str">
        <f aca="false">"&lt;"&amp;ROUND(RIGHT(K614,LEN(K614)-1)*81/1000,2)&amp;" ppb"</f>
        <v>&lt;2.2 ppb</v>
      </c>
      <c r="L615" s="70"/>
      <c r="M615" s="210"/>
      <c r="N615" s="209" t="str">
        <f aca="false">ROUND(N614*1760/1000,2)&amp;" ppb"</f>
        <v>0.68 ppb</v>
      </c>
      <c r="O615" s="91" t="s">
        <v>39</v>
      </c>
      <c r="P615" s="210" t="str">
        <f aca="false">ROUND(P614*1760/1000,2)&amp;" ppb"</f>
        <v>0.42 ppb</v>
      </c>
      <c r="Q615" s="209" t="str">
        <f aca="false">ROUND(Q614*246/1000,2)&amp;" ppb"</f>
        <v>19.04 ppb</v>
      </c>
      <c r="R615" s="91" t="s">
        <v>39</v>
      </c>
      <c r="S615" s="210" t="str">
        <f aca="false">ROUND(S614*246/1000,2)&amp;" ppb"</f>
        <v>0.28 ppb</v>
      </c>
      <c r="T615" s="209" t="str">
        <f aca="false">"&lt;"&amp;ROUND(RIGHT(T614,LEN(T614)-1)*32300/1000000,2)&amp;" ppm"</f>
        <v>&lt;1.43 ppm</v>
      </c>
      <c r="U615" s="70"/>
      <c r="V615" s="210"/>
      <c r="W615" s="71"/>
      <c r="X615" s="70"/>
      <c r="Y615" s="72"/>
      <c r="Z615" s="71"/>
      <c r="AA615" s="70"/>
      <c r="AB615" s="72"/>
      <c r="AC615" s="73"/>
      <c r="AD615" s="70"/>
      <c r="AE615" s="74"/>
    </row>
    <row r="616" customFormat="false" ht="30" hidden="false" customHeight="true" outlineLevel="0" collapsed="false">
      <c r="A616" s="86"/>
      <c r="B616" s="86"/>
      <c r="C616" s="86"/>
      <c r="D616" s="86"/>
      <c r="E616" s="86"/>
      <c r="F616" s="89"/>
      <c r="G616" s="63" t="s">
        <v>111</v>
      </c>
      <c r="H616" s="134" t="s">
        <v>115</v>
      </c>
      <c r="I616" s="134"/>
      <c r="J616" s="134"/>
      <c r="K616" s="108"/>
      <c r="L616" s="109" t="s">
        <v>80</v>
      </c>
      <c r="M616" s="110"/>
      <c r="N616" s="135"/>
      <c r="O616" s="109" t="s">
        <v>81</v>
      </c>
      <c r="P616" s="136"/>
      <c r="Q616" s="135"/>
      <c r="R616" s="109" t="s">
        <v>117</v>
      </c>
      <c r="S616" s="136"/>
      <c r="T616" s="111"/>
      <c r="U616" s="109" t="s">
        <v>1925</v>
      </c>
      <c r="V616" s="137"/>
      <c r="W616" s="111"/>
      <c r="X616" s="109" t="s">
        <v>1926</v>
      </c>
      <c r="Y616" s="137"/>
      <c r="Z616" s="111"/>
      <c r="AA616" s="109"/>
      <c r="AB616" s="137"/>
      <c r="AC616" s="108"/>
      <c r="AD616" s="109"/>
      <c r="AE616" s="110"/>
    </row>
    <row r="617" customFormat="false" ht="27.6" hidden="false" customHeight="true" outlineLevel="0" collapsed="false">
      <c r="A617" s="236"/>
      <c r="B617" s="86"/>
      <c r="C617" s="86"/>
      <c r="D617" s="86"/>
      <c r="E617" s="86"/>
      <c r="F617" s="89"/>
      <c r="G617" s="63" t="s">
        <v>208</v>
      </c>
      <c r="H617" s="56" t="n">
        <v>223.3</v>
      </c>
      <c r="I617" s="98" t="s">
        <v>39</v>
      </c>
      <c r="J617" s="237" t="n">
        <v>1570</v>
      </c>
      <c r="K617" s="77" t="s">
        <v>1955</v>
      </c>
      <c r="L617" s="57"/>
      <c r="M617" s="237"/>
      <c r="N617" s="56" t="n">
        <v>5.11</v>
      </c>
      <c r="O617" s="98" t="s">
        <v>39</v>
      </c>
      <c r="P617" s="58" t="n">
        <v>1.538</v>
      </c>
      <c r="Q617" s="56" t="n">
        <v>6.773</v>
      </c>
      <c r="R617" s="98" t="s">
        <v>39</v>
      </c>
      <c r="S617" s="58" t="n">
        <v>1.883</v>
      </c>
      <c r="T617" s="77" t="s">
        <v>100</v>
      </c>
      <c r="U617" s="70"/>
      <c r="V617" s="58"/>
      <c r="W617" s="56" t="n">
        <v>1.1542</v>
      </c>
      <c r="X617" s="91" t="s">
        <v>39</v>
      </c>
      <c r="Y617" s="58" t="n">
        <v>1.029</v>
      </c>
      <c r="Z617" s="73"/>
      <c r="AA617" s="73"/>
      <c r="AB617" s="73"/>
      <c r="AC617" s="71"/>
      <c r="AD617" s="70"/>
      <c r="AE617" s="58"/>
    </row>
    <row r="618" customFormat="false" ht="30.65" hidden="false" customHeight="true" outlineLevel="0" collapsed="false">
      <c r="A618" s="239"/>
      <c r="B618" s="239"/>
      <c r="C618" s="51"/>
      <c r="D618" s="51"/>
      <c r="E618" s="51"/>
      <c r="F618" s="53"/>
      <c r="G618" s="63" t="s">
        <v>176</v>
      </c>
      <c r="H618" s="209" t="str">
        <f aca="false">ROUND(H617*81/1000,2)&amp;" ppb"</f>
        <v>18.09 ppb</v>
      </c>
      <c r="I618" s="91" t="s">
        <v>39</v>
      </c>
      <c r="J618" s="210" t="str">
        <f aca="false">ROUND(J617*81/1000,2)&amp;" ppb"</f>
        <v>127.17 ppb</v>
      </c>
      <c r="K618" s="71"/>
      <c r="L618" s="57"/>
      <c r="M618" s="72"/>
      <c r="N618" s="56"/>
      <c r="O618" s="70"/>
      <c r="P618" s="58"/>
      <c r="Q618" s="209" t="str">
        <f aca="false">ROUND(Q617*246/1000,2)&amp;" ppb"</f>
        <v>1.67 ppb</v>
      </c>
      <c r="R618" s="91" t="s">
        <v>39</v>
      </c>
      <c r="S618" s="210" t="str">
        <f aca="false">ROUND(S617*246/1000,2)&amp;" ppb"</f>
        <v>0.46 ppb</v>
      </c>
      <c r="T618" s="71"/>
      <c r="U618" s="72"/>
      <c r="V618" s="72"/>
      <c r="W618" s="56"/>
      <c r="X618" s="70"/>
      <c r="Y618" s="72"/>
      <c r="Z618" s="73"/>
      <c r="AA618" s="72"/>
      <c r="AB618" s="72"/>
      <c r="AC618" s="71"/>
      <c r="AD618" s="70"/>
      <c r="AE618" s="72"/>
    </row>
    <row r="619" customFormat="false" ht="34.3" hidden="false" customHeight="true" outlineLevel="0" collapsed="false">
      <c r="A619" s="227" t="s">
        <v>1956</v>
      </c>
      <c r="B619" s="24" t="s">
        <v>1957</v>
      </c>
      <c r="C619" s="203" t="s">
        <v>1958</v>
      </c>
      <c r="D619" s="25" t="n">
        <v>13.742</v>
      </c>
      <c r="E619" s="26" t="n">
        <v>230517</v>
      </c>
      <c r="F619" s="27" t="n">
        <v>45063</v>
      </c>
      <c r="G619" s="28" t="s">
        <v>111</v>
      </c>
      <c r="H619" s="108"/>
      <c r="I619" s="109" t="s">
        <v>27</v>
      </c>
      <c r="J619" s="110"/>
      <c r="K619" s="108"/>
      <c r="L619" s="109" t="s">
        <v>28</v>
      </c>
      <c r="M619" s="110"/>
      <c r="N619" s="108"/>
      <c r="O619" s="109" t="s">
        <v>29</v>
      </c>
      <c r="P619" s="110"/>
      <c r="Q619" s="108"/>
      <c r="R619" s="109" t="s">
        <v>30</v>
      </c>
      <c r="S619" s="110"/>
      <c r="T619" s="111"/>
      <c r="U619" s="109" t="s">
        <v>112</v>
      </c>
      <c r="V619" s="110"/>
      <c r="W619" s="108"/>
      <c r="X619" s="109" t="s">
        <v>32</v>
      </c>
      <c r="Y619" s="110"/>
      <c r="Z619" s="108"/>
      <c r="AA619" s="109" t="s">
        <v>98</v>
      </c>
      <c r="AB619" s="110"/>
      <c r="AC619" s="112" t="s">
        <v>34</v>
      </c>
      <c r="AD619" s="112"/>
      <c r="AE619" s="112"/>
    </row>
    <row r="620" customFormat="false" ht="29.05" hidden="false" customHeight="true" outlineLevel="0" collapsed="false">
      <c r="A620" s="93" t="s">
        <v>1959</v>
      </c>
      <c r="B620" s="355"/>
      <c r="C620" s="93"/>
      <c r="D620" s="93"/>
      <c r="E620" s="93"/>
      <c r="F620" s="96" t="n">
        <v>45077</v>
      </c>
      <c r="G620" s="28" t="s">
        <v>208</v>
      </c>
      <c r="H620" s="35" t="s">
        <v>1960</v>
      </c>
      <c r="I620" s="33"/>
      <c r="J620" s="36"/>
      <c r="K620" s="35" t="s">
        <v>1961</v>
      </c>
      <c r="L620" s="33"/>
      <c r="M620" s="36"/>
      <c r="N620" s="35" t="n">
        <v>4.845</v>
      </c>
      <c r="O620" s="33" t="s">
        <v>39</v>
      </c>
      <c r="P620" s="36" t="n">
        <v>4.701</v>
      </c>
      <c r="Q620" s="35" t="n">
        <v>15.34</v>
      </c>
      <c r="R620" s="33" t="s">
        <v>39</v>
      </c>
      <c r="S620" s="36" t="n">
        <v>22.89</v>
      </c>
      <c r="T620" s="35" t="n">
        <v>12716</v>
      </c>
      <c r="U620" s="33" t="s">
        <v>39</v>
      </c>
      <c r="V620" s="36" t="n">
        <v>1914</v>
      </c>
      <c r="W620" s="35" t="s">
        <v>1962</v>
      </c>
      <c r="X620" s="30"/>
      <c r="Y620" s="36"/>
      <c r="Z620" s="35" t="s">
        <v>1963</v>
      </c>
      <c r="AA620" s="33"/>
      <c r="AB620" s="36"/>
      <c r="AC620" s="167"/>
      <c r="AD620" s="167"/>
      <c r="AE620" s="167"/>
    </row>
    <row r="621" customFormat="false" ht="34.8" hidden="false" customHeight="true" outlineLevel="0" collapsed="false">
      <c r="A621" s="93"/>
      <c r="B621" s="228"/>
      <c r="C621" s="93"/>
      <c r="D621" s="93"/>
      <c r="E621" s="93"/>
      <c r="F621" s="96"/>
      <c r="G621" s="28" t="s">
        <v>176</v>
      </c>
      <c r="H621" s="205" t="str">
        <f aca="false">"&lt;"&amp;ROUND(RIGHT(H620,LEN(H620)-1)*81/1000,2)&amp;" ppb"</f>
        <v>&lt;1.37 ppb</v>
      </c>
      <c r="I621" s="33"/>
      <c r="J621" s="206"/>
      <c r="K621" s="205" t="str">
        <f aca="false">"&lt;"&amp;ROUND(RIGHT(K620,LEN(K620)-1)*81/1000,2)&amp;" ppb"</f>
        <v>&lt;20.97 ppb</v>
      </c>
      <c r="L621" s="33"/>
      <c r="M621" s="206"/>
      <c r="N621" s="205" t="str">
        <f aca="false">ROUND(N620*1760/1000,2)&amp;" ppb"</f>
        <v>8.53 ppb</v>
      </c>
      <c r="O621" s="33" t="s">
        <v>39</v>
      </c>
      <c r="P621" s="206" t="str">
        <f aca="false">ROUND(P620*1760/1000,2)&amp;" ppb"</f>
        <v>8.27 ppb</v>
      </c>
      <c r="Q621" s="205" t="str">
        <f aca="false">ROUND(Q620*246/1000,2)&amp;" ppb"</f>
        <v>3.77 ppb</v>
      </c>
      <c r="R621" s="33" t="s">
        <v>39</v>
      </c>
      <c r="S621" s="206" t="str">
        <f aca="false">ROUND(S620*246/1000,2)&amp;" ppb"</f>
        <v>5.63 ppb</v>
      </c>
      <c r="T621" s="205" t="str">
        <f aca="false">ROUND(T620*32300/1000000,2)&amp;" ppm"</f>
        <v>410.73 ppm</v>
      </c>
      <c r="U621" s="33" t="s">
        <v>39</v>
      </c>
      <c r="V621" s="206" t="str">
        <f aca="false">ROUND(V620*32300/1000000,2)&amp;" ppm"</f>
        <v>61.82 ppm</v>
      </c>
      <c r="W621" s="29"/>
      <c r="X621" s="33"/>
      <c r="Y621" s="31"/>
      <c r="Z621" s="29"/>
      <c r="AA621" s="33"/>
      <c r="AB621" s="31"/>
      <c r="AC621" s="37"/>
      <c r="AD621" s="33"/>
      <c r="AE621" s="38"/>
    </row>
    <row r="622" customFormat="false" ht="30" hidden="false" customHeight="true" outlineLevel="0" collapsed="false">
      <c r="A622" s="93"/>
      <c r="B622" s="228"/>
      <c r="C622" s="93"/>
      <c r="D622" s="93"/>
      <c r="E622" s="93"/>
      <c r="F622" s="96"/>
      <c r="G622" s="28" t="s">
        <v>111</v>
      </c>
      <c r="H622" s="134" t="s">
        <v>115</v>
      </c>
      <c r="I622" s="134"/>
      <c r="J622" s="134"/>
      <c r="K622" s="108"/>
      <c r="L622" s="109" t="s">
        <v>80</v>
      </c>
      <c r="M622" s="110"/>
      <c r="N622" s="135"/>
      <c r="O622" s="109" t="s">
        <v>81</v>
      </c>
      <c r="P622" s="136"/>
      <c r="Q622" s="135"/>
      <c r="R622" s="109" t="s">
        <v>117</v>
      </c>
      <c r="S622" s="136"/>
      <c r="T622" s="111"/>
      <c r="U622" s="109"/>
      <c r="V622" s="137"/>
      <c r="W622" s="111"/>
      <c r="X622" s="109"/>
      <c r="Y622" s="137"/>
      <c r="Z622" s="111"/>
      <c r="AA622" s="109"/>
      <c r="AB622" s="137"/>
      <c r="AC622" s="108"/>
      <c r="AD622" s="109"/>
      <c r="AE622" s="110"/>
    </row>
    <row r="623" customFormat="false" ht="27.6" hidden="false" customHeight="true" outlineLevel="0" collapsed="false">
      <c r="A623" s="230"/>
      <c r="B623" s="93"/>
      <c r="C623" s="93"/>
      <c r="D623" s="93"/>
      <c r="E623" s="93"/>
      <c r="F623" s="96"/>
      <c r="G623" s="28" t="s">
        <v>208</v>
      </c>
      <c r="H623" s="35" t="s">
        <v>1964</v>
      </c>
      <c r="I623" s="30"/>
      <c r="J623" s="287"/>
      <c r="K623" s="35" t="s">
        <v>1965</v>
      </c>
      <c r="L623" s="30"/>
      <c r="M623" s="287"/>
      <c r="N623" s="35" t="s">
        <v>1966</v>
      </c>
      <c r="O623" s="30"/>
      <c r="P623" s="36"/>
      <c r="Q623" s="35" t="s">
        <v>1967</v>
      </c>
      <c r="R623" s="30"/>
      <c r="S623" s="36"/>
      <c r="T623" s="35"/>
      <c r="U623" s="33"/>
      <c r="V623" s="36"/>
      <c r="W623" s="29"/>
      <c r="X623" s="33"/>
      <c r="Y623" s="36"/>
      <c r="Z623" s="37"/>
      <c r="AA623" s="37"/>
      <c r="AB623" s="37"/>
      <c r="AC623" s="29"/>
      <c r="AD623" s="33"/>
      <c r="AE623" s="36"/>
    </row>
    <row r="624" customFormat="false" ht="29.2" hidden="false" customHeight="true" outlineLevel="0" collapsed="false">
      <c r="A624" s="232"/>
      <c r="B624" s="232"/>
      <c r="C624" s="39"/>
      <c r="D624" s="39"/>
      <c r="E624" s="39"/>
      <c r="F624" s="40"/>
      <c r="G624" s="28" t="s">
        <v>176</v>
      </c>
      <c r="H624" s="205" t="str">
        <f aca="false">"&lt;"&amp;ROUND(RIGHT(H623,LEN(H623)-1)*81/1000,2)&amp;" ppb"</f>
        <v>&lt;128.55 ppb</v>
      </c>
      <c r="I624" s="33"/>
      <c r="J624" s="206"/>
      <c r="K624" s="29"/>
      <c r="L624" s="30"/>
      <c r="M624" s="31"/>
      <c r="N624" s="35"/>
      <c r="O624" s="33"/>
      <c r="P624" s="36"/>
      <c r="Q624" s="205" t="str">
        <f aca="false">"&lt;"&amp;ROUND(RIGHT(Q623,LEN(Q623)-1)*246/1000,2)&amp;" ppb"</f>
        <v>&lt;23.43 ppb</v>
      </c>
      <c r="R624" s="33"/>
      <c r="S624" s="206"/>
      <c r="T624" s="29"/>
      <c r="U624" s="31"/>
      <c r="V624" s="31"/>
      <c r="W624" s="35"/>
      <c r="X624" s="33"/>
      <c r="Y624" s="31"/>
      <c r="Z624" s="37"/>
      <c r="AA624" s="31"/>
      <c r="AB624" s="31"/>
      <c r="AC624" s="29"/>
      <c r="AD624" s="33"/>
      <c r="AE624" s="31"/>
    </row>
    <row r="625" customFormat="false" ht="34.3" hidden="false" customHeight="true" outlineLevel="0" collapsed="false">
      <c r="A625" s="233" t="s">
        <v>1968</v>
      </c>
      <c r="B625" s="41" t="s">
        <v>1969</v>
      </c>
      <c r="C625" s="189" t="s">
        <v>1970</v>
      </c>
      <c r="D625" s="76" t="n">
        <v>7.956</v>
      </c>
      <c r="E625" s="42" t="n">
        <v>230719</v>
      </c>
      <c r="F625" s="62" t="n">
        <v>45126</v>
      </c>
      <c r="G625" s="63" t="s">
        <v>111</v>
      </c>
      <c r="H625" s="108"/>
      <c r="I625" s="109" t="s">
        <v>27</v>
      </c>
      <c r="J625" s="110"/>
      <c r="K625" s="108"/>
      <c r="L625" s="109" t="s">
        <v>28</v>
      </c>
      <c r="M625" s="110"/>
      <c r="N625" s="108"/>
      <c r="O625" s="109" t="s">
        <v>29</v>
      </c>
      <c r="P625" s="110"/>
      <c r="Q625" s="108"/>
      <c r="R625" s="109" t="s">
        <v>30</v>
      </c>
      <c r="S625" s="110"/>
      <c r="T625" s="111"/>
      <c r="U625" s="109" t="s">
        <v>112</v>
      </c>
      <c r="V625" s="110"/>
      <c r="W625" s="108"/>
      <c r="X625" s="109" t="s">
        <v>32</v>
      </c>
      <c r="Y625" s="110"/>
      <c r="Z625" s="108"/>
      <c r="AA625" s="109" t="s">
        <v>98</v>
      </c>
      <c r="AB625" s="110"/>
      <c r="AC625" s="112" t="s">
        <v>34</v>
      </c>
      <c r="AD625" s="112"/>
      <c r="AE625" s="112"/>
    </row>
    <row r="626" customFormat="false" ht="29.05" hidden="false" customHeight="true" outlineLevel="0" collapsed="false">
      <c r="A626" s="86" t="s">
        <v>1971</v>
      </c>
      <c r="B626" s="86" t="s">
        <v>1972</v>
      </c>
      <c r="C626" s="86"/>
      <c r="D626" s="86"/>
      <c r="E626" s="86"/>
      <c r="F626" s="89" t="n">
        <v>45134</v>
      </c>
      <c r="G626" s="63" t="s">
        <v>208</v>
      </c>
      <c r="H626" s="77" t="s">
        <v>1973</v>
      </c>
      <c r="I626" s="70"/>
      <c r="J626" s="58"/>
      <c r="K626" s="77" t="s">
        <v>1974</v>
      </c>
      <c r="L626" s="70"/>
      <c r="M626" s="58"/>
      <c r="N626" s="77" t="s">
        <v>1200</v>
      </c>
      <c r="O626" s="70"/>
      <c r="P626" s="58"/>
      <c r="Q626" s="56" t="n">
        <v>8.063</v>
      </c>
      <c r="R626" s="91" t="s">
        <v>39</v>
      </c>
      <c r="S626" s="58" t="n">
        <v>6.137</v>
      </c>
      <c r="T626" s="56" t="n">
        <v>217.09</v>
      </c>
      <c r="U626" s="91" t="s">
        <v>39</v>
      </c>
      <c r="V626" s="58" t="n">
        <v>106.9</v>
      </c>
      <c r="W626" s="77" t="s">
        <v>1975</v>
      </c>
      <c r="X626" s="57"/>
      <c r="Y626" s="58"/>
      <c r="Z626" s="77" t="s">
        <v>371</v>
      </c>
      <c r="AA626" s="70"/>
      <c r="AB626" s="58"/>
      <c r="AC626" s="69"/>
      <c r="AD626" s="69"/>
      <c r="AE626" s="69"/>
    </row>
    <row r="627" customFormat="false" ht="28.4" hidden="false" customHeight="true" outlineLevel="0" collapsed="false">
      <c r="A627" s="86"/>
      <c r="B627" s="86" t="s">
        <v>1976</v>
      </c>
      <c r="C627" s="86"/>
      <c r="D627" s="86"/>
      <c r="E627" s="86"/>
      <c r="F627" s="89"/>
      <c r="G627" s="63" t="s">
        <v>176</v>
      </c>
      <c r="H627" s="209" t="str">
        <f aca="false">"&lt;"&amp;ROUND(RIGHT(H626,LEN(H626)-1)*81/1000,2)&amp;" ppb"</f>
        <v>&lt;0.61 ppb</v>
      </c>
      <c r="I627" s="70"/>
      <c r="J627" s="210"/>
      <c r="K627" s="209" t="str">
        <f aca="false">"&lt;"&amp;ROUND(RIGHT(K626,LEN(K626)-1)*81/1000,2)&amp;" ppb"</f>
        <v>&lt;17.87 ppb</v>
      </c>
      <c r="L627" s="70"/>
      <c r="M627" s="210"/>
      <c r="N627" s="209" t="str">
        <f aca="false">"&lt;"&amp;ROUND(RIGHT(N626,LEN(N626)-1)*1760/1000,2)&amp;" ppb"</f>
        <v>&lt;5.05 ppb</v>
      </c>
      <c r="O627" s="70"/>
      <c r="P627" s="210"/>
      <c r="Q627" s="209" t="str">
        <f aca="false">ROUND(Q626*246/1000,2)&amp;" ppb"</f>
        <v>1.98 ppb</v>
      </c>
      <c r="R627" s="91" t="s">
        <v>39</v>
      </c>
      <c r="S627" s="210" t="str">
        <f aca="false">ROUND(S626*246/1000,2)&amp;" ppb"</f>
        <v>1.51 ppb</v>
      </c>
      <c r="T627" s="209" t="str">
        <f aca="false">ROUND(T626*32300/1000000,2)&amp;" ppm"</f>
        <v>7.01 ppm</v>
      </c>
      <c r="U627" s="91" t="s">
        <v>39</v>
      </c>
      <c r="V627" s="210" t="str">
        <f aca="false">ROUND(V626*32300/1000000,2)&amp;" ppm"</f>
        <v>3.45 ppm</v>
      </c>
      <c r="W627" s="71"/>
      <c r="X627" s="70"/>
      <c r="Y627" s="72"/>
      <c r="Z627" s="71"/>
      <c r="AA627" s="70"/>
      <c r="AB627" s="72"/>
      <c r="AC627" s="73"/>
      <c r="AD627" s="70"/>
      <c r="AE627" s="74"/>
    </row>
    <row r="628" customFormat="false" ht="30" hidden="false" customHeight="true" outlineLevel="0" collapsed="false">
      <c r="A628" s="86"/>
      <c r="B628" s="86"/>
      <c r="C628" s="86"/>
      <c r="D628" s="86"/>
      <c r="E628" s="86"/>
      <c r="F628" s="89"/>
      <c r="G628" s="63" t="s">
        <v>111</v>
      </c>
      <c r="H628" s="134" t="s">
        <v>115</v>
      </c>
      <c r="I628" s="134"/>
      <c r="J628" s="134"/>
      <c r="K628" s="108"/>
      <c r="L628" s="109" t="s">
        <v>80</v>
      </c>
      <c r="M628" s="110"/>
      <c r="N628" s="135"/>
      <c r="O628" s="109" t="s">
        <v>81</v>
      </c>
      <c r="P628" s="136"/>
      <c r="Q628" s="135"/>
      <c r="R628" s="109" t="s">
        <v>117</v>
      </c>
      <c r="S628" s="136"/>
      <c r="T628" s="111"/>
      <c r="U628" s="109"/>
      <c r="V628" s="137"/>
      <c r="W628" s="111"/>
      <c r="X628" s="109"/>
      <c r="Y628" s="137"/>
      <c r="Z628" s="111"/>
      <c r="AA628" s="109"/>
      <c r="AB628" s="137"/>
      <c r="AC628" s="108"/>
      <c r="AD628" s="109"/>
      <c r="AE628" s="110"/>
    </row>
    <row r="629" customFormat="false" ht="27.6" hidden="false" customHeight="true" outlineLevel="0" collapsed="false">
      <c r="A629" s="236"/>
      <c r="B629" s="86"/>
      <c r="C629" s="86"/>
      <c r="D629" s="86"/>
      <c r="E629" s="86"/>
      <c r="F629" s="89"/>
      <c r="G629" s="63" t="s">
        <v>208</v>
      </c>
      <c r="H629" s="56" t="n">
        <v>535680</v>
      </c>
      <c r="I629" s="98" t="s">
        <v>39</v>
      </c>
      <c r="J629" s="237" t="n">
        <v>32320</v>
      </c>
      <c r="K629" s="77" t="s">
        <v>1977</v>
      </c>
      <c r="L629" s="57"/>
      <c r="M629" s="237"/>
      <c r="N629" s="77" t="s">
        <v>1978</v>
      </c>
      <c r="O629" s="57"/>
      <c r="P629" s="58"/>
      <c r="Q629" s="56" t="n">
        <v>8.487</v>
      </c>
      <c r="R629" s="98" t="s">
        <v>39</v>
      </c>
      <c r="S629" s="58" t="n">
        <v>4.466</v>
      </c>
      <c r="T629" s="56"/>
      <c r="U629" s="70"/>
      <c r="V629" s="58"/>
      <c r="W629" s="56"/>
      <c r="X629" s="70"/>
      <c r="Y629" s="58"/>
      <c r="Z629" s="73"/>
      <c r="AA629" s="73"/>
      <c r="AB629" s="73"/>
      <c r="AC629" s="71"/>
      <c r="AD629" s="70"/>
      <c r="AE629" s="58"/>
    </row>
    <row r="630" customFormat="false" ht="30.65" hidden="false" customHeight="true" outlineLevel="0" collapsed="false">
      <c r="A630" s="239"/>
      <c r="B630" s="239"/>
      <c r="C630" s="51"/>
      <c r="D630" s="51"/>
      <c r="E630" s="51"/>
      <c r="F630" s="53"/>
      <c r="G630" s="63" t="s">
        <v>176</v>
      </c>
      <c r="H630" s="209" t="str">
        <f aca="false">ROUND(H629*81/1000000,2)&amp;" ppm"</f>
        <v>43.39 ppm</v>
      </c>
      <c r="I630" s="91" t="s">
        <v>39</v>
      </c>
      <c r="J630" s="210" t="str">
        <f aca="false">ROUND(J629*81/1000000,2)&amp;" ppm"</f>
        <v>2.62 ppm</v>
      </c>
      <c r="K630" s="71"/>
      <c r="L630" s="57"/>
      <c r="M630" s="72"/>
      <c r="N630" s="56"/>
      <c r="O630" s="70"/>
      <c r="P630" s="58"/>
      <c r="Q630" s="209" t="str">
        <f aca="false">ROUND(Q629*246/1000,2)&amp;" ppb"</f>
        <v>2.09 ppb</v>
      </c>
      <c r="R630" s="91" t="s">
        <v>39</v>
      </c>
      <c r="S630" s="210" t="str">
        <f aca="false">ROUND(S629*246/1000,2)&amp;" ppb"</f>
        <v>1.1 ppb</v>
      </c>
      <c r="T630" s="71"/>
      <c r="U630" s="72"/>
      <c r="V630" s="72"/>
      <c r="W630" s="56"/>
      <c r="X630" s="70"/>
      <c r="Y630" s="72"/>
      <c r="Z630" s="73"/>
      <c r="AA630" s="72"/>
      <c r="AB630" s="72"/>
      <c r="AC630" s="71"/>
      <c r="AD630" s="70"/>
      <c r="AE630" s="72"/>
    </row>
    <row r="631" customFormat="false" ht="34.3" hidden="false" customHeight="true" outlineLevel="0" collapsed="false">
      <c r="A631" s="227" t="s">
        <v>1979</v>
      </c>
      <c r="B631" s="24" t="s">
        <v>1980</v>
      </c>
      <c r="C631" s="203" t="s">
        <v>1981</v>
      </c>
      <c r="D631" s="25" t="n">
        <v>27.113</v>
      </c>
      <c r="E631" s="26" t="s">
        <v>1982</v>
      </c>
      <c r="F631" s="27" t="n">
        <v>45288</v>
      </c>
      <c r="G631" s="28" t="s">
        <v>111</v>
      </c>
      <c r="H631" s="108"/>
      <c r="I631" s="109" t="s">
        <v>27</v>
      </c>
      <c r="J631" s="110"/>
      <c r="K631" s="108"/>
      <c r="L631" s="109" t="s">
        <v>28</v>
      </c>
      <c r="M631" s="110"/>
      <c r="N631" s="108"/>
      <c r="O631" s="109" t="s">
        <v>29</v>
      </c>
      <c r="P631" s="110"/>
      <c r="Q631" s="108"/>
      <c r="R631" s="109" t="s">
        <v>30</v>
      </c>
      <c r="S631" s="110"/>
      <c r="T631" s="111"/>
      <c r="U631" s="109" t="s">
        <v>112</v>
      </c>
      <c r="V631" s="110"/>
      <c r="W631" s="108"/>
      <c r="X631" s="109" t="s">
        <v>32</v>
      </c>
      <c r="Y631" s="110"/>
      <c r="Z631" s="108"/>
      <c r="AA631" s="109" t="s">
        <v>98</v>
      </c>
      <c r="AB631" s="110"/>
      <c r="AC631" s="112" t="s">
        <v>34</v>
      </c>
      <c r="AD631" s="112"/>
      <c r="AE631" s="112"/>
      <c r="BM631" s="113"/>
      <c r="BN631" s="113"/>
      <c r="BO631" s="113"/>
      <c r="BP631" s="113"/>
      <c r="BQ631" s="113"/>
      <c r="BR631" s="113"/>
      <c r="BS631" s="113"/>
      <c r="BT631" s="113"/>
      <c r="BU631" s="113"/>
      <c r="BV631" s="113"/>
      <c r="BW631" s="113"/>
      <c r="BX631" s="113"/>
      <c r="BY631" s="113"/>
      <c r="BZ631" s="113"/>
      <c r="CA631" s="113"/>
      <c r="CB631" s="113"/>
      <c r="CC631" s="113"/>
      <c r="CD631" s="113"/>
      <c r="CE631" s="113"/>
      <c r="CF631" s="113"/>
      <c r="CG631" s="113"/>
      <c r="CH631" s="113"/>
      <c r="CI631" s="113"/>
      <c r="CJ631" s="113"/>
      <c r="CK631" s="113"/>
      <c r="CL631" s="113"/>
      <c r="CM631" s="113"/>
      <c r="CN631" s="113"/>
      <c r="CO631" s="113"/>
      <c r="CP631" s="113"/>
      <c r="CQ631" s="113"/>
      <c r="CR631" s="113"/>
      <c r="CS631" s="113"/>
      <c r="CT631" s="113"/>
      <c r="CU631" s="113"/>
      <c r="CV631" s="113"/>
      <c r="CW631" s="113"/>
      <c r="CX631" s="113"/>
      <c r="CY631" s="113"/>
      <c r="CZ631" s="113"/>
      <c r="DA631" s="113"/>
      <c r="DB631" s="113"/>
      <c r="DC631" s="113"/>
      <c r="DD631" s="113"/>
      <c r="DE631" s="113"/>
      <c r="DF631" s="113"/>
      <c r="DG631" s="113"/>
      <c r="DH631" s="113"/>
      <c r="DI631" s="113"/>
      <c r="DJ631" s="113"/>
      <c r="DK631" s="113"/>
      <c r="DL631" s="113"/>
      <c r="DM631" s="113"/>
      <c r="DN631" s="113"/>
      <c r="DO631" s="113"/>
      <c r="DP631" s="113"/>
      <c r="DQ631" s="113"/>
      <c r="DR631" s="113"/>
      <c r="DS631" s="113"/>
      <c r="DT631" s="113"/>
      <c r="DU631" s="113"/>
      <c r="DV631" s="113"/>
      <c r="DW631" s="113"/>
      <c r="DX631" s="113"/>
      <c r="DY631" s="113"/>
      <c r="DZ631" s="113"/>
      <c r="EA631" s="113"/>
      <c r="EB631" s="113"/>
      <c r="EC631" s="113"/>
      <c r="ED631" s="113"/>
      <c r="EE631" s="113"/>
      <c r="EF631" s="113"/>
      <c r="EG631" s="113"/>
      <c r="EH631" s="113"/>
      <c r="EI631" s="113"/>
      <c r="EJ631" s="113"/>
      <c r="EK631" s="113"/>
      <c r="EL631" s="113"/>
      <c r="EM631" s="113"/>
      <c r="EN631" s="113"/>
      <c r="EO631" s="113"/>
      <c r="EP631" s="113"/>
      <c r="EQ631" s="113"/>
      <c r="ER631" s="113"/>
      <c r="ES631" s="113"/>
      <c r="ET631" s="113"/>
      <c r="EU631" s="113"/>
      <c r="EV631" s="113"/>
      <c r="EW631" s="113"/>
      <c r="EX631" s="113"/>
      <c r="EY631" s="113"/>
      <c r="EZ631" s="113"/>
      <c r="FA631" s="113"/>
      <c r="FB631" s="113"/>
      <c r="FC631" s="113"/>
      <c r="FD631" s="113"/>
      <c r="FE631" s="113"/>
      <c r="FF631" s="113"/>
      <c r="FG631" s="113"/>
      <c r="FH631" s="113"/>
      <c r="FI631" s="113"/>
      <c r="FJ631" s="113"/>
      <c r="FK631" s="113"/>
      <c r="FL631" s="113"/>
      <c r="FM631" s="113"/>
      <c r="FN631" s="113"/>
      <c r="FO631" s="113"/>
      <c r="FP631" s="113"/>
      <c r="FQ631" s="113"/>
      <c r="FR631" s="113"/>
      <c r="FS631" s="113"/>
      <c r="FT631" s="113"/>
      <c r="FU631" s="113"/>
      <c r="FV631" s="113"/>
      <c r="FW631" s="113"/>
      <c r="FX631" s="113"/>
      <c r="FY631" s="113"/>
      <c r="FZ631" s="113"/>
      <c r="GA631" s="113"/>
      <c r="GB631" s="113"/>
      <c r="GC631" s="113"/>
      <c r="GD631" s="113"/>
      <c r="GE631" s="113"/>
      <c r="GF631" s="113"/>
      <c r="GG631" s="113"/>
      <c r="GH631" s="113"/>
      <c r="GI631" s="113"/>
      <c r="GJ631" s="113"/>
      <c r="GK631" s="113"/>
      <c r="GL631" s="113"/>
      <c r="GM631" s="113"/>
      <c r="GN631" s="113"/>
      <c r="GO631" s="113"/>
      <c r="GP631" s="113"/>
      <c r="GQ631" s="113"/>
      <c r="GR631" s="113"/>
      <c r="GS631" s="113"/>
      <c r="GT631" s="113"/>
      <c r="GU631" s="113"/>
      <c r="GV631" s="113"/>
      <c r="GW631" s="113"/>
      <c r="GX631" s="113"/>
      <c r="GY631" s="113"/>
      <c r="GZ631" s="113"/>
      <c r="HA631" s="113"/>
      <c r="HB631" s="113"/>
      <c r="HC631" s="113"/>
      <c r="HD631" s="113"/>
      <c r="HE631" s="113"/>
      <c r="HF631" s="113"/>
      <c r="HG631" s="113"/>
      <c r="HH631" s="113"/>
      <c r="HI631" s="113"/>
      <c r="HJ631" s="113"/>
      <c r="HK631" s="113"/>
      <c r="HL631" s="113"/>
      <c r="HM631" s="113"/>
      <c r="HN631" s="113"/>
      <c r="HO631" s="113"/>
      <c r="HP631" s="113"/>
      <c r="HQ631" s="113"/>
      <c r="HR631" s="113"/>
      <c r="HS631" s="113"/>
      <c r="HT631" s="113"/>
      <c r="HU631" s="113"/>
      <c r="HV631" s="113"/>
      <c r="HW631" s="113"/>
      <c r="HX631" s="113"/>
      <c r="HY631" s="113"/>
      <c r="HZ631" s="113"/>
      <c r="IA631" s="113"/>
      <c r="IB631" s="113"/>
      <c r="IC631" s="113"/>
      <c r="ID631" s="113"/>
      <c r="IE631" s="113"/>
      <c r="IF631" s="113"/>
      <c r="IG631" s="113"/>
      <c r="IH631" s="113"/>
      <c r="II631" s="113"/>
      <c r="IJ631" s="113"/>
      <c r="IK631" s="113"/>
      <c r="IL631" s="113"/>
      <c r="IM631" s="113"/>
      <c r="IN631" s="113"/>
      <c r="IO631" s="113"/>
      <c r="IP631" s="113"/>
      <c r="IQ631" s="113"/>
      <c r="IR631" s="113"/>
      <c r="IS631" s="113"/>
      <c r="IT631" s="113"/>
      <c r="IU631" s="113"/>
      <c r="IV631" s="113"/>
    </row>
    <row r="632" customFormat="false" ht="29.05" hidden="false" customHeight="true" outlineLevel="0" collapsed="false">
      <c r="A632" s="93" t="s">
        <v>1983</v>
      </c>
      <c r="B632" s="93" t="s">
        <v>1984</v>
      </c>
      <c r="C632" s="93"/>
      <c r="D632" s="93"/>
      <c r="E632" s="93"/>
      <c r="F632" s="96" t="n">
        <v>45316</v>
      </c>
      <c r="G632" s="28" t="s">
        <v>208</v>
      </c>
      <c r="H632" s="35" t="s">
        <v>1985</v>
      </c>
      <c r="I632" s="33"/>
      <c r="J632" s="36"/>
      <c r="K632" s="35" t="s">
        <v>1986</v>
      </c>
      <c r="L632" s="33"/>
      <c r="M632" s="36"/>
      <c r="N632" s="35" t="n">
        <v>2.569</v>
      </c>
      <c r="O632" s="33" t="s">
        <v>39</v>
      </c>
      <c r="P632" s="36" t="n">
        <v>1.605</v>
      </c>
      <c r="Q632" s="35" t="s">
        <v>1987</v>
      </c>
      <c r="R632" s="33"/>
      <c r="S632" s="36"/>
      <c r="T632" s="35" t="s">
        <v>1988</v>
      </c>
      <c r="U632" s="33"/>
      <c r="V632" s="36"/>
      <c r="W632" s="35" t="s">
        <v>1989</v>
      </c>
      <c r="X632" s="30"/>
      <c r="Y632" s="36"/>
      <c r="Z632" s="35" t="s">
        <v>1990</v>
      </c>
      <c r="AA632" s="33"/>
      <c r="AB632" s="36"/>
      <c r="AC632" s="167"/>
      <c r="AD632" s="167"/>
      <c r="AE632" s="167"/>
      <c r="BM632" s="113"/>
      <c r="BN632" s="113"/>
      <c r="BO632" s="113"/>
      <c r="BP632" s="113"/>
      <c r="BQ632" s="113"/>
      <c r="BR632" s="113"/>
      <c r="BS632" s="113"/>
      <c r="BT632" s="113"/>
      <c r="BU632" s="113"/>
      <c r="BV632" s="113"/>
      <c r="BW632" s="113"/>
      <c r="BX632" s="113"/>
      <c r="BY632" s="113"/>
      <c r="BZ632" s="113"/>
      <c r="CA632" s="113"/>
      <c r="CB632" s="113"/>
      <c r="CC632" s="113"/>
      <c r="CD632" s="113"/>
      <c r="CE632" s="113"/>
      <c r="CF632" s="113"/>
      <c r="CG632" s="113"/>
      <c r="CH632" s="113"/>
      <c r="CI632" s="113"/>
      <c r="CJ632" s="113"/>
      <c r="CK632" s="113"/>
      <c r="CL632" s="113"/>
      <c r="CM632" s="113"/>
      <c r="CN632" s="113"/>
      <c r="CO632" s="113"/>
      <c r="CP632" s="113"/>
      <c r="CQ632" s="113"/>
      <c r="CR632" s="113"/>
      <c r="CS632" s="113"/>
      <c r="CT632" s="113"/>
      <c r="CU632" s="113"/>
      <c r="CV632" s="113"/>
      <c r="CW632" s="113"/>
      <c r="CX632" s="113"/>
      <c r="CY632" s="113"/>
      <c r="CZ632" s="113"/>
      <c r="DA632" s="113"/>
      <c r="DB632" s="113"/>
      <c r="DC632" s="113"/>
      <c r="DD632" s="113"/>
      <c r="DE632" s="113"/>
      <c r="DF632" s="113"/>
      <c r="DG632" s="113"/>
      <c r="DH632" s="113"/>
      <c r="DI632" s="113"/>
      <c r="DJ632" s="113"/>
      <c r="DK632" s="113"/>
      <c r="DL632" s="113"/>
      <c r="DM632" s="113"/>
      <c r="DN632" s="113"/>
      <c r="DO632" s="113"/>
      <c r="DP632" s="113"/>
      <c r="DQ632" s="113"/>
      <c r="DR632" s="113"/>
      <c r="DS632" s="113"/>
      <c r="DT632" s="113"/>
      <c r="DU632" s="113"/>
      <c r="DV632" s="113"/>
      <c r="DW632" s="113"/>
      <c r="DX632" s="113"/>
      <c r="DY632" s="113"/>
      <c r="DZ632" s="113"/>
      <c r="EA632" s="113"/>
      <c r="EB632" s="113"/>
      <c r="EC632" s="113"/>
      <c r="ED632" s="113"/>
      <c r="EE632" s="113"/>
      <c r="EF632" s="113"/>
      <c r="EG632" s="113"/>
      <c r="EH632" s="113"/>
      <c r="EI632" s="113"/>
      <c r="EJ632" s="113"/>
      <c r="EK632" s="113"/>
      <c r="EL632" s="113"/>
      <c r="EM632" s="113"/>
      <c r="EN632" s="113"/>
      <c r="EO632" s="113"/>
      <c r="EP632" s="113"/>
      <c r="EQ632" s="113"/>
      <c r="ER632" s="113"/>
      <c r="ES632" s="113"/>
      <c r="ET632" s="113"/>
      <c r="EU632" s="113"/>
      <c r="EV632" s="113"/>
      <c r="EW632" s="113"/>
      <c r="EX632" s="113"/>
      <c r="EY632" s="113"/>
      <c r="EZ632" s="113"/>
      <c r="FA632" s="113"/>
      <c r="FB632" s="113"/>
      <c r="FC632" s="113"/>
      <c r="FD632" s="113"/>
      <c r="FE632" s="113"/>
      <c r="FF632" s="113"/>
      <c r="FG632" s="113"/>
      <c r="FH632" s="113"/>
      <c r="FI632" s="113"/>
      <c r="FJ632" s="113"/>
      <c r="FK632" s="113"/>
      <c r="FL632" s="113"/>
      <c r="FM632" s="113"/>
      <c r="FN632" s="113"/>
      <c r="FO632" s="113"/>
      <c r="FP632" s="113"/>
      <c r="FQ632" s="113"/>
      <c r="FR632" s="113"/>
      <c r="FS632" s="113"/>
      <c r="FT632" s="113"/>
      <c r="FU632" s="113"/>
      <c r="FV632" s="113"/>
      <c r="FW632" s="113"/>
      <c r="FX632" s="113"/>
      <c r="FY632" s="113"/>
      <c r="FZ632" s="113"/>
      <c r="GA632" s="113"/>
      <c r="GB632" s="113"/>
      <c r="GC632" s="113"/>
      <c r="GD632" s="113"/>
      <c r="GE632" s="113"/>
      <c r="GF632" s="113"/>
      <c r="GG632" s="113"/>
      <c r="GH632" s="113"/>
      <c r="GI632" s="113"/>
      <c r="GJ632" s="113"/>
      <c r="GK632" s="113"/>
      <c r="GL632" s="113"/>
      <c r="GM632" s="113"/>
      <c r="GN632" s="113"/>
      <c r="GO632" s="113"/>
      <c r="GP632" s="113"/>
      <c r="GQ632" s="113"/>
      <c r="GR632" s="113"/>
      <c r="GS632" s="113"/>
      <c r="GT632" s="113"/>
      <c r="GU632" s="113"/>
      <c r="GV632" s="113"/>
      <c r="GW632" s="113"/>
      <c r="GX632" s="113"/>
      <c r="GY632" s="113"/>
      <c r="GZ632" s="113"/>
      <c r="HA632" s="113"/>
      <c r="HB632" s="113"/>
      <c r="HC632" s="113"/>
      <c r="HD632" s="113"/>
      <c r="HE632" s="113"/>
      <c r="HF632" s="113"/>
      <c r="HG632" s="113"/>
      <c r="HH632" s="113"/>
      <c r="HI632" s="113"/>
      <c r="HJ632" s="113"/>
      <c r="HK632" s="113"/>
      <c r="HL632" s="113"/>
      <c r="HM632" s="113"/>
      <c r="HN632" s="113"/>
      <c r="HO632" s="113"/>
      <c r="HP632" s="113"/>
      <c r="HQ632" s="113"/>
      <c r="HR632" s="113"/>
      <c r="HS632" s="113"/>
      <c r="HT632" s="113"/>
      <c r="HU632" s="113"/>
      <c r="HV632" s="113"/>
      <c r="HW632" s="113"/>
      <c r="HX632" s="113"/>
      <c r="HY632" s="113"/>
      <c r="HZ632" s="113"/>
      <c r="IA632" s="113"/>
      <c r="IB632" s="113"/>
      <c r="IC632" s="113"/>
      <c r="ID632" s="113"/>
      <c r="IE632" s="113"/>
      <c r="IF632" s="113"/>
      <c r="IG632" s="113"/>
      <c r="IH632" s="113"/>
      <c r="II632" s="113"/>
      <c r="IJ632" s="113"/>
      <c r="IK632" s="113"/>
      <c r="IL632" s="113"/>
      <c r="IM632" s="113"/>
      <c r="IN632" s="113"/>
      <c r="IO632" s="113"/>
      <c r="IP632" s="113"/>
      <c r="IQ632" s="113"/>
      <c r="IR632" s="113"/>
      <c r="IS632" s="113"/>
      <c r="IT632" s="113"/>
      <c r="IU632" s="113"/>
      <c r="IV632" s="113"/>
    </row>
    <row r="633" customFormat="false" ht="28.4" hidden="false" customHeight="true" outlineLevel="0" collapsed="false">
      <c r="A633" s="93"/>
      <c r="B633" s="93" t="s">
        <v>1991</v>
      </c>
      <c r="C633" s="93"/>
      <c r="D633" s="93"/>
      <c r="E633" s="93"/>
      <c r="F633" s="96"/>
      <c r="G633" s="28" t="s">
        <v>176</v>
      </c>
      <c r="H633" s="205" t="str">
        <f aca="false">"&lt;"&amp;ROUND(RIGHT(H632,LEN(H632)-1)*81/1000,2)&amp;" ppb"</f>
        <v>&lt;0.24 ppb</v>
      </c>
      <c r="I633" s="33"/>
      <c r="J633" s="206"/>
      <c r="K633" s="205" t="str">
        <f aca="false">"&lt;"&amp;ROUND(RIGHT(K632,LEN(K632)-1)*81/1000,2)&amp;" ppb"</f>
        <v>&lt;11.4 ppb</v>
      </c>
      <c r="L633" s="33"/>
      <c r="M633" s="206"/>
      <c r="N633" s="205" t="str">
        <f aca="false">ROUND(N632*1760/1000,2)&amp;" ppb"</f>
        <v>4.52 ppb</v>
      </c>
      <c r="O633" s="33" t="s">
        <v>39</v>
      </c>
      <c r="P633" s="206" t="str">
        <f aca="false">ROUND(P632*1760/1000,2)&amp;" ppb"</f>
        <v>2.82 ppb</v>
      </c>
      <c r="Q633" s="205" t="str">
        <f aca="false">"&lt;"&amp;ROUND(RIGHT(Q632,LEN(Q632)-1)*246/1000,2)&amp;" ppb"</f>
        <v>&lt;1.4 ppb</v>
      </c>
      <c r="R633" s="33"/>
      <c r="S633" s="206"/>
      <c r="T633" s="205" t="str">
        <f aca="false">"&lt;"&amp;ROUND(RIGHT(T632,LEN(T632)-1)*32300/1000000,2)&amp;" ppm"</f>
        <v>&lt;5.73 ppm</v>
      </c>
      <c r="U633" s="33"/>
      <c r="V633" s="206"/>
      <c r="W633" s="29"/>
      <c r="X633" s="33"/>
      <c r="Y633" s="31"/>
      <c r="Z633" s="29"/>
      <c r="AA633" s="33"/>
      <c r="AB633" s="31"/>
      <c r="AC633" s="37"/>
      <c r="AD633" s="33"/>
      <c r="AE633" s="38"/>
      <c r="BM633" s="113"/>
      <c r="BN633" s="113"/>
      <c r="BO633" s="113"/>
      <c r="BP633" s="113"/>
      <c r="BQ633" s="113"/>
      <c r="BR633" s="113"/>
      <c r="BS633" s="113"/>
      <c r="BT633" s="113"/>
      <c r="BU633" s="113"/>
      <c r="BV633" s="113"/>
      <c r="BW633" s="113"/>
      <c r="BX633" s="113"/>
      <c r="BY633" s="113"/>
      <c r="BZ633" s="113"/>
      <c r="CA633" s="113"/>
      <c r="CB633" s="113"/>
      <c r="CC633" s="113"/>
      <c r="CD633" s="113"/>
      <c r="CE633" s="113"/>
      <c r="CF633" s="113"/>
      <c r="CG633" s="113"/>
      <c r="CH633" s="113"/>
      <c r="CI633" s="113"/>
      <c r="CJ633" s="113"/>
      <c r="CK633" s="113"/>
      <c r="CL633" s="113"/>
      <c r="CM633" s="113"/>
      <c r="CN633" s="113"/>
      <c r="CO633" s="113"/>
      <c r="CP633" s="113"/>
      <c r="CQ633" s="113"/>
      <c r="CR633" s="113"/>
      <c r="CS633" s="113"/>
      <c r="CT633" s="113"/>
      <c r="CU633" s="113"/>
      <c r="CV633" s="113"/>
      <c r="CW633" s="113"/>
      <c r="CX633" s="113"/>
      <c r="CY633" s="113"/>
      <c r="CZ633" s="113"/>
      <c r="DA633" s="113"/>
      <c r="DB633" s="113"/>
      <c r="DC633" s="113"/>
      <c r="DD633" s="113"/>
      <c r="DE633" s="113"/>
      <c r="DF633" s="113"/>
      <c r="DG633" s="113"/>
      <c r="DH633" s="113"/>
      <c r="DI633" s="113"/>
      <c r="DJ633" s="113"/>
      <c r="DK633" s="113"/>
      <c r="DL633" s="113"/>
      <c r="DM633" s="113"/>
      <c r="DN633" s="113"/>
      <c r="DO633" s="113"/>
      <c r="DP633" s="113"/>
      <c r="DQ633" s="113"/>
      <c r="DR633" s="113"/>
      <c r="DS633" s="113"/>
      <c r="DT633" s="113"/>
      <c r="DU633" s="113"/>
      <c r="DV633" s="113"/>
      <c r="DW633" s="113"/>
      <c r="DX633" s="113"/>
      <c r="DY633" s="113"/>
      <c r="DZ633" s="113"/>
      <c r="EA633" s="113"/>
      <c r="EB633" s="113"/>
      <c r="EC633" s="113"/>
      <c r="ED633" s="113"/>
      <c r="EE633" s="113"/>
      <c r="EF633" s="113"/>
      <c r="EG633" s="113"/>
      <c r="EH633" s="113"/>
      <c r="EI633" s="113"/>
      <c r="EJ633" s="113"/>
      <c r="EK633" s="113"/>
      <c r="EL633" s="113"/>
      <c r="EM633" s="113"/>
      <c r="EN633" s="113"/>
      <c r="EO633" s="113"/>
      <c r="EP633" s="113"/>
      <c r="EQ633" s="113"/>
      <c r="ER633" s="113"/>
      <c r="ES633" s="113"/>
      <c r="ET633" s="113"/>
      <c r="EU633" s="113"/>
      <c r="EV633" s="113"/>
      <c r="EW633" s="113"/>
      <c r="EX633" s="113"/>
      <c r="EY633" s="113"/>
      <c r="EZ633" s="113"/>
      <c r="FA633" s="113"/>
      <c r="FB633" s="113"/>
      <c r="FC633" s="113"/>
      <c r="FD633" s="113"/>
      <c r="FE633" s="113"/>
      <c r="FF633" s="113"/>
      <c r="FG633" s="113"/>
      <c r="FH633" s="113"/>
      <c r="FI633" s="113"/>
      <c r="FJ633" s="113"/>
      <c r="FK633" s="113"/>
      <c r="FL633" s="113"/>
      <c r="FM633" s="113"/>
      <c r="FN633" s="113"/>
      <c r="FO633" s="113"/>
      <c r="FP633" s="113"/>
      <c r="FQ633" s="113"/>
      <c r="FR633" s="113"/>
      <c r="FS633" s="113"/>
      <c r="FT633" s="113"/>
      <c r="FU633" s="113"/>
      <c r="FV633" s="113"/>
      <c r="FW633" s="113"/>
      <c r="FX633" s="113"/>
      <c r="FY633" s="113"/>
      <c r="FZ633" s="113"/>
      <c r="GA633" s="113"/>
      <c r="GB633" s="113"/>
      <c r="GC633" s="113"/>
      <c r="GD633" s="113"/>
      <c r="GE633" s="113"/>
      <c r="GF633" s="113"/>
      <c r="GG633" s="113"/>
      <c r="GH633" s="113"/>
      <c r="GI633" s="113"/>
      <c r="GJ633" s="113"/>
      <c r="GK633" s="113"/>
      <c r="GL633" s="113"/>
      <c r="GM633" s="113"/>
      <c r="GN633" s="113"/>
      <c r="GO633" s="113"/>
      <c r="GP633" s="113"/>
      <c r="GQ633" s="113"/>
      <c r="GR633" s="113"/>
      <c r="GS633" s="113"/>
      <c r="GT633" s="113"/>
      <c r="GU633" s="113"/>
      <c r="GV633" s="113"/>
      <c r="GW633" s="113"/>
      <c r="GX633" s="113"/>
      <c r="GY633" s="113"/>
      <c r="GZ633" s="113"/>
      <c r="HA633" s="113"/>
      <c r="HB633" s="113"/>
      <c r="HC633" s="113"/>
      <c r="HD633" s="113"/>
      <c r="HE633" s="113"/>
      <c r="HF633" s="113"/>
      <c r="HG633" s="113"/>
      <c r="HH633" s="113"/>
      <c r="HI633" s="113"/>
      <c r="HJ633" s="113"/>
      <c r="HK633" s="113"/>
      <c r="HL633" s="113"/>
      <c r="HM633" s="113"/>
      <c r="HN633" s="113"/>
      <c r="HO633" s="113"/>
      <c r="HP633" s="113"/>
      <c r="HQ633" s="113"/>
      <c r="HR633" s="113"/>
      <c r="HS633" s="113"/>
      <c r="HT633" s="113"/>
      <c r="HU633" s="113"/>
      <c r="HV633" s="113"/>
      <c r="HW633" s="113"/>
      <c r="HX633" s="113"/>
      <c r="HY633" s="113"/>
      <c r="HZ633" s="113"/>
      <c r="IA633" s="113"/>
      <c r="IB633" s="113"/>
      <c r="IC633" s="113"/>
      <c r="ID633" s="113"/>
      <c r="IE633" s="113"/>
      <c r="IF633" s="113"/>
      <c r="IG633" s="113"/>
      <c r="IH633" s="113"/>
      <c r="II633" s="113"/>
      <c r="IJ633" s="113"/>
      <c r="IK633" s="113"/>
      <c r="IL633" s="113"/>
      <c r="IM633" s="113"/>
      <c r="IN633" s="113"/>
      <c r="IO633" s="113"/>
      <c r="IP633" s="113"/>
      <c r="IQ633" s="113"/>
      <c r="IR633" s="113"/>
      <c r="IS633" s="113"/>
      <c r="IT633" s="113"/>
      <c r="IU633" s="113"/>
      <c r="IV633" s="113"/>
    </row>
    <row r="634" customFormat="false" ht="30" hidden="false" customHeight="true" outlineLevel="0" collapsed="false">
      <c r="A634" s="93"/>
      <c r="B634" s="93"/>
      <c r="C634" s="93"/>
      <c r="D634" s="93"/>
      <c r="E634" s="93"/>
      <c r="F634" s="96"/>
      <c r="G634" s="28" t="s">
        <v>111</v>
      </c>
      <c r="H634" s="134" t="s">
        <v>115</v>
      </c>
      <c r="I634" s="134"/>
      <c r="J634" s="134"/>
      <c r="K634" s="108"/>
      <c r="L634" s="109" t="s">
        <v>80</v>
      </c>
      <c r="M634" s="110"/>
      <c r="N634" s="135"/>
      <c r="O634" s="109" t="s">
        <v>81</v>
      </c>
      <c r="P634" s="136"/>
      <c r="Q634" s="135"/>
      <c r="R634" s="109" t="s">
        <v>117</v>
      </c>
      <c r="S634" s="136"/>
      <c r="T634" s="111"/>
      <c r="U634" s="109"/>
      <c r="V634" s="137"/>
      <c r="W634" s="111"/>
      <c r="X634" s="109"/>
      <c r="Y634" s="137"/>
      <c r="Z634" s="111"/>
      <c r="AA634" s="109"/>
      <c r="AB634" s="137"/>
      <c r="AC634" s="108"/>
      <c r="AD634" s="109"/>
      <c r="AE634" s="110"/>
      <c r="BM634" s="113"/>
      <c r="BN634" s="113"/>
      <c r="BO634" s="113"/>
      <c r="BP634" s="113"/>
      <c r="BQ634" s="113"/>
      <c r="BR634" s="113"/>
      <c r="BS634" s="113"/>
      <c r="BT634" s="113"/>
      <c r="BU634" s="113"/>
      <c r="BV634" s="113"/>
      <c r="BW634" s="113"/>
      <c r="BX634" s="113"/>
      <c r="BY634" s="113"/>
      <c r="BZ634" s="113"/>
      <c r="CA634" s="113"/>
      <c r="CB634" s="113"/>
      <c r="CC634" s="113"/>
      <c r="CD634" s="113"/>
      <c r="CE634" s="113"/>
      <c r="CF634" s="113"/>
      <c r="CG634" s="113"/>
      <c r="CH634" s="113"/>
      <c r="CI634" s="113"/>
      <c r="CJ634" s="113"/>
      <c r="CK634" s="113"/>
      <c r="CL634" s="113"/>
      <c r="CM634" s="113"/>
      <c r="CN634" s="113"/>
      <c r="CO634" s="113"/>
      <c r="CP634" s="113"/>
      <c r="CQ634" s="113"/>
      <c r="CR634" s="113"/>
      <c r="CS634" s="113"/>
      <c r="CT634" s="113"/>
      <c r="CU634" s="113"/>
      <c r="CV634" s="113"/>
      <c r="CW634" s="113"/>
      <c r="CX634" s="113"/>
      <c r="CY634" s="113"/>
      <c r="CZ634" s="113"/>
      <c r="DA634" s="113"/>
      <c r="DB634" s="113"/>
      <c r="DC634" s="113"/>
      <c r="DD634" s="113"/>
      <c r="DE634" s="113"/>
      <c r="DF634" s="113"/>
      <c r="DG634" s="113"/>
      <c r="DH634" s="113"/>
      <c r="DI634" s="113"/>
      <c r="DJ634" s="113"/>
      <c r="DK634" s="113"/>
      <c r="DL634" s="113"/>
      <c r="DM634" s="113"/>
      <c r="DN634" s="113"/>
      <c r="DO634" s="113"/>
      <c r="DP634" s="113"/>
      <c r="DQ634" s="113"/>
      <c r="DR634" s="113"/>
      <c r="DS634" s="113"/>
      <c r="DT634" s="113"/>
      <c r="DU634" s="113"/>
      <c r="DV634" s="113"/>
      <c r="DW634" s="113"/>
      <c r="DX634" s="113"/>
      <c r="DY634" s="113"/>
      <c r="DZ634" s="113"/>
      <c r="EA634" s="113"/>
      <c r="EB634" s="113"/>
      <c r="EC634" s="113"/>
      <c r="ED634" s="113"/>
      <c r="EE634" s="113"/>
      <c r="EF634" s="113"/>
      <c r="EG634" s="113"/>
      <c r="EH634" s="113"/>
      <c r="EI634" s="113"/>
      <c r="EJ634" s="113"/>
      <c r="EK634" s="113"/>
      <c r="EL634" s="113"/>
      <c r="EM634" s="113"/>
      <c r="EN634" s="113"/>
      <c r="EO634" s="113"/>
      <c r="EP634" s="113"/>
      <c r="EQ634" s="113"/>
      <c r="ER634" s="113"/>
      <c r="ES634" s="113"/>
      <c r="ET634" s="113"/>
      <c r="EU634" s="113"/>
      <c r="EV634" s="113"/>
      <c r="EW634" s="113"/>
      <c r="EX634" s="113"/>
      <c r="EY634" s="113"/>
      <c r="EZ634" s="113"/>
      <c r="FA634" s="113"/>
      <c r="FB634" s="113"/>
      <c r="FC634" s="113"/>
      <c r="FD634" s="113"/>
      <c r="FE634" s="113"/>
      <c r="FF634" s="113"/>
      <c r="FG634" s="113"/>
      <c r="FH634" s="113"/>
      <c r="FI634" s="113"/>
      <c r="FJ634" s="113"/>
      <c r="FK634" s="113"/>
      <c r="FL634" s="113"/>
      <c r="FM634" s="113"/>
      <c r="FN634" s="113"/>
      <c r="FO634" s="113"/>
      <c r="FP634" s="113"/>
      <c r="FQ634" s="113"/>
      <c r="FR634" s="113"/>
      <c r="FS634" s="113"/>
      <c r="FT634" s="113"/>
      <c r="FU634" s="113"/>
      <c r="FV634" s="113"/>
      <c r="FW634" s="113"/>
      <c r="FX634" s="113"/>
      <c r="FY634" s="113"/>
      <c r="FZ634" s="113"/>
      <c r="GA634" s="113"/>
      <c r="GB634" s="113"/>
      <c r="GC634" s="113"/>
      <c r="GD634" s="113"/>
      <c r="GE634" s="113"/>
      <c r="GF634" s="113"/>
      <c r="GG634" s="113"/>
      <c r="GH634" s="113"/>
      <c r="GI634" s="113"/>
      <c r="GJ634" s="113"/>
      <c r="GK634" s="113"/>
      <c r="GL634" s="113"/>
      <c r="GM634" s="113"/>
      <c r="GN634" s="113"/>
      <c r="GO634" s="113"/>
      <c r="GP634" s="113"/>
      <c r="GQ634" s="113"/>
      <c r="GR634" s="113"/>
      <c r="GS634" s="113"/>
      <c r="GT634" s="113"/>
      <c r="GU634" s="113"/>
      <c r="GV634" s="113"/>
      <c r="GW634" s="113"/>
      <c r="GX634" s="113"/>
      <c r="GY634" s="113"/>
      <c r="GZ634" s="113"/>
      <c r="HA634" s="113"/>
      <c r="HB634" s="113"/>
      <c r="HC634" s="113"/>
      <c r="HD634" s="113"/>
      <c r="HE634" s="113"/>
      <c r="HF634" s="113"/>
      <c r="HG634" s="113"/>
      <c r="HH634" s="113"/>
      <c r="HI634" s="113"/>
      <c r="HJ634" s="113"/>
      <c r="HK634" s="113"/>
      <c r="HL634" s="113"/>
      <c r="HM634" s="113"/>
      <c r="HN634" s="113"/>
      <c r="HO634" s="113"/>
      <c r="HP634" s="113"/>
      <c r="HQ634" s="113"/>
      <c r="HR634" s="113"/>
      <c r="HS634" s="113"/>
      <c r="HT634" s="113"/>
      <c r="HU634" s="113"/>
      <c r="HV634" s="113"/>
      <c r="HW634" s="113"/>
      <c r="HX634" s="113"/>
      <c r="HY634" s="113"/>
      <c r="HZ634" s="113"/>
      <c r="IA634" s="113"/>
      <c r="IB634" s="113"/>
      <c r="IC634" s="113"/>
      <c r="ID634" s="113"/>
      <c r="IE634" s="113"/>
      <c r="IF634" s="113"/>
      <c r="IG634" s="113"/>
      <c r="IH634" s="113"/>
      <c r="II634" s="113"/>
      <c r="IJ634" s="113"/>
      <c r="IK634" s="113"/>
      <c r="IL634" s="113"/>
      <c r="IM634" s="113"/>
      <c r="IN634" s="113"/>
      <c r="IO634" s="113"/>
      <c r="IP634" s="113"/>
      <c r="IQ634" s="113"/>
      <c r="IR634" s="113"/>
      <c r="IS634" s="113"/>
      <c r="IT634" s="113"/>
      <c r="IU634" s="113"/>
      <c r="IV634" s="113"/>
    </row>
    <row r="635" customFormat="false" ht="27.6" hidden="false" customHeight="true" outlineLevel="0" collapsed="false">
      <c r="A635" s="230"/>
      <c r="B635" s="93"/>
      <c r="C635" s="93"/>
      <c r="D635" s="93"/>
      <c r="E635" s="93"/>
      <c r="F635" s="96"/>
      <c r="G635" s="28" t="s">
        <v>208</v>
      </c>
      <c r="H635" s="35" t="n">
        <v>251960</v>
      </c>
      <c r="I635" s="30" t="s">
        <v>39</v>
      </c>
      <c r="J635" s="287" t="n">
        <v>14500</v>
      </c>
      <c r="K635" s="35" t="s">
        <v>1992</v>
      </c>
      <c r="L635" s="30"/>
      <c r="M635" s="287"/>
      <c r="N635" s="35" t="s">
        <v>1993</v>
      </c>
      <c r="O635" s="30"/>
      <c r="P635" s="36"/>
      <c r="Q635" s="35" t="n">
        <v>6.488</v>
      </c>
      <c r="R635" s="30" t="s">
        <v>39</v>
      </c>
      <c r="S635" s="36" t="n">
        <v>3.779</v>
      </c>
      <c r="T635" s="35"/>
      <c r="U635" s="33"/>
      <c r="V635" s="36"/>
      <c r="W635" s="35"/>
      <c r="X635" s="33"/>
      <c r="Y635" s="36"/>
      <c r="Z635" s="37"/>
      <c r="AA635" s="37"/>
      <c r="AB635" s="37"/>
      <c r="AC635" s="29"/>
      <c r="AD635" s="33"/>
      <c r="AE635" s="36"/>
      <c r="BM635" s="113"/>
      <c r="BN635" s="113"/>
      <c r="BO635" s="113"/>
      <c r="BP635" s="113"/>
      <c r="BQ635" s="113"/>
      <c r="BR635" s="113"/>
      <c r="BS635" s="113"/>
      <c r="BT635" s="113"/>
      <c r="BU635" s="113"/>
      <c r="BV635" s="113"/>
      <c r="BW635" s="113"/>
      <c r="BX635" s="113"/>
      <c r="BY635" s="113"/>
      <c r="BZ635" s="113"/>
      <c r="CA635" s="113"/>
      <c r="CB635" s="113"/>
      <c r="CC635" s="113"/>
      <c r="CD635" s="113"/>
      <c r="CE635" s="113"/>
      <c r="CF635" s="113"/>
      <c r="CG635" s="113"/>
      <c r="CH635" s="113"/>
      <c r="CI635" s="113"/>
      <c r="CJ635" s="113"/>
      <c r="CK635" s="113"/>
      <c r="CL635" s="113"/>
      <c r="CM635" s="113"/>
      <c r="CN635" s="113"/>
      <c r="CO635" s="113"/>
      <c r="CP635" s="113"/>
      <c r="CQ635" s="113"/>
      <c r="CR635" s="113"/>
      <c r="CS635" s="113"/>
      <c r="CT635" s="113"/>
      <c r="CU635" s="113"/>
      <c r="CV635" s="113"/>
      <c r="CW635" s="113"/>
      <c r="CX635" s="113"/>
      <c r="CY635" s="113"/>
      <c r="CZ635" s="113"/>
      <c r="DA635" s="113"/>
      <c r="DB635" s="113"/>
      <c r="DC635" s="113"/>
      <c r="DD635" s="113"/>
      <c r="DE635" s="113"/>
      <c r="DF635" s="113"/>
      <c r="DG635" s="113"/>
      <c r="DH635" s="113"/>
      <c r="DI635" s="113"/>
      <c r="DJ635" s="113"/>
      <c r="DK635" s="113"/>
      <c r="DL635" s="113"/>
      <c r="DM635" s="113"/>
      <c r="DN635" s="113"/>
      <c r="DO635" s="113"/>
      <c r="DP635" s="113"/>
      <c r="DQ635" s="113"/>
      <c r="DR635" s="113"/>
      <c r="DS635" s="113"/>
      <c r="DT635" s="113"/>
      <c r="DU635" s="113"/>
      <c r="DV635" s="113"/>
      <c r="DW635" s="113"/>
      <c r="DX635" s="113"/>
      <c r="DY635" s="113"/>
      <c r="DZ635" s="113"/>
      <c r="EA635" s="113"/>
      <c r="EB635" s="113"/>
      <c r="EC635" s="113"/>
      <c r="ED635" s="113"/>
      <c r="EE635" s="113"/>
      <c r="EF635" s="113"/>
      <c r="EG635" s="113"/>
      <c r="EH635" s="113"/>
      <c r="EI635" s="113"/>
      <c r="EJ635" s="113"/>
      <c r="EK635" s="113"/>
      <c r="EL635" s="113"/>
      <c r="EM635" s="113"/>
      <c r="EN635" s="113"/>
      <c r="EO635" s="113"/>
      <c r="EP635" s="113"/>
      <c r="EQ635" s="113"/>
      <c r="ER635" s="113"/>
      <c r="ES635" s="113"/>
      <c r="ET635" s="113"/>
      <c r="EU635" s="113"/>
      <c r="EV635" s="113"/>
      <c r="EW635" s="113"/>
      <c r="EX635" s="113"/>
      <c r="EY635" s="113"/>
      <c r="EZ635" s="113"/>
      <c r="FA635" s="113"/>
      <c r="FB635" s="113"/>
      <c r="FC635" s="113"/>
      <c r="FD635" s="113"/>
      <c r="FE635" s="113"/>
      <c r="FF635" s="113"/>
      <c r="FG635" s="113"/>
      <c r="FH635" s="113"/>
      <c r="FI635" s="113"/>
      <c r="FJ635" s="113"/>
      <c r="FK635" s="113"/>
      <c r="FL635" s="113"/>
      <c r="FM635" s="113"/>
      <c r="FN635" s="113"/>
      <c r="FO635" s="113"/>
      <c r="FP635" s="113"/>
      <c r="FQ635" s="113"/>
      <c r="FR635" s="113"/>
      <c r="FS635" s="113"/>
      <c r="FT635" s="113"/>
      <c r="FU635" s="113"/>
      <c r="FV635" s="113"/>
      <c r="FW635" s="113"/>
      <c r="FX635" s="113"/>
      <c r="FY635" s="113"/>
      <c r="FZ635" s="113"/>
      <c r="GA635" s="113"/>
      <c r="GB635" s="113"/>
      <c r="GC635" s="113"/>
      <c r="GD635" s="113"/>
      <c r="GE635" s="113"/>
      <c r="GF635" s="113"/>
      <c r="GG635" s="113"/>
      <c r="GH635" s="113"/>
      <c r="GI635" s="113"/>
      <c r="GJ635" s="113"/>
      <c r="GK635" s="113"/>
      <c r="GL635" s="113"/>
      <c r="GM635" s="113"/>
      <c r="GN635" s="113"/>
      <c r="GO635" s="113"/>
      <c r="GP635" s="113"/>
      <c r="GQ635" s="113"/>
      <c r="GR635" s="113"/>
      <c r="GS635" s="113"/>
      <c r="GT635" s="113"/>
      <c r="GU635" s="113"/>
      <c r="GV635" s="113"/>
      <c r="GW635" s="113"/>
      <c r="GX635" s="113"/>
      <c r="GY635" s="113"/>
      <c r="GZ635" s="113"/>
      <c r="HA635" s="113"/>
      <c r="HB635" s="113"/>
      <c r="HC635" s="113"/>
      <c r="HD635" s="113"/>
      <c r="HE635" s="113"/>
      <c r="HF635" s="113"/>
      <c r="HG635" s="113"/>
      <c r="HH635" s="113"/>
      <c r="HI635" s="113"/>
      <c r="HJ635" s="113"/>
      <c r="HK635" s="113"/>
      <c r="HL635" s="113"/>
      <c r="HM635" s="113"/>
      <c r="HN635" s="113"/>
      <c r="HO635" s="113"/>
      <c r="HP635" s="113"/>
      <c r="HQ635" s="113"/>
      <c r="HR635" s="113"/>
      <c r="HS635" s="113"/>
      <c r="HT635" s="113"/>
      <c r="HU635" s="113"/>
      <c r="HV635" s="113"/>
      <c r="HW635" s="113"/>
      <c r="HX635" s="113"/>
      <c r="HY635" s="113"/>
      <c r="HZ635" s="113"/>
      <c r="IA635" s="113"/>
      <c r="IB635" s="113"/>
      <c r="IC635" s="113"/>
      <c r="ID635" s="113"/>
      <c r="IE635" s="113"/>
      <c r="IF635" s="113"/>
      <c r="IG635" s="113"/>
      <c r="IH635" s="113"/>
      <c r="II635" s="113"/>
      <c r="IJ635" s="113"/>
      <c r="IK635" s="113"/>
      <c r="IL635" s="113"/>
      <c r="IM635" s="113"/>
      <c r="IN635" s="113"/>
      <c r="IO635" s="113"/>
      <c r="IP635" s="113"/>
      <c r="IQ635" s="113"/>
      <c r="IR635" s="113"/>
      <c r="IS635" s="113"/>
      <c r="IT635" s="113"/>
      <c r="IU635" s="113"/>
      <c r="IV635" s="113"/>
    </row>
    <row r="636" customFormat="false" ht="30.65" hidden="false" customHeight="true" outlineLevel="0" collapsed="false">
      <c r="A636" s="232"/>
      <c r="B636" s="232"/>
      <c r="C636" s="39"/>
      <c r="D636" s="39"/>
      <c r="E636" s="39"/>
      <c r="F636" s="40"/>
      <c r="G636" s="28" t="s">
        <v>176</v>
      </c>
      <c r="H636" s="205" t="str">
        <f aca="false">ROUND(H635*81/1000000,2)&amp;" ppm"</f>
        <v>20.41 ppm</v>
      </c>
      <c r="I636" s="33" t="s">
        <v>39</v>
      </c>
      <c r="J636" s="206" t="str">
        <f aca="false">ROUND(J635*81/1000000,2)&amp;" ppm"</f>
        <v>1.17 ppm</v>
      </c>
      <c r="K636" s="29"/>
      <c r="L636" s="30"/>
      <c r="M636" s="31"/>
      <c r="N636" s="35"/>
      <c r="O636" s="33"/>
      <c r="P636" s="36"/>
      <c r="Q636" s="205" t="str">
        <f aca="false">ROUND(Q635*246/1000,2)&amp;" ppb"</f>
        <v>1.6 ppb</v>
      </c>
      <c r="R636" s="33" t="s">
        <v>39</v>
      </c>
      <c r="S636" s="206" t="str">
        <f aca="false">ROUND(S635*246/1000,2)&amp;" ppb"</f>
        <v>0.93 ppb</v>
      </c>
      <c r="T636" s="29"/>
      <c r="U636" s="31"/>
      <c r="V636" s="31"/>
      <c r="W636" s="35"/>
      <c r="X636" s="33"/>
      <c r="Y636" s="31"/>
      <c r="Z636" s="37"/>
      <c r="AA636" s="31"/>
      <c r="AB636" s="31"/>
      <c r="AC636" s="29"/>
      <c r="AD636" s="33"/>
      <c r="AE636" s="31"/>
      <c r="BM636" s="113"/>
      <c r="BN636" s="113"/>
      <c r="BO636" s="113"/>
      <c r="BP636" s="113"/>
      <c r="BQ636" s="113"/>
      <c r="BR636" s="113"/>
      <c r="BS636" s="113"/>
      <c r="BT636" s="113"/>
      <c r="BU636" s="113"/>
      <c r="BV636" s="113"/>
      <c r="BW636" s="113"/>
      <c r="BX636" s="113"/>
      <c r="BY636" s="113"/>
      <c r="BZ636" s="113"/>
      <c r="CA636" s="113"/>
      <c r="CB636" s="113"/>
      <c r="CC636" s="113"/>
      <c r="CD636" s="113"/>
      <c r="CE636" s="113"/>
      <c r="CF636" s="113"/>
      <c r="CG636" s="113"/>
      <c r="CH636" s="113"/>
      <c r="CI636" s="113"/>
      <c r="CJ636" s="113"/>
      <c r="CK636" s="113"/>
      <c r="CL636" s="113"/>
      <c r="CM636" s="113"/>
      <c r="CN636" s="113"/>
      <c r="CO636" s="113"/>
      <c r="CP636" s="113"/>
      <c r="CQ636" s="113"/>
      <c r="CR636" s="113"/>
      <c r="CS636" s="113"/>
      <c r="CT636" s="113"/>
      <c r="CU636" s="113"/>
      <c r="CV636" s="113"/>
      <c r="CW636" s="113"/>
      <c r="CX636" s="113"/>
      <c r="CY636" s="113"/>
      <c r="CZ636" s="113"/>
      <c r="DA636" s="113"/>
      <c r="DB636" s="113"/>
      <c r="DC636" s="113"/>
      <c r="DD636" s="113"/>
      <c r="DE636" s="113"/>
      <c r="DF636" s="113"/>
      <c r="DG636" s="113"/>
      <c r="DH636" s="113"/>
      <c r="DI636" s="113"/>
      <c r="DJ636" s="113"/>
      <c r="DK636" s="113"/>
      <c r="DL636" s="113"/>
      <c r="DM636" s="113"/>
      <c r="DN636" s="113"/>
      <c r="DO636" s="113"/>
      <c r="DP636" s="113"/>
      <c r="DQ636" s="113"/>
      <c r="DR636" s="113"/>
      <c r="DS636" s="113"/>
      <c r="DT636" s="113"/>
      <c r="DU636" s="113"/>
      <c r="DV636" s="113"/>
      <c r="DW636" s="113"/>
      <c r="DX636" s="113"/>
      <c r="DY636" s="113"/>
      <c r="DZ636" s="113"/>
      <c r="EA636" s="113"/>
      <c r="EB636" s="113"/>
      <c r="EC636" s="113"/>
      <c r="ED636" s="113"/>
      <c r="EE636" s="113"/>
      <c r="EF636" s="113"/>
      <c r="EG636" s="113"/>
      <c r="EH636" s="113"/>
      <c r="EI636" s="113"/>
      <c r="EJ636" s="113"/>
      <c r="EK636" s="113"/>
      <c r="EL636" s="113"/>
      <c r="EM636" s="113"/>
      <c r="EN636" s="113"/>
      <c r="EO636" s="113"/>
      <c r="EP636" s="113"/>
      <c r="EQ636" s="113"/>
      <c r="ER636" s="113"/>
      <c r="ES636" s="113"/>
      <c r="ET636" s="113"/>
      <c r="EU636" s="113"/>
      <c r="EV636" s="113"/>
      <c r="EW636" s="113"/>
      <c r="EX636" s="113"/>
      <c r="EY636" s="113"/>
      <c r="EZ636" s="113"/>
      <c r="FA636" s="113"/>
      <c r="FB636" s="113"/>
      <c r="FC636" s="113"/>
      <c r="FD636" s="113"/>
      <c r="FE636" s="113"/>
      <c r="FF636" s="113"/>
      <c r="FG636" s="113"/>
      <c r="FH636" s="113"/>
      <c r="FI636" s="113"/>
      <c r="FJ636" s="113"/>
      <c r="FK636" s="113"/>
      <c r="FL636" s="113"/>
      <c r="FM636" s="113"/>
      <c r="FN636" s="113"/>
      <c r="FO636" s="113"/>
      <c r="FP636" s="113"/>
      <c r="FQ636" s="113"/>
      <c r="FR636" s="113"/>
      <c r="FS636" s="113"/>
      <c r="FT636" s="113"/>
      <c r="FU636" s="113"/>
      <c r="FV636" s="113"/>
      <c r="FW636" s="113"/>
      <c r="FX636" s="113"/>
      <c r="FY636" s="113"/>
      <c r="FZ636" s="113"/>
      <c r="GA636" s="113"/>
      <c r="GB636" s="113"/>
      <c r="GC636" s="113"/>
      <c r="GD636" s="113"/>
      <c r="GE636" s="113"/>
      <c r="GF636" s="113"/>
      <c r="GG636" s="113"/>
      <c r="GH636" s="113"/>
      <c r="GI636" s="113"/>
      <c r="GJ636" s="113"/>
      <c r="GK636" s="113"/>
      <c r="GL636" s="113"/>
      <c r="GM636" s="113"/>
      <c r="GN636" s="113"/>
      <c r="GO636" s="113"/>
      <c r="GP636" s="113"/>
      <c r="GQ636" s="113"/>
      <c r="GR636" s="113"/>
      <c r="GS636" s="113"/>
      <c r="GT636" s="113"/>
      <c r="GU636" s="113"/>
      <c r="GV636" s="113"/>
      <c r="GW636" s="113"/>
      <c r="GX636" s="113"/>
      <c r="GY636" s="113"/>
      <c r="GZ636" s="113"/>
      <c r="HA636" s="113"/>
      <c r="HB636" s="113"/>
      <c r="HC636" s="113"/>
      <c r="HD636" s="113"/>
      <c r="HE636" s="113"/>
      <c r="HF636" s="113"/>
      <c r="HG636" s="113"/>
      <c r="HH636" s="113"/>
      <c r="HI636" s="113"/>
      <c r="HJ636" s="113"/>
      <c r="HK636" s="113"/>
      <c r="HL636" s="113"/>
      <c r="HM636" s="113"/>
      <c r="HN636" s="113"/>
      <c r="HO636" s="113"/>
      <c r="HP636" s="113"/>
      <c r="HQ636" s="113"/>
      <c r="HR636" s="113"/>
      <c r="HS636" s="113"/>
      <c r="HT636" s="113"/>
      <c r="HU636" s="113"/>
      <c r="HV636" s="113"/>
      <c r="HW636" s="113"/>
      <c r="HX636" s="113"/>
      <c r="HY636" s="113"/>
      <c r="HZ636" s="113"/>
      <c r="IA636" s="113"/>
      <c r="IB636" s="113"/>
      <c r="IC636" s="113"/>
      <c r="ID636" s="113"/>
      <c r="IE636" s="113"/>
      <c r="IF636" s="113"/>
      <c r="IG636" s="113"/>
      <c r="IH636" s="113"/>
      <c r="II636" s="113"/>
      <c r="IJ636" s="113"/>
      <c r="IK636" s="113"/>
      <c r="IL636" s="113"/>
      <c r="IM636" s="113"/>
      <c r="IN636" s="113"/>
      <c r="IO636" s="113"/>
      <c r="IP636" s="113"/>
      <c r="IQ636" s="113"/>
      <c r="IR636" s="113"/>
      <c r="IS636" s="113"/>
      <c r="IT636" s="113"/>
      <c r="IU636" s="113"/>
      <c r="IV636" s="113"/>
    </row>
    <row r="637" customFormat="false" ht="34.3" hidden="false" customHeight="true" outlineLevel="0" collapsed="false">
      <c r="A637" s="233" t="s">
        <v>1994</v>
      </c>
      <c r="B637" s="41" t="s">
        <v>1995</v>
      </c>
      <c r="C637" s="189" t="s">
        <v>1996</v>
      </c>
      <c r="D637" s="76" t="n">
        <v>16.479</v>
      </c>
      <c r="E637" s="42" t="s">
        <v>1997</v>
      </c>
      <c r="F637" s="62" t="n">
        <v>45348</v>
      </c>
      <c r="G637" s="63" t="s">
        <v>111</v>
      </c>
      <c r="H637" s="108"/>
      <c r="I637" s="109" t="s">
        <v>27</v>
      </c>
      <c r="J637" s="110"/>
      <c r="K637" s="108"/>
      <c r="L637" s="109" t="s">
        <v>28</v>
      </c>
      <c r="M637" s="110"/>
      <c r="N637" s="108"/>
      <c r="O637" s="109" t="s">
        <v>29</v>
      </c>
      <c r="P637" s="110"/>
      <c r="Q637" s="108"/>
      <c r="R637" s="109" t="s">
        <v>30</v>
      </c>
      <c r="S637" s="110"/>
      <c r="T637" s="111"/>
      <c r="U637" s="109" t="s">
        <v>112</v>
      </c>
      <c r="V637" s="110"/>
      <c r="W637" s="108"/>
      <c r="X637" s="109" t="s">
        <v>32</v>
      </c>
      <c r="Y637" s="110"/>
      <c r="Z637" s="108"/>
      <c r="AA637" s="109" t="s">
        <v>98</v>
      </c>
      <c r="AB637" s="110"/>
      <c r="AC637" s="112" t="s">
        <v>34</v>
      </c>
      <c r="AD637" s="112"/>
      <c r="AE637" s="112"/>
      <c r="BM637" s="113"/>
      <c r="BN637" s="113"/>
      <c r="BO637" s="113"/>
      <c r="BP637" s="113"/>
      <c r="BQ637" s="113"/>
      <c r="BR637" s="113"/>
      <c r="BS637" s="113"/>
      <c r="BT637" s="113"/>
      <c r="BU637" s="113"/>
      <c r="BV637" s="113"/>
      <c r="BW637" s="113"/>
      <c r="BX637" s="113"/>
      <c r="BY637" s="113"/>
      <c r="BZ637" s="113"/>
      <c r="CA637" s="113"/>
      <c r="CB637" s="113"/>
      <c r="CC637" s="113"/>
      <c r="CD637" s="113"/>
      <c r="CE637" s="113"/>
      <c r="CF637" s="113"/>
      <c r="CG637" s="113"/>
      <c r="CH637" s="113"/>
      <c r="CI637" s="113"/>
      <c r="CJ637" s="113"/>
      <c r="CK637" s="113"/>
      <c r="CL637" s="113"/>
      <c r="CM637" s="113"/>
      <c r="CN637" s="113"/>
      <c r="CO637" s="113"/>
      <c r="CP637" s="113"/>
      <c r="CQ637" s="113"/>
      <c r="CR637" s="113"/>
      <c r="CS637" s="113"/>
      <c r="CT637" s="113"/>
      <c r="CU637" s="113"/>
      <c r="CV637" s="113"/>
      <c r="CW637" s="113"/>
      <c r="CX637" s="113"/>
      <c r="CY637" s="113"/>
      <c r="CZ637" s="113"/>
      <c r="DA637" s="113"/>
      <c r="DB637" s="113"/>
      <c r="DC637" s="113"/>
      <c r="DD637" s="113"/>
      <c r="DE637" s="113"/>
      <c r="DF637" s="113"/>
      <c r="DG637" s="113"/>
      <c r="DH637" s="113"/>
      <c r="DI637" s="113"/>
      <c r="DJ637" s="113"/>
      <c r="DK637" s="113"/>
      <c r="DL637" s="113"/>
      <c r="DM637" s="113"/>
      <c r="DN637" s="113"/>
      <c r="DO637" s="113"/>
      <c r="DP637" s="113"/>
      <c r="DQ637" s="113"/>
      <c r="DR637" s="113"/>
      <c r="DS637" s="113"/>
      <c r="DT637" s="113"/>
      <c r="DU637" s="113"/>
      <c r="DV637" s="113"/>
      <c r="DW637" s="113"/>
      <c r="DX637" s="113"/>
      <c r="DY637" s="113"/>
      <c r="DZ637" s="113"/>
      <c r="EA637" s="113"/>
      <c r="EB637" s="113"/>
      <c r="EC637" s="113"/>
      <c r="ED637" s="113"/>
      <c r="EE637" s="113"/>
      <c r="EF637" s="113"/>
      <c r="EG637" s="113"/>
      <c r="EH637" s="113"/>
      <c r="EI637" s="113"/>
      <c r="EJ637" s="113"/>
      <c r="EK637" s="113"/>
      <c r="EL637" s="113"/>
      <c r="EM637" s="113"/>
      <c r="EN637" s="113"/>
      <c r="EO637" s="113"/>
      <c r="EP637" s="113"/>
      <c r="EQ637" s="113"/>
      <c r="ER637" s="113"/>
      <c r="ES637" s="113"/>
      <c r="ET637" s="113"/>
      <c r="EU637" s="113"/>
      <c r="EV637" s="113"/>
      <c r="EW637" s="113"/>
      <c r="EX637" s="113"/>
      <c r="EY637" s="113"/>
      <c r="EZ637" s="113"/>
      <c r="FA637" s="113"/>
      <c r="FB637" s="113"/>
      <c r="FC637" s="113"/>
      <c r="FD637" s="113"/>
      <c r="FE637" s="113"/>
      <c r="FF637" s="113"/>
      <c r="FG637" s="113"/>
      <c r="FH637" s="113"/>
      <c r="FI637" s="113"/>
      <c r="FJ637" s="113"/>
      <c r="FK637" s="113"/>
      <c r="FL637" s="113"/>
      <c r="FM637" s="113"/>
      <c r="FN637" s="113"/>
      <c r="FO637" s="113"/>
      <c r="FP637" s="113"/>
      <c r="FQ637" s="113"/>
      <c r="FR637" s="113"/>
      <c r="FS637" s="113"/>
      <c r="FT637" s="113"/>
      <c r="FU637" s="113"/>
      <c r="FV637" s="113"/>
      <c r="FW637" s="113"/>
      <c r="FX637" s="113"/>
      <c r="FY637" s="113"/>
      <c r="FZ637" s="113"/>
      <c r="GA637" s="113"/>
      <c r="GB637" s="113"/>
      <c r="GC637" s="113"/>
      <c r="GD637" s="113"/>
      <c r="GE637" s="113"/>
      <c r="GF637" s="113"/>
      <c r="GG637" s="113"/>
      <c r="GH637" s="113"/>
      <c r="GI637" s="113"/>
      <c r="GJ637" s="113"/>
      <c r="GK637" s="113"/>
      <c r="GL637" s="113"/>
      <c r="GM637" s="113"/>
      <c r="GN637" s="113"/>
      <c r="GO637" s="113"/>
      <c r="GP637" s="113"/>
      <c r="GQ637" s="113"/>
      <c r="GR637" s="113"/>
      <c r="GS637" s="113"/>
      <c r="GT637" s="113"/>
      <c r="GU637" s="113"/>
      <c r="GV637" s="113"/>
      <c r="GW637" s="113"/>
      <c r="GX637" s="113"/>
      <c r="GY637" s="113"/>
      <c r="GZ637" s="113"/>
      <c r="HA637" s="113"/>
      <c r="HB637" s="113"/>
      <c r="HC637" s="113"/>
      <c r="HD637" s="113"/>
      <c r="HE637" s="113"/>
      <c r="HF637" s="113"/>
      <c r="HG637" s="113"/>
      <c r="HH637" s="113"/>
      <c r="HI637" s="113"/>
      <c r="HJ637" s="113"/>
      <c r="HK637" s="113"/>
      <c r="HL637" s="113"/>
      <c r="HM637" s="113"/>
      <c r="HN637" s="113"/>
      <c r="HO637" s="113"/>
      <c r="HP637" s="113"/>
      <c r="HQ637" s="113"/>
      <c r="HR637" s="113"/>
      <c r="HS637" s="113"/>
      <c r="HT637" s="113"/>
      <c r="HU637" s="113"/>
      <c r="HV637" s="113"/>
      <c r="HW637" s="113"/>
      <c r="HX637" s="113"/>
      <c r="HY637" s="113"/>
      <c r="HZ637" s="113"/>
      <c r="IA637" s="113"/>
      <c r="IB637" s="113"/>
      <c r="IC637" s="113"/>
      <c r="ID637" s="113"/>
      <c r="IE637" s="113"/>
      <c r="IF637" s="113"/>
      <c r="IG637" s="113"/>
      <c r="IH637" s="113"/>
      <c r="II637" s="113"/>
      <c r="IJ637" s="113"/>
      <c r="IK637" s="113"/>
      <c r="IL637" s="113"/>
      <c r="IM637" s="113"/>
      <c r="IN637" s="113"/>
      <c r="IO637" s="113"/>
      <c r="IP637" s="113"/>
      <c r="IQ637" s="113"/>
      <c r="IR637" s="113"/>
      <c r="IS637" s="113"/>
      <c r="IT637" s="113"/>
      <c r="IU637" s="113"/>
      <c r="IV637" s="113"/>
      <c r="IW637" s="113"/>
    </row>
    <row r="638" customFormat="false" ht="29.05" hidden="false" customHeight="true" outlineLevel="0" collapsed="false">
      <c r="A638" s="86" t="s">
        <v>1998</v>
      </c>
      <c r="B638" s="86" t="s">
        <v>1999</v>
      </c>
      <c r="C638" s="86"/>
      <c r="D638" s="86"/>
      <c r="E638" s="86"/>
      <c r="F638" s="89" t="n">
        <v>45366</v>
      </c>
      <c r="G638" s="63" t="s">
        <v>208</v>
      </c>
      <c r="H638" s="77" t="s">
        <v>2000</v>
      </c>
      <c r="I638" s="70"/>
      <c r="J638" s="58"/>
      <c r="K638" s="77" t="s">
        <v>2001</v>
      </c>
      <c r="L638" s="70"/>
      <c r="M638" s="58"/>
      <c r="N638" s="56" t="n">
        <v>4.385</v>
      </c>
      <c r="O638" s="91" t="s">
        <v>39</v>
      </c>
      <c r="P638" s="58" t="n">
        <v>2.119</v>
      </c>
      <c r="Q638" s="77" t="n">
        <v>3.69</v>
      </c>
      <c r="R638" s="70" t="s">
        <v>39</v>
      </c>
      <c r="S638" s="58" t="n">
        <v>9.168</v>
      </c>
      <c r="T638" s="56" t="n">
        <v>797.35</v>
      </c>
      <c r="U638" s="91" t="s">
        <v>39</v>
      </c>
      <c r="V638" s="58" t="n">
        <v>407.9</v>
      </c>
      <c r="W638" s="77" t="s">
        <v>2002</v>
      </c>
      <c r="X638" s="57"/>
      <c r="Y638" s="58"/>
      <c r="Z638" s="77" t="s">
        <v>2003</v>
      </c>
      <c r="AA638" s="70"/>
      <c r="AB638" s="58"/>
      <c r="AC638" s="69"/>
      <c r="AD638" s="69"/>
      <c r="AE638" s="69"/>
      <c r="BM638" s="113"/>
      <c r="BN638" s="113"/>
      <c r="BO638" s="113"/>
      <c r="BP638" s="113"/>
      <c r="BQ638" s="113"/>
      <c r="BR638" s="113"/>
      <c r="BS638" s="113"/>
      <c r="BT638" s="113"/>
      <c r="BU638" s="113"/>
      <c r="BV638" s="113"/>
      <c r="BW638" s="113"/>
      <c r="BX638" s="113"/>
      <c r="BY638" s="113"/>
      <c r="BZ638" s="113"/>
      <c r="CA638" s="113"/>
      <c r="CB638" s="113"/>
      <c r="CC638" s="113"/>
      <c r="CD638" s="113"/>
      <c r="CE638" s="113"/>
      <c r="CF638" s="113"/>
      <c r="CG638" s="113"/>
      <c r="CH638" s="113"/>
      <c r="CI638" s="113"/>
      <c r="CJ638" s="113"/>
      <c r="CK638" s="113"/>
      <c r="CL638" s="113"/>
      <c r="CM638" s="113"/>
      <c r="CN638" s="113"/>
      <c r="CO638" s="113"/>
      <c r="CP638" s="113"/>
      <c r="CQ638" s="113"/>
      <c r="CR638" s="113"/>
      <c r="CS638" s="113"/>
      <c r="CT638" s="113"/>
      <c r="CU638" s="113"/>
      <c r="CV638" s="113"/>
      <c r="CW638" s="113"/>
      <c r="CX638" s="113"/>
      <c r="CY638" s="113"/>
      <c r="CZ638" s="113"/>
      <c r="DA638" s="113"/>
      <c r="DB638" s="113"/>
      <c r="DC638" s="113"/>
      <c r="DD638" s="113"/>
      <c r="DE638" s="113"/>
      <c r="DF638" s="113"/>
      <c r="DG638" s="113"/>
      <c r="DH638" s="113"/>
      <c r="DI638" s="113"/>
      <c r="DJ638" s="113"/>
      <c r="DK638" s="113"/>
      <c r="DL638" s="113"/>
      <c r="DM638" s="113"/>
      <c r="DN638" s="113"/>
      <c r="DO638" s="113"/>
      <c r="DP638" s="113"/>
      <c r="DQ638" s="113"/>
      <c r="DR638" s="113"/>
      <c r="DS638" s="113"/>
      <c r="DT638" s="113"/>
      <c r="DU638" s="113"/>
      <c r="DV638" s="113"/>
      <c r="DW638" s="113"/>
      <c r="DX638" s="113"/>
      <c r="DY638" s="113"/>
      <c r="DZ638" s="113"/>
      <c r="EA638" s="113"/>
      <c r="EB638" s="113"/>
      <c r="EC638" s="113"/>
      <c r="ED638" s="113"/>
      <c r="EE638" s="113"/>
      <c r="EF638" s="113"/>
      <c r="EG638" s="113"/>
      <c r="EH638" s="113"/>
      <c r="EI638" s="113"/>
      <c r="EJ638" s="113"/>
      <c r="EK638" s="113"/>
      <c r="EL638" s="113"/>
      <c r="EM638" s="113"/>
      <c r="EN638" s="113"/>
      <c r="EO638" s="113"/>
      <c r="EP638" s="113"/>
      <c r="EQ638" s="113"/>
      <c r="ER638" s="113"/>
      <c r="ES638" s="113"/>
      <c r="ET638" s="113"/>
      <c r="EU638" s="113"/>
      <c r="EV638" s="113"/>
      <c r="EW638" s="113"/>
      <c r="EX638" s="113"/>
      <c r="EY638" s="113"/>
      <c r="EZ638" s="113"/>
      <c r="FA638" s="113"/>
      <c r="FB638" s="113"/>
      <c r="FC638" s="113"/>
      <c r="FD638" s="113"/>
      <c r="FE638" s="113"/>
      <c r="FF638" s="113"/>
      <c r="FG638" s="113"/>
      <c r="FH638" s="113"/>
      <c r="FI638" s="113"/>
      <c r="FJ638" s="113"/>
      <c r="FK638" s="113"/>
      <c r="FL638" s="113"/>
      <c r="FM638" s="113"/>
      <c r="FN638" s="113"/>
      <c r="FO638" s="113"/>
      <c r="FP638" s="113"/>
      <c r="FQ638" s="113"/>
      <c r="FR638" s="113"/>
      <c r="FS638" s="113"/>
      <c r="FT638" s="113"/>
      <c r="FU638" s="113"/>
      <c r="FV638" s="113"/>
      <c r="FW638" s="113"/>
      <c r="FX638" s="113"/>
      <c r="FY638" s="113"/>
      <c r="FZ638" s="113"/>
      <c r="GA638" s="113"/>
      <c r="GB638" s="113"/>
      <c r="GC638" s="113"/>
      <c r="GD638" s="113"/>
      <c r="GE638" s="113"/>
      <c r="GF638" s="113"/>
      <c r="GG638" s="113"/>
      <c r="GH638" s="113"/>
      <c r="GI638" s="113"/>
      <c r="GJ638" s="113"/>
      <c r="GK638" s="113"/>
      <c r="GL638" s="113"/>
      <c r="GM638" s="113"/>
      <c r="GN638" s="113"/>
      <c r="GO638" s="113"/>
      <c r="GP638" s="113"/>
      <c r="GQ638" s="113"/>
      <c r="GR638" s="113"/>
      <c r="GS638" s="113"/>
      <c r="GT638" s="113"/>
      <c r="GU638" s="113"/>
      <c r="GV638" s="113"/>
      <c r="GW638" s="113"/>
      <c r="GX638" s="113"/>
      <c r="GY638" s="113"/>
      <c r="GZ638" s="113"/>
      <c r="HA638" s="113"/>
      <c r="HB638" s="113"/>
      <c r="HC638" s="113"/>
      <c r="HD638" s="113"/>
      <c r="HE638" s="113"/>
      <c r="HF638" s="113"/>
      <c r="HG638" s="113"/>
      <c r="HH638" s="113"/>
      <c r="HI638" s="113"/>
      <c r="HJ638" s="113"/>
      <c r="HK638" s="113"/>
      <c r="HL638" s="113"/>
      <c r="HM638" s="113"/>
      <c r="HN638" s="113"/>
      <c r="HO638" s="113"/>
      <c r="HP638" s="113"/>
      <c r="HQ638" s="113"/>
      <c r="HR638" s="113"/>
      <c r="HS638" s="113"/>
      <c r="HT638" s="113"/>
      <c r="HU638" s="113"/>
      <c r="HV638" s="113"/>
      <c r="HW638" s="113"/>
      <c r="HX638" s="113"/>
      <c r="HY638" s="113"/>
      <c r="HZ638" s="113"/>
      <c r="IA638" s="113"/>
      <c r="IB638" s="113"/>
      <c r="IC638" s="113"/>
      <c r="ID638" s="113"/>
      <c r="IE638" s="113"/>
      <c r="IF638" s="113"/>
      <c r="IG638" s="113"/>
      <c r="IH638" s="113"/>
      <c r="II638" s="113"/>
      <c r="IJ638" s="113"/>
      <c r="IK638" s="113"/>
      <c r="IL638" s="113"/>
      <c r="IM638" s="113"/>
      <c r="IN638" s="113"/>
      <c r="IO638" s="113"/>
      <c r="IP638" s="113"/>
      <c r="IQ638" s="113"/>
      <c r="IR638" s="113"/>
      <c r="IS638" s="113"/>
      <c r="IT638" s="113"/>
      <c r="IU638" s="113"/>
      <c r="IV638" s="113"/>
      <c r="IW638" s="113"/>
    </row>
    <row r="639" customFormat="false" ht="28.4" hidden="false" customHeight="true" outlineLevel="0" collapsed="false">
      <c r="A639" s="86"/>
      <c r="B639" s="234"/>
      <c r="C639" s="86"/>
      <c r="D639" s="86"/>
      <c r="E639" s="86"/>
      <c r="F639" s="89"/>
      <c r="G639" s="63" t="s">
        <v>176</v>
      </c>
      <c r="H639" s="209" t="str">
        <f aca="false">"&lt;"&amp;ROUND(RIGHT(H638,LEN(H638)-1)*81/1000,2)&amp;" ppb"</f>
        <v>&lt;0.73 ppb</v>
      </c>
      <c r="I639" s="70"/>
      <c r="J639" s="210"/>
      <c r="K639" s="209" t="str">
        <f aca="false">"&lt;"&amp;ROUND(RIGHT(K638,LEN(K638)-1)*81/1000,2)&amp;" ppb"</f>
        <v>&lt;21.6 ppb</v>
      </c>
      <c r="L639" s="70"/>
      <c r="M639" s="210"/>
      <c r="N639" s="209" t="str">
        <f aca="false">ROUND(N638*1760/1000,2)&amp;" ppb"</f>
        <v>7.72 ppb</v>
      </c>
      <c r="O639" s="91" t="s">
        <v>39</v>
      </c>
      <c r="P639" s="210" t="str">
        <f aca="false">ROUND(P638*1760/1000,2)&amp;" ppb"</f>
        <v>3.73 ppb</v>
      </c>
      <c r="Q639" s="209" t="str">
        <f aca="false">ROUND(Q638*246/1000,2)&amp;" ppb"</f>
        <v>0.91 ppb</v>
      </c>
      <c r="R639" s="91" t="s">
        <v>39</v>
      </c>
      <c r="S639" s="210" t="str">
        <f aca="false">ROUND(S638*246/1000,2)&amp;" ppb"</f>
        <v>2.26 ppb</v>
      </c>
      <c r="T639" s="209" t="str">
        <f aca="false">ROUND(T638*32300/1000000,2)&amp;" ppm"</f>
        <v>25.75 ppm</v>
      </c>
      <c r="U639" s="91" t="s">
        <v>39</v>
      </c>
      <c r="V639" s="210" t="str">
        <f aca="false">ROUND(V638*32300/1000000,2)&amp;" ppm"</f>
        <v>13.18 ppm</v>
      </c>
      <c r="W639" s="71"/>
      <c r="X639" s="70"/>
      <c r="Y639" s="72"/>
      <c r="Z639" s="71"/>
      <c r="AA639" s="70"/>
      <c r="AB639" s="72"/>
      <c r="AC639" s="73"/>
      <c r="AD639" s="70"/>
      <c r="AE639" s="74"/>
      <c r="BM639" s="113"/>
      <c r="BN639" s="113"/>
      <c r="BO639" s="113"/>
      <c r="BP639" s="113"/>
      <c r="BQ639" s="113"/>
      <c r="BR639" s="113"/>
      <c r="BS639" s="113"/>
      <c r="BT639" s="113"/>
      <c r="BU639" s="113"/>
      <c r="BV639" s="113"/>
      <c r="BW639" s="113"/>
      <c r="BX639" s="113"/>
      <c r="BY639" s="113"/>
      <c r="BZ639" s="113"/>
      <c r="CA639" s="113"/>
      <c r="CB639" s="113"/>
      <c r="CC639" s="113"/>
      <c r="CD639" s="113"/>
      <c r="CE639" s="113"/>
      <c r="CF639" s="113"/>
      <c r="CG639" s="113"/>
      <c r="CH639" s="113"/>
      <c r="CI639" s="113"/>
      <c r="CJ639" s="113"/>
      <c r="CK639" s="113"/>
      <c r="CL639" s="113"/>
      <c r="CM639" s="113"/>
      <c r="CN639" s="113"/>
      <c r="CO639" s="113"/>
      <c r="CP639" s="113"/>
      <c r="CQ639" s="113"/>
      <c r="CR639" s="113"/>
      <c r="CS639" s="113"/>
      <c r="CT639" s="113"/>
      <c r="CU639" s="113"/>
      <c r="CV639" s="113"/>
      <c r="CW639" s="113"/>
      <c r="CX639" s="113"/>
      <c r="CY639" s="113"/>
      <c r="CZ639" s="113"/>
      <c r="DA639" s="113"/>
      <c r="DB639" s="113"/>
      <c r="DC639" s="113"/>
      <c r="DD639" s="113"/>
      <c r="DE639" s="113"/>
      <c r="DF639" s="113"/>
      <c r="DG639" s="113"/>
      <c r="DH639" s="113"/>
      <c r="DI639" s="113"/>
      <c r="DJ639" s="113"/>
      <c r="DK639" s="113"/>
      <c r="DL639" s="113"/>
      <c r="DM639" s="113"/>
      <c r="DN639" s="113"/>
      <c r="DO639" s="113"/>
      <c r="DP639" s="113"/>
      <c r="DQ639" s="113"/>
      <c r="DR639" s="113"/>
      <c r="DS639" s="113"/>
      <c r="DT639" s="113"/>
      <c r="DU639" s="113"/>
      <c r="DV639" s="113"/>
      <c r="DW639" s="113"/>
      <c r="DX639" s="113"/>
      <c r="DY639" s="113"/>
      <c r="DZ639" s="113"/>
      <c r="EA639" s="113"/>
      <c r="EB639" s="113"/>
      <c r="EC639" s="113"/>
      <c r="ED639" s="113"/>
      <c r="EE639" s="113"/>
      <c r="EF639" s="113"/>
      <c r="EG639" s="113"/>
      <c r="EH639" s="113"/>
      <c r="EI639" s="113"/>
      <c r="EJ639" s="113"/>
      <c r="EK639" s="113"/>
      <c r="EL639" s="113"/>
      <c r="EM639" s="113"/>
      <c r="EN639" s="113"/>
      <c r="EO639" s="113"/>
      <c r="EP639" s="113"/>
      <c r="EQ639" s="113"/>
      <c r="ER639" s="113"/>
      <c r="ES639" s="113"/>
      <c r="ET639" s="113"/>
      <c r="EU639" s="113"/>
      <c r="EV639" s="113"/>
      <c r="EW639" s="113"/>
      <c r="EX639" s="113"/>
      <c r="EY639" s="113"/>
      <c r="EZ639" s="113"/>
      <c r="FA639" s="113"/>
      <c r="FB639" s="113"/>
      <c r="FC639" s="113"/>
      <c r="FD639" s="113"/>
      <c r="FE639" s="113"/>
      <c r="FF639" s="113"/>
      <c r="FG639" s="113"/>
      <c r="FH639" s="113"/>
      <c r="FI639" s="113"/>
      <c r="FJ639" s="113"/>
      <c r="FK639" s="113"/>
      <c r="FL639" s="113"/>
      <c r="FM639" s="113"/>
      <c r="FN639" s="113"/>
      <c r="FO639" s="113"/>
      <c r="FP639" s="113"/>
      <c r="FQ639" s="113"/>
      <c r="FR639" s="113"/>
      <c r="FS639" s="113"/>
      <c r="FT639" s="113"/>
      <c r="FU639" s="113"/>
      <c r="FV639" s="113"/>
      <c r="FW639" s="113"/>
      <c r="FX639" s="113"/>
      <c r="FY639" s="113"/>
      <c r="FZ639" s="113"/>
      <c r="GA639" s="113"/>
      <c r="GB639" s="113"/>
      <c r="GC639" s="113"/>
      <c r="GD639" s="113"/>
      <c r="GE639" s="113"/>
      <c r="GF639" s="113"/>
      <c r="GG639" s="113"/>
      <c r="GH639" s="113"/>
      <c r="GI639" s="113"/>
      <c r="GJ639" s="113"/>
      <c r="GK639" s="113"/>
      <c r="GL639" s="113"/>
      <c r="GM639" s="113"/>
      <c r="GN639" s="113"/>
      <c r="GO639" s="113"/>
      <c r="GP639" s="113"/>
      <c r="GQ639" s="113"/>
      <c r="GR639" s="113"/>
      <c r="GS639" s="113"/>
      <c r="GT639" s="113"/>
      <c r="GU639" s="113"/>
      <c r="GV639" s="113"/>
      <c r="GW639" s="113"/>
      <c r="GX639" s="113"/>
      <c r="GY639" s="113"/>
      <c r="GZ639" s="113"/>
      <c r="HA639" s="113"/>
      <c r="HB639" s="113"/>
      <c r="HC639" s="113"/>
      <c r="HD639" s="113"/>
      <c r="HE639" s="113"/>
      <c r="HF639" s="113"/>
      <c r="HG639" s="113"/>
      <c r="HH639" s="113"/>
      <c r="HI639" s="113"/>
      <c r="HJ639" s="113"/>
      <c r="HK639" s="113"/>
      <c r="HL639" s="113"/>
      <c r="HM639" s="113"/>
      <c r="HN639" s="113"/>
      <c r="HO639" s="113"/>
      <c r="HP639" s="113"/>
      <c r="HQ639" s="113"/>
      <c r="HR639" s="113"/>
      <c r="HS639" s="113"/>
      <c r="HT639" s="113"/>
      <c r="HU639" s="113"/>
      <c r="HV639" s="113"/>
      <c r="HW639" s="113"/>
      <c r="HX639" s="113"/>
      <c r="HY639" s="113"/>
      <c r="HZ639" s="113"/>
      <c r="IA639" s="113"/>
      <c r="IB639" s="113"/>
      <c r="IC639" s="113"/>
      <c r="ID639" s="113"/>
      <c r="IE639" s="113"/>
      <c r="IF639" s="113"/>
      <c r="IG639" s="113"/>
      <c r="IH639" s="113"/>
      <c r="II639" s="113"/>
      <c r="IJ639" s="113"/>
      <c r="IK639" s="113"/>
      <c r="IL639" s="113"/>
      <c r="IM639" s="113"/>
      <c r="IN639" s="113"/>
      <c r="IO639" s="113"/>
      <c r="IP639" s="113"/>
      <c r="IQ639" s="113"/>
      <c r="IR639" s="113"/>
      <c r="IS639" s="113"/>
      <c r="IT639" s="113"/>
      <c r="IU639" s="113"/>
      <c r="IV639" s="113"/>
      <c r="IW639" s="113"/>
    </row>
    <row r="640" customFormat="false" ht="30" hidden="false" customHeight="true" outlineLevel="0" collapsed="false">
      <c r="A640" s="86"/>
      <c r="B640" s="234"/>
      <c r="C640" s="86"/>
      <c r="D640" s="86"/>
      <c r="E640" s="86"/>
      <c r="F640" s="89"/>
      <c r="G640" s="63" t="s">
        <v>111</v>
      </c>
      <c r="H640" s="134" t="s">
        <v>115</v>
      </c>
      <c r="I640" s="134"/>
      <c r="J640" s="134"/>
      <c r="K640" s="108"/>
      <c r="L640" s="109" t="s">
        <v>80</v>
      </c>
      <c r="M640" s="110"/>
      <c r="N640" s="135"/>
      <c r="O640" s="109" t="s">
        <v>81</v>
      </c>
      <c r="P640" s="136"/>
      <c r="Q640" s="135"/>
      <c r="R640" s="109" t="s">
        <v>117</v>
      </c>
      <c r="S640" s="136"/>
      <c r="T640" s="111"/>
      <c r="U640" s="109"/>
      <c r="V640" s="137"/>
      <c r="W640" s="111"/>
      <c r="X640" s="109"/>
      <c r="Y640" s="137"/>
      <c r="Z640" s="111"/>
      <c r="AA640" s="109"/>
      <c r="AB640" s="137"/>
      <c r="AC640" s="108"/>
      <c r="AD640" s="109"/>
      <c r="AE640" s="110"/>
      <c r="BM640" s="113"/>
      <c r="BN640" s="113"/>
      <c r="BO640" s="113"/>
      <c r="BP640" s="113"/>
      <c r="BQ640" s="113"/>
      <c r="BR640" s="113"/>
      <c r="BS640" s="113"/>
      <c r="BT640" s="113"/>
      <c r="BU640" s="113"/>
      <c r="BV640" s="113"/>
      <c r="BW640" s="113"/>
      <c r="BX640" s="113"/>
      <c r="BY640" s="113"/>
      <c r="BZ640" s="113"/>
      <c r="CA640" s="113"/>
      <c r="CB640" s="113"/>
      <c r="CC640" s="113"/>
      <c r="CD640" s="113"/>
      <c r="CE640" s="113"/>
      <c r="CF640" s="113"/>
      <c r="CG640" s="113"/>
      <c r="CH640" s="113"/>
      <c r="CI640" s="113"/>
      <c r="CJ640" s="113"/>
      <c r="CK640" s="113"/>
      <c r="CL640" s="113"/>
      <c r="CM640" s="113"/>
      <c r="CN640" s="113"/>
      <c r="CO640" s="113"/>
      <c r="CP640" s="113"/>
      <c r="CQ640" s="113"/>
      <c r="CR640" s="113"/>
      <c r="CS640" s="113"/>
      <c r="CT640" s="113"/>
      <c r="CU640" s="113"/>
      <c r="CV640" s="113"/>
      <c r="CW640" s="113"/>
      <c r="CX640" s="113"/>
      <c r="CY640" s="113"/>
      <c r="CZ640" s="113"/>
      <c r="DA640" s="113"/>
      <c r="DB640" s="113"/>
      <c r="DC640" s="113"/>
      <c r="DD640" s="113"/>
      <c r="DE640" s="113"/>
      <c r="DF640" s="113"/>
      <c r="DG640" s="113"/>
      <c r="DH640" s="113"/>
      <c r="DI640" s="113"/>
      <c r="DJ640" s="113"/>
      <c r="DK640" s="113"/>
      <c r="DL640" s="113"/>
      <c r="DM640" s="113"/>
      <c r="DN640" s="113"/>
      <c r="DO640" s="113"/>
      <c r="DP640" s="113"/>
      <c r="DQ640" s="113"/>
      <c r="DR640" s="113"/>
      <c r="DS640" s="113"/>
      <c r="DT640" s="113"/>
      <c r="DU640" s="113"/>
      <c r="DV640" s="113"/>
      <c r="DW640" s="113"/>
      <c r="DX640" s="113"/>
      <c r="DY640" s="113"/>
      <c r="DZ640" s="113"/>
      <c r="EA640" s="113"/>
      <c r="EB640" s="113"/>
      <c r="EC640" s="113"/>
      <c r="ED640" s="113"/>
      <c r="EE640" s="113"/>
      <c r="EF640" s="113"/>
      <c r="EG640" s="113"/>
      <c r="EH640" s="113"/>
      <c r="EI640" s="113"/>
      <c r="EJ640" s="113"/>
      <c r="EK640" s="113"/>
      <c r="EL640" s="113"/>
      <c r="EM640" s="113"/>
      <c r="EN640" s="113"/>
      <c r="EO640" s="113"/>
      <c r="EP640" s="113"/>
      <c r="EQ640" s="113"/>
      <c r="ER640" s="113"/>
      <c r="ES640" s="113"/>
      <c r="ET640" s="113"/>
      <c r="EU640" s="113"/>
      <c r="EV640" s="113"/>
      <c r="EW640" s="113"/>
      <c r="EX640" s="113"/>
      <c r="EY640" s="113"/>
      <c r="EZ640" s="113"/>
      <c r="FA640" s="113"/>
      <c r="FB640" s="113"/>
      <c r="FC640" s="113"/>
      <c r="FD640" s="113"/>
      <c r="FE640" s="113"/>
      <c r="FF640" s="113"/>
      <c r="FG640" s="113"/>
      <c r="FH640" s="113"/>
      <c r="FI640" s="113"/>
      <c r="FJ640" s="113"/>
      <c r="FK640" s="113"/>
      <c r="FL640" s="113"/>
      <c r="FM640" s="113"/>
      <c r="FN640" s="113"/>
      <c r="FO640" s="113"/>
      <c r="FP640" s="113"/>
      <c r="FQ640" s="113"/>
      <c r="FR640" s="113"/>
      <c r="FS640" s="113"/>
      <c r="FT640" s="113"/>
      <c r="FU640" s="113"/>
      <c r="FV640" s="113"/>
      <c r="FW640" s="113"/>
      <c r="FX640" s="113"/>
      <c r="FY640" s="113"/>
      <c r="FZ640" s="113"/>
      <c r="GA640" s="113"/>
      <c r="GB640" s="113"/>
      <c r="GC640" s="113"/>
      <c r="GD640" s="113"/>
      <c r="GE640" s="113"/>
      <c r="GF640" s="113"/>
      <c r="GG640" s="113"/>
      <c r="GH640" s="113"/>
      <c r="GI640" s="113"/>
      <c r="GJ640" s="113"/>
      <c r="GK640" s="113"/>
      <c r="GL640" s="113"/>
      <c r="GM640" s="113"/>
      <c r="GN640" s="113"/>
      <c r="GO640" s="113"/>
      <c r="GP640" s="113"/>
      <c r="GQ640" s="113"/>
      <c r="GR640" s="113"/>
      <c r="GS640" s="113"/>
      <c r="GT640" s="113"/>
      <c r="GU640" s="113"/>
      <c r="GV640" s="113"/>
      <c r="GW640" s="113"/>
      <c r="GX640" s="113"/>
      <c r="GY640" s="113"/>
      <c r="GZ640" s="113"/>
      <c r="HA640" s="113"/>
      <c r="HB640" s="113"/>
      <c r="HC640" s="113"/>
      <c r="HD640" s="113"/>
      <c r="HE640" s="113"/>
      <c r="HF640" s="113"/>
      <c r="HG640" s="113"/>
      <c r="HH640" s="113"/>
      <c r="HI640" s="113"/>
      <c r="HJ640" s="113"/>
      <c r="HK640" s="113"/>
      <c r="HL640" s="113"/>
      <c r="HM640" s="113"/>
      <c r="HN640" s="113"/>
      <c r="HO640" s="113"/>
      <c r="HP640" s="113"/>
      <c r="HQ640" s="113"/>
      <c r="HR640" s="113"/>
      <c r="HS640" s="113"/>
      <c r="HT640" s="113"/>
      <c r="HU640" s="113"/>
      <c r="HV640" s="113"/>
      <c r="HW640" s="113"/>
      <c r="HX640" s="113"/>
      <c r="HY640" s="113"/>
      <c r="HZ640" s="113"/>
      <c r="IA640" s="113"/>
      <c r="IB640" s="113"/>
      <c r="IC640" s="113"/>
      <c r="ID640" s="113"/>
      <c r="IE640" s="113"/>
      <c r="IF640" s="113"/>
      <c r="IG640" s="113"/>
      <c r="IH640" s="113"/>
      <c r="II640" s="113"/>
      <c r="IJ640" s="113"/>
      <c r="IK640" s="113"/>
      <c r="IL640" s="113"/>
      <c r="IM640" s="113"/>
      <c r="IN640" s="113"/>
      <c r="IO640" s="113"/>
      <c r="IP640" s="113"/>
      <c r="IQ640" s="113"/>
      <c r="IR640" s="113"/>
      <c r="IS640" s="113"/>
      <c r="IT640" s="113"/>
      <c r="IU640" s="113"/>
      <c r="IV640" s="113"/>
      <c r="IW640" s="113"/>
    </row>
    <row r="641" customFormat="false" ht="27.6" hidden="false" customHeight="true" outlineLevel="0" collapsed="false">
      <c r="A641" s="236"/>
      <c r="B641" s="86"/>
      <c r="C641" s="86"/>
      <c r="D641" s="86"/>
      <c r="E641" s="86"/>
      <c r="F641" s="89"/>
      <c r="G641" s="63" t="s">
        <v>208</v>
      </c>
      <c r="H641" s="77" t="s">
        <v>2004</v>
      </c>
      <c r="I641" s="57"/>
      <c r="J641" s="58"/>
      <c r="K641" s="77" t="s">
        <v>2005</v>
      </c>
      <c r="L641" s="57"/>
      <c r="M641" s="237"/>
      <c r="N641" s="77" t="s">
        <v>2006</v>
      </c>
      <c r="O641" s="57"/>
      <c r="P641" s="58"/>
      <c r="Q641" s="56" t="n">
        <v>38.57</v>
      </c>
      <c r="R641" s="98" t="s">
        <v>39</v>
      </c>
      <c r="S641" s="58" t="n">
        <v>16.4</v>
      </c>
      <c r="T641" s="56"/>
      <c r="U641" s="70"/>
      <c r="V641" s="58"/>
      <c r="W641" s="56"/>
      <c r="X641" s="70"/>
      <c r="Y641" s="58"/>
      <c r="Z641" s="73"/>
      <c r="AA641" s="73"/>
      <c r="AB641" s="73"/>
      <c r="AC641" s="71"/>
      <c r="AD641" s="70"/>
      <c r="AE641" s="58"/>
      <c r="BM641" s="113"/>
      <c r="BN641" s="113"/>
      <c r="BO641" s="113"/>
      <c r="BP641" s="113"/>
      <c r="BQ641" s="113"/>
      <c r="BR641" s="113"/>
      <c r="BS641" s="113"/>
      <c r="BT641" s="113"/>
      <c r="BU641" s="113"/>
      <c r="BV641" s="113"/>
      <c r="BW641" s="113"/>
      <c r="BX641" s="113"/>
      <c r="BY641" s="113"/>
      <c r="BZ641" s="113"/>
      <c r="CA641" s="113"/>
      <c r="CB641" s="113"/>
      <c r="CC641" s="113"/>
      <c r="CD641" s="113"/>
      <c r="CE641" s="113"/>
      <c r="CF641" s="113"/>
      <c r="CG641" s="113"/>
      <c r="CH641" s="113"/>
      <c r="CI641" s="113"/>
      <c r="CJ641" s="113"/>
      <c r="CK641" s="113"/>
      <c r="CL641" s="113"/>
      <c r="CM641" s="113"/>
      <c r="CN641" s="113"/>
      <c r="CO641" s="113"/>
      <c r="CP641" s="113"/>
      <c r="CQ641" s="113"/>
      <c r="CR641" s="113"/>
      <c r="CS641" s="113"/>
      <c r="CT641" s="113"/>
      <c r="CU641" s="113"/>
      <c r="CV641" s="113"/>
      <c r="CW641" s="113"/>
      <c r="CX641" s="113"/>
      <c r="CY641" s="113"/>
      <c r="CZ641" s="113"/>
      <c r="DA641" s="113"/>
      <c r="DB641" s="113"/>
      <c r="DC641" s="113"/>
      <c r="DD641" s="113"/>
      <c r="DE641" s="113"/>
      <c r="DF641" s="113"/>
      <c r="DG641" s="113"/>
      <c r="DH641" s="113"/>
      <c r="DI641" s="113"/>
      <c r="DJ641" s="113"/>
      <c r="DK641" s="113"/>
      <c r="DL641" s="113"/>
      <c r="DM641" s="113"/>
      <c r="DN641" s="113"/>
      <c r="DO641" s="113"/>
      <c r="DP641" s="113"/>
      <c r="DQ641" s="113"/>
      <c r="DR641" s="113"/>
      <c r="DS641" s="113"/>
      <c r="DT641" s="113"/>
      <c r="DU641" s="113"/>
      <c r="DV641" s="113"/>
      <c r="DW641" s="113"/>
      <c r="DX641" s="113"/>
      <c r="DY641" s="113"/>
      <c r="DZ641" s="113"/>
      <c r="EA641" s="113"/>
      <c r="EB641" s="113"/>
      <c r="EC641" s="113"/>
      <c r="ED641" s="113"/>
      <c r="EE641" s="113"/>
      <c r="EF641" s="113"/>
      <c r="EG641" s="113"/>
      <c r="EH641" s="113"/>
      <c r="EI641" s="113"/>
      <c r="EJ641" s="113"/>
      <c r="EK641" s="113"/>
      <c r="EL641" s="113"/>
      <c r="EM641" s="113"/>
      <c r="EN641" s="113"/>
      <c r="EO641" s="113"/>
      <c r="EP641" s="113"/>
      <c r="EQ641" s="113"/>
      <c r="ER641" s="113"/>
      <c r="ES641" s="113"/>
      <c r="ET641" s="113"/>
      <c r="EU641" s="113"/>
      <c r="EV641" s="113"/>
      <c r="EW641" s="113"/>
      <c r="EX641" s="113"/>
      <c r="EY641" s="113"/>
      <c r="EZ641" s="113"/>
      <c r="FA641" s="113"/>
      <c r="FB641" s="113"/>
      <c r="FC641" s="113"/>
      <c r="FD641" s="113"/>
      <c r="FE641" s="113"/>
      <c r="FF641" s="113"/>
      <c r="FG641" s="113"/>
      <c r="FH641" s="113"/>
      <c r="FI641" s="113"/>
      <c r="FJ641" s="113"/>
      <c r="FK641" s="113"/>
      <c r="FL641" s="113"/>
      <c r="FM641" s="113"/>
      <c r="FN641" s="113"/>
      <c r="FO641" s="113"/>
      <c r="FP641" s="113"/>
      <c r="FQ641" s="113"/>
      <c r="FR641" s="113"/>
      <c r="FS641" s="113"/>
      <c r="FT641" s="113"/>
      <c r="FU641" s="113"/>
      <c r="FV641" s="113"/>
      <c r="FW641" s="113"/>
      <c r="FX641" s="113"/>
      <c r="FY641" s="113"/>
      <c r="FZ641" s="113"/>
      <c r="GA641" s="113"/>
      <c r="GB641" s="113"/>
      <c r="GC641" s="113"/>
      <c r="GD641" s="113"/>
      <c r="GE641" s="113"/>
      <c r="GF641" s="113"/>
      <c r="GG641" s="113"/>
      <c r="GH641" s="113"/>
      <c r="GI641" s="113"/>
      <c r="GJ641" s="113"/>
      <c r="GK641" s="113"/>
      <c r="GL641" s="113"/>
      <c r="GM641" s="113"/>
      <c r="GN641" s="113"/>
      <c r="GO641" s="113"/>
      <c r="GP641" s="113"/>
      <c r="GQ641" s="113"/>
      <c r="GR641" s="113"/>
      <c r="GS641" s="113"/>
      <c r="GT641" s="113"/>
      <c r="GU641" s="113"/>
      <c r="GV641" s="113"/>
      <c r="GW641" s="113"/>
      <c r="GX641" s="113"/>
      <c r="GY641" s="113"/>
      <c r="GZ641" s="113"/>
      <c r="HA641" s="113"/>
      <c r="HB641" s="113"/>
      <c r="HC641" s="113"/>
      <c r="HD641" s="113"/>
      <c r="HE641" s="113"/>
      <c r="HF641" s="113"/>
      <c r="HG641" s="113"/>
      <c r="HH641" s="113"/>
      <c r="HI641" s="113"/>
      <c r="HJ641" s="113"/>
      <c r="HK641" s="113"/>
      <c r="HL641" s="113"/>
      <c r="HM641" s="113"/>
      <c r="HN641" s="113"/>
      <c r="HO641" s="113"/>
      <c r="HP641" s="113"/>
      <c r="HQ641" s="113"/>
      <c r="HR641" s="113"/>
      <c r="HS641" s="113"/>
      <c r="HT641" s="113"/>
      <c r="HU641" s="113"/>
      <c r="HV641" s="113"/>
      <c r="HW641" s="113"/>
      <c r="HX641" s="113"/>
      <c r="HY641" s="113"/>
      <c r="HZ641" s="113"/>
      <c r="IA641" s="113"/>
      <c r="IB641" s="113"/>
      <c r="IC641" s="113"/>
      <c r="ID641" s="113"/>
      <c r="IE641" s="113"/>
      <c r="IF641" s="113"/>
      <c r="IG641" s="113"/>
      <c r="IH641" s="113"/>
      <c r="II641" s="113"/>
      <c r="IJ641" s="113"/>
      <c r="IK641" s="113"/>
      <c r="IL641" s="113"/>
      <c r="IM641" s="113"/>
      <c r="IN641" s="113"/>
      <c r="IO641" s="113"/>
      <c r="IP641" s="113"/>
      <c r="IQ641" s="113"/>
      <c r="IR641" s="113"/>
      <c r="IS641" s="113"/>
      <c r="IT641" s="113"/>
      <c r="IU641" s="113"/>
      <c r="IV641" s="113"/>
      <c r="IW641" s="113"/>
    </row>
    <row r="642" customFormat="false" ht="30.65" hidden="false" customHeight="true" outlineLevel="0" collapsed="false">
      <c r="A642" s="239"/>
      <c r="B642" s="239"/>
      <c r="C642" s="51"/>
      <c r="D642" s="51"/>
      <c r="E642" s="51"/>
      <c r="F642" s="53"/>
      <c r="G642" s="63" t="s">
        <v>176</v>
      </c>
      <c r="H642" s="209" t="str">
        <f aca="false">"&lt;"&amp;ROUND(RIGHT(H641,LEN(H641)-1)*81/1000,2)&amp;" ppb"</f>
        <v>&lt;745.69 ppb</v>
      </c>
      <c r="I642" s="70"/>
      <c r="J642" s="210"/>
      <c r="K642" s="71"/>
      <c r="L642" s="57"/>
      <c r="M642" s="72"/>
      <c r="N642" s="56"/>
      <c r="O642" s="70"/>
      <c r="P642" s="58"/>
      <c r="Q642" s="209" t="str">
        <f aca="false">ROUND(Q641*246/1000,2)&amp;" ppb"</f>
        <v>9.49 ppb</v>
      </c>
      <c r="R642" s="91" t="s">
        <v>39</v>
      </c>
      <c r="S642" s="210" t="str">
        <f aca="false">ROUND(S641*246/1000,2)&amp;" ppb"</f>
        <v>4.03 ppb</v>
      </c>
      <c r="T642" s="71"/>
      <c r="U642" s="72"/>
      <c r="V642" s="72"/>
      <c r="W642" s="56"/>
      <c r="X642" s="70"/>
      <c r="Y642" s="72"/>
      <c r="Z642" s="73"/>
      <c r="AA642" s="72"/>
      <c r="AB642" s="72"/>
      <c r="AC642" s="71"/>
      <c r="AD642" s="70"/>
      <c r="AE642" s="72"/>
      <c r="BM642" s="113"/>
      <c r="BN642" s="113"/>
      <c r="BO642" s="113"/>
      <c r="BP642" s="113"/>
      <c r="BQ642" s="113"/>
      <c r="BR642" s="113"/>
      <c r="BS642" s="113"/>
      <c r="BT642" s="113"/>
      <c r="BU642" s="113"/>
      <c r="BV642" s="113"/>
      <c r="BW642" s="113"/>
      <c r="BX642" s="113"/>
      <c r="BY642" s="113"/>
      <c r="BZ642" s="113"/>
      <c r="CA642" s="113"/>
      <c r="CB642" s="113"/>
      <c r="CC642" s="113"/>
      <c r="CD642" s="113"/>
      <c r="CE642" s="113"/>
      <c r="CF642" s="113"/>
      <c r="CG642" s="113"/>
      <c r="CH642" s="113"/>
      <c r="CI642" s="113"/>
      <c r="CJ642" s="113"/>
      <c r="CK642" s="113"/>
      <c r="CL642" s="113"/>
      <c r="CM642" s="113"/>
      <c r="CN642" s="113"/>
      <c r="CO642" s="113"/>
      <c r="CP642" s="113"/>
      <c r="CQ642" s="113"/>
      <c r="CR642" s="113"/>
      <c r="CS642" s="113"/>
      <c r="CT642" s="113"/>
      <c r="CU642" s="113"/>
      <c r="CV642" s="113"/>
      <c r="CW642" s="113"/>
      <c r="CX642" s="113"/>
      <c r="CY642" s="113"/>
      <c r="CZ642" s="113"/>
      <c r="DA642" s="113"/>
      <c r="DB642" s="113"/>
      <c r="DC642" s="113"/>
      <c r="DD642" s="113"/>
      <c r="DE642" s="113"/>
      <c r="DF642" s="113"/>
      <c r="DG642" s="113"/>
      <c r="DH642" s="113"/>
      <c r="DI642" s="113"/>
      <c r="DJ642" s="113"/>
      <c r="DK642" s="113"/>
      <c r="DL642" s="113"/>
      <c r="DM642" s="113"/>
      <c r="DN642" s="113"/>
      <c r="DO642" s="113"/>
      <c r="DP642" s="113"/>
      <c r="DQ642" s="113"/>
      <c r="DR642" s="113"/>
      <c r="DS642" s="113"/>
      <c r="DT642" s="113"/>
      <c r="DU642" s="113"/>
      <c r="DV642" s="113"/>
      <c r="DW642" s="113"/>
      <c r="DX642" s="113"/>
      <c r="DY642" s="113"/>
      <c r="DZ642" s="113"/>
      <c r="EA642" s="113"/>
      <c r="EB642" s="113"/>
      <c r="EC642" s="113"/>
      <c r="ED642" s="113"/>
      <c r="EE642" s="113"/>
      <c r="EF642" s="113"/>
      <c r="EG642" s="113"/>
      <c r="EH642" s="113"/>
      <c r="EI642" s="113"/>
      <c r="EJ642" s="113"/>
      <c r="EK642" s="113"/>
      <c r="EL642" s="113"/>
      <c r="EM642" s="113"/>
      <c r="EN642" s="113"/>
      <c r="EO642" s="113"/>
      <c r="EP642" s="113"/>
      <c r="EQ642" s="113"/>
      <c r="ER642" s="113"/>
      <c r="ES642" s="113"/>
      <c r="ET642" s="113"/>
      <c r="EU642" s="113"/>
      <c r="EV642" s="113"/>
      <c r="EW642" s="113"/>
      <c r="EX642" s="113"/>
      <c r="EY642" s="113"/>
      <c r="EZ642" s="113"/>
      <c r="FA642" s="113"/>
      <c r="FB642" s="113"/>
      <c r="FC642" s="113"/>
      <c r="FD642" s="113"/>
      <c r="FE642" s="113"/>
      <c r="FF642" s="113"/>
      <c r="FG642" s="113"/>
      <c r="FH642" s="113"/>
      <c r="FI642" s="113"/>
      <c r="FJ642" s="113"/>
      <c r="FK642" s="113"/>
      <c r="FL642" s="113"/>
      <c r="FM642" s="113"/>
      <c r="FN642" s="113"/>
      <c r="FO642" s="113"/>
      <c r="FP642" s="113"/>
      <c r="FQ642" s="113"/>
      <c r="FR642" s="113"/>
      <c r="FS642" s="113"/>
      <c r="FT642" s="113"/>
      <c r="FU642" s="113"/>
      <c r="FV642" s="113"/>
      <c r="FW642" s="113"/>
      <c r="FX642" s="113"/>
      <c r="FY642" s="113"/>
      <c r="FZ642" s="113"/>
      <c r="GA642" s="113"/>
      <c r="GB642" s="113"/>
      <c r="GC642" s="113"/>
      <c r="GD642" s="113"/>
      <c r="GE642" s="113"/>
      <c r="GF642" s="113"/>
      <c r="GG642" s="113"/>
      <c r="GH642" s="113"/>
      <c r="GI642" s="113"/>
      <c r="GJ642" s="113"/>
      <c r="GK642" s="113"/>
      <c r="GL642" s="113"/>
      <c r="GM642" s="113"/>
      <c r="GN642" s="113"/>
      <c r="GO642" s="113"/>
      <c r="GP642" s="113"/>
      <c r="GQ642" s="113"/>
      <c r="GR642" s="113"/>
      <c r="GS642" s="113"/>
      <c r="GT642" s="113"/>
      <c r="GU642" s="113"/>
      <c r="GV642" s="113"/>
      <c r="GW642" s="113"/>
      <c r="GX642" s="113"/>
      <c r="GY642" s="113"/>
      <c r="GZ642" s="113"/>
      <c r="HA642" s="113"/>
      <c r="HB642" s="113"/>
      <c r="HC642" s="113"/>
      <c r="HD642" s="113"/>
      <c r="HE642" s="113"/>
      <c r="HF642" s="113"/>
      <c r="HG642" s="113"/>
      <c r="HH642" s="113"/>
      <c r="HI642" s="113"/>
      <c r="HJ642" s="113"/>
      <c r="HK642" s="113"/>
      <c r="HL642" s="113"/>
      <c r="HM642" s="113"/>
      <c r="HN642" s="113"/>
      <c r="HO642" s="113"/>
      <c r="HP642" s="113"/>
      <c r="HQ642" s="113"/>
      <c r="HR642" s="113"/>
      <c r="HS642" s="113"/>
      <c r="HT642" s="113"/>
      <c r="HU642" s="113"/>
      <c r="HV642" s="113"/>
      <c r="HW642" s="113"/>
      <c r="HX642" s="113"/>
      <c r="HY642" s="113"/>
      <c r="HZ642" s="113"/>
      <c r="IA642" s="113"/>
      <c r="IB642" s="113"/>
      <c r="IC642" s="113"/>
      <c r="ID642" s="113"/>
      <c r="IE642" s="113"/>
      <c r="IF642" s="113"/>
      <c r="IG642" s="113"/>
      <c r="IH642" s="113"/>
      <c r="II642" s="113"/>
      <c r="IJ642" s="113"/>
      <c r="IK642" s="113"/>
      <c r="IL642" s="113"/>
      <c r="IM642" s="113"/>
      <c r="IN642" s="113"/>
      <c r="IO642" s="113"/>
      <c r="IP642" s="113"/>
      <c r="IQ642" s="113"/>
      <c r="IR642" s="113"/>
      <c r="IS642" s="113"/>
      <c r="IT642" s="113"/>
      <c r="IU642" s="113"/>
      <c r="IV642" s="113"/>
      <c r="IW642" s="113"/>
    </row>
    <row r="643" s="3" customFormat="true" ht="34.3" hidden="false" customHeight="true" outlineLevel="0" collapsed="false">
      <c r="A643" s="227" t="s">
        <v>2007</v>
      </c>
      <c r="B643" s="24" t="s">
        <v>2008</v>
      </c>
      <c r="C643" s="203" t="s">
        <v>2009</v>
      </c>
      <c r="D643" s="25" t="n">
        <v>12.657</v>
      </c>
      <c r="E643" s="26" t="s">
        <v>2010</v>
      </c>
      <c r="F643" s="27" t="n">
        <v>45366</v>
      </c>
      <c r="G643" s="28" t="s">
        <v>111</v>
      </c>
      <c r="H643" s="108"/>
      <c r="I643" s="109" t="s">
        <v>27</v>
      </c>
      <c r="J643" s="110"/>
      <c r="K643" s="108"/>
      <c r="L643" s="109" t="s">
        <v>28</v>
      </c>
      <c r="M643" s="110"/>
      <c r="N643" s="108"/>
      <c r="O643" s="109" t="s">
        <v>29</v>
      </c>
      <c r="P643" s="110"/>
      <c r="Q643" s="108"/>
      <c r="R643" s="109" t="s">
        <v>30</v>
      </c>
      <c r="S643" s="110"/>
      <c r="T643" s="111"/>
      <c r="U643" s="109" t="s">
        <v>112</v>
      </c>
      <c r="V643" s="110"/>
      <c r="W643" s="108"/>
      <c r="X643" s="109" t="s">
        <v>32</v>
      </c>
      <c r="Y643" s="110"/>
      <c r="Z643" s="108"/>
      <c r="AA643" s="109" t="s">
        <v>98</v>
      </c>
      <c r="AB643" s="110"/>
      <c r="AC643" s="112" t="s">
        <v>34</v>
      </c>
      <c r="AD643" s="112"/>
      <c r="AE643" s="112"/>
    </row>
    <row r="644" s="3" customFormat="true" ht="29.05" hidden="false" customHeight="true" outlineLevel="0" collapsed="false">
      <c r="A644" s="93" t="s">
        <v>2011</v>
      </c>
      <c r="B644" s="355" t="s">
        <v>1999</v>
      </c>
      <c r="C644" s="93"/>
      <c r="D644" s="93"/>
      <c r="E644" s="93"/>
      <c r="F644" s="96" t="n">
        <v>45379</v>
      </c>
      <c r="G644" s="28" t="s">
        <v>208</v>
      </c>
      <c r="H644" s="311" t="s">
        <v>2012</v>
      </c>
      <c r="I644" s="33"/>
      <c r="J644" s="36"/>
      <c r="K644" s="35" t="s">
        <v>2013</v>
      </c>
      <c r="L644" s="33"/>
      <c r="M644" s="36"/>
      <c r="N644" s="35" t="s">
        <v>2014</v>
      </c>
      <c r="O644" s="33"/>
      <c r="P644" s="36"/>
      <c r="Q644" s="311" t="s">
        <v>2015</v>
      </c>
      <c r="R644" s="33"/>
      <c r="S644" s="36"/>
      <c r="T644" s="311" t="n">
        <v>639.33</v>
      </c>
      <c r="U644" s="33" t="s">
        <v>39</v>
      </c>
      <c r="V644" s="36" t="n">
        <v>371.7</v>
      </c>
      <c r="W644" s="35" t="s">
        <v>2016</v>
      </c>
      <c r="X644" s="313"/>
      <c r="Y644" s="36"/>
      <c r="Z644" s="35" t="s">
        <v>2017</v>
      </c>
      <c r="AA644" s="33"/>
      <c r="AB644" s="36"/>
      <c r="AC644" s="167"/>
      <c r="AD644" s="167"/>
      <c r="AE644" s="167"/>
    </row>
    <row r="645" s="3" customFormat="true" ht="34.8" hidden="false" customHeight="true" outlineLevel="0" collapsed="false">
      <c r="A645" s="93"/>
      <c r="B645" s="228"/>
      <c r="C645" s="93"/>
      <c r="D645" s="93"/>
      <c r="E645" s="93"/>
      <c r="F645" s="96"/>
      <c r="G645" s="28" t="s">
        <v>176</v>
      </c>
      <c r="H645" s="205" t="str">
        <f aca="false">"&lt;"&amp;ROUND(RIGHT(H644,LEN(H644)-1)*81/1000,2)&amp;" ppb"</f>
        <v>&lt;1.12 ppb</v>
      </c>
      <c r="I645" s="33"/>
      <c r="J645" s="206"/>
      <c r="K645" s="205" t="str">
        <f aca="false">"&lt;"&amp;ROUND(RIGHT(K644,LEN(K644)-1)*81/1000,2)&amp;" ppb"</f>
        <v>&lt;11.23 ppb</v>
      </c>
      <c r="L645" s="33"/>
      <c r="M645" s="206"/>
      <c r="N645" s="205" t="str">
        <f aca="false">"&lt;"&amp;ROUND(RIGHT(N644,LEN(N644)-1)*1760/1000,2)&amp;" ppb"</f>
        <v>&lt;5.23 ppb</v>
      </c>
      <c r="O645" s="33"/>
      <c r="P645" s="206"/>
      <c r="Q645" s="205" t="str">
        <f aca="false">"&lt;"&amp;ROUND(RIGHT(Q644,LEN(Q644)-1)*246/1000,2)&amp;" ppb"</f>
        <v>&lt;5.87 ppb</v>
      </c>
      <c r="R645" s="33"/>
      <c r="S645" s="206"/>
      <c r="T645" s="205" t="str">
        <f aca="false">ROUND(T644*32300/1000000,2)&amp;" ppm"</f>
        <v>20.65 ppm</v>
      </c>
      <c r="U645" s="33" t="s">
        <v>39</v>
      </c>
      <c r="V645" s="206" t="str">
        <f aca="false">ROUND(V644*32300/1000000,2)&amp;" ppm"</f>
        <v>12.01 ppm</v>
      </c>
      <c r="W645" s="29"/>
      <c r="X645" s="33"/>
      <c r="Y645" s="31"/>
      <c r="Z645" s="29"/>
      <c r="AA645" s="33"/>
      <c r="AB645" s="31"/>
      <c r="AC645" s="37"/>
      <c r="AD645" s="33"/>
      <c r="AE645" s="38"/>
    </row>
    <row r="646" s="3" customFormat="true" ht="30" hidden="false" customHeight="true" outlineLevel="0" collapsed="false">
      <c r="A646" s="93"/>
      <c r="B646" s="228"/>
      <c r="C646" s="93"/>
      <c r="D646" s="93"/>
      <c r="E646" s="93"/>
      <c r="F646" s="96"/>
      <c r="G646" s="28" t="s">
        <v>111</v>
      </c>
      <c r="H646" s="134" t="s">
        <v>115</v>
      </c>
      <c r="I646" s="134"/>
      <c r="J646" s="134"/>
      <c r="K646" s="108"/>
      <c r="L646" s="109" t="s">
        <v>80</v>
      </c>
      <c r="M646" s="110"/>
      <c r="N646" s="135"/>
      <c r="O646" s="109" t="s">
        <v>81</v>
      </c>
      <c r="P646" s="136"/>
      <c r="Q646" s="135"/>
      <c r="R646" s="109" t="s">
        <v>117</v>
      </c>
      <c r="S646" s="136"/>
      <c r="T646" s="111"/>
      <c r="U646" s="109"/>
      <c r="V646" s="137"/>
      <c r="W646" s="111"/>
      <c r="X646" s="109"/>
      <c r="Y646" s="137"/>
      <c r="Z646" s="111"/>
      <c r="AA646" s="109"/>
      <c r="AB646" s="137"/>
      <c r="AC646" s="108"/>
      <c r="AD646" s="109"/>
      <c r="AE646" s="110"/>
    </row>
    <row r="647" s="3" customFormat="true" ht="27.6" hidden="false" customHeight="true" outlineLevel="0" collapsed="false">
      <c r="A647" s="230"/>
      <c r="B647" s="93"/>
      <c r="C647" s="93"/>
      <c r="D647" s="93"/>
      <c r="E647" s="93"/>
      <c r="F647" s="96"/>
      <c r="G647" s="28" t="s">
        <v>208</v>
      </c>
      <c r="H647" s="311" t="n">
        <v>2161.7</v>
      </c>
      <c r="I647" s="30" t="s">
        <v>39</v>
      </c>
      <c r="J647" s="36" t="n">
        <v>7968</v>
      </c>
      <c r="K647" s="311" t="n">
        <v>33.314</v>
      </c>
      <c r="L647" s="30" t="s">
        <v>39</v>
      </c>
      <c r="M647" s="36" t="n">
        <v>45.04</v>
      </c>
      <c r="N647" s="35" t="s">
        <v>2018</v>
      </c>
      <c r="O647" s="313"/>
      <c r="P647" s="36"/>
      <c r="Q647" s="35" t="s">
        <v>2019</v>
      </c>
      <c r="R647" s="313"/>
      <c r="S647" s="36"/>
      <c r="T647" s="311"/>
      <c r="U647" s="33"/>
      <c r="V647" s="36"/>
      <c r="W647" s="29"/>
      <c r="X647" s="33"/>
      <c r="Y647" s="36"/>
      <c r="Z647" s="37"/>
      <c r="AA647" s="37"/>
      <c r="AB647" s="37"/>
      <c r="AC647" s="29"/>
      <c r="AD647" s="33"/>
      <c r="AE647" s="36"/>
    </row>
    <row r="648" s="3" customFormat="true" ht="29.2" hidden="false" customHeight="true" outlineLevel="0" collapsed="false">
      <c r="A648" s="232"/>
      <c r="B648" s="232"/>
      <c r="C648" s="314"/>
      <c r="D648" s="314"/>
      <c r="E648" s="314"/>
      <c r="F648" s="40"/>
      <c r="G648" s="28" t="s">
        <v>176</v>
      </c>
      <c r="H648" s="205" t="str">
        <f aca="false">ROUND(H647*81/1000,2)&amp;" ppb"</f>
        <v>175.1 ppb</v>
      </c>
      <c r="I648" s="33" t="s">
        <v>39</v>
      </c>
      <c r="J648" s="206" t="str">
        <f aca="false">ROUND(J647*81/1000,2)&amp;" ppb"</f>
        <v>645.41 ppb</v>
      </c>
      <c r="K648" s="29"/>
      <c r="L648" s="313"/>
      <c r="M648" s="31"/>
      <c r="N648" s="311"/>
      <c r="O648" s="33"/>
      <c r="P648" s="36"/>
      <c r="Q648" s="205" t="str">
        <f aca="false">"&lt;"&amp;ROUND(RIGHT(Q647,LEN(Q647)-1)*246/1000,2)&amp;" ppb"</f>
        <v>&lt;8.95 ppb</v>
      </c>
      <c r="R648" s="33"/>
      <c r="S648" s="206"/>
      <c r="T648" s="29"/>
      <c r="U648" s="31"/>
      <c r="V648" s="31"/>
      <c r="W648" s="311"/>
      <c r="X648" s="33"/>
      <c r="Y648" s="31"/>
      <c r="Z648" s="37"/>
      <c r="AA648" s="31"/>
      <c r="AB648" s="31"/>
      <c r="AC648" s="29"/>
      <c r="AD648" s="33"/>
      <c r="AE648" s="31"/>
    </row>
    <row r="649" customFormat="false" ht="34.3" hidden="false" customHeight="true" outlineLevel="0" collapsed="false">
      <c r="A649" s="233" t="s">
        <v>2020</v>
      </c>
      <c r="B649" s="41" t="s">
        <v>2021</v>
      </c>
      <c r="C649" s="189" t="s">
        <v>2022</v>
      </c>
      <c r="D649" s="76" t="n">
        <v>13.467</v>
      </c>
      <c r="E649" s="42" t="s">
        <v>2023</v>
      </c>
      <c r="F649" s="62" t="n">
        <v>45393</v>
      </c>
      <c r="G649" s="63" t="s">
        <v>111</v>
      </c>
      <c r="H649" s="108"/>
      <c r="I649" s="109" t="s">
        <v>27</v>
      </c>
      <c r="J649" s="110"/>
      <c r="K649" s="108"/>
      <c r="L649" s="109" t="s">
        <v>28</v>
      </c>
      <c r="M649" s="110"/>
      <c r="N649" s="108"/>
      <c r="O649" s="109" t="s">
        <v>29</v>
      </c>
      <c r="P649" s="110"/>
      <c r="Q649" s="108"/>
      <c r="R649" s="109" t="s">
        <v>30</v>
      </c>
      <c r="S649" s="110"/>
      <c r="T649" s="111"/>
      <c r="U649" s="109" t="s">
        <v>112</v>
      </c>
      <c r="V649" s="110"/>
      <c r="W649" s="108"/>
      <c r="X649" s="109" t="s">
        <v>32</v>
      </c>
      <c r="Y649" s="110"/>
      <c r="Z649" s="108"/>
      <c r="AA649" s="109" t="s">
        <v>98</v>
      </c>
      <c r="AB649" s="110"/>
      <c r="AC649" s="112" t="s">
        <v>34</v>
      </c>
      <c r="AD649" s="112"/>
      <c r="AE649" s="112"/>
      <c r="BM649" s="113"/>
      <c r="BN649" s="113"/>
      <c r="BO649" s="113"/>
      <c r="BP649" s="113"/>
      <c r="BQ649" s="113"/>
      <c r="BR649" s="113"/>
      <c r="BS649" s="113"/>
      <c r="BT649" s="113"/>
      <c r="BU649" s="113"/>
      <c r="BV649" s="113"/>
      <c r="BW649" s="113"/>
      <c r="BX649" s="113"/>
      <c r="BY649" s="113"/>
      <c r="BZ649" s="113"/>
      <c r="CA649" s="113"/>
      <c r="CB649" s="113"/>
      <c r="CC649" s="113"/>
      <c r="CD649" s="113"/>
      <c r="CE649" s="113"/>
      <c r="CF649" s="113"/>
      <c r="CG649" s="113"/>
      <c r="CH649" s="113"/>
      <c r="CI649" s="113"/>
      <c r="CJ649" s="113"/>
      <c r="CK649" s="113"/>
      <c r="CL649" s="113"/>
      <c r="CM649" s="113"/>
      <c r="CN649" s="113"/>
      <c r="CO649" s="113"/>
      <c r="CP649" s="113"/>
      <c r="CQ649" s="113"/>
      <c r="CR649" s="113"/>
      <c r="CS649" s="113"/>
      <c r="CT649" s="113"/>
      <c r="CU649" s="113"/>
      <c r="CV649" s="113"/>
      <c r="CW649" s="113"/>
      <c r="CX649" s="113"/>
      <c r="CY649" s="113"/>
      <c r="CZ649" s="113"/>
      <c r="DA649" s="113"/>
      <c r="DB649" s="113"/>
      <c r="DC649" s="113"/>
      <c r="DD649" s="113"/>
      <c r="DE649" s="113"/>
      <c r="DF649" s="113"/>
      <c r="DG649" s="113"/>
      <c r="DH649" s="113"/>
      <c r="DI649" s="113"/>
      <c r="DJ649" s="113"/>
      <c r="DK649" s="113"/>
      <c r="DL649" s="113"/>
      <c r="DM649" s="113"/>
      <c r="DN649" s="113"/>
      <c r="DO649" s="113"/>
      <c r="DP649" s="113"/>
      <c r="DQ649" s="113"/>
      <c r="DR649" s="113"/>
      <c r="DS649" s="113"/>
      <c r="DT649" s="113"/>
      <c r="DU649" s="113"/>
      <c r="DV649" s="113"/>
      <c r="DW649" s="113"/>
      <c r="DX649" s="113"/>
      <c r="DY649" s="113"/>
      <c r="DZ649" s="113"/>
      <c r="EA649" s="113"/>
      <c r="EB649" s="113"/>
      <c r="EC649" s="113"/>
      <c r="ED649" s="113"/>
      <c r="EE649" s="113"/>
      <c r="EF649" s="113"/>
      <c r="EG649" s="113"/>
      <c r="EH649" s="113"/>
      <c r="EI649" s="113"/>
      <c r="EJ649" s="113"/>
      <c r="EK649" s="113"/>
      <c r="EL649" s="113"/>
      <c r="EM649" s="113"/>
      <c r="EN649" s="113"/>
      <c r="EO649" s="113"/>
      <c r="EP649" s="113"/>
      <c r="EQ649" s="113"/>
      <c r="ER649" s="113"/>
      <c r="ES649" s="113"/>
      <c r="ET649" s="113"/>
      <c r="EU649" s="113"/>
      <c r="EV649" s="113"/>
      <c r="EW649" s="113"/>
      <c r="EX649" s="113"/>
      <c r="EY649" s="113"/>
      <c r="EZ649" s="113"/>
      <c r="FA649" s="113"/>
      <c r="FB649" s="113"/>
      <c r="FC649" s="113"/>
      <c r="FD649" s="113"/>
      <c r="FE649" s="113"/>
      <c r="FF649" s="113"/>
      <c r="FG649" s="113"/>
      <c r="FH649" s="113"/>
      <c r="FI649" s="113"/>
      <c r="FJ649" s="113"/>
      <c r="FK649" s="113"/>
      <c r="FL649" s="113"/>
      <c r="FM649" s="113"/>
      <c r="FN649" s="113"/>
      <c r="FO649" s="113"/>
      <c r="FP649" s="113"/>
      <c r="FQ649" s="113"/>
      <c r="FR649" s="113"/>
      <c r="FS649" s="113"/>
      <c r="FT649" s="113"/>
      <c r="FU649" s="113"/>
      <c r="FV649" s="113"/>
      <c r="FW649" s="113"/>
      <c r="FX649" s="113"/>
      <c r="FY649" s="113"/>
      <c r="FZ649" s="113"/>
      <c r="GA649" s="113"/>
      <c r="GB649" s="113"/>
      <c r="GC649" s="113"/>
      <c r="GD649" s="113"/>
      <c r="GE649" s="113"/>
      <c r="GF649" s="113"/>
      <c r="GG649" s="113"/>
      <c r="GH649" s="113"/>
      <c r="GI649" s="113"/>
      <c r="GJ649" s="113"/>
      <c r="GK649" s="113"/>
      <c r="GL649" s="113"/>
      <c r="GM649" s="113"/>
      <c r="GN649" s="113"/>
      <c r="GO649" s="113"/>
      <c r="GP649" s="113"/>
      <c r="GQ649" s="113"/>
      <c r="GR649" s="113"/>
      <c r="GS649" s="113"/>
      <c r="GT649" s="113"/>
      <c r="GU649" s="113"/>
      <c r="GV649" s="113"/>
      <c r="GW649" s="113"/>
      <c r="GX649" s="113"/>
      <c r="GY649" s="113"/>
      <c r="GZ649" s="113"/>
      <c r="HA649" s="113"/>
      <c r="HB649" s="113"/>
      <c r="HC649" s="113"/>
      <c r="HD649" s="113"/>
      <c r="HE649" s="113"/>
      <c r="HF649" s="113"/>
      <c r="HG649" s="113"/>
      <c r="HH649" s="113"/>
      <c r="HI649" s="113"/>
      <c r="HJ649" s="113"/>
      <c r="HK649" s="113"/>
      <c r="HL649" s="113"/>
      <c r="HM649" s="113"/>
      <c r="HN649" s="113"/>
      <c r="HO649" s="113"/>
      <c r="HP649" s="113"/>
      <c r="HQ649" s="113"/>
      <c r="HR649" s="113"/>
      <c r="HS649" s="113"/>
      <c r="HT649" s="113"/>
      <c r="HU649" s="113"/>
      <c r="HV649" s="113"/>
      <c r="HW649" s="113"/>
      <c r="HX649" s="113"/>
      <c r="HY649" s="113"/>
      <c r="HZ649" s="113"/>
      <c r="IA649" s="113"/>
      <c r="IB649" s="113"/>
      <c r="IC649" s="113"/>
      <c r="ID649" s="113"/>
      <c r="IE649" s="113"/>
      <c r="IF649" s="113"/>
      <c r="IG649" s="113"/>
      <c r="IH649" s="113"/>
      <c r="II649" s="113"/>
      <c r="IJ649" s="113"/>
      <c r="IK649" s="113"/>
      <c r="IL649" s="113"/>
      <c r="IM649" s="113"/>
      <c r="IN649" s="113"/>
      <c r="IO649" s="113"/>
      <c r="IP649" s="113"/>
      <c r="IQ649" s="113"/>
      <c r="IR649" s="113"/>
      <c r="IS649" s="113"/>
      <c r="IT649" s="113"/>
      <c r="IU649" s="113"/>
      <c r="IV649" s="113"/>
      <c r="IW649" s="113"/>
    </row>
    <row r="650" customFormat="false" ht="29.05" hidden="false" customHeight="true" outlineLevel="0" collapsed="false">
      <c r="A650" s="86" t="s">
        <v>2024</v>
      </c>
      <c r="B650" s="86" t="s">
        <v>2025</v>
      </c>
      <c r="C650" s="86"/>
      <c r="D650" s="86"/>
      <c r="E650" s="86"/>
      <c r="F650" s="89" t="n">
        <v>45407</v>
      </c>
      <c r="G650" s="63" t="s">
        <v>208</v>
      </c>
      <c r="H650" s="56" t="s">
        <v>2026</v>
      </c>
      <c r="I650" s="70"/>
      <c r="J650" s="58"/>
      <c r="K650" s="56" t="s">
        <v>2027</v>
      </c>
      <c r="L650" s="70"/>
      <c r="M650" s="58"/>
      <c r="N650" s="56" t="n">
        <v>32.21</v>
      </c>
      <c r="O650" s="70" t="s">
        <v>39</v>
      </c>
      <c r="P650" s="58" t="n">
        <v>36.2</v>
      </c>
      <c r="Q650" s="56" t="s">
        <v>2028</v>
      </c>
      <c r="R650" s="70"/>
      <c r="S650" s="58"/>
      <c r="T650" s="56" t="n">
        <v>165.01</v>
      </c>
      <c r="U650" s="70" t="s">
        <v>39</v>
      </c>
      <c r="V650" s="58" t="n">
        <v>9182</v>
      </c>
      <c r="W650" s="56" t="s">
        <v>2029</v>
      </c>
      <c r="X650" s="57"/>
      <c r="Y650" s="58"/>
      <c r="Z650" s="56" t="n">
        <v>379.2</v>
      </c>
      <c r="AA650" s="70" t="s">
        <v>39</v>
      </c>
      <c r="AB650" s="58" t="n">
        <v>388.6</v>
      </c>
      <c r="AC650" s="69"/>
      <c r="AD650" s="69"/>
      <c r="AE650" s="69"/>
      <c r="BM650" s="113"/>
      <c r="BN650" s="113"/>
      <c r="BO650" s="113"/>
      <c r="BP650" s="113"/>
      <c r="BQ650" s="113"/>
      <c r="BR650" s="113"/>
      <c r="BS650" s="113"/>
      <c r="BT650" s="113"/>
      <c r="BU650" s="113"/>
      <c r="BV650" s="113"/>
      <c r="BW650" s="113"/>
      <c r="BX650" s="113"/>
      <c r="BY650" s="113"/>
      <c r="BZ650" s="113"/>
      <c r="CA650" s="113"/>
      <c r="CB650" s="113"/>
      <c r="CC650" s="113"/>
      <c r="CD650" s="113"/>
      <c r="CE650" s="113"/>
      <c r="CF650" s="113"/>
      <c r="CG650" s="113"/>
      <c r="CH650" s="113"/>
      <c r="CI650" s="113"/>
      <c r="CJ650" s="113"/>
      <c r="CK650" s="113"/>
      <c r="CL650" s="113"/>
      <c r="CM650" s="113"/>
      <c r="CN650" s="113"/>
      <c r="CO650" s="113"/>
      <c r="CP650" s="113"/>
      <c r="CQ650" s="113"/>
      <c r="CR650" s="113"/>
      <c r="CS650" s="113"/>
      <c r="CT650" s="113"/>
      <c r="CU650" s="113"/>
      <c r="CV650" s="113"/>
      <c r="CW650" s="113"/>
      <c r="CX650" s="113"/>
      <c r="CY650" s="113"/>
      <c r="CZ650" s="113"/>
      <c r="DA650" s="113"/>
      <c r="DB650" s="113"/>
      <c r="DC650" s="113"/>
      <c r="DD650" s="113"/>
      <c r="DE650" s="113"/>
      <c r="DF650" s="113"/>
      <c r="DG650" s="113"/>
      <c r="DH650" s="113"/>
      <c r="DI650" s="113"/>
      <c r="DJ650" s="113"/>
      <c r="DK650" s="113"/>
      <c r="DL650" s="113"/>
      <c r="DM650" s="113"/>
      <c r="DN650" s="113"/>
      <c r="DO650" s="113"/>
      <c r="DP650" s="113"/>
      <c r="DQ650" s="113"/>
      <c r="DR650" s="113"/>
      <c r="DS650" s="113"/>
      <c r="DT650" s="113"/>
      <c r="DU650" s="113"/>
      <c r="DV650" s="113"/>
      <c r="DW650" s="113"/>
      <c r="DX650" s="113"/>
      <c r="DY650" s="113"/>
      <c r="DZ650" s="113"/>
      <c r="EA650" s="113"/>
      <c r="EB650" s="113"/>
      <c r="EC650" s="113"/>
      <c r="ED650" s="113"/>
      <c r="EE650" s="113"/>
      <c r="EF650" s="113"/>
      <c r="EG650" s="113"/>
      <c r="EH650" s="113"/>
      <c r="EI650" s="113"/>
      <c r="EJ650" s="113"/>
      <c r="EK650" s="113"/>
      <c r="EL650" s="113"/>
      <c r="EM650" s="113"/>
      <c r="EN650" s="113"/>
      <c r="EO650" s="113"/>
      <c r="EP650" s="113"/>
      <c r="EQ650" s="113"/>
      <c r="ER650" s="113"/>
      <c r="ES650" s="113"/>
      <c r="ET650" s="113"/>
      <c r="EU650" s="113"/>
      <c r="EV650" s="113"/>
      <c r="EW650" s="113"/>
      <c r="EX650" s="113"/>
      <c r="EY650" s="113"/>
      <c r="EZ650" s="113"/>
      <c r="FA650" s="113"/>
      <c r="FB650" s="113"/>
      <c r="FC650" s="113"/>
      <c r="FD650" s="113"/>
      <c r="FE650" s="113"/>
      <c r="FF650" s="113"/>
      <c r="FG650" s="113"/>
      <c r="FH650" s="113"/>
      <c r="FI650" s="113"/>
      <c r="FJ650" s="113"/>
      <c r="FK650" s="113"/>
      <c r="FL650" s="113"/>
      <c r="FM650" s="113"/>
      <c r="FN650" s="113"/>
      <c r="FO650" s="113"/>
      <c r="FP650" s="113"/>
      <c r="FQ650" s="113"/>
      <c r="FR650" s="113"/>
      <c r="FS650" s="113"/>
      <c r="FT650" s="113"/>
      <c r="FU650" s="113"/>
      <c r="FV650" s="113"/>
      <c r="FW650" s="113"/>
      <c r="FX650" s="113"/>
      <c r="FY650" s="113"/>
      <c r="FZ650" s="113"/>
      <c r="GA650" s="113"/>
      <c r="GB650" s="113"/>
      <c r="GC650" s="113"/>
      <c r="GD650" s="113"/>
      <c r="GE650" s="113"/>
      <c r="GF650" s="113"/>
      <c r="GG650" s="113"/>
      <c r="GH650" s="113"/>
      <c r="GI650" s="113"/>
      <c r="GJ650" s="113"/>
      <c r="GK650" s="113"/>
      <c r="GL650" s="113"/>
      <c r="GM650" s="113"/>
      <c r="GN650" s="113"/>
      <c r="GO650" s="113"/>
      <c r="GP650" s="113"/>
      <c r="GQ650" s="113"/>
      <c r="GR650" s="113"/>
      <c r="GS650" s="113"/>
      <c r="GT650" s="113"/>
      <c r="GU650" s="113"/>
      <c r="GV650" s="113"/>
      <c r="GW650" s="113"/>
      <c r="GX650" s="113"/>
      <c r="GY650" s="113"/>
      <c r="GZ650" s="113"/>
      <c r="HA650" s="113"/>
      <c r="HB650" s="113"/>
      <c r="HC650" s="113"/>
      <c r="HD650" s="113"/>
      <c r="HE650" s="113"/>
      <c r="HF650" s="113"/>
      <c r="HG650" s="113"/>
      <c r="HH650" s="113"/>
      <c r="HI650" s="113"/>
      <c r="HJ650" s="113"/>
      <c r="HK650" s="113"/>
      <c r="HL650" s="113"/>
      <c r="HM650" s="113"/>
      <c r="HN650" s="113"/>
      <c r="HO650" s="113"/>
      <c r="HP650" s="113"/>
      <c r="HQ650" s="113"/>
      <c r="HR650" s="113"/>
      <c r="HS650" s="113"/>
      <c r="HT650" s="113"/>
      <c r="HU650" s="113"/>
      <c r="HV650" s="113"/>
      <c r="HW650" s="113"/>
      <c r="HX650" s="113"/>
      <c r="HY650" s="113"/>
      <c r="HZ650" s="113"/>
      <c r="IA650" s="113"/>
      <c r="IB650" s="113"/>
      <c r="IC650" s="113"/>
      <c r="ID650" s="113"/>
      <c r="IE650" s="113"/>
      <c r="IF650" s="113"/>
      <c r="IG650" s="113"/>
      <c r="IH650" s="113"/>
      <c r="II650" s="113"/>
      <c r="IJ650" s="113"/>
      <c r="IK650" s="113"/>
      <c r="IL650" s="113"/>
      <c r="IM650" s="113"/>
      <c r="IN650" s="113"/>
      <c r="IO650" s="113"/>
      <c r="IP650" s="113"/>
      <c r="IQ650" s="113"/>
      <c r="IR650" s="113"/>
      <c r="IS650" s="113"/>
      <c r="IT650" s="113"/>
      <c r="IU650" s="113"/>
      <c r="IV650" s="113"/>
      <c r="IW650" s="113"/>
    </row>
    <row r="651" customFormat="false" ht="28.4" hidden="false" customHeight="true" outlineLevel="0" collapsed="false">
      <c r="A651" s="86"/>
      <c r="B651" s="86" t="s">
        <v>2030</v>
      </c>
      <c r="C651" s="86"/>
      <c r="D651" s="86"/>
      <c r="E651" s="86"/>
      <c r="F651" s="89"/>
      <c r="G651" s="63" t="s">
        <v>176</v>
      </c>
      <c r="H651" s="209" t="str">
        <f aca="false">"&lt;"&amp;ROUND(RIGHT(H650,LEN(H650)-1)*81/1000,2)&amp;" ppb"</f>
        <v>&lt;10.48 ppb</v>
      </c>
      <c r="I651" s="70"/>
      <c r="J651" s="210"/>
      <c r="K651" s="209" t="str">
        <f aca="false">"&lt;"&amp;ROUND(RIGHT(K650,LEN(K650)-1)*81/1000,2)&amp;" ppb"</f>
        <v>&lt;156.74 ppb</v>
      </c>
      <c r="L651" s="70"/>
      <c r="M651" s="210"/>
      <c r="N651" s="209" t="str">
        <f aca="false">ROUND(N650*1760/1000,2)&amp;" ppb"</f>
        <v>56.69 ppb</v>
      </c>
      <c r="O651" s="91" t="s">
        <v>39</v>
      </c>
      <c r="P651" s="210" t="str">
        <f aca="false">ROUND(P650*1760/1000,2)&amp;" ppb"</f>
        <v>63.71 ppb</v>
      </c>
      <c r="Q651" s="209" t="str">
        <f aca="false">"&lt;"&amp;ROUND(RIGHT(Q650,LEN(Q650)-1)*246/1000,2)&amp;" ppb"</f>
        <v>&lt;61.75 ppb</v>
      </c>
      <c r="R651" s="70"/>
      <c r="S651" s="210"/>
      <c r="T651" s="209" t="str">
        <f aca="false">ROUND(T650*32300/1000000,2)&amp;" ppm"</f>
        <v>5.33 ppm</v>
      </c>
      <c r="U651" s="91" t="s">
        <v>39</v>
      </c>
      <c r="V651" s="210" t="str">
        <f aca="false">ROUND(V650*32300/1000000,2)&amp;" ppm"</f>
        <v>296.58 ppm</v>
      </c>
      <c r="W651" s="71"/>
      <c r="X651" s="70"/>
      <c r="Y651" s="72"/>
      <c r="Z651" s="71"/>
      <c r="AA651" s="70"/>
      <c r="AB651" s="72"/>
      <c r="AC651" s="73"/>
      <c r="AD651" s="70"/>
      <c r="AE651" s="74"/>
      <c r="BM651" s="113"/>
      <c r="BN651" s="113"/>
      <c r="BO651" s="113"/>
      <c r="BP651" s="113"/>
      <c r="BQ651" s="113"/>
      <c r="BR651" s="113"/>
      <c r="BS651" s="113"/>
      <c r="BT651" s="113"/>
      <c r="BU651" s="113"/>
      <c r="BV651" s="113"/>
      <c r="BW651" s="113"/>
      <c r="BX651" s="113"/>
      <c r="BY651" s="113"/>
      <c r="BZ651" s="113"/>
      <c r="CA651" s="113"/>
      <c r="CB651" s="113"/>
      <c r="CC651" s="113"/>
      <c r="CD651" s="113"/>
      <c r="CE651" s="113"/>
      <c r="CF651" s="113"/>
      <c r="CG651" s="113"/>
      <c r="CH651" s="113"/>
      <c r="CI651" s="113"/>
      <c r="CJ651" s="113"/>
      <c r="CK651" s="113"/>
      <c r="CL651" s="113"/>
      <c r="CM651" s="113"/>
      <c r="CN651" s="113"/>
      <c r="CO651" s="113"/>
      <c r="CP651" s="113"/>
      <c r="CQ651" s="113"/>
      <c r="CR651" s="113"/>
      <c r="CS651" s="113"/>
      <c r="CT651" s="113"/>
      <c r="CU651" s="113"/>
      <c r="CV651" s="113"/>
      <c r="CW651" s="113"/>
      <c r="CX651" s="113"/>
      <c r="CY651" s="113"/>
      <c r="CZ651" s="113"/>
      <c r="DA651" s="113"/>
      <c r="DB651" s="113"/>
      <c r="DC651" s="113"/>
      <c r="DD651" s="113"/>
      <c r="DE651" s="113"/>
      <c r="DF651" s="113"/>
      <c r="DG651" s="113"/>
      <c r="DH651" s="113"/>
      <c r="DI651" s="113"/>
      <c r="DJ651" s="113"/>
      <c r="DK651" s="113"/>
      <c r="DL651" s="113"/>
      <c r="DM651" s="113"/>
      <c r="DN651" s="113"/>
      <c r="DO651" s="113"/>
      <c r="DP651" s="113"/>
      <c r="DQ651" s="113"/>
      <c r="DR651" s="113"/>
      <c r="DS651" s="113"/>
      <c r="DT651" s="113"/>
      <c r="DU651" s="113"/>
      <c r="DV651" s="113"/>
      <c r="DW651" s="113"/>
      <c r="DX651" s="113"/>
      <c r="DY651" s="113"/>
      <c r="DZ651" s="113"/>
      <c r="EA651" s="113"/>
      <c r="EB651" s="113"/>
      <c r="EC651" s="113"/>
      <c r="ED651" s="113"/>
      <c r="EE651" s="113"/>
      <c r="EF651" s="113"/>
      <c r="EG651" s="113"/>
      <c r="EH651" s="113"/>
      <c r="EI651" s="113"/>
      <c r="EJ651" s="113"/>
      <c r="EK651" s="113"/>
      <c r="EL651" s="113"/>
      <c r="EM651" s="113"/>
      <c r="EN651" s="113"/>
      <c r="EO651" s="113"/>
      <c r="EP651" s="113"/>
      <c r="EQ651" s="113"/>
      <c r="ER651" s="113"/>
      <c r="ES651" s="113"/>
      <c r="ET651" s="113"/>
      <c r="EU651" s="113"/>
      <c r="EV651" s="113"/>
      <c r="EW651" s="113"/>
      <c r="EX651" s="113"/>
      <c r="EY651" s="113"/>
      <c r="EZ651" s="113"/>
      <c r="FA651" s="113"/>
      <c r="FB651" s="113"/>
      <c r="FC651" s="113"/>
      <c r="FD651" s="113"/>
      <c r="FE651" s="113"/>
      <c r="FF651" s="113"/>
      <c r="FG651" s="113"/>
      <c r="FH651" s="113"/>
      <c r="FI651" s="113"/>
      <c r="FJ651" s="113"/>
      <c r="FK651" s="113"/>
      <c r="FL651" s="113"/>
      <c r="FM651" s="113"/>
      <c r="FN651" s="113"/>
      <c r="FO651" s="113"/>
      <c r="FP651" s="113"/>
      <c r="FQ651" s="113"/>
      <c r="FR651" s="113"/>
      <c r="FS651" s="113"/>
      <c r="FT651" s="113"/>
      <c r="FU651" s="113"/>
      <c r="FV651" s="113"/>
      <c r="FW651" s="113"/>
      <c r="FX651" s="113"/>
      <c r="FY651" s="113"/>
      <c r="FZ651" s="113"/>
      <c r="GA651" s="113"/>
      <c r="GB651" s="113"/>
      <c r="GC651" s="113"/>
      <c r="GD651" s="113"/>
      <c r="GE651" s="113"/>
      <c r="GF651" s="113"/>
      <c r="GG651" s="113"/>
      <c r="GH651" s="113"/>
      <c r="GI651" s="113"/>
      <c r="GJ651" s="113"/>
      <c r="GK651" s="113"/>
      <c r="GL651" s="113"/>
      <c r="GM651" s="113"/>
      <c r="GN651" s="113"/>
      <c r="GO651" s="113"/>
      <c r="GP651" s="113"/>
      <c r="GQ651" s="113"/>
      <c r="GR651" s="113"/>
      <c r="GS651" s="113"/>
      <c r="GT651" s="113"/>
      <c r="GU651" s="113"/>
      <c r="GV651" s="113"/>
      <c r="GW651" s="113"/>
      <c r="GX651" s="113"/>
      <c r="GY651" s="113"/>
      <c r="GZ651" s="113"/>
      <c r="HA651" s="113"/>
      <c r="HB651" s="113"/>
      <c r="HC651" s="113"/>
      <c r="HD651" s="113"/>
      <c r="HE651" s="113"/>
      <c r="HF651" s="113"/>
      <c r="HG651" s="113"/>
      <c r="HH651" s="113"/>
      <c r="HI651" s="113"/>
      <c r="HJ651" s="113"/>
      <c r="HK651" s="113"/>
      <c r="HL651" s="113"/>
      <c r="HM651" s="113"/>
      <c r="HN651" s="113"/>
      <c r="HO651" s="113"/>
      <c r="HP651" s="113"/>
      <c r="HQ651" s="113"/>
      <c r="HR651" s="113"/>
      <c r="HS651" s="113"/>
      <c r="HT651" s="113"/>
      <c r="HU651" s="113"/>
      <c r="HV651" s="113"/>
      <c r="HW651" s="113"/>
      <c r="HX651" s="113"/>
      <c r="HY651" s="113"/>
      <c r="HZ651" s="113"/>
      <c r="IA651" s="113"/>
      <c r="IB651" s="113"/>
      <c r="IC651" s="113"/>
      <c r="ID651" s="113"/>
      <c r="IE651" s="113"/>
      <c r="IF651" s="113"/>
      <c r="IG651" s="113"/>
      <c r="IH651" s="113"/>
      <c r="II651" s="113"/>
      <c r="IJ651" s="113"/>
      <c r="IK651" s="113"/>
      <c r="IL651" s="113"/>
      <c r="IM651" s="113"/>
      <c r="IN651" s="113"/>
      <c r="IO651" s="113"/>
      <c r="IP651" s="113"/>
      <c r="IQ651" s="113"/>
      <c r="IR651" s="113"/>
      <c r="IS651" s="113"/>
      <c r="IT651" s="113"/>
      <c r="IU651" s="113"/>
      <c r="IV651" s="113"/>
      <c r="IW651" s="113"/>
    </row>
    <row r="652" customFormat="false" ht="30" hidden="false" customHeight="true" outlineLevel="0" collapsed="false">
      <c r="A652" s="86"/>
      <c r="B652" s="86"/>
      <c r="C652" s="86"/>
      <c r="D652" s="86"/>
      <c r="E652" s="86"/>
      <c r="F652" s="89"/>
      <c r="G652" s="63" t="s">
        <v>111</v>
      </c>
      <c r="H652" s="134" t="s">
        <v>115</v>
      </c>
      <c r="I652" s="134"/>
      <c r="J652" s="134"/>
      <c r="K652" s="108"/>
      <c r="L652" s="109" t="s">
        <v>80</v>
      </c>
      <c r="M652" s="110"/>
      <c r="N652" s="135"/>
      <c r="O652" s="109" t="s">
        <v>81</v>
      </c>
      <c r="P652" s="136"/>
      <c r="Q652" s="135"/>
      <c r="R652" s="109" t="s">
        <v>117</v>
      </c>
      <c r="S652" s="136"/>
      <c r="T652" s="111"/>
      <c r="U652" s="109"/>
      <c r="V652" s="137"/>
      <c r="W652" s="111"/>
      <c r="X652" s="109"/>
      <c r="Y652" s="137"/>
      <c r="Z652" s="111"/>
      <c r="AA652" s="109"/>
      <c r="AB652" s="137"/>
      <c r="AC652" s="108"/>
      <c r="AD652" s="109"/>
      <c r="AE652" s="110"/>
      <c r="BM652" s="113"/>
      <c r="BN652" s="113"/>
      <c r="BO652" s="113"/>
      <c r="BP652" s="113"/>
      <c r="BQ652" s="113"/>
      <c r="BR652" s="113"/>
      <c r="BS652" s="113"/>
      <c r="BT652" s="113"/>
      <c r="BU652" s="113"/>
      <c r="BV652" s="113"/>
      <c r="BW652" s="113"/>
      <c r="BX652" s="113"/>
      <c r="BY652" s="113"/>
      <c r="BZ652" s="113"/>
      <c r="CA652" s="113"/>
      <c r="CB652" s="113"/>
      <c r="CC652" s="113"/>
      <c r="CD652" s="113"/>
      <c r="CE652" s="113"/>
      <c r="CF652" s="113"/>
      <c r="CG652" s="113"/>
      <c r="CH652" s="113"/>
      <c r="CI652" s="113"/>
      <c r="CJ652" s="113"/>
      <c r="CK652" s="113"/>
      <c r="CL652" s="113"/>
      <c r="CM652" s="113"/>
      <c r="CN652" s="113"/>
      <c r="CO652" s="113"/>
      <c r="CP652" s="113"/>
      <c r="CQ652" s="113"/>
      <c r="CR652" s="113"/>
      <c r="CS652" s="113"/>
      <c r="CT652" s="113"/>
      <c r="CU652" s="113"/>
      <c r="CV652" s="113"/>
      <c r="CW652" s="113"/>
      <c r="CX652" s="113"/>
      <c r="CY652" s="113"/>
      <c r="CZ652" s="113"/>
      <c r="DA652" s="113"/>
      <c r="DB652" s="113"/>
      <c r="DC652" s="113"/>
      <c r="DD652" s="113"/>
      <c r="DE652" s="113"/>
      <c r="DF652" s="113"/>
      <c r="DG652" s="113"/>
      <c r="DH652" s="113"/>
      <c r="DI652" s="113"/>
      <c r="DJ652" s="113"/>
      <c r="DK652" s="113"/>
      <c r="DL652" s="113"/>
      <c r="DM652" s="113"/>
      <c r="DN652" s="113"/>
      <c r="DO652" s="113"/>
      <c r="DP652" s="113"/>
      <c r="DQ652" s="113"/>
      <c r="DR652" s="113"/>
      <c r="DS652" s="113"/>
      <c r="DT652" s="113"/>
      <c r="DU652" s="113"/>
      <c r="DV652" s="113"/>
      <c r="DW652" s="113"/>
      <c r="DX652" s="113"/>
      <c r="DY652" s="113"/>
      <c r="DZ652" s="113"/>
      <c r="EA652" s="113"/>
      <c r="EB652" s="113"/>
      <c r="EC652" s="113"/>
      <c r="ED652" s="113"/>
      <c r="EE652" s="113"/>
      <c r="EF652" s="113"/>
      <c r="EG652" s="113"/>
      <c r="EH652" s="113"/>
      <c r="EI652" s="113"/>
      <c r="EJ652" s="113"/>
      <c r="EK652" s="113"/>
      <c r="EL652" s="113"/>
      <c r="EM652" s="113"/>
      <c r="EN652" s="113"/>
      <c r="EO652" s="113"/>
      <c r="EP652" s="113"/>
      <c r="EQ652" s="113"/>
      <c r="ER652" s="113"/>
      <c r="ES652" s="113"/>
      <c r="ET652" s="113"/>
      <c r="EU652" s="113"/>
      <c r="EV652" s="113"/>
      <c r="EW652" s="113"/>
      <c r="EX652" s="113"/>
      <c r="EY652" s="113"/>
      <c r="EZ652" s="113"/>
      <c r="FA652" s="113"/>
      <c r="FB652" s="113"/>
      <c r="FC652" s="113"/>
      <c r="FD652" s="113"/>
      <c r="FE652" s="113"/>
      <c r="FF652" s="113"/>
      <c r="FG652" s="113"/>
      <c r="FH652" s="113"/>
      <c r="FI652" s="113"/>
      <c r="FJ652" s="113"/>
      <c r="FK652" s="113"/>
      <c r="FL652" s="113"/>
      <c r="FM652" s="113"/>
      <c r="FN652" s="113"/>
      <c r="FO652" s="113"/>
      <c r="FP652" s="113"/>
      <c r="FQ652" s="113"/>
      <c r="FR652" s="113"/>
      <c r="FS652" s="113"/>
      <c r="FT652" s="113"/>
      <c r="FU652" s="113"/>
      <c r="FV652" s="113"/>
      <c r="FW652" s="113"/>
      <c r="FX652" s="113"/>
      <c r="FY652" s="113"/>
      <c r="FZ652" s="113"/>
      <c r="GA652" s="113"/>
      <c r="GB652" s="113"/>
      <c r="GC652" s="113"/>
      <c r="GD652" s="113"/>
      <c r="GE652" s="113"/>
      <c r="GF652" s="113"/>
      <c r="GG652" s="113"/>
      <c r="GH652" s="113"/>
      <c r="GI652" s="113"/>
      <c r="GJ652" s="113"/>
      <c r="GK652" s="113"/>
      <c r="GL652" s="113"/>
      <c r="GM652" s="113"/>
      <c r="GN652" s="113"/>
      <c r="GO652" s="113"/>
      <c r="GP652" s="113"/>
      <c r="GQ652" s="113"/>
      <c r="GR652" s="113"/>
      <c r="GS652" s="113"/>
      <c r="GT652" s="113"/>
      <c r="GU652" s="113"/>
      <c r="GV652" s="113"/>
      <c r="GW652" s="113"/>
      <c r="GX652" s="113"/>
      <c r="GY652" s="113"/>
      <c r="GZ652" s="113"/>
      <c r="HA652" s="113"/>
      <c r="HB652" s="113"/>
      <c r="HC652" s="113"/>
      <c r="HD652" s="113"/>
      <c r="HE652" s="113"/>
      <c r="HF652" s="113"/>
      <c r="HG652" s="113"/>
      <c r="HH652" s="113"/>
      <c r="HI652" s="113"/>
      <c r="HJ652" s="113"/>
      <c r="HK652" s="113"/>
      <c r="HL652" s="113"/>
      <c r="HM652" s="113"/>
      <c r="HN652" s="113"/>
      <c r="HO652" s="113"/>
      <c r="HP652" s="113"/>
      <c r="HQ652" s="113"/>
      <c r="HR652" s="113"/>
      <c r="HS652" s="113"/>
      <c r="HT652" s="113"/>
      <c r="HU652" s="113"/>
      <c r="HV652" s="113"/>
      <c r="HW652" s="113"/>
      <c r="HX652" s="113"/>
      <c r="HY652" s="113"/>
      <c r="HZ652" s="113"/>
      <c r="IA652" s="113"/>
      <c r="IB652" s="113"/>
      <c r="IC652" s="113"/>
      <c r="ID652" s="113"/>
      <c r="IE652" s="113"/>
      <c r="IF652" s="113"/>
      <c r="IG652" s="113"/>
      <c r="IH652" s="113"/>
      <c r="II652" s="113"/>
      <c r="IJ652" s="113"/>
      <c r="IK652" s="113"/>
      <c r="IL652" s="113"/>
      <c r="IM652" s="113"/>
      <c r="IN652" s="113"/>
      <c r="IO652" s="113"/>
      <c r="IP652" s="113"/>
      <c r="IQ652" s="113"/>
      <c r="IR652" s="113"/>
      <c r="IS652" s="113"/>
      <c r="IT652" s="113"/>
      <c r="IU652" s="113"/>
      <c r="IV652" s="113"/>
      <c r="IW652" s="113"/>
    </row>
    <row r="653" customFormat="false" ht="27.6" hidden="false" customHeight="true" outlineLevel="0" collapsed="false">
      <c r="A653" s="236"/>
      <c r="B653" s="86"/>
      <c r="C653" s="86"/>
      <c r="D653" s="86"/>
      <c r="E653" s="86"/>
      <c r="F653" s="89"/>
      <c r="G653" s="63" t="s">
        <v>208</v>
      </c>
      <c r="H653" s="56" t="s">
        <v>2031</v>
      </c>
      <c r="I653" s="57"/>
      <c r="J653" s="237"/>
      <c r="K653" s="56" t="s">
        <v>2032</v>
      </c>
      <c r="L653" s="57"/>
      <c r="M653" s="237"/>
      <c r="N653" s="56" t="s">
        <v>2033</v>
      </c>
      <c r="O653" s="57"/>
      <c r="P653" s="58"/>
      <c r="Q653" s="56" t="n">
        <v>757.2</v>
      </c>
      <c r="R653" s="57" t="s">
        <v>39</v>
      </c>
      <c r="S653" s="58" t="n">
        <v>385.7</v>
      </c>
      <c r="T653" s="56"/>
      <c r="U653" s="70"/>
      <c r="V653" s="58"/>
      <c r="W653" s="56"/>
      <c r="X653" s="70"/>
      <c r="Y653" s="58"/>
      <c r="Z653" s="73"/>
      <c r="AA653" s="73"/>
      <c r="AB653" s="73"/>
      <c r="AC653" s="71"/>
      <c r="AD653" s="70"/>
      <c r="AE653" s="58"/>
      <c r="BM653" s="113"/>
      <c r="BN653" s="113"/>
      <c r="BO653" s="113"/>
      <c r="BP653" s="113"/>
      <c r="BQ653" s="113"/>
      <c r="BR653" s="113"/>
      <c r="BS653" s="113"/>
      <c r="BT653" s="113"/>
      <c r="BU653" s="113"/>
      <c r="BV653" s="113"/>
      <c r="BW653" s="113"/>
      <c r="BX653" s="113"/>
      <c r="BY653" s="113"/>
      <c r="BZ653" s="113"/>
      <c r="CA653" s="113"/>
      <c r="CB653" s="113"/>
      <c r="CC653" s="113"/>
      <c r="CD653" s="113"/>
      <c r="CE653" s="113"/>
      <c r="CF653" s="113"/>
      <c r="CG653" s="113"/>
      <c r="CH653" s="113"/>
      <c r="CI653" s="113"/>
      <c r="CJ653" s="113"/>
      <c r="CK653" s="113"/>
      <c r="CL653" s="113"/>
      <c r="CM653" s="113"/>
      <c r="CN653" s="113"/>
      <c r="CO653" s="113"/>
      <c r="CP653" s="113"/>
      <c r="CQ653" s="113"/>
      <c r="CR653" s="113"/>
      <c r="CS653" s="113"/>
      <c r="CT653" s="113"/>
      <c r="CU653" s="113"/>
      <c r="CV653" s="113"/>
      <c r="CW653" s="113"/>
      <c r="CX653" s="113"/>
      <c r="CY653" s="113"/>
      <c r="CZ653" s="113"/>
      <c r="DA653" s="113"/>
      <c r="DB653" s="113"/>
      <c r="DC653" s="113"/>
      <c r="DD653" s="113"/>
      <c r="DE653" s="113"/>
      <c r="DF653" s="113"/>
      <c r="DG653" s="113"/>
      <c r="DH653" s="113"/>
      <c r="DI653" s="113"/>
      <c r="DJ653" s="113"/>
      <c r="DK653" s="113"/>
      <c r="DL653" s="113"/>
      <c r="DM653" s="113"/>
      <c r="DN653" s="113"/>
      <c r="DO653" s="113"/>
      <c r="DP653" s="113"/>
      <c r="DQ653" s="113"/>
      <c r="DR653" s="113"/>
      <c r="DS653" s="113"/>
      <c r="DT653" s="113"/>
      <c r="DU653" s="113"/>
      <c r="DV653" s="113"/>
      <c r="DW653" s="113"/>
      <c r="DX653" s="113"/>
      <c r="DY653" s="113"/>
      <c r="DZ653" s="113"/>
      <c r="EA653" s="113"/>
      <c r="EB653" s="113"/>
      <c r="EC653" s="113"/>
      <c r="ED653" s="113"/>
      <c r="EE653" s="113"/>
      <c r="EF653" s="113"/>
      <c r="EG653" s="113"/>
      <c r="EH653" s="113"/>
      <c r="EI653" s="113"/>
      <c r="EJ653" s="113"/>
      <c r="EK653" s="113"/>
      <c r="EL653" s="113"/>
      <c r="EM653" s="113"/>
      <c r="EN653" s="113"/>
      <c r="EO653" s="113"/>
      <c r="EP653" s="113"/>
      <c r="EQ653" s="113"/>
      <c r="ER653" s="113"/>
      <c r="ES653" s="113"/>
      <c r="ET653" s="113"/>
      <c r="EU653" s="113"/>
      <c r="EV653" s="113"/>
      <c r="EW653" s="113"/>
      <c r="EX653" s="113"/>
      <c r="EY653" s="113"/>
      <c r="EZ653" s="113"/>
      <c r="FA653" s="113"/>
      <c r="FB653" s="113"/>
      <c r="FC653" s="113"/>
      <c r="FD653" s="113"/>
      <c r="FE653" s="113"/>
      <c r="FF653" s="113"/>
      <c r="FG653" s="113"/>
      <c r="FH653" s="113"/>
      <c r="FI653" s="113"/>
      <c r="FJ653" s="113"/>
      <c r="FK653" s="113"/>
      <c r="FL653" s="113"/>
      <c r="FM653" s="113"/>
      <c r="FN653" s="113"/>
      <c r="FO653" s="113"/>
      <c r="FP653" s="113"/>
      <c r="FQ653" s="113"/>
      <c r="FR653" s="113"/>
      <c r="FS653" s="113"/>
      <c r="FT653" s="113"/>
      <c r="FU653" s="113"/>
      <c r="FV653" s="113"/>
      <c r="FW653" s="113"/>
      <c r="FX653" s="113"/>
      <c r="FY653" s="113"/>
      <c r="FZ653" s="113"/>
      <c r="GA653" s="113"/>
      <c r="GB653" s="113"/>
      <c r="GC653" s="113"/>
      <c r="GD653" s="113"/>
      <c r="GE653" s="113"/>
      <c r="GF653" s="113"/>
      <c r="GG653" s="113"/>
      <c r="GH653" s="113"/>
      <c r="GI653" s="113"/>
      <c r="GJ653" s="113"/>
      <c r="GK653" s="113"/>
      <c r="GL653" s="113"/>
      <c r="GM653" s="113"/>
      <c r="GN653" s="113"/>
      <c r="GO653" s="113"/>
      <c r="GP653" s="113"/>
      <c r="GQ653" s="113"/>
      <c r="GR653" s="113"/>
      <c r="GS653" s="113"/>
      <c r="GT653" s="113"/>
      <c r="GU653" s="113"/>
      <c r="GV653" s="113"/>
      <c r="GW653" s="113"/>
      <c r="GX653" s="113"/>
      <c r="GY653" s="113"/>
      <c r="GZ653" s="113"/>
      <c r="HA653" s="113"/>
      <c r="HB653" s="113"/>
      <c r="HC653" s="113"/>
      <c r="HD653" s="113"/>
      <c r="HE653" s="113"/>
      <c r="HF653" s="113"/>
      <c r="HG653" s="113"/>
      <c r="HH653" s="113"/>
      <c r="HI653" s="113"/>
      <c r="HJ653" s="113"/>
      <c r="HK653" s="113"/>
      <c r="HL653" s="113"/>
      <c r="HM653" s="113"/>
      <c r="HN653" s="113"/>
      <c r="HO653" s="113"/>
      <c r="HP653" s="113"/>
      <c r="HQ653" s="113"/>
      <c r="HR653" s="113"/>
      <c r="HS653" s="113"/>
      <c r="HT653" s="113"/>
      <c r="HU653" s="113"/>
      <c r="HV653" s="113"/>
      <c r="HW653" s="113"/>
      <c r="HX653" s="113"/>
      <c r="HY653" s="113"/>
      <c r="HZ653" s="113"/>
      <c r="IA653" s="113"/>
      <c r="IB653" s="113"/>
      <c r="IC653" s="113"/>
      <c r="ID653" s="113"/>
      <c r="IE653" s="113"/>
      <c r="IF653" s="113"/>
      <c r="IG653" s="113"/>
      <c r="IH653" s="113"/>
      <c r="II653" s="113"/>
      <c r="IJ653" s="113"/>
      <c r="IK653" s="113"/>
      <c r="IL653" s="113"/>
      <c r="IM653" s="113"/>
      <c r="IN653" s="113"/>
      <c r="IO653" s="113"/>
      <c r="IP653" s="113"/>
      <c r="IQ653" s="113"/>
      <c r="IR653" s="113"/>
      <c r="IS653" s="113"/>
      <c r="IT653" s="113"/>
      <c r="IU653" s="113"/>
      <c r="IV653" s="113"/>
      <c r="IW653" s="113"/>
    </row>
    <row r="654" customFormat="false" ht="30.65" hidden="false" customHeight="true" outlineLevel="0" collapsed="false">
      <c r="A654" s="239"/>
      <c r="B654" s="239"/>
      <c r="C654" s="316"/>
      <c r="D654" s="316"/>
      <c r="E654" s="316"/>
      <c r="F654" s="53"/>
      <c r="G654" s="63" t="s">
        <v>176</v>
      </c>
      <c r="H654" s="209" t="str">
        <f aca="false">"&lt;"&amp;ROUND(RIGHT(H653,LEN(H653)-1)*81/1000000,2)&amp;" ppm"</f>
        <v>&lt;0.97 ppm</v>
      </c>
      <c r="I654" s="70"/>
      <c r="J654" s="210"/>
      <c r="K654" s="71"/>
      <c r="L654" s="57"/>
      <c r="M654" s="72"/>
      <c r="N654" s="56"/>
      <c r="O654" s="70"/>
      <c r="P654" s="58"/>
      <c r="Q654" s="209" t="str">
        <f aca="false">ROUND(Q653*246/1000,2)&amp;" ppb"</f>
        <v>186.27 ppb</v>
      </c>
      <c r="R654" s="91" t="s">
        <v>39</v>
      </c>
      <c r="S654" s="210" t="str">
        <f aca="false">ROUND(S653*246/1000,2)&amp;" ppb"</f>
        <v>94.88 ppb</v>
      </c>
      <c r="T654" s="71"/>
      <c r="U654" s="72"/>
      <c r="V654" s="72"/>
      <c r="W654" s="56"/>
      <c r="X654" s="70"/>
      <c r="Y654" s="72"/>
      <c r="Z654" s="73"/>
      <c r="AA654" s="72"/>
      <c r="AB654" s="72"/>
      <c r="AC654" s="71"/>
      <c r="AD654" s="70"/>
      <c r="AE654" s="72"/>
      <c r="BM654" s="113"/>
      <c r="BN654" s="113"/>
      <c r="BO654" s="113"/>
      <c r="BP654" s="113"/>
      <c r="BQ654" s="113"/>
      <c r="BR654" s="113"/>
      <c r="BS654" s="113"/>
      <c r="BT654" s="113"/>
      <c r="BU654" s="113"/>
      <c r="BV654" s="113"/>
      <c r="BW654" s="113"/>
      <c r="BX654" s="113"/>
      <c r="BY654" s="113"/>
      <c r="BZ654" s="113"/>
      <c r="CA654" s="113"/>
      <c r="CB654" s="113"/>
      <c r="CC654" s="113"/>
      <c r="CD654" s="113"/>
      <c r="CE654" s="113"/>
      <c r="CF654" s="113"/>
      <c r="CG654" s="113"/>
      <c r="CH654" s="113"/>
      <c r="CI654" s="113"/>
      <c r="CJ654" s="113"/>
      <c r="CK654" s="113"/>
      <c r="CL654" s="113"/>
      <c r="CM654" s="113"/>
      <c r="CN654" s="113"/>
      <c r="CO654" s="113"/>
      <c r="CP654" s="113"/>
      <c r="CQ654" s="113"/>
      <c r="CR654" s="113"/>
      <c r="CS654" s="113"/>
      <c r="CT654" s="113"/>
      <c r="CU654" s="113"/>
      <c r="CV654" s="113"/>
      <c r="CW654" s="113"/>
      <c r="CX654" s="113"/>
      <c r="CY654" s="113"/>
      <c r="CZ654" s="113"/>
      <c r="DA654" s="113"/>
      <c r="DB654" s="113"/>
      <c r="DC654" s="113"/>
      <c r="DD654" s="113"/>
      <c r="DE654" s="113"/>
      <c r="DF654" s="113"/>
      <c r="DG654" s="113"/>
      <c r="DH654" s="113"/>
      <c r="DI654" s="113"/>
      <c r="DJ654" s="113"/>
      <c r="DK654" s="113"/>
      <c r="DL654" s="113"/>
      <c r="DM654" s="113"/>
      <c r="DN654" s="113"/>
      <c r="DO654" s="113"/>
      <c r="DP654" s="113"/>
      <c r="DQ654" s="113"/>
      <c r="DR654" s="113"/>
      <c r="DS654" s="113"/>
      <c r="DT654" s="113"/>
      <c r="DU654" s="113"/>
      <c r="DV654" s="113"/>
      <c r="DW654" s="113"/>
      <c r="DX654" s="113"/>
      <c r="DY654" s="113"/>
      <c r="DZ654" s="113"/>
      <c r="EA654" s="113"/>
      <c r="EB654" s="113"/>
      <c r="EC654" s="113"/>
      <c r="ED654" s="113"/>
      <c r="EE654" s="113"/>
      <c r="EF654" s="113"/>
      <c r="EG654" s="113"/>
      <c r="EH654" s="113"/>
      <c r="EI654" s="113"/>
      <c r="EJ654" s="113"/>
      <c r="EK654" s="113"/>
      <c r="EL654" s="113"/>
      <c r="EM654" s="113"/>
      <c r="EN654" s="113"/>
      <c r="EO654" s="113"/>
      <c r="EP654" s="113"/>
      <c r="EQ654" s="113"/>
      <c r="ER654" s="113"/>
      <c r="ES654" s="113"/>
      <c r="ET654" s="113"/>
      <c r="EU654" s="113"/>
      <c r="EV654" s="113"/>
      <c r="EW654" s="113"/>
      <c r="EX654" s="113"/>
      <c r="EY654" s="113"/>
      <c r="EZ654" s="113"/>
      <c r="FA654" s="113"/>
      <c r="FB654" s="113"/>
      <c r="FC654" s="113"/>
      <c r="FD654" s="113"/>
      <c r="FE654" s="113"/>
      <c r="FF654" s="113"/>
      <c r="FG654" s="113"/>
      <c r="FH654" s="113"/>
      <c r="FI654" s="113"/>
      <c r="FJ654" s="113"/>
      <c r="FK654" s="113"/>
      <c r="FL654" s="113"/>
      <c r="FM654" s="113"/>
      <c r="FN654" s="113"/>
      <c r="FO654" s="113"/>
      <c r="FP654" s="113"/>
      <c r="FQ654" s="113"/>
      <c r="FR654" s="113"/>
      <c r="FS654" s="113"/>
      <c r="FT654" s="113"/>
      <c r="FU654" s="113"/>
      <c r="FV654" s="113"/>
      <c r="FW654" s="113"/>
      <c r="FX654" s="113"/>
      <c r="FY654" s="113"/>
      <c r="FZ654" s="113"/>
      <c r="GA654" s="113"/>
      <c r="GB654" s="113"/>
      <c r="GC654" s="113"/>
      <c r="GD654" s="113"/>
      <c r="GE654" s="113"/>
      <c r="GF654" s="113"/>
      <c r="GG654" s="113"/>
      <c r="GH654" s="113"/>
      <c r="GI654" s="113"/>
      <c r="GJ654" s="113"/>
      <c r="GK654" s="113"/>
      <c r="GL654" s="113"/>
      <c r="GM654" s="113"/>
      <c r="GN654" s="113"/>
      <c r="GO654" s="113"/>
      <c r="GP654" s="113"/>
      <c r="GQ654" s="113"/>
      <c r="GR654" s="113"/>
      <c r="GS654" s="113"/>
      <c r="GT654" s="113"/>
      <c r="GU654" s="113"/>
      <c r="GV654" s="113"/>
      <c r="GW654" s="113"/>
      <c r="GX654" s="113"/>
      <c r="GY654" s="113"/>
      <c r="GZ654" s="113"/>
      <c r="HA654" s="113"/>
      <c r="HB654" s="113"/>
      <c r="HC654" s="113"/>
      <c r="HD654" s="113"/>
      <c r="HE654" s="113"/>
      <c r="HF654" s="113"/>
      <c r="HG654" s="113"/>
      <c r="HH654" s="113"/>
      <c r="HI654" s="113"/>
      <c r="HJ654" s="113"/>
      <c r="HK654" s="113"/>
      <c r="HL654" s="113"/>
      <c r="HM654" s="113"/>
      <c r="HN654" s="113"/>
      <c r="HO654" s="113"/>
      <c r="HP654" s="113"/>
      <c r="HQ654" s="113"/>
      <c r="HR654" s="113"/>
      <c r="HS654" s="113"/>
      <c r="HT654" s="113"/>
      <c r="HU654" s="113"/>
      <c r="HV654" s="113"/>
      <c r="HW654" s="113"/>
      <c r="HX654" s="113"/>
      <c r="HY654" s="113"/>
      <c r="HZ654" s="113"/>
      <c r="IA654" s="113"/>
      <c r="IB654" s="113"/>
      <c r="IC654" s="113"/>
      <c r="ID654" s="113"/>
      <c r="IE654" s="113"/>
      <c r="IF654" s="113"/>
      <c r="IG654" s="113"/>
      <c r="IH654" s="113"/>
      <c r="II654" s="113"/>
      <c r="IJ654" s="113"/>
      <c r="IK654" s="113"/>
      <c r="IL654" s="113"/>
      <c r="IM654" s="113"/>
      <c r="IN654" s="113"/>
      <c r="IO654" s="113"/>
      <c r="IP654" s="113"/>
      <c r="IQ654" s="113"/>
      <c r="IR654" s="113"/>
      <c r="IS654" s="113"/>
      <c r="IT654" s="113"/>
      <c r="IU654" s="113"/>
      <c r="IV654" s="113"/>
      <c r="IW654" s="113"/>
    </row>
    <row r="655" customFormat="false" ht="34.3" hidden="false" customHeight="true" outlineLevel="0" collapsed="false">
      <c r="A655" s="227" t="s">
        <v>2034</v>
      </c>
      <c r="B655" s="24" t="s">
        <v>2035</v>
      </c>
      <c r="C655" s="203" t="s">
        <v>2036</v>
      </c>
      <c r="D655" s="25" t="n">
        <v>9.886</v>
      </c>
      <c r="E655" s="310" t="n">
        <v>240603</v>
      </c>
      <c r="F655" s="27" t="n">
        <v>45446</v>
      </c>
      <c r="G655" s="28" t="s">
        <v>111</v>
      </c>
      <c r="H655" s="108"/>
      <c r="I655" s="109" t="s">
        <v>27</v>
      </c>
      <c r="J655" s="110"/>
      <c r="K655" s="108"/>
      <c r="L655" s="109" t="s">
        <v>28</v>
      </c>
      <c r="M655" s="110"/>
      <c r="N655" s="108"/>
      <c r="O655" s="109" t="s">
        <v>29</v>
      </c>
      <c r="P655" s="110"/>
      <c r="Q655" s="108"/>
      <c r="R655" s="109" t="s">
        <v>30</v>
      </c>
      <c r="S655" s="110"/>
      <c r="T655" s="111"/>
      <c r="U655" s="109" t="s">
        <v>112</v>
      </c>
      <c r="V655" s="110"/>
      <c r="W655" s="108"/>
      <c r="X655" s="109" t="s">
        <v>32</v>
      </c>
      <c r="Y655" s="110"/>
      <c r="Z655" s="108"/>
      <c r="AA655" s="109" t="s">
        <v>98</v>
      </c>
      <c r="AB655" s="110"/>
      <c r="AC655" s="112" t="s">
        <v>34</v>
      </c>
      <c r="AD655" s="112"/>
      <c r="AE655" s="112"/>
    </row>
    <row r="656" customFormat="false" ht="29.05" hidden="false" customHeight="true" outlineLevel="0" collapsed="false">
      <c r="A656" s="93" t="s">
        <v>2037</v>
      </c>
      <c r="B656" s="355" t="s">
        <v>2038</v>
      </c>
      <c r="C656" s="93"/>
      <c r="D656" s="93"/>
      <c r="E656" s="93"/>
      <c r="F656" s="96" t="n">
        <v>45456</v>
      </c>
      <c r="G656" s="28" t="s">
        <v>208</v>
      </c>
      <c r="H656" s="311" t="n">
        <v>28930</v>
      </c>
      <c r="I656" s="312" t="s">
        <v>39</v>
      </c>
      <c r="J656" s="36" t="n">
        <v>1777</v>
      </c>
      <c r="K656" s="311" t="s">
        <v>2039</v>
      </c>
      <c r="L656" s="312"/>
      <c r="M656" s="36"/>
      <c r="N656" s="311" t="n">
        <v>1008</v>
      </c>
      <c r="O656" s="312" t="s">
        <v>39</v>
      </c>
      <c r="P656" s="36" t="n">
        <v>650.1</v>
      </c>
      <c r="Q656" s="311" t="n">
        <v>4263</v>
      </c>
      <c r="R656" s="312" t="s">
        <v>39</v>
      </c>
      <c r="S656" s="36" t="n">
        <v>650.1</v>
      </c>
      <c r="T656" s="311" t="n">
        <v>11180</v>
      </c>
      <c r="U656" s="312" t="s">
        <v>39</v>
      </c>
      <c r="V656" s="36" t="n">
        <v>23670</v>
      </c>
      <c r="W656" s="311" t="s">
        <v>2040</v>
      </c>
      <c r="X656" s="313"/>
      <c r="Y656" s="36"/>
      <c r="Z656" s="311" t="s">
        <v>2041</v>
      </c>
      <c r="AA656" s="312"/>
      <c r="AB656" s="36"/>
      <c r="AC656" s="167"/>
      <c r="AD656" s="167"/>
      <c r="AE656" s="167"/>
    </row>
    <row r="657" customFormat="false" ht="34.8" hidden="false" customHeight="true" outlineLevel="0" collapsed="false">
      <c r="A657" s="93"/>
      <c r="B657" s="93" t="s">
        <v>2042</v>
      </c>
      <c r="C657" s="93"/>
      <c r="D657" s="93"/>
      <c r="E657" s="93"/>
      <c r="F657" s="96"/>
      <c r="G657" s="28" t="s">
        <v>176</v>
      </c>
      <c r="H657" s="205" t="str">
        <f aca="false">ROUND(H656*81/1000,2)&amp;" ppb"</f>
        <v>2343.33 ppb</v>
      </c>
      <c r="I657" s="33" t="s">
        <v>39</v>
      </c>
      <c r="J657" s="206" t="str">
        <f aca="false">ROUND(J656*81/1000,2)&amp;" ppb"</f>
        <v>143.94 ppb</v>
      </c>
      <c r="K657" s="205" t="str">
        <f aca="false">"&lt;"&amp;ROUND(RIGHT(K656,LEN(K656)-1)*81/1000,2)&amp;" ppb"</f>
        <v>&lt;402.81 ppb</v>
      </c>
      <c r="L657" s="312"/>
      <c r="M657" s="206"/>
      <c r="N657" s="205" t="str">
        <f aca="false">ROUND(N656*1760/1000,2)&amp;" ppb"</f>
        <v>1774.08 ppb</v>
      </c>
      <c r="O657" s="33" t="s">
        <v>39</v>
      </c>
      <c r="P657" s="206" t="str">
        <f aca="false">ROUND(P656*1760/1000,2)&amp;" ppb"</f>
        <v>1144.18 ppb</v>
      </c>
      <c r="Q657" s="205" t="str">
        <f aca="false">ROUND(Q656*246/1000,2)&amp;" ppb"</f>
        <v>1048.7 ppb</v>
      </c>
      <c r="R657" s="33" t="s">
        <v>39</v>
      </c>
      <c r="S657" s="206" t="str">
        <f aca="false">ROUND(S656*246/1000,2)&amp;" ppb"</f>
        <v>159.92 ppb</v>
      </c>
      <c r="T657" s="205" t="str">
        <f aca="false">ROUND(T656*32300/1000000,2)&amp;" ppm"</f>
        <v>361.11 ppm</v>
      </c>
      <c r="U657" s="33" t="s">
        <v>39</v>
      </c>
      <c r="V657" s="206" t="str">
        <f aca="false">ROUND(V656*32300/1000000,2)&amp;" ppm"</f>
        <v>764.54 ppm</v>
      </c>
      <c r="W657" s="29"/>
      <c r="X657" s="312"/>
      <c r="Y657" s="31"/>
      <c r="Z657" s="29"/>
      <c r="AA657" s="312"/>
      <c r="AB657" s="31"/>
      <c r="AC657" s="37"/>
      <c r="AD657" s="312"/>
      <c r="AE657" s="38"/>
    </row>
    <row r="658" customFormat="false" ht="30" hidden="false" customHeight="true" outlineLevel="0" collapsed="false">
      <c r="A658" s="93"/>
      <c r="B658" s="93"/>
      <c r="C658" s="93"/>
      <c r="D658" s="93"/>
      <c r="E658" s="93"/>
      <c r="F658" s="96"/>
      <c r="G658" s="28" t="s">
        <v>111</v>
      </c>
      <c r="H658" s="134" t="s">
        <v>115</v>
      </c>
      <c r="I658" s="134"/>
      <c r="J658" s="134"/>
      <c r="K658" s="108"/>
      <c r="L658" s="109" t="s">
        <v>80</v>
      </c>
      <c r="M658" s="110"/>
      <c r="N658" s="135"/>
      <c r="O658" s="109" t="s">
        <v>81</v>
      </c>
      <c r="P658" s="136"/>
      <c r="Q658" s="135"/>
      <c r="R658" s="109" t="s">
        <v>117</v>
      </c>
      <c r="S658" s="136"/>
      <c r="T658" s="111"/>
      <c r="U658" s="109"/>
      <c r="V658" s="137"/>
      <c r="W658" s="111"/>
      <c r="X658" s="109"/>
      <c r="Y658" s="137"/>
      <c r="Z658" s="111"/>
      <c r="AA658" s="109"/>
      <c r="AB658" s="137"/>
      <c r="AC658" s="108"/>
      <c r="AD658" s="109"/>
      <c r="AE658" s="110"/>
    </row>
    <row r="659" customFormat="false" ht="27.6" hidden="false" customHeight="true" outlineLevel="0" collapsed="false">
      <c r="A659" s="230"/>
      <c r="B659" s="93"/>
      <c r="C659" s="93"/>
      <c r="D659" s="93"/>
      <c r="E659" s="93"/>
      <c r="F659" s="96"/>
      <c r="G659" s="28" t="s">
        <v>208</v>
      </c>
      <c r="H659" s="311" t="n">
        <v>23728</v>
      </c>
      <c r="I659" s="313" t="s">
        <v>39</v>
      </c>
      <c r="J659" s="287" t="n">
        <v>53910</v>
      </c>
      <c r="K659" s="311" t="s">
        <v>2043</v>
      </c>
      <c r="L659" s="313"/>
      <c r="M659" s="287"/>
      <c r="N659" s="311" t="s">
        <v>2044</v>
      </c>
      <c r="O659" s="313"/>
      <c r="P659" s="36"/>
      <c r="Q659" s="311" t="n">
        <v>2451</v>
      </c>
      <c r="R659" s="313" t="s">
        <v>39</v>
      </c>
      <c r="S659" s="36" t="n">
        <v>1035</v>
      </c>
      <c r="T659" s="311"/>
      <c r="U659" s="312"/>
      <c r="V659" s="36"/>
      <c r="W659" s="29"/>
      <c r="X659" s="312"/>
      <c r="Y659" s="36"/>
      <c r="Z659" s="37"/>
      <c r="AA659" s="37"/>
      <c r="AB659" s="37"/>
      <c r="AC659" s="29"/>
      <c r="AD659" s="312"/>
      <c r="AE659" s="36"/>
    </row>
    <row r="660" customFormat="false" ht="29.2" hidden="false" customHeight="true" outlineLevel="0" collapsed="false">
      <c r="A660" s="232"/>
      <c r="B660" s="232"/>
      <c r="C660" s="314"/>
      <c r="D660" s="314"/>
      <c r="E660" s="314"/>
      <c r="F660" s="40"/>
      <c r="G660" s="28" t="s">
        <v>176</v>
      </c>
      <c r="H660" s="205" t="str">
        <f aca="false">ROUND(H659*81/1000,2)&amp;" ppb"</f>
        <v>1921.97 ppb</v>
      </c>
      <c r="I660" s="33" t="s">
        <v>39</v>
      </c>
      <c r="J660" s="206" t="str">
        <f aca="false">ROUND(J659*81/1000,2)&amp;" ppb"</f>
        <v>4366.71 ppb</v>
      </c>
      <c r="K660" s="29"/>
      <c r="L660" s="313"/>
      <c r="M660" s="31"/>
      <c r="N660" s="311"/>
      <c r="O660" s="312"/>
      <c r="P660" s="36"/>
      <c r="Q660" s="205" t="str">
        <f aca="false">ROUND(Q659*246/1000,2)&amp;" ppb"</f>
        <v>602.95 ppb</v>
      </c>
      <c r="R660" s="33" t="s">
        <v>39</v>
      </c>
      <c r="S660" s="206" t="str">
        <f aca="false">ROUND(S659*246/1000,2)&amp;" ppb"</f>
        <v>254.61 ppb</v>
      </c>
      <c r="T660" s="29"/>
      <c r="U660" s="31"/>
      <c r="V660" s="31"/>
      <c r="W660" s="311"/>
      <c r="X660" s="312"/>
      <c r="Y660" s="31"/>
      <c r="Z660" s="37"/>
      <c r="AA660" s="31"/>
      <c r="AB660" s="31"/>
      <c r="AC660" s="29"/>
      <c r="AD660" s="312"/>
      <c r="AE660" s="31"/>
    </row>
    <row r="661" customFormat="false" ht="26.95" hidden="false" customHeight="true" outlineLevel="0" collapsed="false">
      <c r="A661" s="13" t="s">
        <v>2045</v>
      </c>
      <c r="B661" s="13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6"/>
    </row>
    <row r="662" customFormat="false" ht="38.05" hidden="false" customHeight="true" outlineLevel="0" collapsed="false">
      <c r="A662" s="18" t="s">
        <v>21</v>
      </c>
      <c r="B662" s="18" t="s">
        <v>22</v>
      </c>
      <c r="C662" s="18" t="s">
        <v>23</v>
      </c>
      <c r="D662" s="18" t="s">
        <v>24</v>
      </c>
      <c r="E662" s="18" t="s">
        <v>25</v>
      </c>
      <c r="F662" s="327" t="s">
        <v>26</v>
      </c>
      <c r="G662" s="18"/>
      <c r="H662" s="20"/>
      <c r="I662" s="21" t="s">
        <v>27</v>
      </c>
      <c r="J662" s="22"/>
      <c r="K662" s="20"/>
      <c r="L662" s="21" t="s">
        <v>28</v>
      </c>
      <c r="M662" s="22"/>
      <c r="N662" s="20"/>
      <c r="O662" s="21" t="s">
        <v>29</v>
      </c>
      <c r="P662" s="22"/>
      <c r="Q662" s="20"/>
      <c r="R662" s="21" t="s">
        <v>30</v>
      </c>
      <c r="S662" s="22"/>
      <c r="T662" s="23"/>
      <c r="U662" s="21" t="s">
        <v>31</v>
      </c>
      <c r="V662" s="22"/>
      <c r="W662" s="20"/>
      <c r="X662" s="21" t="s">
        <v>32</v>
      </c>
      <c r="Y662" s="22"/>
      <c r="Z662" s="20"/>
      <c r="AA662" s="21" t="s">
        <v>33</v>
      </c>
      <c r="AB662" s="22"/>
      <c r="AC662" s="18" t="s">
        <v>34</v>
      </c>
      <c r="AD662" s="18"/>
      <c r="AE662" s="18"/>
    </row>
    <row r="663" customFormat="false" ht="44.75" hidden="false" customHeight="true" outlineLevel="0" collapsed="false">
      <c r="A663" s="24" t="s">
        <v>2046</v>
      </c>
      <c r="B663" s="356" t="s">
        <v>2047</v>
      </c>
      <c r="C663" s="203" t="s">
        <v>243</v>
      </c>
      <c r="D663" s="25" t="n">
        <v>9.042</v>
      </c>
      <c r="E663" s="26" t="n">
        <v>140318</v>
      </c>
      <c r="F663" s="253" t="n">
        <v>41716</v>
      </c>
      <c r="G663" s="28" t="s">
        <v>208</v>
      </c>
      <c r="H663" s="35" t="n">
        <v>1.5</v>
      </c>
      <c r="I663" s="33" t="s">
        <v>39</v>
      </c>
      <c r="J663" s="36" t="n">
        <v>50.24</v>
      </c>
      <c r="K663" s="35" t="n">
        <v>11.11</v>
      </c>
      <c r="L663" s="33" t="s">
        <v>39</v>
      </c>
      <c r="M663" s="36" t="n">
        <v>31.43</v>
      </c>
      <c r="N663" s="35" t="n">
        <v>13.29</v>
      </c>
      <c r="O663" s="33" t="s">
        <v>39</v>
      </c>
      <c r="P663" s="36" t="n">
        <v>9.25</v>
      </c>
      <c r="Q663" s="35" t="n">
        <v>24.47</v>
      </c>
      <c r="R663" s="33" t="s">
        <v>39</v>
      </c>
      <c r="S663" s="36" t="n">
        <v>43.98</v>
      </c>
      <c r="T663" s="35" t="s">
        <v>2048</v>
      </c>
      <c r="U663" s="33"/>
      <c r="V663" s="36"/>
      <c r="W663" s="35" t="s">
        <v>2049</v>
      </c>
      <c r="X663" s="33"/>
      <c r="Y663" s="36"/>
      <c r="Z663" s="35" t="s">
        <v>2050</v>
      </c>
      <c r="AA663" s="33"/>
      <c r="AB663" s="36"/>
      <c r="AC663" s="167"/>
      <c r="AD663" s="167"/>
      <c r="AE663" s="167"/>
    </row>
    <row r="664" customFormat="false" ht="42.5" hidden="false" customHeight="true" outlineLevel="0" collapsed="false">
      <c r="A664" s="39" t="s">
        <v>2051</v>
      </c>
      <c r="B664" s="39" t="s">
        <v>2052</v>
      </c>
      <c r="C664" s="301" t="s">
        <v>2053</v>
      </c>
      <c r="D664" s="84"/>
      <c r="E664" s="85"/>
      <c r="F664" s="254" t="n">
        <v>41725</v>
      </c>
      <c r="G664" s="28" t="s">
        <v>176</v>
      </c>
      <c r="H664" s="100" t="s">
        <v>568</v>
      </c>
      <c r="I664" s="33" t="s">
        <v>39</v>
      </c>
      <c r="J664" s="283" t="s">
        <v>2054</v>
      </c>
      <c r="K664" s="100" t="s">
        <v>1798</v>
      </c>
      <c r="L664" s="33" t="s">
        <v>39</v>
      </c>
      <c r="M664" s="283" t="s">
        <v>2055</v>
      </c>
      <c r="N664" s="100" t="s">
        <v>2056</v>
      </c>
      <c r="O664" s="33" t="s">
        <v>39</v>
      </c>
      <c r="P664" s="283" t="s">
        <v>2057</v>
      </c>
      <c r="Q664" s="100" t="s">
        <v>2058</v>
      </c>
      <c r="R664" s="33" t="s">
        <v>39</v>
      </c>
      <c r="S664" s="283" t="s">
        <v>2059</v>
      </c>
      <c r="T664" s="100" t="s">
        <v>2060</v>
      </c>
      <c r="U664" s="33"/>
      <c r="V664" s="31"/>
      <c r="W664" s="29"/>
      <c r="X664" s="33"/>
      <c r="Y664" s="31"/>
      <c r="Z664" s="29"/>
      <c r="AA664" s="33"/>
      <c r="AB664" s="31"/>
      <c r="AC664" s="37"/>
      <c r="AD664" s="33"/>
      <c r="AE664" s="38"/>
    </row>
    <row r="665" customFormat="false" ht="43.85" hidden="false" customHeight="true" outlineLevel="0" collapsed="false">
      <c r="A665" s="207" t="s">
        <v>2061</v>
      </c>
      <c r="B665" s="41" t="s">
        <v>2062</v>
      </c>
      <c r="C665" s="189" t="s">
        <v>2063</v>
      </c>
      <c r="D665" s="76" t="n">
        <v>13.575</v>
      </c>
      <c r="E665" s="42" t="s">
        <v>2064</v>
      </c>
      <c r="F665" s="62" t="n">
        <v>43598</v>
      </c>
      <c r="G665" s="63" t="s">
        <v>208</v>
      </c>
      <c r="H665" s="56" t="n">
        <v>5.237</v>
      </c>
      <c r="I665" s="65" t="s">
        <v>39</v>
      </c>
      <c r="J665" s="58" t="n">
        <v>19.83</v>
      </c>
      <c r="K665" s="56" t="n">
        <v>240.9</v>
      </c>
      <c r="L665" s="65" t="s">
        <v>39</v>
      </c>
      <c r="M665" s="58" t="n">
        <v>31.4</v>
      </c>
      <c r="N665" s="56" t="n">
        <v>24.7</v>
      </c>
      <c r="O665" s="98" t="s">
        <v>39</v>
      </c>
      <c r="P665" s="58" t="n">
        <v>5.169</v>
      </c>
      <c r="Q665" s="56" t="n">
        <v>205.9</v>
      </c>
      <c r="R665" s="65" t="s">
        <v>39</v>
      </c>
      <c r="S665" s="58" t="n">
        <v>30.81</v>
      </c>
      <c r="T665" s="56" t="n">
        <v>55.94</v>
      </c>
      <c r="U665" s="98" t="s">
        <v>39</v>
      </c>
      <c r="V665" s="58" t="n">
        <v>38.67</v>
      </c>
      <c r="W665" s="68" t="s">
        <v>2065</v>
      </c>
      <c r="X665" s="65"/>
      <c r="Y665" s="66"/>
      <c r="Z665" s="56" t="n">
        <v>92.457</v>
      </c>
      <c r="AA665" s="65" t="s">
        <v>39</v>
      </c>
      <c r="AB665" s="293" t="n">
        <v>50.45</v>
      </c>
      <c r="AC665" s="357" t="s">
        <v>1771</v>
      </c>
      <c r="AD665" s="335" t="s">
        <v>2066</v>
      </c>
      <c r="AE665" s="335"/>
    </row>
    <row r="666" customFormat="false" ht="38.65" hidden="false" customHeight="true" outlineLevel="0" collapsed="false">
      <c r="A666" s="291" t="s">
        <v>2067</v>
      </c>
      <c r="B666" s="51"/>
      <c r="C666" s="79"/>
      <c r="D666" s="80"/>
      <c r="E666" s="81"/>
      <c r="F666" s="53" t="n">
        <v>43612</v>
      </c>
      <c r="G666" s="63" t="s">
        <v>176</v>
      </c>
      <c r="H666" s="209" t="str">
        <f aca="false">ROUND(H665*81/1000,2)&amp;" ppb"</f>
        <v>0.42 ppb</v>
      </c>
      <c r="I666" s="91" t="s">
        <v>39</v>
      </c>
      <c r="J666" s="210" t="str">
        <f aca="false">ROUND(J665*81/1000,2)&amp;" ppb"</f>
        <v>1.61 ppb</v>
      </c>
      <c r="K666" s="209" t="str">
        <f aca="false">ROUND(K665*81/1000,2)&amp;" ppb"</f>
        <v>19.51 ppb</v>
      </c>
      <c r="L666" s="91" t="s">
        <v>39</v>
      </c>
      <c r="M666" s="210" t="str">
        <f aca="false">ROUND(M665*81/1000,2)&amp;" ppb"</f>
        <v>2.54 ppb</v>
      </c>
      <c r="N666" s="209" t="str">
        <f aca="false">ROUND(N665*1760/1000,2)&amp;" ppb"</f>
        <v>43.47 ppb</v>
      </c>
      <c r="O666" s="91" t="s">
        <v>39</v>
      </c>
      <c r="P666" s="210" t="str">
        <f aca="false">ROUND(P665*1760/1000,2)&amp;" ppb"</f>
        <v>9.1 ppb</v>
      </c>
      <c r="Q666" s="209" t="str">
        <f aca="false">ROUND(Q665*246/1000,2)&amp;" ppb"</f>
        <v>50.65 ppb</v>
      </c>
      <c r="R666" s="91" t="s">
        <v>39</v>
      </c>
      <c r="S666" s="210" t="str">
        <f aca="false">ROUND(S665*246/1000,2)&amp;" ppb"</f>
        <v>7.58 ppb</v>
      </c>
      <c r="T666" s="209" t="str">
        <f aca="false">ROUND(T665*246/1000,2)&amp;" ppb"</f>
        <v>13.76 ppb</v>
      </c>
      <c r="U666" s="91" t="s">
        <v>39</v>
      </c>
      <c r="V666" s="210" t="str">
        <f aca="false">ROUND(V665*246/1000,2)&amp;" ppb"</f>
        <v>9.51 ppb</v>
      </c>
      <c r="W666" s="56"/>
      <c r="X666" s="70"/>
      <c r="Y666" s="58"/>
      <c r="Z666" s="209" t="str">
        <f aca="false">ROUND(Z665*81/1000,2)&amp;" ppb"</f>
        <v>7.49 ppb</v>
      </c>
      <c r="AA666" s="91" t="s">
        <v>39</v>
      </c>
      <c r="AB666" s="210" t="str">
        <f aca="false">ROUND(AB665*81/1000,2)&amp;" ppb"</f>
        <v>4.09 ppb</v>
      </c>
      <c r="AC666" s="209"/>
      <c r="AD666" s="335" t="str">
        <f aca="false">"&lt;"&amp;ROUND(RIGHT(AD665,LEN(AD665)-1)*32300/1000000,2)&amp;" ppm"</f>
        <v>&lt;318.64 ppm</v>
      </c>
      <c r="AE666" s="335" t="e">
        <f aca="false">"&lt;"&amp;ROUND(RIGHT(AE665,LEN(AE665)-1)*32300/1000000,2)&amp;" ppm"</f>
        <v>#VALUE!</v>
      </c>
    </row>
    <row r="667" s="3" customFormat="true" ht="34.3" hidden="false" customHeight="true" outlineLevel="0" collapsed="false">
      <c r="A667" s="202" t="s">
        <v>2068</v>
      </c>
      <c r="B667" s="24" t="s">
        <v>2069</v>
      </c>
      <c r="C667" s="203" t="s">
        <v>2070</v>
      </c>
      <c r="D667" s="25" t="n">
        <v>9.589</v>
      </c>
      <c r="E667" s="26" t="s">
        <v>2071</v>
      </c>
      <c r="F667" s="27" t="n">
        <v>45726</v>
      </c>
      <c r="G667" s="28" t="s">
        <v>111</v>
      </c>
      <c r="H667" s="108"/>
      <c r="I667" s="109" t="s">
        <v>27</v>
      </c>
      <c r="J667" s="110"/>
      <c r="K667" s="108"/>
      <c r="L667" s="109" t="s">
        <v>28</v>
      </c>
      <c r="M667" s="110"/>
      <c r="N667" s="108"/>
      <c r="O667" s="109" t="s">
        <v>29</v>
      </c>
      <c r="P667" s="110"/>
      <c r="Q667" s="108"/>
      <c r="R667" s="109" t="s">
        <v>30</v>
      </c>
      <c r="S667" s="110"/>
      <c r="T667" s="111"/>
      <c r="U667" s="109" t="s">
        <v>112</v>
      </c>
      <c r="V667" s="110"/>
      <c r="W667" s="108"/>
      <c r="X667" s="109" t="s">
        <v>32</v>
      </c>
      <c r="Y667" s="110"/>
      <c r="Z667" s="108"/>
      <c r="AA667" s="109" t="s">
        <v>98</v>
      </c>
      <c r="AB667" s="110"/>
      <c r="AC667" s="112" t="s">
        <v>34</v>
      </c>
      <c r="AD667" s="112"/>
      <c r="AE667" s="112"/>
    </row>
    <row r="668" s="3" customFormat="true" ht="32.8" hidden="false" customHeight="true" outlineLevel="0" collapsed="false">
      <c r="A668" s="93" t="s">
        <v>2072</v>
      </c>
      <c r="B668" s="93"/>
      <c r="C668" s="93"/>
      <c r="D668" s="93"/>
      <c r="E668" s="93"/>
      <c r="F668" s="96" t="n">
        <v>45737</v>
      </c>
      <c r="G668" s="28" t="s">
        <v>208</v>
      </c>
      <c r="H668" s="35" t="n">
        <v>1.458</v>
      </c>
      <c r="I668" s="33" t="s">
        <v>39</v>
      </c>
      <c r="J668" s="36" t="n">
        <v>1.995</v>
      </c>
      <c r="K668" s="35" t="s">
        <v>2073</v>
      </c>
      <c r="L668" s="33"/>
      <c r="M668" s="36"/>
      <c r="N668" s="35" t="s">
        <v>2074</v>
      </c>
      <c r="O668" s="33"/>
      <c r="P668" s="36"/>
      <c r="Q668" s="35" t="s">
        <v>2075</v>
      </c>
      <c r="R668" s="33"/>
      <c r="S668" s="36"/>
      <c r="T668" s="35" t="n">
        <v>9.8599</v>
      </c>
      <c r="U668" s="33" t="s">
        <v>39</v>
      </c>
      <c r="V668" s="36" t="n">
        <v>30.36</v>
      </c>
      <c r="W668" s="35" t="s">
        <v>2076</v>
      </c>
      <c r="X668" s="30"/>
      <c r="Y668" s="36"/>
      <c r="Z668" s="35" t="s">
        <v>2077</v>
      </c>
      <c r="AA668" s="33"/>
      <c r="AB668" s="36"/>
      <c r="AC668" s="167"/>
      <c r="AD668" s="167"/>
      <c r="AE668" s="167"/>
    </row>
    <row r="669" s="3" customFormat="true" ht="28.4" hidden="false" customHeight="true" outlineLevel="0" collapsed="false">
      <c r="A669" s="93"/>
      <c r="B669" s="93"/>
      <c r="C669" s="93"/>
      <c r="D669" s="93"/>
      <c r="E669" s="228"/>
      <c r="F669" s="96"/>
      <c r="G669" s="28" t="s">
        <v>176</v>
      </c>
      <c r="H669" s="205" t="str">
        <f aca="false">ROUND(H668*81/1000,2)&amp;" ppb"</f>
        <v>0.12 ppb</v>
      </c>
      <c r="I669" s="33" t="s">
        <v>39</v>
      </c>
      <c r="J669" s="206" t="str">
        <f aca="false">ROUND(J668*81/1000,2)&amp;" ppb"</f>
        <v>0.16 ppb</v>
      </c>
      <c r="K669" s="205" t="str">
        <f aca="false">"&lt;"&amp;ROUND(RIGHT(K668,LEN(K668)-1)*81/1000,2)&amp;" ppb"</f>
        <v>&lt;15.64 ppb</v>
      </c>
      <c r="L669" s="312"/>
      <c r="M669" s="206"/>
      <c r="N669" s="205" t="str">
        <f aca="false">"&lt;"&amp;ROUND(RIGHT(N668,LEN(N668)-1)*1760/1000,2)&amp;" ppb"</f>
        <v>&lt;6.88 ppb</v>
      </c>
      <c r="O669" s="33"/>
      <c r="P669" s="206"/>
      <c r="Q669" s="205" t="str">
        <f aca="false">"&lt;"&amp;ROUND(RIGHT(Q668,LEN(Q668)-1)*246/1000,2)&amp;" ppb"</f>
        <v>&lt;0.96 ppb</v>
      </c>
      <c r="R669" s="33"/>
      <c r="S669" s="206"/>
      <c r="T669" s="205" t="str">
        <f aca="false">ROUND(T668*32300/1000000,2)&amp;" ppm"</f>
        <v>0.32 ppm</v>
      </c>
      <c r="U669" s="33" t="s">
        <v>39</v>
      </c>
      <c r="V669" s="206" t="str">
        <f aca="false">ROUND(V668*32300/1000000,2)&amp;" ppm"</f>
        <v>0.98 ppm</v>
      </c>
      <c r="W669" s="29"/>
      <c r="X669" s="33"/>
      <c r="Y669" s="31"/>
      <c r="Z669" s="29"/>
      <c r="AA669" s="33"/>
      <c r="AB669" s="31"/>
      <c r="AC669" s="37"/>
      <c r="AD669" s="33"/>
      <c r="AE669" s="38"/>
    </row>
    <row r="670" s="3" customFormat="true" ht="30" hidden="false" customHeight="true" outlineLevel="0" collapsed="false">
      <c r="A670" s="93"/>
      <c r="B670" s="93"/>
      <c r="C670" s="93"/>
      <c r="D670" s="93"/>
      <c r="E670" s="228"/>
      <c r="F670" s="96"/>
      <c r="G670" s="229" t="s">
        <v>111</v>
      </c>
      <c r="H670" s="134" t="s">
        <v>115</v>
      </c>
      <c r="I670" s="134"/>
      <c r="J670" s="134"/>
      <c r="K670" s="108"/>
      <c r="L670" s="109" t="s">
        <v>80</v>
      </c>
      <c r="M670" s="110"/>
      <c r="N670" s="135"/>
      <c r="O670" s="109" t="s">
        <v>81</v>
      </c>
      <c r="P670" s="136"/>
      <c r="Q670" s="135"/>
      <c r="R670" s="109" t="s">
        <v>117</v>
      </c>
      <c r="S670" s="136"/>
      <c r="T670" s="111"/>
      <c r="U670" s="109"/>
      <c r="V670" s="137"/>
      <c r="W670" s="111"/>
      <c r="X670" s="109"/>
      <c r="Y670" s="137"/>
      <c r="Z670" s="111"/>
      <c r="AA670" s="109"/>
      <c r="AB670" s="137"/>
      <c r="AC670" s="108"/>
      <c r="AD670" s="109"/>
      <c r="AE670" s="110"/>
    </row>
    <row r="671" s="3" customFormat="true" ht="27.6" hidden="false" customHeight="true" outlineLevel="0" collapsed="false">
      <c r="A671" s="230"/>
      <c r="B671" s="93"/>
      <c r="C671" s="93"/>
      <c r="D671" s="93"/>
      <c r="E671" s="93"/>
      <c r="F671" s="96"/>
      <c r="G671" s="28" t="s">
        <v>208</v>
      </c>
      <c r="H671" s="35" t="n">
        <v>44339</v>
      </c>
      <c r="I671" s="30" t="s">
        <v>39</v>
      </c>
      <c r="J671" s="36" t="n">
        <v>4566</v>
      </c>
      <c r="K671" s="35" t="s">
        <v>2078</v>
      </c>
      <c r="L671" s="30"/>
      <c r="M671" s="36"/>
      <c r="N671" s="35" t="s">
        <v>1232</v>
      </c>
      <c r="O671" s="30"/>
      <c r="P671" s="36"/>
      <c r="Q671" s="35" t="n">
        <v>2.388</v>
      </c>
      <c r="R671" s="30" t="s">
        <v>39</v>
      </c>
      <c r="S671" s="36" t="n">
        <v>1.953</v>
      </c>
      <c r="T671" s="35"/>
      <c r="U671" s="30"/>
      <c r="V671" s="36"/>
      <c r="W671" s="29"/>
      <c r="X671" s="33"/>
      <c r="Y671" s="36"/>
      <c r="Z671" s="37"/>
      <c r="AA671" s="37"/>
      <c r="AB671" s="37"/>
      <c r="AC671" s="29"/>
      <c r="AD671" s="33"/>
      <c r="AE671" s="36"/>
    </row>
    <row r="672" s="3" customFormat="true" ht="29.2" hidden="false" customHeight="true" outlineLevel="0" collapsed="false">
      <c r="A672" s="232"/>
      <c r="B672" s="232"/>
      <c r="C672" s="39"/>
      <c r="D672" s="39"/>
      <c r="E672" s="39"/>
      <c r="F672" s="40"/>
      <c r="G672" s="28" t="s">
        <v>176</v>
      </c>
      <c r="H672" s="205" t="str">
        <f aca="false">ROUND(H671*81/1000000,2)&amp;" ppm"</f>
        <v>3.59 ppm</v>
      </c>
      <c r="I672" s="33" t="s">
        <v>39</v>
      </c>
      <c r="J672" s="206" t="str">
        <f aca="false">ROUND(J671*81/1000000,2)&amp;" ppm"</f>
        <v>0.37 ppm</v>
      </c>
      <c r="K672" s="29"/>
      <c r="L672" s="30"/>
      <c r="M672" s="31"/>
      <c r="N672" s="35"/>
      <c r="O672" s="33"/>
      <c r="P672" s="36"/>
      <c r="Q672" s="205" t="str">
        <f aca="false">ROUND(Q671*246/1000,2)&amp;" ppb"</f>
        <v>0.59 ppb</v>
      </c>
      <c r="R672" s="33" t="s">
        <v>39</v>
      </c>
      <c r="S672" s="206" t="str">
        <f aca="false">ROUND(S671*246/1000,2)&amp;" ppb"</f>
        <v>0.48 ppb</v>
      </c>
      <c r="T672" s="35"/>
      <c r="U672" s="33"/>
      <c r="V672" s="31"/>
      <c r="W672" s="35"/>
      <c r="X672" s="33"/>
      <c r="Y672" s="31"/>
      <c r="Z672" s="37"/>
      <c r="AA672" s="31"/>
      <c r="AB672" s="31"/>
      <c r="AC672" s="29"/>
      <c r="AD672" s="33"/>
      <c r="AE672" s="31"/>
    </row>
    <row r="673" s="3" customFormat="true" ht="34.3" hidden="false" customHeight="true" outlineLevel="0" collapsed="false">
      <c r="A673" s="207" t="s">
        <v>2079</v>
      </c>
      <c r="B673" s="41" t="s">
        <v>2069</v>
      </c>
      <c r="C673" s="189" t="s">
        <v>2080</v>
      </c>
      <c r="D673" s="76" t="n">
        <v>9.645</v>
      </c>
      <c r="E673" s="42" t="n">
        <v>250321</v>
      </c>
      <c r="F673" s="62" t="n">
        <v>45737</v>
      </c>
      <c r="G673" s="63" t="s">
        <v>111</v>
      </c>
      <c r="H673" s="108"/>
      <c r="I673" s="109" t="s">
        <v>27</v>
      </c>
      <c r="J673" s="110"/>
      <c r="K673" s="108"/>
      <c r="L673" s="109" t="s">
        <v>28</v>
      </c>
      <c r="M673" s="110"/>
      <c r="N673" s="108"/>
      <c r="O673" s="109" t="s">
        <v>29</v>
      </c>
      <c r="P673" s="110"/>
      <c r="Q673" s="108"/>
      <c r="R673" s="109" t="s">
        <v>30</v>
      </c>
      <c r="S673" s="110"/>
      <c r="T673" s="111"/>
      <c r="U673" s="109" t="s">
        <v>112</v>
      </c>
      <c r="V673" s="110"/>
      <c r="W673" s="108"/>
      <c r="X673" s="109" t="s">
        <v>32</v>
      </c>
      <c r="Y673" s="110"/>
      <c r="Z673" s="108"/>
      <c r="AA673" s="109" t="s">
        <v>98</v>
      </c>
      <c r="AB673" s="110"/>
      <c r="AC673" s="112" t="s">
        <v>34</v>
      </c>
      <c r="AD673" s="112"/>
      <c r="AE673" s="112"/>
    </row>
    <row r="674" s="3" customFormat="true" ht="39.55" hidden="false" customHeight="true" outlineLevel="0" collapsed="false">
      <c r="A674" s="86" t="s">
        <v>2081</v>
      </c>
      <c r="B674" s="86"/>
      <c r="C674" s="86"/>
      <c r="D674" s="86"/>
      <c r="E674" s="86"/>
      <c r="F674" s="89" t="n">
        <v>45747</v>
      </c>
      <c r="G674" s="63" t="s">
        <v>208</v>
      </c>
      <c r="H674" s="77" t="n">
        <v>0.9297</v>
      </c>
      <c r="I674" s="91" t="s">
        <v>39</v>
      </c>
      <c r="J674" s="58" t="n">
        <v>1.929</v>
      </c>
      <c r="K674" s="77" t="s">
        <v>2082</v>
      </c>
      <c r="L674" s="91"/>
      <c r="M674" s="58"/>
      <c r="N674" s="77" t="n">
        <v>2.169</v>
      </c>
      <c r="O674" s="91" t="s">
        <v>39</v>
      </c>
      <c r="P674" s="58" t="n">
        <v>3.338</v>
      </c>
      <c r="Q674" s="77" t="s">
        <v>844</v>
      </c>
      <c r="R674" s="91"/>
      <c r="S674" s="58"/>
      <c r="T674" s="77" t="n">
        <v>32.489</v>
      </c>
      <c r="U674" s="91" t="s">
        <v>39</v>
      </c>
      <c r="V674" s="58" t="n">
        <v>30.89</v>
      </c>
      <c r="W674" s="77" t="s">
        <v>2083</v>
      </c>
      <c r="X674" s="98"/>
      <c r="Y674" s="58"/>
      <c r="Z674" s="77" t="s">
        <v>2084</v>
      </c>
      <c r="AA674" s="91"/>
      <c r="AB674" s="58"/>
      <c r="AC674" s="69"/>
      <c r="AD674" s="69"/>
      <c r="AE674" s="69"/>
    </row>
    <row r="675" s="3" customFormat="true" ht="28.4" hidden="false" customHeight="true" outlineLevel="0" collapsed="false">
      <c r="A675" s="86"/>
      <c r="B675" s="86"/>
      <c r="C675" s="86"/>
      <c r="D675" s="86"/>
      <c r="E675" s="234"/>
      <c r="F675" s="89"/>
      <c r="G675" s="63" t="s">
        <v>176</v>
      </c>
      <c r="H675" s="209" t="str">
        <f aca="false">ROUND(H674*81/1000,2)&amp;" ppb"</f>
        <v>0.08 ppb</v>
      </c>
      <c r="I675" s="91" t="s">
        <v>39</v>
      </c>
      <c r="J675" s="210" t="str">
        <f aca="false">ROUND(J674*81/1000,2)&amp;" ppb"</f>
        <v>0.16 ppb</v>
      </c>
      <c r="K675" s="209" t="str">
        <f aca="false">"&lt;"&amp;ROUND(RIGHT(K674,LEN(K674)-1)*81/1000,2)&amp;" ppb"</f>
        <v>&lt;5.32 ppb</v>
      </c>
      <c r="L675" s="70"/>
      <c r="M675" s="210"/>
      <c r="N675" s="209" t="str">
        <f aca="false">ROUND(N674*1760/1000,2)&amp;" ppb"</f>
        <v>3.82 ppb</v>
      </c>
      <c r="O675" s="91" t="s">
        <v>39</v>
      </c>
      <c r="P675" s="210" t="str">
        <f aca="false">ROUND(P674*1760/1000,2)&amp;" ppb"</f>
        <v>5.87 ppb</v>
      </c>
      <c r="Q675" s="209" t="str">
        <f aca="false">"&lt;"&amp;ROUND(RIGHT(Q674,LEN(Q674)-1)*246/1000,2)&amp;" ppb"</f>
        <v>&lt;0.57 ppb</v>
      </c>
      <c r="R675" s="91"/>
      <c r="S675" s="210"/>
      <c r="T675" s="209" t="str">
        <f aca="false">ROUND(T674*32300/1000000,2)&amp;" ppm"</f>
        <v>1.05 ppm</v>
      </c>
      <c r="U675" s="91" t="s">
        <v>39</v>
      </c>
      <c r="V675" s="210" t="str">
        <f aca="false">ROUND(V674*32300/1000000,2)&amp;" ppm"</f>
        <v>1 ppm</v>
      </c>
      <c r="W675" s="71"/>
      <c r="X675" s="91"/>
      <c r="Y675" s="72"/>
      <c r="Z675" s="71"/>
      <c r="AA675" s="91"/>
      <c r="AB675" s="72"/>
      <c r="AC675" s="73"/>
      <c r="AD675" s="91"/>
      <c r="AE675" s="74"/>
    </row>
    <row r="676" s="3" customFormat="true" ht="30" hidden="false" customHeight="true" outlineLevel="0" collapsed="false">
      <c r="A676" s="86"/>
      <c r="B676" s="86"/>
      <c r="C676" s="86"/>
      <c r="D676" s="86"/>
      <c r="E676" s="234"/>
      <c r="F676" s="89"/>
      <c r="G676" s="235" t="s">
        <v>111</v>
      </c>
      <c r="H676" s="134" t="s">
        <v>115</v>
      </c>
      <c r="I676" s="134"/>
      <c r="J676" s="134"/>
      <c r="K676" s="108"/>
      <c r="L676" s="109" t="s">
        <v>80</v>
      </c>
      <c r="M676" s="110"/>
      <c r="N676" s="135"/>
      <c r="O676" s="109" t="s">
        <v>81</v>
      </c>
      <c r="P676" s="136"/>
      <c r="Q676" s="135"/>
      <c r="R676" s="109" t="s">
        <v>117</v>
      </c>
      <c r="S676" s="136"/>
      <c r="T676" s="111"/>
      <c r="U676" s="109"/>
      <c r="V676" s="137"/>
      <c r="W676" s="111"/>
      <c r="X676" s="109"/>
      <c r="Y676" s="137"/>
      <c r="Z676" s="111"/>
      <c r="AA676" s="109"/>
      <c r="AB676" s="137"/>
      <c r="AC676" s="108"/>
      <c r="AD676" s="109"/>
      <c r="AE676" s="110"/>
    </row>
    <row r="677" s="3" customFormat="true" ht="27.6" hidden="false" customHeight="true" outlineLevel="0" collapsed="false">
      <c r="A677" s="236"/>
      <c r="B677" s="86"/>
      <c r="C677" s="86"/>
      <c r="D677" s="86"/>
      <c r="E677" s="86"/>
      <c r="F677" s="89"/>
      <c r="G677" s="63" t="s">
        <v>208</v>
      </c>
      <c r="H677" s="77" t="n">
        <v>57815</v>
      </c>
      <c r="I677" s="98" t="s">
        <v>39</v>
      </c>
      <c r="J677" s="237" t="n">
        <v>5254</v>
      </c>
      <c r="K677" s="77" t="s">
        <v>2085</v>
      </c>
      <c r="L677" s="98"/>
      <c r="M677" s="58"/>
      <c r="N677" s="77" t="n">
        <v>1.1819</v>
      </c>
      <c r="O677" s="98" t="s">
        <v>39</v>
      </c>
      <c r="P677" s="58" t="n">
        <v>1.028</v>
      </c>
      <c r="Q677" s="77" t="n">
        <v>3.935</v>
      </c>
      <c r="R677" s="98" t="s">
        <v>39</v>
      </c>
      <c r="S677" s="58" t="n">
        <v>2.169</v>
      </c>
      <c r="T677" s="77"/>
      <c r="U677" s="98"/>
      <c r="V677" s="58"/>
      <c r="W677" s="71"/>
      <c r="X677" s="91"/>
      <c r="Y677" s="58"/>
      <c r="Z677" s="73"/>
      <c r="AA677" s="73"/>
      <c r="AB677" s="73"/>
      <c r="AC677" s="71"/>
      <c r="AD677" s="91"/>
      <c r="AE677" s="58"/>
    </row>
    <row r="678" s="3" customFormat="true" ht="29.2" hidden="false" customHeight="true" outlineLevel="0" collapsed="false">
      <c r="A678" s="239"/>
      <c r="B678" s="239"/>
      <c r="C678" s="51"/>
      <c r="D678" s="51"/>
      <c r="E678" s="51"/>
      <c r="F678" s="53"/>
      <c r="G678" s="63" t="s">
        <v>176</v>
      </c>
      <c r="H678" s="209" t="str">
        <f aca="false">ROUND(H677*81/1000000,2)&amp;" ppm"</f>
        <v>4.68 ppm</v>
      </c>
      <c r="I678" s="91" t="s">
        <v>39</v>
      </c>
      <c r="J678" s="210" t="str">
        <f aca="false">ROUND(J677*81/1000000,2)&amp;" ppm"</f>
        <v>0.43 ppm</v>
      </c>
      <c r="K678" s="71"/>
      <c r="L678" s="98"/>
      <c r="M678" s="72"/>
      <c r="N678" s="77"/>
      <c r="O678" s="91"/>
      <c r="P678" s="58"/>
      <c r="Q678" s="209" t="str">
        <f aca="false">ROUND(Q677*246/1000,2)&amp;" ppb"</f>
        <v>0.97 ppb</v>
      </c>
      <c r="R678" s="91" t="s">
        <v>39</v>
      </c>
      <c r="S678" s="210" t="str">
        <f aca="false">ROUND(S677*246/1000,2)&amp;" ppb"</f>
        <v>0.53 ppb</v>
      </c>
      <c r="T678" s="77"/>
      <c r="U678" s="91"/>
      <c r="V678" s="72"/>
      <c r="W678" s="77"/>
      <c r="X678" s="91"/>
      <c r="Y678" s="72"/>
      <c r="Z678" s="73"/>
      <c r="AA678" s="72"/>
      <c r="AB678" s="72"/>
      <c r="AC678" s="71"/>
      <c r="AD678" s="91"/>
      <c r="AE678" s="72"/>
    </row>
    <row r="679" customFormat="false" ht="34.3" hidden="false" customHeight="true" outlineLevel="0" collapsed="false">
      <c r="A679" s="202" t="s">
        <v>2086</v>
      </c>
      <c r="B679" s="24" t="s">
        <v>2069</v>
      </c>
      <c r="C679" s="203" t="s">
        <v>2087</v>
      </c>
      <c r="D679" s="25" t="n">
        <v>8.822</v>
      </c>
      <c r="E679" s="26" t="s">
        <v>2088</v>
      </c>
      <c r="F679" s="27" t="n">
        <v>45761</v>
      </c>
      <c r="G679" s="28" t="s">
        <v>111</v>
      </c>
      <c r="H679" s="108"/>
      <c r="I679" s="109" t="s">
        <v>27</v>
      </c>
      <c r="J679" s="110"/>
      <c r="K679" s="108"/>
      <c r="L679" s="109" t="s">
        <v>28</v>
      </c>
      <c r="M679" s="110"/>
      <c r="N679" s="108"/>
      <c r="O679" s="109" t="s">
        <v>29</v>
      </c>
      <c r="P679" s="110"/>
      <c r="Q679" s="108"/>
      <c r="R679" s="109" t="s">
        <v>30</v>
      </c>
      <c r="S679" s="110"/>
      <c r="T679" s="111"/>
      <c r="U679" s="109" t="s">
        <v>112</v>
      </c>
      <c r="V679" s="110"/>
      <c r="W679" s="108"/>
      <c r="X679" s="109" t="s">
        <v>32</v>
      </c>
      <c r="Y679" s="110"/>
      <c r="Z679" s="108"/>
      <c r="AA679" s="109" t="s">
        <v>98</v>
      </c>
      <c r="AB679" s="110"/>
      <c r="AC679" s="112" t="s">
        <v>34</v>
      </c>
      <c r="AD679" s="112"/>
      <c r="AE679" s="112"/>
    </row>
    <row r="680" customFormat="false" ht="34.8" hidden="false" customHeight="true" outlineLevel="0" collapsed="false">
      <c r="A680" s="93" t="s">
        <v>2089</v>
      </c>
      <c r="B680" s="93"/>
      <c r="C680" s="93"/>
      <c r="D680" s="93"/>
      <c r="E680" s="93"/>
      <c r="F680" s="96" t="n">
        <v>45770</v>
      </c>
      <c r="G680" s="28" t="s">
        <v>208</v>
      </c>
      <c r="H680" s="35" t="s">
        <v>2090</v>
      </c>
      <c r="I680" s="33"/>
      <c r="J680" s="36"/>
      <c r="K680" s="35" t="n">
        <v>40.51</v>
      </c>
      <c r="L680" s="33" t="s">
        <v>39</v>
      </c>
      <c r="M680" s="36" t="n">
        <v>106.6</v>
      </c>
      <c r="N680" s="35" t="s">
        <v>2091</v>
      </c>
      <c r="O680" s="33"/>
      <c r="P680" s="36"/>
      <c r="Q680" s="35" t="s">
        <v>2092</v>
      </c>
      <c r="R680" s="33"/>
      <c r="S680" s="36"/>
      <c r="T680" s="35" t="n">
        <v>29.867</v>
      </c>
      <c r="U680" s="33" t="s">
        <v>39</v>
      </c>
      <c r="V680" s="36" t="n">
        <v>31.92</v>
      </c>
      <c r="W680" s="35" t="n">
        <v>0.864</v>
      </c>
      <c r="X680" s="30" t="s">
        <v>39</v>
      </c>
      <c r="Y680" s="36" t="n">
        <v>4.422</v>
      </c>
      <c r="Z680" s="35" t="s">
        <v>2093</v>
      </c>
      <c r="AA680" s="33"/>
      <c r="AB680" s="36"/>
      <c r="AC680" s="167"/>
      <c r="AD680" s="167"/>
      <c r="AE680" s="167"/>
    </row>
    <row r="681" customFormat="false" ht="28.4" hidden="false" customHeight="true" outlineLevel="0" collapsed="false">
      <c r="A681" s="93"/>
      <c r="B681" s="93"/>
      <c r="C681" s="93"/>
      <c r="D681" s="93"/>
      <c r="E681" s="228"/>
      <c r="F681" s="96"/>
      <c r="G681" s="28" t="s">
        <v>176</v>
      </c>
      <c r="H681" s="205" t="str">
        <f aca="false">"&lt;"&amp;ROUND(RIGHT(H680,LEN(H680)-1)*81/1000,2)&amp;" ppb"</f>
        <v>&lt;0.16 ppb</v>
      </c>
      <c r="I681" s="312"/>
      <c r="J681" s="206"/>
      <c r="K681" s="205" t="str">
        <f aca="false">ROUND(K680*81/1000,2)&amp;" ppb"</f>
        <v>3.28 ppb</v>
      </c>
      <c r="L681" s="33" t="s">
        <v>39</v>
      </c>
      <c r="M681" s="206" t="str">
        <f aca="false">ROUND(M680*81/1000,2)&amp;" ppb"</f>
        <v>8.63 ppb</v>
      </c>
      <c r="N681" s="205" t="str">
        <f aca="false">"&lt;"&amp;ROUND(RIGHT(N680,LEN(N680)-1)*1760/1000,2)&amp;" ppb"</f>
        <v>&lt;15.01 ppb</v>
      </c>
      <c r="O681" s="33"/>
      <c r="P681" s="206"/>
      <c r="Q681" s="205" t="str">
        <f aca="false">"&lt;"&amp;ROUND(RIGHT(Q680,LEN(Q680)-1)*246/1000,2)&amp;" ppb"</f>
        <v>&lt;0.73 ppb</v>
      </c>
      <c r="R681" s="33"/>
      <c r="S681" s="206"/>
      <c r="T681" s="205" t="str">
        <f aca="false">ROUND(T680*32300/1000000,2)&amp;" ppm"</f>
        <v>0.96 ppm</v>
      </c>
      <c r="U681" s="33" t="s">
        <v>39</v>
      </c>
      <c r="V681" s="206" t="str">
        <f aca="false">ROUND(V680*32300/1000000,2)&amp;" ppm"</f>
        <v>1.03 ppm</v>
      </c>
      <c r="W681" s="29"/>
      <c r="X681" s="33"/>
      <c r="Y681" s="31"/>
      <c r="Z681" s="29"/>
      <c r="AA681" s="33"/>
      <c r="AB681" s="31"/>
      <c r="AC681" s="37"/>
      <c r="AD681" s="33"/>
      <c r="AE681" s="38"/>
    </row>
    <row r="682" customFormat="false" ht="30" hidden="false" customHeight="true" outlineLevel="0" collapsed="false">
      <c r="A682" s="93"/>
      <c r="B682" s="93"/>
      <c r="C682" s="93"/>
      <c r="D682" s="93"/>
      <c r="E682" s="228"/>
      <c r="F682" s="96"/>
      <c r="G682" s="229" t="s">
        <v>111</v>
      </c>
      <c r="H682" s="134" t="s">
        <v>115</v>
      </c>
      <c r="I682" s="134"/>
      <c r="J682" s="134"/>
      <c r="K682" s="108"/>
      <c r="L682" s="109" t="s">
        <v>80</v>
      </c>
      <c r="M682" s="110"/>
      <c r="N682" s="135"/>
      <c r="O682" s="109" t="s">
        <v>81</v>
      </c>
      <c r="P682" s="136"/>
      <c r="Q682" s="135"/>
      <c r="R682" s="109" t="s">
        <v>117</v>
      </c>
      <c r="S682" s="136"/>
      <c r="T682" s="111"/>
      <c r="U682" s="109"/>
      <c r="V682" s="137"/>
      <c r="W682" s="111"/>
      <c r="X682" s="109"/>
      <c r="Y682" s="137"/>
      <c r="Z682" s="111"/>
      <c r="AA682" s="109"/>
      <c r="AB682" s="137"/>
      <c r="AC682" s="108"/>
      <c r="AD682" s="109"/>
      <c r="AE682" s="110"/>
    </row>
    <row r="683" customFormat="false" ht="27.6" hidden="false" customHeight="true" outlineLevel="0" collapsed="false">
      <c r="A683" s="230"/>
      <c r="B683" s="93"/>
      <c r="C683" s="93"/>
      <c r="D683" s="93"/>
      <c r="E683" s="93"/>
      <c r="F683" s="96"/>
      <c r="G683" s="28" t="s">
        <v>208</v>
      </c>
      <c r="H683" s="35" t="n">
        <v>48633</v>
      </c>
      <c r="I683" s="30" t="s">
        <v>39</v>
      </c>
      <c r="J683" s="36" t="n">
        <v>4891</v>
      </c>
      <c r="K683" s="35" t="s">
        <v>2094</v>
      </c>
      <c r="L683" s="30"/>
      <c r="M683" s="36"/>
      <c r="N683" s="35" t="s">
        <v>2095</v>
      </c>
      <c r="O683" s="30"/>
      <c r="P683" s="36"/>
      <c r="Q683" s="35" t="n">
        <v>3.165</v>
      </c>
      <c r="R683" s="30" t="s">
        <v>39</v>
      </c>
      <c r="S683" s="36" t="n">
        <v>2.449</v>
      </c>
      <c r="T683" s="35"/>
      <c r="U683" s="30"/>
      <c r="V683" s="36"/>
      <c r="W683" s="29"/>
      <c r="X683" s="33"/>
      <c r="Y683" s="36"/>
      <c r="Z683" s="37"/>
      <c r="AA683" s="37"/>
      <c r="AB683" s="37"/>
      <c r="AC683" s="29"/>
      <c r="AD683" s="33"/>
      <c r="AE683" s="36"/>
    </row>
    <row r="684" customFormat="false" ht="29.2" hidden="false" customHeight="true" outlineLevel="0" collapsed="false">
      <c r="A684" s="232"/>
      <c r="B684" s="232"/>
      <c r="C684" s="39"/>
      <c r="D684" s="39"/>
      <c r="E684" s="39"/>
      <c r="F684" s="40"/>
      <c r="G684" s="28" t="s">
        <v>176</v>
      </c>
      <c r="H684" s="205" t="str">
        <f aca="false">ROUND(H683*81/1000000,2)&amp;" ppm"</f>
        <v>3.94 ppm</v>
      </c>
      <c r="I684" s="33" t="s">
        <v>39</v>
      </c>
      <c r="J684" s="206" t="str">
        <f aca="false">ROUND(J683*81/1000000,2)&amp;" ppm"</f>
        <v>0.4 ppm</v>
      </c>
      <c r="K684" s="29"/>
      <c r="L684" s="30"/>
      <c r="M684" s="31"/>
      <c r="N684" s="35"/>
      <c r="O684" s="33"/>
      <c r="P684" s="36"/>
      <c r="Q684" s="205" t="str">
        <f aca="false">ROUND(Q683*246/1000,2)&amp;" ppb"</f>
        <v>0.78 ppb</v>
      </c>
      <c r="R684" s="33" t="s">
        <v>39</v>
      </c>
      <c r="S684" s="206" t="str">
        <f aca="false">ROUND(S683*246/1000,2)&amp;" ppb"</f>
        <v>0.6 ppb</v>
      </c>
      <c r="T684" s="205"/>
      <c r="U684" s="33"/>
      <c r="V684" s="206"/>
      <c r="W684" s="35"/>
      <c r="X684" s="33"/>
      <c r="Y684" s="31"/>
      <c r="Z684" s="37"/>
      <c r="AA684" s="31"/>
      <c r="AB684" s="31"/>
      <c r="AC684" s="29"/>
      <c r="AD684" s="33"/>
      <c r="AE684" s="31"/>
    </row>
    <row r="685" customFormat="false" ht="41.45" hidden="false" customHeight="true" outlineLevel="0" collapsed="false">
      <c r="A685" s="13" t="s">
        <v>2096</v>
      </c>
      <c r="B685" s="13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6"/>
    </row>
    <row r="686" customFormat="false" ht="38.05" hidden="false" customHeight="true" outlineLevel="0" collapsed="false">
      <c r="A686" s="18" t="s">
        <v>21</v>
      </c>
      <c r="B686" s="18" t="s">
        <v>22</v>
      </c>
      <c r="C686" s="18" t="s">
        <v>23</v>
      </c>
      <c r="D686" s="18" t="s">
        <v>24</v>
      </c>
      <c r="E686" s="18" t="s">
        <v>25</v>
      </c>
      <c r="F686" s="327" t="s">
        <v>26</v>
      </c>
      <c r="G686" s="18"/>
      <c r="H686" s="20"/>
      <c r="I686" s="21" t="s">
        <v>27</v>
      </c>
      <c r="J686" s="22"/>
      <c r="K686" s="20"/>
      <c r="L686" s="21" t="s">
        <v>28</v>
      </c>
      <c r="M686" s="22"/>
      <c r="N686" s="20"/>
      <c r="O686" s="21" t="s">
        <v>29</v>
      </c>
      <c r="P686" s="22"/>
      <c r="Q686" s="20"/>
      <c r="R686" s="21" t="s">
        <v>30</v>
      </c>
      <c r="S686" s="22"/>
      <c r="T686" s="23"/>
      <c r="U686" s="21" t="s">
        <v>31</v>
      </c>
      <c r="V686" s="22"/>
      <c r="W686" s="20"/>
      <c r="X686" s="21" t="s">
        <v>32</v>
      </c>
      <c r="Y686" s="22"/>
      <c r="Z686" s="20"/>
      <c r="AA686" s="21" t="s">
        <v>33</v>
      </c>
      <c r="AB686" s="22"/>
      <c r="AC686" s="18" t="s">
        <v>34</v>
      </c>
      <c r="AD686" s="18"/>
      <c r="AE686" s="18"/>
    </row>
    <row r="687" customFormat="false" ht="43.85" hidden="false" customHeight="true" outlineLevel="0" collapsed="false">
      <c r="A687" s="24" t="s">
        <v>2097</v>
      </c>
      <c r="B687" s="24" t="s">
        <v>2098</v>
      </c>
      <c r="C687" s="203" t="s">
        <v>2099</v>
      </c>
      <c r="D687" s="25" t="n">
        <v>6.847</v>
      </c>
      <c r="E687" s="26" t="n">
        <v>140908</v>
      </c>
      <c r="F687" s="27" t="n">
        <v>41890</v>
      </c>
      <c r="G687" s="28" t="s">
        <v>208</v>
      </c>
      <c r="H687" s="35" t="n">
        <v>38.986</v>
      </c>
      <c r="I687" s="59" t="s">
        <v>38</v>
      </c>
      <c r="J687" s="36" t="n">
        <v>92.992</v>
      </c>
      <c r="K687" s="60" t="s">
        <v>2100</v>
      </c>
      <c r="L687" s="59"/>
      <c r="M687" s="34"/>
      <c r="N687" s="32" t="n">
        <v>57.941</v>
      </c>
      <c r="O687" s="59" t="s">
        <v>39</v>
      </c>
      <c r="P687" s="34" t="n">
        <v>27.941</v>
      </c>
      <c r="Q687" s="35" t="n">
        <v>354.312</v>
      </c>
      <c r="R687" s="59" t="s">
        <v>39</v>
      </c>
      <c r="S687" s="36" t="n">
        <v>64.129</v>
      </c>
      <c r="T687" s="35" t="n">
        <v>49.06</v>
      </c>
      <c r="U687" s="59" t="s">
        <v>39</v>
      </c>
      <c r="V687" s="36" t="n">
        <v>139.04</v>
      </c>
      <c r="W687" s="60" t="s">
        <v>2101</v>
      </c>
      <c r="X687" s="59"/>
      <c r="Y687" s="34"/>
      <c r="Z687" s="35" t="n">
        <v>419.36</v>
      </c>
      <c r="AA687" s="59" t="s">
        <v>39</v>
      </c>
      <c r="AB687" s="36" t="n">
        <v>193.548</v>
      </c>
      <c r="AC687" s="12"/>
      <c r="AD687" s="12"/>
      <c r="AE687" s="12"/>
    </row>
    <row r="688" customFormat="false" ht="34.3" hidden="false" customHeight="true" outlineLevel="0" collapsed="false">
      <c r="A688" s="39" t="s">
        <v>2102</v>
      </c>
      <c r="B688" s="39"/>
      <c r="C688" s="83"/>
      <c r="D688" s="84"/>
      <c r="E688" s="85"/>
      <c r="F688" s="280" t="n">
        <v>41897</v>
      </c>
      <c r="G688" s="28"/>
      <c r="H688" s="100" t="s">
        <v>2103</v>
      </c>
      <c r="I688" s="33" t="s">
        <v>39</v>
      </c>
      <c r="J688" s="281" t="s">
        <v>1411</v>
      </c>
      <c r="K688" s="100" t="s">
        <v>2104</v>
      </c>
      <c r="L688" s="33"/>
      <c r="M688" s="36"/>
      <c r="N688" s="60" t="s">
        <v>2105</v>
      </c>
      <c r="O688" s="33" t="s">
        <v>39</v>
      </c>
      <c r="P688" s="282" t="s">
        <v>2106</v>
      </c>
      <c r="Q688" s="100" t="s">
        <v>2107</v>
      </c>
      <c r="R688" s="33" t="s">
        <v>39</v>
      </c>
      <c r="S688" s="281" t="s">
        <v>2108</v>
      </c>
      <c r="T688" s="35" t="s">
        <v>2109</v>
      </c>
      <c r="U688" s="33" t="s">
        <v>39</v>
      </c>
      <c r="V688" s="281" t="s">
        <v>2110</v>
      </c>
      <c r="W688" s="35"/>
      <c r="X688" s="33"/>
      <c r="Y688" s="36"/>
      <c r="Z688" s="35"/>
      <c r="AA688" s="33"/>
      <c r="AB688" s="31"/>
      <c r="AC688" s="29"/>
      <c r="AD688" s="33"/>
      <c r="AE688" s="31"/>
    </row>
    <row r="689" customFormat="false" ht="43.85" hidden="false" customHeight="true" outlineLevel="0" collapsed="false">
      <c r="A689" s="41" t="s">
        <v>2111</v>
      </c>
      <c r="B689" s="41" t="s">
        <v>2112</v>
      </c>
      <c r="C689" s="189" t="s">
        <v>2113</v>
      </c>
      <c r="D689" s="76" t="n">
        <v>21.535</v>
      </c>
      <c r="E689" s="42" t="s">
        <v>2114</v>
      </c>
      <c r="F689" s="62" t="n">
        <v>42193</v>
      </c>
      <c r="G689" s="63" t="s">
        <v>208</v>
      </c>
      <c r="H689" s="77" t="s">
        <v>2115</v>
      </c>
      <c r="I689" s="65"/>
      <c r="J689" s="58"/>
      <c r="K689" s="56" t="n">
        <v>466.184</v>
      </c>
      <c r="L689" s="65" t="s">
        <v>39</v>
      </c>
      <c r="M689" s="58" t="n">
        <v>288.155</v>
      </c>
      <c r="N689" s="77" t="s">
        <v>2116</v>
      </c>
      <c r="O689" s="65"/>
      <c r="P689" s="58"/>
      <c r="Q689" s="56" t="n">
        <v>196.907</v>
      </c>
      <c r="R689" s="65" t="s">
        <v>39</v>
      </c>
      <c r="S689" s="58" t="n">
        <v>390.315</v>
      </c>
      <c r="T689" s="56" t="n">
        <v>1496.996</v>
      </c>
      <c r="U689" s="65" t="s">
        <v>39</v>
      </c>
      <c r="V689" s="58" t="n">
        <v>797.65</v>
      </c>
      <c r="W689" s="68" t="s">
        <v>2117</v>
      </c>
      <c r="X689" s="65"/>
      <c r="Y689" s="66"/>
      <c r="Z689" s="56" t="n">
        <v>22833.333</v>
      </c>
      <c r="AA689" s="65" t="s">
        <v>39</v>
      </c>
      <c r="AB689" s="58" t="n">
        <v>1986.667</v>
      </c>
      <c r="AC689" s="78"/>
      <c r="AD689" s="78"/>
      <c r="AE689" s="78"/>
    </row>
    <row r="690" customFormat="false" ht="44.05" hidden="false" customHeight="true" outlineLevel="0" collapsed="false">
      <c r="A690" s="51" t="s">
        <v>2102</v>
      </c>
      <c r="B690" s="51"/>
      <c r="C690" s="79"/>
      <c r="D690" s="80"/>
      <c r="E690" s="81"/>
      <c r="F690" s="53" t="n">
        <v>42215</v>
      </c>
      <c r="G690" s="63" t="s">
        <v>176</v>
      </c>
      <c r="H690" s="92" t="s">
        <v>2118</v>
      </c>
      <c r="I690" s="70"/>
      <c r="J690" s="58"/>
      <c r="K690" s="77" t="s">
        <v>2119</v>
      </c>
      <c r="L690" s="91" t="s">
        <v>39</v>
      </c>
      <c r="M690" s="288" t="s">
        <v>2120</v>
      </c>
      <c r="N690" s="68" t="s">
        <v>2121</v>
      </c>
      <c r="O690" s="70"/>
      <c r="P690" s="66"/>
      <c r="Q690" s="92" t="s">
        <v>2122</v>
      </c>
      <c r="R690" s="91" t="s">
        <v>39</v>
      </c>
      <c r="S690" s="288" t="s">
        <v>2123</v>
      </c>
      <c r="T690" s="77" t="s">
        <v>2124</v>
      </c>
      <c r="U690" s="91" t="s">
        <v>39</v>
      </c>
      <c r="V690" s="288" t="s">
        <v>2125</v>
      </c>
      <c r="W690" s="56"/>
      <c r="X690" s="70"/>
      <c r="Y690" s="58"/>
      <c r="Z690" s="77" t="s">
        <v>2126</v>
      </c>
      <c r="AA690" s="91" t="s">
        <v>39</v>
      </c>
      <c r="AB690" s="190" t="s">
        <v>2127</v>
      </c>
      <c r="AC690" s="71"/>
      <c r="AD690" s="70"/>
      <c r="AE690" s="72"/>
    </row>
    <row r="691" customFormat="false" ht="43.85" hidden="false" customHeight="true" outlineLevel="0" collapsed="false">
      <c r="A691" s="24" t="s">
        <v>2128</v>
      </c>
      <c r="B691" s="24" t="s">
        <v>2129</v>
      </c>
      <c r="C691" s="203" t="s">
        <v>2130</v>
      </c>
      <c r="D691" s="25" t="n">
        <v>8.083</v>
      </c>
      <c r="E691" s="26" t="n">
        <v>151028</v>
      </c>
      <c r="F691" s="27" t="n">
        <v>42305</v>
      </c>
      <c r="G691" s="28" t="s">
        <v>208</v>
      </c>
      <c r="H691" s="35" t="s">
        <v>2131</v>
      </c>
      <c r="I691" s="59"/>
      <c r="J691" s="36"/>
      <c r="K691" s="35" t="n">
        <v>393.357</v>
      </c>
      <c r="L691" s="59" t="s">
        <v>39</v>
      </c>
      <c r="M691" s="36" t="n">
        <v>418.386</v>
      </c>
      <c r="N691" s="60" t="s">
        <v>2132</v>
      </c>
      <c r="O691" s="59"/>
      <c r="P691" s="34"/>
      <c r="Q691" s="35" t="s">
        <v>2133</v>
      </c>
      <c r="R691" s="59"/>
      <c r="S691" s="36"/>
      <c r="T691" s="35" t="n">
        <v>547.94</v>
      </c>
      <c r="U691" s="30" t="s">
        <v>39</v>
      </c>
      <c r="V691" s="36" t="n">
        <v>599.519</v>
      </c>
      <c r="W691" s="60" t="s">
        <v>2134</v>
      </c>
      <c r="X691" s="59"/>
      <c r="Y691" s="34"/>
      <c r="Z691" s="35" t="n">
        <v>152650</v>
      </c>
      <c r="AA691" s="59" t="s">
        <v>39</v>
      </c>
      <c r="AB691" s="36" t="n">
        <v>8272.857</v>
      </c>
      <c r="AC691" s="12"/>
      <c r="AD691" s="12"/>
      <c r="AE691" s="12"/>
    </row>
    <row r="692" customFormat="false" ht="42.25" hidden="false" customHeight="true" outlineLevel="0" collapsed="false">
      <c r="A692" s="39" t="s">
        <v>2135</v>
      </c>
      <c r="B692" s="39"/>
      <c r="C692" s="83"/>
      <c r="D692" s="84"/>
      <c r="E692" s="85"/>
      <c r="F692" s="280" t="n">
        <v>42313</v>
      </c>
      <c r="G692" s="28" t="s">
        <v>176</v>
      </c>
      <c r="H692" s="100" t="s">
        <v>2136</v>
      </c>
      <c r="I692" s="33"/>
      <c r="J692" s="36"/>
      <c r="K692" s="35" t="s">
        <v>2137</v>
      </c>
      <c r="L692" s="33" t="s">
        <v>39</v>
      </c>
      <c r="M692" s="281" t="s">
        <v>2138</v>
      </c>
      <c r="N692" s="60" t="s">
        <v>2139</v>
      </c>
      <c r="O692" s="33"/>
      <c r="P692" s="34"/>
      <c r="Q692" s="100" t="s">
        <v>2140</v>
      </c>
      <c r="R692" s="33"/>
      <c r="S692" s="36"/>
      <c r="T692" s="35" t="s">
        <v>2141</v>
      </c>
      <c r="U692" s="33" t="s">
        <v>39</v>
      </c>
      <c r="V692" s="281" t="s">
        <v>2142</v>
      </c>
      <c r="W692" s="35"/>
      <c r="X692" s="33"/>
      <c r="Y692" s="36"/>
      <c r="Z692" s="35" t="s">
        <v>2143</v>
      </c>
      <c r="AA692" s="33" t="s">
        <v>39</v>
      </c>
      <c r="AB692" s="283" t="s">
        <v>2144</v>
      </c>
      <c r="AC692" s="29"/>
      <c r="AD692" s="33"/>
      <c r="AE692" s="31"/>
    </row>
    <row r="693" customFormat="false" ht="43.85" hidden="false" customHeight="true" outlineLevel="0" collapsed="false">
      <c r="A693" s="41" t="s">
        <v>2145</v>
      </c>
      <c r="B693" s="41" t="s">
        <v>2146</v>
      </c>
      <c r="C693" s="189" t="s">
        <v>954</v>
      </c>
      <c r="D693" s="76" t="n">
        <v>32.097</v>
      </c>
      <c r="E693" s="42" t="s">
        <v>2147</v>
      </c>
      <c r="F693" s="62" t="n">
        <v>42323</v>
      </c>
      <c r="G693" s="63" t="s">
        <v>208</v>
      </c>
      <c r="H693" s="56" t="n">
        <v>164.232</v>
      </c>
      <c r="I693" s="65" t="s">
        <v>39</v>
      </c>
      <c r="J693" s="58" t="n">
        <v>92.801</v>
      </c>
      <c r="K693" s="77" t="s">
        <v>2148</v>
      </c>
      <c r="L693" s="65"/>
      <c r="M693" s="58"/>
      <c r="N693" s="56" t="n">
        <v>7.085</v>
      </c>
      <c r="O693" s="98" t="s">
        <v>39</v>
      </c>
      <c r="P693" s="58" t="n">
        <v>13.595</v>
      </c>
      <c r="Q693" s="77" t="s">
        <v>2149</v>
      </c>
      <c r="R693" s="65"/>
      <c r="S693" s="58"/>
      <c r="T693" s="68" t="s">
        <v>2150</v>
      </c>
      <c r="U693" s="65"/>
      <c r="V693" s="66"/>
      <c r="W693" s="68" t="s">
        <v>2151</v>
      </c>
      <c r="X693" s="65"/>
      <c r="Y693" s="66"/>
      <c r="Z693" s="56" t="n">
        <v>513.571</v>
      </c>
      <c r="AA693" s="65" t="s">
        <v>39</v>
      </c>
      <c r="AB693" s="58" t="n">
        <v>168.571</v>
      </c>
      <c r="AC693" s="78"/>
      <c r="AD693" s="78"/>
      <c r="AE693" s="78"/>
    </row>
    <row r="694" customFormat="false" ht="34.3" hidden="false" customHeight="true" outlineLevel="0" collapsed="false">
      <c r="A694" s="51" t="s">
        <v>2152</v>
      </c>
      <c r="B694" s="51"/>
      <c r="C694" s="79"/>
      <c r="D694" s="80"/>
      <c r="E694" s="42"/>
      <c r="F694" s="53" t="n">
        <v>42356</v>
      </c>
      <c r="G694" s="63" t="s">
        <v>176</v>
      </c>
      <c r="H694" s="92" t="s">
        <v>2153</v>
      </c>
      <c r="I694" s="91" t="s">
        <v>39</v>
      </c>
      <c r="J694" s="288" t="s">
        <v>2154</v>
      </c>
      <c r="K694" s="77" t="s">
        <v>2155</v>
      </c>
      <c r="L694" s="70"/>
      <c r="M694" s="58"/>
      <c r="N694" s="68" t="s">
        <v>2156</v>
      </c>
      <c r="O694" s="91" t="s">
        <v>39</v>
      </c>
      <c r="P694" s="285" t="s">
        <v>2157</v>
      </c>
      <c r="Q694" s="92" t="s">
        <v>2158</v>
      </c>
      <c r="R694" s="70"/>
      <c r="S694" s="58"/>
      <c r="T694" s="77" t="s">
        <v>2159</v>
      </c>
      <c r="U694" s="70"/>
      <c r="V694" s="58"/>
      <c r="W694" s="56"/>
      <c r="X694" s="70"/>
      <c r="Y694" s="58"/>
      <c r="Z694" s="77" t="s">
        <v>2160</v>
      </c>
      <c r="AA694" s="91" t="s">
        <v>39</v>
      </c>
      <c r="AB694" s="190" t="s">
        <v>2161</v>
      </c>
      <c r="AC694" s="71"/>
      <c r="AD694" s="70"/>
      <c r="AE694" s="72"/>
    </row>
    <row r="695" customFormat="false" ht="43.85" hidden="false" customHeight="true" outlineLevel="0" collapsed="false">
      <c r="A695" s="24" t="s">
        <v>2162</v>
      </c>
      <c r="B695" s="24" t="s">
        <v>2163</v>
      </c>
      <c r="C695" s="203" t="s">
        <v>379</v>
      </c>
      <c r="D695" s="25" t="n">
        <v>7.823</v>
      </c>
      <c r="E695" s="26" t="s">
        <v>2164</v>
      </c>
      <c r="F695" s="27" t="n">
        <v>42628</v>
      </c>
      <c r="G695" s="28" t="s">
        <v>37</v>
      </c>
      <c r="H695" s="35" t="n">
        <v>0.383</v>
      </c>
      <c r="I695" s="59" t="s">
        <v>39</v>
      </c>
      <c r="J695" s="36" t="n">
        <v>0.25</v>
      </c>
      <c r="K695" s="35" t="n">
        <v>0.151</v>
      </c>
      <c r="L695" s="59" t="s">
        <v>39</v>
      </c>
      <c r="M695" s="36" t="n">
        <v>0.24</v>
      </c>
      <c r="N695" s="32" t="n">
        <v>0.075</v>
      </c>
      <c r="O695" s="59" t="s">
        <v>39</v>
      </c>
      <c r="P695" s="34" t="n">
        <v>0.048</v>
      </c>
      <c r="Q695" s="35" t="n">
        <v>0.178</v>
      </c>
      <c r="R695" s="59" t="s">
        <v>39</v>
      </c>
      <c r="S695" s="36" t="n">
        <v>0.157</v>
      </c>
      <c r="T695" s="35" t="s">
        <v>2165</v>
      </c>
      <c r="U695" s="30"/>
      <c r="V695" s="36"/>
      <c r="W695" s="60" t="s">
        <v>483</v>
      </c>
      <c r="X695" s="59"/>
      <c r="Y695" s="34"/>
      <c r="Z695" s="35" t="n">
        <v>627.967</v>
      </c>
      <c r="AA695" s="59" t="s">
        <v>39</v>
      </c>
      <c r="AB695" s="36" t="n">
        <v>32.593</v>
      </c>
      <c r="AC695" s="12"/>
      <c r="AD695" s="12"/>
      <c r="AE695" s="12"/>
    </row>
    <row r="696" customFormat="false" ht="34.3" hidden="false" customHeight="true" outlineLevel="0" collapsed="false">
      <c r="A696" s="39" t="s">
        <v>2102</v>
      </c>
      <c r="B696" s="39" t="s">
        <v>2166</v>
      </c>
      <c r="C696" s="83"/>
      <c r="D696" s="84"/>
      <c r="E696" s="85"/>
      <c r="F696" s="280" t="n">
        <v>42636</v>
      </c>
      <c r="G696" s="28"/>
      <c r="H696" s="29"/>
      <c r="I696" s="33"/>
      <c r="J696" s="36"/>
      <c r="K696" s="35"/>
      <c r="L696" s="33"/>
      <c r="M696" s="36"/>
      <c r="N696" s="32"/>
      <c r="O696" s="33"/>
      <c r="P696" s="34"/>
      <c r="Q696" s="29"/>
      <c r="R696" s="33"/>
      <c r="S696" s="36"/>
      <c r="T696" s="35"/>
      <c r="U696" s="33"/>
      <c r="V696" s="36"/>
      <c r="W696" s="35"/>
      <c r="X696" s="33"/>
      <c r="Y696" s="36"/>
      <c r="Z696" s="35"/>
      <c r="AA696" s="33"/>
      <c r="AB696" s="31"/>
      <c r="AC696" s="29"/>
      <c r="AD696" s="33"/>
      <c r="AE696" s="31"/>
    </row>
    <row r="697" customFormat="false" ht="43.85" hidden="false" customHeight="true" outlineLevel="0" collapsed="false">
      <c r="A697" s="41" t="s">
        <v>2167</v>
      </c>
      <c r="B697" s="41" t="s">
        <v>2168</v>
      </c>
      <c r="C697" s="189" t="s">
        <v>379</v>
      </c>
      <c r="D697" s="76" t="n">
        <v>10.792</v>
      </c>
      <c r="E697" s="42" t="s">
        <v>2169</v>
      </c>
      <c r="F697" s="62" t="n">
        <v>407919</v>
      </c>
      <c r="G697" s="63" t="s">
        <v>37</v>
      </c>
      <c r="H697" s="56" t="n">
        <v>0.278</v>
      </c>
      <c r="I697" s="65" t="s">
        <v>39</v>
      </c>
      <c r="J697" s="58" t="n">
        <v>0.244</v>
      </c>
      <c r="K697" s="77" t="s">
        <v>2170</v>
      </c>
      <c r="L697" s="65"/>
      <c r="M697" s="58"/>
      <c r="N697" s="64" t="n">
        <v>0.117</v>
      </c>
      <c r="O697" s="65" t="s">
        <v>39</v>
      </c>
      <c r="P697" s="66" t="n">
        <v>0.044</v>
      </c>
      <c r="Q697" s="56" t="n">
        <v>2.794</v>
      </c>
      <c r="R697" s="65" t="s">
        <v>39</v>
      </c>
      <c r="S697" s="58" t="n">
        <v>0.304</v>
      </c>
      <c r="T697" s="56" t="n">
        <v>0.21</v>
      </c>
      <c r="U697" s="98" t="s">
        <v>39</v>
      </c>
      <c r="V697" s="58" t="n">
        <v>0.43</v>
      </c>
      <c r="W697" s="68" t="s">
        <v>2171</v>
      </c>
      <c r="X697" s="65"/>
      <c r="Y697" s="66"/>
      <c r="Z697" s="56" t="n">
        <v>426.29</v>
      </c>
      <c r="AA697" s="65" t="s">
        <v>39</v>
      </c>
      <c r="AB697" s="58" t="n">
        <v>22.155</v>
      </c>
      <c r="AC697" s="78"/>
      <c r="AD697" s="78"/>
      <c r="AE697" s="78"/>
    </row>
    <row r="698" customFormat="false" ht="41.8" hidden="false" customHeight="true" outlineLevel="0" collapsed="false">
      <c r="A698" s="51" t="s">
        <v>2102</v>
      </c>
      <c r="B698" s="51" t="s">
        <v>2172</v>
      </c>
      <c r="C698" s="79"/>
      <c r="D698" s="80"/>
      <c r="E698" s="81"/>
      <c r="F698" s="53" t="n">
        <v>42688</v>
      </c>
      <c r="G698" s="63"/>
      <c r="H698" s="71"/>
      <c r="I698" s="70"/>
      <c r="J698" s="58"/>
      <c r="K698" s="56"/>
      <c r="L698" s="70"/>
      <c r="M698" s="58"/>
      <c r="N698" s="64"/>
      <c r="O698" s="70"/>
      <c r="P698" s="66"/>
      <c r="Q698" s="71"/>
      <c r="R698" s="70"/>
      <c r="S698" s="58"/>
      <c r="T698" s="56"/>
      <c r="U698" s="70"/>
      <c r="V698" s="58"/>
      <c r="W698" s="56"/>
      <c r="X698" s="70"/>
      <c r="Y698" s="58"/>
      <c r="Z698" s="56"/>
      <c r="AA698" s="70"/>
      <c r="AB698" s="72"/>
      <c r="AC698" s="71"/>
      <c r="AD698" s="70"/>
      <c r="AE698" s="72"/>
    </row>
    <row r="699" customFormat="false" ht="43.85" hidden="false" customHeight="true" outlineLevel="0" collapsed="false">
      <c r="A699" s="24" t="s">
        <v>2173</v>
      </c>
      <c r="B699" s="24" t="s">
        <v>2174</v>
      </c>
      <c r="C699" s="203" t="s">
        <v>379</v>
      </c>
      <c r="D699" s="25" t="n">
        <v>17.716</v>
      </c>
      <c r="E699" s="26" t="n">
        <v>161114</v>
      </c>
      <c r="F699" s="27" t="n">
        <v>42688</v>
      </c>
      <c r="G699" s="28" t="s">
        <v>37</v>
      </c>
      <c r="H699" s="35" t="n">
        <v>0.246</v>
      </c>
      <c r="I699" s="59" t="s">
        <v>39</v>
      </c>
      <c r="J699" s="36" t="n">
        <v>0.169</v>
      </c>
      <c r="K699" s="35" t="s">
        <v>2175</v>
      </c>
      <c r="L699" s="59"/>
      <c r="M699" s="36"/>
      <c r="N699" s="32" t="n">
        <v>0.051</v>
      </c>
      <c r="O699" s="59" t="s">
        <v>39</v>
      </c>
      <c r="P699" s="34" t="n">
        <v>0.029</v>
      </c>
      <c r="Q699" s="35" t="n">
        <v>0.059</v>
      </c>
      <c r="R699" s="59" t="s">
        <v>39</v>
      </c>
      <c r="S699" s="36" t="n">
        <v>0.117</v>
      </c>
      <c r="T699" s="35" t="n">
        <v>0.115</v>
      </c>
      <c r="U699" s="30" t="s">
        <v>39</v>
      </c>
      <c r="V699" s="36" t="n">
        <v>0.264</v>
      </c>
      <c r="W699" s="35" t="n">
        <v>0.287</v>
      </c>
      <c r="X699" s="59" t="s">
        <v>39</v>
      </c>
      <c r="Y699" s="36" t="n">
        <v>1.211</v>
      </c>
      <c r="Z699" s="35" t="n">
        <v>6.257</v>
      </c>
      <c r="AA699" s="59" t="s">
        <v>39</v>
      </c>
      <c r="AB699" s="36" t="n">
        <v>0.599</v>
      </c>
      <c r="AC699" s="12"/>
      <c r="AD699" s="12"/>
      <c r="AE699" s="12"/>
    </row>
    <row r="700" customFormat="false" ht="46.55" hidden="false" customHeight="true" outlineLevel="0" collapsed="false">
      <c r="A700" s="39" t="s">
        <v>2102</v>
      </c>
      <c r="B700" s="39" t="s">
        <v>2176</v>
      </c>
      <c r="C700" s="83"/>
      <c r="D700" s="84"/>
      <c r="E700" s="85"/>
      <c r="F700" s="280" t="n">
        <v>42706</v>
      </c>
      <c r="G700" s="28"/>
      <c r="H700" s="29"/>
      <c r="I700" s="33"/>
      <c r="J700" s="36"/>
      <c r="K700" s="35"/>
      <c r="L700" s="33"/>
      <c r="M700" s="36"/>
      <c r="N700" s="32"/>
      <c r="O700" s="33"/>
      <c r="P700" s="34"/>
      <c r="Q700" s="29"/>
      <c r="R700" s="33"/>
      <c r="S700" s="36"/>
      <c r="T700" s="35"/>
      <c r="U700" s="33"/>
      <c r="V700" s="36"/>
      <c r="W700" s="35"/>
      <c r="X700" s="33"/>
      <c r="Y700" s="36"/>
      <c r="Z700" s="35"/>
      <c r="AA700" s="33"/>
      <c r="AB700" s="31"/>
      <c r="AC700" s="29"/>
      <c r="AD700" s="33"/>
      <c r="AE700" s="31"/>
    </row>
    <row r="701" customFormat="false" ht="50.35" hidden="false" customHeight="true" outlineLevel="0" collapsed="false">
      <c r="A701" s="207" t="s">
        <v>2177</v>
      </c>
      <c r="B701" s="41" t="s">
        <v>2178</v>
      </c>
      <c r="C701" s="189" t="s">
        <v>2179</v>
      </c>
      <c r="D701" s="76" t="n">
        <v>13.808</v>
      </c>
      <c r="E701" s="42" t="n">
        <v>201204</v>
      </c>
      <c r="F701" s="62" t="n">
        <v>44169</v>
      </c>
      <c r="G701" s="63" t="s">
        <v>208</v>
      </c>
      <c r="H701" s="56" t="n">
        <v>3783</v>
      </c>
      <c r="I701" s="65" t="s">
        <v>39</v>
      </c>
      <c r="J701" s="58" t="n">
        <v>215.8</v>
      </c>
      <c r="K701" s="56" t="n">
        <v>2066</v>
      </c>
      <c r="L701" s="65" t="s">
        <v>39</v>
      </c>
      <c r="M701" s="58" t="n">
        <v>187.5</v>
      </c>
      <c r="N701" s="56" t="n">
        <v>216.4</v>
      </c>
      <c r="O701" s="65" t="s">
        <v>39</v>
      </c>
      <c r="P701" s="58" t="n">
        <v>11.78</v>
      </c>
      <c r="Q701" s="56" t="n">
        <v>3515</v>
      </c>
      <c r="R701" s="65" t="s">
        <v>39</v>
      </c>
      <c r="S701" s="58" t="n">
        <v>213.2</v>
      </c>
      <c r="T701" s="56" t="n">
        <v>1686</v>
      </c>
      <c r="U701" s="98" t="s">
        <v>39</v>
      </c>
      <c r="V701" s="58" t="n">
        <v>182.5</v>
      </c>
      <c r="W701" s="68" t="s">
        <v>2180</v>
      </c>
      <c r="X701" s="65"/>
      <c r="Y701" s="66"/>
      <c r="Z701" s="56" t="n">
        <v>742.57</v>
      </c>
      <c r="AA701" s="65" t="s">
        <v>39</v>
      </c>
      <c r="AB701" s="58" t="n">
        <v>163.2</v>
      </c>
      <c r="AC701" s="73"/>
      <c r="AD701" s="70"/>
      <c r="AE701" s="74"/>
    </row>
    <row r="702" customFormat="false" ht="52.1" hidden="false" customHeight="true" outlineLevel="0" collapsed="false">
      <c r="A702" s="51" t="s">
        <v>2181</v>
      </c>
      <c r="B702" s="51" t="s">
        <v>2182</v>
      </c>
      <c r="C702" s="79"/>
      <c r="D702" s="80"/>
      <c r="E702" s="226" t="s">
        <v>2183</v>
      </c>
      <c r="F702" s="53" t="n">
        <v>44183</v>
      </c>
      <c r="G702" s="63" t="s">
        <v>176</v>
      </c>
      <c r="H702" s="209" t="str">
        <f aca="false">ROUND(H701*81/1000,2)&amp;" ppb"</f>
        <v>306.42 ppb</v>
      </c>
      <c r="I702" s="91" t="s">
        <v>39</v>
      </c>
      <c r="J702" s="210" t="str">
        <f aca="false">ROUND(J701*81/1000,2)&amp;" ppb"</f>
        <v>17.48 ppb</v>
      </c>
      <c r="K702" s="209" t="str">
        <f aca="false">ROUND(K701*81/1000,2)&amp;" ppb"</f>
        <v>167.35 ppb</v>
      </c>
      <c r="L702" s="91" t="s">
        <v>39</v>
      </c>
      <c r="M702" s="210" t="str">
        <f aca="false">ROUND(M701*81/1000,2)&amp;" ppb"</f>
        <v>15.19 ppb</v>
      </c>
      <c r="N702" s="209" t="str">
        <f aca="false">ROUND(N701*1760/1000,2)&amp;" ppb"</f>
        <v>380.86 ppb</v>
      </c>
      <c r="O702" s="91" t="s">
        <v>39</v>
      </c>
      <c r="P702" s="210" t="str">
        <f aca="false">ROUND(P701*1760/1000,2)&amp;" ppb"</f>
        <v>20.73 ppb</v>
      </c>
      <c r="Q702" s="209" t="str">
        <f aca="false">ROUND(Q701*246/1000,2)&amp;" ppb"</f>
        <v>864.69 ppb</v>
      </c>
      <c r="R702" s="91" t="s">
        <v>39</v>
      </c>
      <c r="S702" s="210" t="str">
        <f aca="false">ROUND(S701*246/1000,2)&amp;" ppb"</f>
        <v>52.45 ppb</v>
      </c>
      <c r="T702" s="209" t="str">
        <f aca="false">ROUND(T701*246/1000,2)&amp;" ppb"</f>
        <v>414.76 ppb</v>
      </c>
      <c r="U702" s="91" t="s">
        <v>39</v>
      </c>
      <c r="V702" s="210" t="str">
        <f aca="false">ROUND(V701*246/1000,2)&amp;" ppb"</f>
        <v>44.9 ppb</v>
      </c>
      <c r="W702" s="56"/>
      <c r="X702" s="70"/>
      <c r="Y702" s="58"/>
      <c r="Z702" s="209" t="str">
        <f aca="false">ROUND(Z701*81/1000,2)&amp;" ppb"</f>
        <v>60.15 ppb</v>
      </c>
      <c r="AA702" s="91" t="s">
        <v>39</v>
      </c>
      <c r="AB702" s="210" t="str">
        <f aca="false">ROUND(AB701*81/1000,2)&amp;" ppb"</f>
        <v>13.22 ppb</v>
      </c>
      <c r="AC702" s="71"/>
      <c r="AD702" s="70"/>
      <c r="AE702" s="72"/>
    </row>
    <row r="703" customFormat="false" ht="26.95" hidden="false" customHeight="true" outlineLevel="0" collapsed="false">
      <c r="A703" s="13" t="s">
        <v>2184</v>
      </c>
      <c r="B703" s="13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6"/>
    </row>
    <row r="704" customFormat="false" ht="38.05" hidden="false" customHeight="true" outlineLevel="0" collapsed="false">
      <c r="A704" s="18" t="s">
        <v>21</v>
      </c>
      <c r="B704" s="18" t="s">
        <v>22</v>
      </c>
      <c r="C704" s="18" t="s">
        <v>23</v>
      </c>
      <c r="D704" s="18" t="s">
        <v>24</v>
      </c>
      <c r="E704" s="18" t="s">
        <v>25</v>
      </c>
      <c r="F704" s="327" t="s">
        <v>26</v>
      </c>
      <c r="G704" s="18"/>
      <c r="H704" s="20"/>
      <c r="I704" s="21" t="s">
        <v>27</v>
      </c>
      <c r="J704" s="22"/>
      <c r="K704" s="20"/>
      <c r="L704" s="21" t="s">
        <v>28</v>
      </c>
      <c r="M704" s="22"/>
      <c r="N704" s="20"/>
      <c r="O704" s="21" t="s">
        <v>29</v>
      </c>
      <c r="P704" s="22"/>
      <c r="Q704" s="20"/>
      <c r="R704" s="21" t="s">
        <v>30</v>
      </c>
      <c r="S704" s="22"/>
      <c r="T704" s="23"/>
      <c r="U704" s="21" t="s">
        <v>31</v>
      </c>
      <c r="V704" s="22"/>
      <c r="W704" s="20"/>
      <c r="X704" s="21" t="s">
        <v>32</v>
      </c>
      <c r="Y704" s="22"/>
      <c r="Z704" s="20"/>
      <c r="AA704" s="21" t="s">
        <v>33</v>
      </c>
      <c r="AB704" s="22"/>
      <c r="AC704" s="18" t="s">
        <v>34</v>
      </c>
      <c r="AD704" s="18"/>
      <c r="AE704" s="18"/>
    </row>
    <row r="705" customFormat="false" ht="40.25" hidden="false" customHeight="true" outlineLevel="0" collapsed="false">
      <c r="A705" s="28" t="s">
        <v>2185</v>
      </c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</row>
    <row r="706" s="3" customFormat="true" ht="26.95" hidden="false" customHeight="true" outlineLevel="0" collapsed="false">
      <c r="A706" s="13" t="s">
        <v>2186</v>
      </c>
      <c r="B706" s="13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6"/>
    </row>
    <row r="707" customFormat="false" ht="38.05" hidden="false" customHeight="true" outlineLevel="0" collapsed="false">
      <c r="A707" s="18" t="s">
        <v>21</v>
      </c>
      <c r="B707" s="18" t="s">
        <v>22</v>
      </c>
      <c r="C707" s="18" t="s">
        <v>23</v>
      </c>
      <c r="D707" s="18" t="s">
        <v>24</v>
      </c>
      <c r="E707" s="18" t="s">
        <v>25</v>
      </c>
      <c r="F707" s="19" t="s">
        <v>26</v>
      </c>
      <c r="G707" s="18"/>
      <c r="H707" s="20"/>
      <c r="I707" s="21" t="s">
        <v>27</v>
      </c>
      <c r="J707" s="22"/>
      <c r="K707" s="20"/>
      <c r="L707" s="21" t="s">
        <v>28</v>
      </c>
      <c r="M707" s="22"/>
      <c r="N707" s="20"/>
      <c r="O707" s="21" t="s">
        <v>29</v>
      </c>
      <c r="P707" s="22"/>
      <c r="Q707" s="20"/>
      <c r="R707" s="21" t="s">
        <v>30</v>
      </c>
      <c r="S707" s="22"/>
      <c r="T707" s="23"/>
      <c r="U707" s="21" t="s">
        <v>31</v>
      </c>
      <c r="V707" s="22"/>
      <c r="W707" s="20"/>
      <c r="X707" s="21" t="s">
        <v>32</v>
      </c>
      <c r="Y707" s="22"/>
      <c r="Z707" s="20"/>
      <c r="AA707" s="21" t="s">
        <v>33</v>
      </c>
      <c r="AB707" s="22"/>
      <c r="AC707" s="18" t="s">
        <v>34</v>
      </c>
      <c r="AD707" s="18"/>
      <c r="AE707" s="18"/>
    </row>
    <row r="708" customFormat="false" ht="41.75" hidden="false" customHeight="true" outlineLevel="0" collapsed="false">
      <c r="A708" s="24" t="s">
        <v>2187</v>
      </c>
      <c r="B708" s="24" t="s">
        <v>2188</v>
      </c>
      <c r="C708" s="203" t="s">
        <v>2189</v>
      </c>
      <c r="D708" s="25" t="n">
        <v>19.756</v>
      </c>
      <c r="E708" s="26" t="s">
        <v>2190</v>
      </c>
      <c r="F708" s="27" t="n">
        <v>42773</v>
      </c>
      <c r="G708" s="28" t="s">
        <v>208</v>
      </c>
      <c r="H708" s="35" t="n">
        <v>79.415</v>
      </c>
      <c r="I708" s="33" t="s">
        <v>39</v>
      </c>
      <c r="J708" s="36" t="n">
        <v>209.193</v>
      </c>
      <c r="K708" s="35" t="s">
        <v>2191</v>
      </c>
      <c r="L708" s="33"/>
      <c r="M708" s="36"/>
      <c r="N708" s="35" t="n">
        <v>39.948</v>
      </c>
      <c r="O708" s="33" t="s">
        <v>39</v>
      </c>
      <c r="P708" s="36" t="n">
        <v>35.079</v>
      </c>
      <c r="Q708" s="35" t="s">
        <v>2192</v>
      </c>
      <c r="R708" s="33"/>
      <c r="S708" s="36"/>
      <c r="T708" s="35" t="n">
        <v>62.728</v>
      </c>
      <c r="U708" s="33" t="s">
        <v>39</v>
      </c>
      <c r="V708" s="36" t="n">
        <v>297.703</v>
      </c>
      <c r="W708" s="35" t="n">
        <v>296.25</v>
      </c>
      <c r="X708" s="30" t="s">
        <v>39</v>
      </c>
      <c r="Y708" s="36" t="n">
        <v>1361.25</v>
      </c>
      <c r="Z708" s="35" t="n">
        <v>1365</v>
      </c>
      <c r="AA708" s="33" t="s">
        <v>39</v>
      </c>
      <c r="AB708" s="36" t="n">
        <v>413.75</v>
      </c>
      <c r="AC708" s="167"/>
      <c r="AD708" s="167"/>
      <c r="AE708" s="167"/>
    </row>
    <row r="709" customFormat="false" ht="50" hidden="false" customHeight="true" outlineLevel="0" collapsed="false">
      <c r="A709" s="39" t="s">
        <v>2193</v>
      </c>
      <c r="B709" s="39" t="s">
        <v>2194</v>
      </c>
      <c r="C709" s="39" t="s">
        <v>2195</v>
      </c>
      <c r="D709" s="39"/>
      <c r="E709" s="61"/>
      <c r="F709" s="40" t="n">
        <v>42793</v>
      </c>
      <c r="G709" s="28" t="s">
        <v>176</v>
      </c>
      <c r="H709" s="100" t="s">
        <v>2196</v>
      </c>
      <c r="I709" s="33" t="s">
        <v>39</v>
      </c>
      <c r="J709" s="283" t="s">
        <v>2197</v>
      </c>
      <c r="K709" s="100" t="s">
        <v>2198</v>
      </c>
      <c r="L709" s="33"/>
      <c r="M709" s="31"/>
      <c r="N709" s="100" t="s">
        <v>2199</v>
      </c>
      <c r="O709" s="33" t="s">
        <v>39</v>
      </c>
      <c r="P709" s="283" t="s">
        <v>2200</v>
      </c>
      <c r="Q709" s="100" t="s">
        <v>2201</v>
      </c>
      <c r="R709" s="33"/>
      <c r="S709" s="31"/>
      <c r="T709" s="100" t="s">
        <v>2202</v>
      </c>
      <c r="U709" s="33" t="s">
        <v>39</v>
      </c>
      <c r="V709" s="283" t="s">
        <v>2203</v>
      </c>
      <c r="W709" s="29"/>
      <c r="X709" s="33"/>
      <c r="Y709" s="31"/>
      <c r="Z709" s="100" t="s">
        <v>2204</v>
      </c>
      <c r="AA709" s="33" t="s">
        <v>39</v>
      </c>
      <c r="AB709" s="283" t="s">
        <v>2205</v>
      </c>
      <c r="AC709" s="37"/>
      <c r="AD709" s="33"/>
      <c r="AE709" s="38"/>
    </row>
    <row r="710" customFormat="false" ht="41.75" hidden="false" customHeight="true" outlineLevel="0" collapsed="false">
      <c r="A710" s="41" t="s">
        <v>2206</v>
      </c>
      <c r="B710" s="41" t="s">
        <v>2207</v>
      </c>
      <c r="C710" s="189" t="s">
        <v>2130</v>
      </c>
      <c r="D710" s="76" t="n">
        <v>15.75</v>
      </c>
      <c r="E710" s="42" t="n">
        <v>170227</v>
      </c>
      <c r="F710" s="62" t="n">
        <v>42793</v>
      </c>
      <c r="G710" s="63" t="s">
        <v>208</v>
      </c>
      <c r="H710" s="77" t="s">
        <v>2208</v>
      </c>
      <c r="I710" s="70"/>
      <c r="J710" s="58"/>
      <c r="K710" s="77" t="s">
        <v>2209</v>
      </c>
      <c r="L710" s="70"/>
      <c r="M710" s="58"/>
      <c r="N710" s="56" t="n">
        <v>31.9</v>
      </c>
      <c r="O710" s="91" t="s">
        <v>39</v>
      </c>
      <c r="P710" s="58" t="n">
        <v>20.32</v>
      </c>
      <c r="Q710" s="77" t="s">
        <v>2210</v>
      </c>
      <c r="R710" s="70"/>
      <c r="S710" s="58"/>
      <c r="T710" s="56" t="n">
        <v>225.581</v>
      </c>
      <c r="U710" s="91" t="s">
        <v>39</v>
      </c>
      <c r="V710" s="58" t="n">
        <v>195.716</v>
      </c>
      <c r="W710" s="77" t="s">
        <v>2211</v>
      </c>
      <c r="X710" s="57"/>
      <c r="Y710" s="58"/>
      <c r="Z710" s="56" t="n">
        <v>750.714</v>
      </c>
      <c r="AA710" s="91" t="s">
        <v>39</v>
      </c>
      <c r="AB710" s="58" t="n">
        <v>257.143</v>
      </c>
      <c r="AC710" s="69"/>
      <c r="AD710" s="69"/>
      <c r="AE710" s="69"/>
    </row>
    <row r="711" customFormat="false" ht="50" hidden="false" customHeight="true" outlineLevel="0" collapsed="false">
      <c r="A711" s="51" t="s">
        <v>2212</v>
      </c>
      <c r="B711" s="51" t="s">
        <v>2194</v>
      </c>
      <c r="C711" s="51" t="s">
        <v>2195</v>
      </c>
      <c r="D711" s="51"/>
      <c r="E711" s="52"/>
      <c r="F711" s="53" t="n">
        <v>42809</v>
      </c>
      <c r="G711" s="63" t="s">
        <v>176</v>
      </c>
      <c r="H711" s="92" t="s">
        <v>2213</v>
      </c>
      <c r="I711" s="70"/>
      <c r="J711" s="72"/>
      <c r="K711" s="92" t="s">
        <v>2214</v>
      </c>
      <c r="L711" s="70"/>
      <c r="M711" s="72"/>
      <c r="N711" s="92" t="s">
        <v>2215</v>
      </c>
      <c r="O711" s="91" t="s">
        <v>39</v>
      </c>
      <c r="P711" s="190" t="s">
        <v>2216</v>
      </c>
      <c r="Q711" s="92" t="s">
        <v>2217</v>
      </c>
      <c r="R711" s="70"/>
      <c r="S711" s="72"/>
      <c r="T711" s="92" t="s">
        <v>2218</v>
      </c>
      <c r="U711" s="91" t="s">
        <v>39</v>
      </c>
      <c r="V711" s="190" t="s">
        <v>2219</v>
      </c>
      <c r="W711" s="71"/>
      <c r="X711" s="70"/>
      <c r="Y711" s="72"/>
      <c r="Z711" s="92" t="s">
        <v>2220</v>
      </c>
      <c r="AA711" s="91" t="s">
        <v>39</v>
      </c>
      <c r="AB711" s="190" t="s">
        <v>2221</v>
      </c>
      <c r="AC711" s="73"/>
      <c r="AD711" s="70"/>
      <c r="AE711" s="74"/>
    </row>
    <row r="712" customFormat="false" ht="39.75" hidden="false" customHeight="true" outlineLevel="0" collapsed="false">
      <c r="A712" s="24" t="s">
        <v>2222</v>
      </c>
      <c r="B712" s="24" t="s">
        <v>2223</v>
      </c>
      <c r="C712" s="203" t="s">
        <v>2224</v>
      </c>
      <c r="D712" s="25" t="n">
        <v>14.281</v>
      </c>
      <c r="E712" s="26" t="s">
        <v>2225</v>
      </c>
      <c r="F712" s="27" t="n">
        <v>43013</v>
      </c>
      <c r="G712" s="28" t="s">
        <v>37</v>
      </c>
      <c r="H712" s="35" t="n">
        <v>0.196</v>
      </c>
      <c r="I712" s="59" t="s">
        <v>39</v>
      </c>
      <c r="J712" s="36" t="n">
        <v>0.291</v>
      </c>
      <c r="K712" s="35" t="n">
        <v>0.582</v>
      </c>
      <c r="L712" s="59" t="s">
        <v>39</v>
      </c>
      <c r="M712" s="36" t="n">
        <v>0.402</v>
      </c>
      <c r="N712" s="35" t="n">
        <v>0.072</v>
      </c>
      <c r="O712" s="30" t="s">
        <v>39</v>
      </c>
      <c r="P712" s="36" t="n">
        <v>0.068</v>
      </c>
      <c r="Q712" s="35" t="n">
        <v>0.421</v>
      </c>
      <c r="R712" s="59" t="s">
        <v>39</v>
      </c>
      <c r="S712" s="36" t="n">
        <v>0.282</v>
      </c>
      <c r="T712" s="60" t="s">
        <v>2226</v>
      </c>
      <c r="U712" s="59"/>
      <c r="V712" s="34"/>
      <c r="W712" s="60" t="s">
        <v>2227</v>
      </c>
      <c r="X712" s="59"/>
      <c r="Y712" s="34"/>
      <c r="Z712" s="35" t="n">
        <v>11.7</v>
      </c>
      <c r="AA712" s="59" t="s">
        <v>39</v>
      </c>
      <c r="AB712" s="294" t="n">
        <v>5.71</v>
      </c>
      <c r="AC712" s="28" t="s">
        <v>2228</v>
      </c>
      <c r="AD712" s="28"/>
      <c r="AE712" s="28"/>
    </row>
    <row r="713" customFormat="false" ht="35.2" hidden="false" customHeight="true" outlineLevel="0" collapsed="false">
      <c r="A713" s="358" t="s">
        <v>2229</v>
      </c>
      <c r="B713" s="93" t="s">
        <v>2230</v>
      </c>
      <c r="C713" s="94"/>
      <c r="D713" s="95"/>
      <c r="E713" s="97"/>
      <c r="F713" s="96" t="n">
        <v>43028</v>
      </c>
      <c r="G713" s="28" t="s">
        <v>208</v>
      </c>
      <c r="H713" s="35" t="n">
        <v>8.277</v>
      </c>
      <c r="I713" s="59" t="s">
        <v>39</v>
      </c>
      <c r="J713" s="36" t="n">
        <v>12.319</v>
      </c>
      <c r="K713" s="35" t="n">
        <v>24.644</v>
      </c>
      <c r="L713" s="59" t="s">
        <v>39</v>
      </c>
      <c r="M713" s="36" t="n">
        <v>16.997</v>
      </c>
      <c r="N713" s="35" t="n">
        <v>3.048</v>
      </c>
      <c r="O713" s="30" t="s">
        <v>39</v>
      </c>
      <c r="P713" s="36" t="n">
        <v>2.859</v>
      </c>
      <c r="Q713" s="35" t="n">
        <v>17.8</v>
      </c>
      <c r="R713" s="59" t="s">
        <v>39</v>
      </c>
      <c r="S713" s="36" t="n">
        <v>11.914</v>
      </c>
      <c r="T713" s="60" t="s">
        <v>2231</v>
      </c>
      <c r="U713" s="59"/>
      <c r="V713" s="34"/>
      <c r="W713" s="60" t="s">
        <v>2232</v>
      </c>
      <c r="X713" s="59"/>
      <c r="Y713" s="34"/>
      <c r="Z713" s="35" t="n">
        <v>494.89</v>
      </c>
      <c r="AA713" s="59" t="s">
        <v>39</v>
      </c>
      <c r="AB713" s="294" t="n">
        <v>241.47</v>
      </c>
      <c r="AC713" s="100" t="s">
        <v>2233</v>
      </c>
      <c r="AD713" s="33" t="s">
        <v>39</v>
      </c>
      <c r="AE713" s="283" t="s">
        <v>2234</v>
      </c>
    </row>
    <row r="714" customFormat="false" ht="32.8" hidden="false" customHeight="true" outlineLevel="0" collapsed="false">
      <c r="A714" s="289"/>
      <c r="B714" s="39"/>
      <c r="C714" s="204" t="s">
        <v>2235</v>
      </c>
      <c r="D714" s="204"/>
      <c r="E714" s="204"/>
      <c r="F714" s="204"/>
      <c r="G714" s="28" t="s">
        <v>176</v>
      </c>
      <c r="H714" s="100" t="s">
        <v>2236</v>
      </c>
      <c r="I714" s="33" t="s">
        <v>39</v>
      </c>
      <c r="J714" s="281" t="s">
        <v>2237</v>
      </c>
      <c r="K714" s="35" t="s">
        <v>2238</v>
      </c>
      <c r="L714" s="33" t="s">
        <v>39</v>
      </c>
      <c r="M714" s="281" t="s">
        <v>641</v>
      </c>
      <c r="N714" s="60" t="s">
        <v>2239</v>
      </c>
      <c r="O714" s="33" t="s">
        <v>39</v>
      </c>
      <c r="P714" s="282" t="s">
        <v>2240</v>
      </c>
      <c r="Q714" s="100" t="s">
        <v>679</v>
      </c>
      <c r="R714" s="33" t="s">
        <v>39</v>
      </c>
      <c r="S714" s="281" t="s">
        <v>534</v>
      </c>
      <c r="T714" s="35" t="s">
        <v>2241</v>
      </c>
      <c r="U714" s="33"/>
      <c r="V714" s="36"/>
      <c r="W714" s="35"/>
      <c r="X714" s="33"/>
      <c r="Y714" s="36"/>
      <c r="Z714" s="35" t="s">
        <v>2242</v>
      </c>
      <c r="AA714" s="33" t="s">
        <v>39</v>
      </c>
      <c r="AB714" s="283" t="s">
        <v>2243</v>
      </c>
      <c r="AC714" s="100" t="s">
        <v>2244</v>
      </c>
      <c r="AD714" s="33" t="s">
        <v>39</v>
      </c>
      <c r="AE714" s="283" t="s">
        <v>2245</v>
      </c>
    </row>
    <row r="715" customFormat="false" ht="39.75" hidden="false" customHeight="true" outlineLevel="0" collapsed="false">
      <c r="A715" s="41" t="s">
        <v>2246</v>
      </c>
      <c r="B715" s="41" t="s">
        <v>2223</v>
      </c>
      <c r="C715" s="189" t="s">
        <v>2247</v>
      </c>
      <c r="D715" s="76" t="n">
        <v>15.475</v>
      </c>
      <c r="E715" s="42" t="s">
        <v>2248</v>
      </c>
      <c r="F715" s="62" t="n">
        <v>43040</v>
      </c>
      <c r="G715" s="63" t="s">
        <v>37</v>
      </c>
      <c r="H715" s="77" t="s">
        <v>2249</v>
      </c>
      <c r="I715" s="65"/>
      <c r="J715" s="58"/>
      <c r="K715" s="56" t="n">
        <v>0.14</v>
      </c>
      <c r="L715" s="65" t="s">
        <v>39</v>
      </c>
      <c r="M715" s="58" t="n">
        <v>0.359</v>
      </c>
      <c r="N715" s="64" t="n">
        <v>0.063</v>
      </c>
      <c r="O715" s="65" t="s">
        <v>39</v>
      </c>
      <c r="P715" s="66" t="n">
        <v>0.07</v>
      </c>
      <c r="Q715" s="56" t="n">
        <v>0.069</v>
      </c>
      <c r="R715" s="65" t="s">
        <v>39</v>
      </c>
      <c r="S715" s="58" t="n">
        <v>0.275</v>
      </c>
      <c r="T715" s="56" t="n">
        <v>0.219</v>
      </c>
      <c r="U715" s="65" t="s">
        <v>39</v>
      </c>
      <c r="V715" s="58" t="n">
        <v>0.626</v>
      </c>
      <c r="W715" s="68" t="s">
        <v>2250</v>
      </c>
      <c r="X715" s="65"/>
      <c r="Y715" s="66"/>
      <c r="Z715" s="56" t="n">
        <v>8.52</v>
      </c>
      <c r="AA715" s="65" t="s">
        <v>39</v>
      </c>
      <c r="AB715" s="293" t="n">
        <v>5.95</v>
      </c>
      <c r="AC715" s="63" t="s">
        <v>2228</v>
      </c>
      <c r="AD715" s="63"/>
      <c r="AE715" s="63"/>
    </row>
    <row r="716" customFormat="false" ht="35.2" hidden="false" customHeight="true" outlineLevel="0" collapsed="false">
      <c r="A716" s="359" t="s">
        <v>2229</v>
      </c>
      <c r="B716" s="86" t="s">
        <v>2251</v>
      </c>
      <c r="C716" s="87"/>
      <c r="D716" s="88"/>
      <c r="E716" s="42"/>
      <c r="F716" s="89" t="n">
        <v>43056</v>
      </c>
      <c r="G716" s="63" t="s">
        <v>208</v>
      </c>
      <c r="H716" s="77" t="s">
        <v>2252</v>
      </c>
      <c r="I716" s="65"/>
      <c r="J716" s="58"/>
      <c r="K716" s="56" t="n">
        <v>5.904</v>
      </c>
      <c r="L716" s="65" t="s">
        <v>39</v>
      </c>
      <c r="M716" s="58" t="n">
        <v>15.123</v>
      </c>
      <c r="N716" s="56" t="n">
        <v>2.649</v>
      </c>
      <c r="O716" s="98" t="s">
        <v>39</v>
      </c>
      <c r="P716" s="58" t="n">
        <v>2.966</v>
      </c>
      <c r="Q716" s="56" t="n">
        <v>2.898</v>
      </c>
      <c r="R716" s="65" t="s">
        <v>39</v>
      </c>
      <c r="S716" s="58" t="n">
        <v>11.611</v>
      </c>
      <c r="T716" s="56" t="n">
        <v>9.25</v>
      </c>
      <c r="U716" s="65" t="s">
        <v>39</v>
      </c>
      <c r="V716" s="58" t="n">
        <v>26.384</v>
      </c>
      <c r="W716" s="68" t="s">
        <v>2253</v>
      </c>
      <c r="X716" s="65"/>
      <c r="Y716" s="66"/>
      <c r="Z716" s="56" t="n">
        <v>359.198</v>
      </c>
      <c r="AA716" s="65" t="s">
        <v>39</v>
      </c>
      <c r="AB716" s="293" t="n">
        <v>250.669</v>
      </c>
      <c r="AC716" s="92" t="s">
        <v>2254</v>
      </c>
      <c r="AD716" s="91" t="s">
        <v>39</v>
      </c>
      <c r="AE716" s="190" t="s">
        <v>2234</v>
      </c>
    </row>
    <row r="717" customFormat="false" ht="32.8" hidden="false" customHeight="true" outlineLevel="0" collapsed="false">
      <c r="A717" s="291"/>
      <c r="B717" s="51"/>
      <c r="C717" s="208" t="s">
        <v>2235</v>
      </c>
      <c r="D717" s="208"/>
      <c r="E717" s="208"/>
      <c r="F717" s="208"/>
      <c r="G717" s="63" t="s">
        <v>176</v>
      </c>
      <c r="H717" s="92" t="s">
        <v>2255</v>
      </c>
      <c r="I717" s="70"/>
      <c r="J717" s="58"/>
      <c r="K717" s="77" t="s">
        <v>2256</v>
      </c>
      <c r="L717" s="91" t="s">
        <v>39</v>
      </c>
      <c r="M717" s="288" t="s">
        <v>2257</v>
      </c>
      <c r="N717" s="68" t="s">
        <v>2258</v>
      </c>
      <c r="O717" s="91" t="s">
        <v>39</v>
      </c>
      <c r="P717" s="285" t="s">
        <v>2259</v>
      </c>
      <c r="Q717" s="92" t="s">
        <v>829</v>
      </c>
      <c r="R717" s="91" t="s">
        <v>39</v>
      </c>
      <c r="S717" s="288" t="s">
        <v>2260</v>
      </c>
      <c r="T717" s="77" t="s">
        <v>774</v>
      </c>
      <c r="U717" s="91" t="s">
        <v>39</v>
      </c>
      <c r="V717" s="288" t="s">
        <v>798</v>
      </c>
      <c r="W717" s="56"/>
      <c r="X717" s="70"/>
      <c r="Y717" s="58"/>
      <c r="Z717" s="77" t="s">
        <v>2261</v>
      </c>
      <c r="AA717" s="91" t="s">
        <v>39</v>
      </c>
      <c r="AB717" s="190" t="s">
        <v>2262</v>
      </c>
      <c r="AC717" s="92" t="s">
        <v>2263</v>
      </c>
      <c r="AD717" s="91" t="s">
        <v>39</v>
      </c>
      <c r="AE717" s="190" t="s">
        <v>2264</v>
      </c>
    </row>
    <row r="718" customFormat="false" ht="39.75" hidden="false" customHeight="true" outlineLevel="0" collapsed="false">
      <c r="A718" s="24" t="s">
        <v>2265</v>
      </c>
      <c r="B718" s="24" t="s">
        <v>2266</v>
      </c>
      <c r="C718" s="203" t="s">
        <v>2267</v>
      </c>
      <c r="D718" s="25" t="n">
        <v>5.4</v>
      </c>
      <c r="E718" s="26" t="n">
        <v>171201</v>
      </c>
      <c r="F718" s="27" t="n">
        <v>43070</v>
      </c>
      <c r="G718" s="28" t="s">
        <v>37</v>
      </c>
      <c r="H718" s="35" t="s">
        <v>2268</v>
      </c>
      <c r="I718" s="59"/>
      <c r="J718" s="36"/>
      <c r="K718" s="35" t="n">
        <v>71.495</v>
      </c>
      <c r="L718" s="59" t="s">
        <v>39</v>
      </c>
      <c r="M718" s="36" t="n">
        <v>41.852</v>
      </c>
      <c r="N718" s="35" t="s">
        <v>2269</v>
      </c>
      <c r="O718" s="30"/>
      <c r="P718" s="36"/>
      <c r="Q718" s="35" t="n">
        <v>2.783</v>
      </c>
      <c r="R718" s="59" t="s">
        <v>39</v>
      </c>
      <c r="S718" s="36" t="n">
        <v>5.64</v>
      </c>
      <c r="T718" s="35" t="s">
        <v>2270</v>
      </c>
      <c r="U718" s="59"/>
      <c r="V718" s="34"/>
      <c r="W718" s="60" t="s">
        <v>2271</v>
      </c>
      <c r="X718" s="59"/>
      <c r="Y718" s="34"/>
      <c r="Z718" s="35" t="n">
        <v>38865.3</v>
      </c>
      <c r="AA718" s="59" t="s">
        <v>39</v>
      </c>
      <c r="AB718" s="294" t="n">
        <v>2067.18</v>
      </c>
      <c r="AC718" s="12"/>
      <c r="AD718" s="12"/>
      <c r="AE718" s="12"/>
    </row>
    <row r="719" customFormat="false" ht="35.2" hidden="false" customHeight="true" outlineLevel="0" collapsed="false">
      <c r="A719" s="358" t="s">
        <v>2272</v>
      </c>
      <c r="B719" s="93" t="s">
        <v>2273</v>
      </c>
      <c r="C719" s="94"/>
      <c r="D719" s="95"/>
      <c r="E719" s="95"/>
      <c r="F719" s="96" t="n">
        <v>43075</v>
      </c>
      <c r="G719" s="28" t="s">
        <v>208</v>
      </c>
      <c r="H719" s="35" t="s">
        <v>2274</v>
      </c>
      <c r="I719" s="59"/>
      <c r="J719" s="36"/>
      <c r="K719" s="35" t="n">
        <v>600.294</v>
      </c>
      <c r="L719" s="59" t="s">
        <v>39</v>
      </c>
      <c r="M719" s="36" t="n">
        <v>351.404</v>
      </c>
      <c r="N719" s="35" t="s">
        <v>2275</v>
      </c>
      <c r="O719" s="30"/>
      <c r="P719" s="36"/>
      <c r="Q719" s="35" t="n">
        <v>23.368</v>
      </c>
      <c r="R719" s="59" t="s">
        <v>39</v>
      </c>
      <c r="S719" s="36" t="n">
        <v>47.359</v>
      </c>
      <c r="T719" s="35" t="s">
        <v>2276</v>
      </c>
      <c r="U719" s="59"/>
      <c r="V719" s="36"/>
      <c r="W719" s="60" t="s">
        <v>2277</v>
      </c>
      <c r="X719" s="59"/>
      <c r="Y719" s="34"/>
      <c r="Z719" s="35" t="n">
        <v>326324.927</v>
      </c>
      <c r="AA719" s="59" t="s">
        <v>39</v>
      </c>
      <c r="AB719" s="294" t="n">
        <v>17356.7</v>
      </c>
      <c r="AC719" s="29"/>
      <c r="AD719" s="33"/>
      <c r="AE719" s="31"/>
    </row>
    <row r="720" customFormat="false" ht="32.8" hidden="false" customHeight="true" outlineLevel="0" collapsed="false">
      <c r="A720" s="289"/>
      <c r="B720" s="39" t="s">
        <v>2278</v>
      </c>
      <c r="C720" s="204" t="s">
        <v>269</v>
      </c>
      <c r="D720" s="204"/>
      <c r="E720" s="204"/>
      <c r="F720" s="204"/>
      <c r="G720" s="28" t="s">
        <v>176</v>
      </c>
      <c r="H720" s="100" t="s">
        <v>2279</v>
      </c>
      <c r="I720" s="33"/>
      <c r="J720" s="36"/>
      <c r="K720" s="35" t="s">
        <v>2280</v>
      </c>
      <c r="L720" s="33" t="s">
        <v>39</v>
      </c>
      <c r="M720" s="281" t="s">
        <v>2281</v>
      </c>
      <c r="N720" s="60" t="s">
        <v>2282</v>
      </c>
      <c r="O720" s="33"/>
      <c r="P720" s="34"/>
      <c r="Q720" s="100" t="s">
        <v>2283</v>
      </c>
      <c r="R720" s="33" t="s">
        <v>39</v>
      </c>
      <c r="S720" s="281" t="s">
        <v>2284</v>
      </c>
      <c r="T720" s="60" t="s">
        <v>2285</v>
      </c>
      <c r="U720" s="33"/>
      <c r="V720" s="36"/>
      <c r="W720" s="35"/>
      <c r="X720" s="33"/>
      <c r="Y720" s="36"/>
      <c r="Z720" s="35" t="s">
        <v>2286</v>
      </c>
      <c r="AA720" s="33" t="s">
        <v>39</v>
      </c>
      <c r="AB720" s="283" t="s">
        <v>822</v>
      </c>
      <c r="AC720" s="29"/>
      <c r="AD720" s="33"/>
      <c r="AE720" s="31"/>
    </row>
    <row r="721" customFormat="false" ht="34.3" hidden="false" customHeight="true" outlineLevel="0" collapsed="false">
      <c r="A721" s="233" t="s">
        <v>2287</v>
      </c>
      <c r="B721" s="41" t="s">
        <v>2288</v>
      </c>
      <c r="C721" s="189" t="s">
        <v>2289</v>
      </c>
      <c r="D721" s="76" t="n">
        <v>8.928</v>
      </c>
      <c r="E721" s="42" t="s">
        <v>2290</v>
      </c>
      <c r="F721" s="62" t="n">
        <v>44312</v>
      </c>
      <c r="G721" s="63" t="s">
        <v>111</v>
      </c>
      <c r="H721" s="108"/>
      <c r="I721" s="109" t="s">
        <v>27</v>
      </c>
      <c r="J721" s="110"/>
      <c r="K721" s="108"/>
      <c r="L721" s="109" t="s">
        <v>28</v>
      </c>
      <c r="M721" s="110"/>
      <c r="N721" s="108"/>
      <c r="O721" s="109" t="s">
        <v>29</v>
      </c>
      <c r="P721" s="110"/>
      <c r="Q721" s="108"/>
      <c r="R721" s="109" t="s">
        <v>30</v>
      </c>
      <c r="S721" s="110"/>
      <c r="T721" s="111"/>
      <c r="U721" s="109" t="s">
        <v>112</v>
      </c>
      <c r="V721" s="110"/>
      <c r="W721" s="108"/>
      <c r="X721" s="109" t="s">
        <v>32</v>
      </c>
      <c r="Y721" s="110"/>
      <c r="Z721" s="108"/>
      <c r="AA721" s="109" t="s">
        <v>98</v>
      </c>
      <c r="AB721" s="110"/>
      <c r="AC721" s="112" t="s">
        <v>34</v>
      </c>
      <c r="AD721" s="112"/>
      <c r="AE721" s="112"/>
    </row>
    <row r="722" customFormat="false" ht="29.05" hidden="false" customHeight="true" outlineLevel="0" collapsed="false">
      <c r="A722" s="86" t="s">
        <v>2181</v>
      </c>
      <c r="B722" s="86" t="s">
        <v>2291</v>
      </c>
      <c r="C722" s="86"/>
      <c r="D722" s="86"/>
      <c r="E722" s="86"/>
      <c r="F722" s="89" t="n">
        <v>44321</v>
      </c>
      <c r="G722" s="63" t="s">
        <v>208</v>
      </c>
      <c r="H722" s="56" t="n">
        <v>987.9</v>
      </c>
      <c r="I722" s="91" t="s">
        <v>39</v>
      </c>
      <c r="J722" s="58" t="n">
        <v>47.62</v>
      </c>
      <c r="K722" s="56" t="n">
        <v>2022</v>
      </c>
      <c r="L722" s="91" t="s">
        <v>39</v>
      </c>
      <c r="M722" s="58" t="n">
        <v>390.1</v>
      </c>
      <c r="N722" s="56" t="n">
        <v>49.81</v>
      </c>
      <c r="O722" s="91" t="s">
        <v>39</v>
      </c>
      <c r="P722" s="58" t="n">
        <v>8.217</v>
      </c>
      <c r="Q722" s="56" t="n">
        <v>601.4</v>
      </c>
      <c r="R722" s="91" t="s">
        <v>39</v>
      </c>
      <c r="S722" s="58" t="n">
        <v>43.04</v>
      </c>
      <c r="T722" s="56" t="n">
        <v>579760</v>
      </c>
      <c r="U722" s="91" t="s">
        <v>39</v>
      </c>
      <c r="V722" s="58" t="n">
        <v>30440</v>
      </c>
      <c r="W722" s="77" t="s">
        <v>2292</v>
      </c>
      <c r="X722" s="57"/>
      <c r="Y722" s="58"/>
      <c r="Z722" s="77" t="s">
        <v>2293</v>
      </c>
      <c r="AA722" s="70"/>
      <c r="AB722" s="58"/>
      <c r="AC722" s="69"/>
      <c r="AD722" s="69"/>
      <c r="AE722" s="69"/>
    </row>
    <row r="723" customFormat="false" ht="28.4" hidden="false" customHeight="true" outlineLevel="0" collapsed="false">
      <c r="A723" s="86"/>
      <c r="B723" s="86" t="s">
        <v>2294</v>
      </c>
      <c r="C723" s="86"/>
      <c r="D723" s="234"/>
      <c r="E723" s="86"/>
      <c r="F723" s="89"/>
      <c r="G723" s="63" t="s">
        <v>176</v>
      </c>
      <c r="H723" s="209" t="str">
        <f aca="false">ROUND(H722*81/1000,2)&amp;" ppb"</f>
        <v>80.02 ppb</v>
      </c>
      <c r="I723" s="91" t="s">
        <v>39</v>
      </c>
      <c r="J723" s="210" t="str">
        <f aca="false">ROUND(J722*81/1000,2)&amp;" ppb"</f>
        <v>3.86 ppb</v>
      </c>
      <c r="K723" s="209" t="str">
        <f aca="false">ROUND(K722*81/1000,2)&amp;" ppb"</f>
        <v>163.78 ppb</v>
      </c>
      <c r="L723" s="91" t="s">
        <v>39</v>
      </c>
      <c r="M723" s="210" t="str">
        <f aca="false">ROUND(M722*81/1000,2)&amp;" ppb"</f>
        <v>31.6 ppb</v>
      </c>
      <c r="N723" s="209" t="str">
        <f aca="false">ROUND(N722*1760/1000,2)&amp;" ppb"</f>
        <v>87.67 ppb</v>
      </c>
      <c r="O723" s="91" t="s">
        <v>39</v>
      </c>
      <c r="P723" s="210" t="str">
        <f aca="false">ROUND(P722*1760/1000,2)&amp;" ppb"</f>
        <v>14.46 ppb</v>
      </c>
      <c r="Q723" s="209" t="str">
        <f aca="false">ROUND(Q722*246/1000,2)&amp;" ppb"</f>
        <v>147.94 ppb</v>
      </c>
      <c r="R723" s="91" t="s">
        <v>39</v>
      </c>
      <c r="S723" s="210" t="str">
        <f aca="false">ROUND(S722*246/1000,2)&amp;" ppb"</f>
        <v>10.59 ppb</v>
      </c>
      <c r="T723" s="209" t="str">
        <f aca="false">ROUND(T722*32300/10000000000,2)&amp;" %"</f>
        <v>1.87 %</v>
      </c>
      <c r="U723" s="91" t="s">
        <v>39</v>
      </c>
      <c r="V723" s="210" t="str">
        <f aca="false">ROUND(V722*32300/10000000000,2)&amp;" %"</f>
        <v>0.1 %</v>
      </c>
      <c r="W723" s="71"/>
      <c r="X723" s="70"/>
      <c r="Y723" s="72"/>
      <c r="Z723" s="71"/>
      <c r="AA723" s="70"/>
      <c r="AB723" s="72"/>
      <c r="AC723" s="73"/>
      <c r="AD723" s="70"/>
      <c r="AE723" s="74"/>
    </row>
    <row r="724" customFormat="false" ht="30" hidden="false" customHeight="true" outlineLevel="0" collapsed="false">
      <c r="A724" s="86"/>
      <c r="B724" s="86" t="s">
        <v>114</v>
      </c>
      <c r="C724" s="86"/>
      <c r="D724" s="234"/>
      <c r="E724" s="86"/>
      <c r="F724" s="89"/>
      <c r="G724" s="63" t="s">
        <v>111</v>
      </c>
      <c r="H724" s="134" t="s">
        <v>115</v>
      </c>
      <c r="I724" s="134"/>
      <c r="J724" s="134"/>
      <c r="K724" s="108"/>
      <c r="L724" s="109" t="s">
        <v>80</v>
      </c>
      <c r="M724" s="110"/>
      <c r="N724" s="135"/>
      <c r="O724" s="109" t="s">
        <v>81</v>
      </c>
      <c r="P724" s="136"/>
      <c r="Q724" s="135"/>
      <c r="R724" s="109" t="s">
        <v>117</v>
      </c>
      <c r="S724" s="136"/>
      <c r="T724" s="111"/>
      <c r="U724" s="109"/>
      <c r="V724" s="137"/>
      <c r="W724" s="111"/>
      <c r="X724" s="109"/>
      <c r="Y724" s="137"/>
      <c r="Z724" s="111"/>
      <c r="AA724" s="109"/>
      <c r="AB724" s="137"/>
      <c r="AC724" s="108"/>
      <c r="AD724" s="109"/>
      <c r="AE724" s="110"/>
    </row>
    <row r="725" customFormat="false" ht="27.6" hidden="false" customHeight="true" outlineLevel="0" collapsed="false">
      <c r="A725" s="236"/>
      <c r="B725" s="86"/>
      <c r="C725" s="86"/>
      <c r="D725" s="86"/>
      <c r="E725" s="86"/>
      <c r="F725" s="89"/>
      <c r="G725" s="63" t="s">
        <v>208</v>
      </c>
      <c r="H725" s="56" t="n">
        <v>3437.9</v>
      </c>
      <c r="I725" s="98" t="s">
        <v>39</v>
      </c>
      <c r="J725" s="237" t="n">
        <v>2156</v>
      </c>
      <c r="K725" s="77" t="s">
        <v>2295</v>
      </c>
      <c r="L725" s="57"/>
      <c r="M725" s="237"/>
      <c r="N725" s="77" t="s">
        <v>2296</v>
      </c>
      <c r="O725" s="57"/>
      <c r="P725" s="58"/>
      <c r="Q725" s="56" t="n">
        <v>398.9</v>
      </c>
      <c r="R725" s="98" t="s">
        <v>39</v>
      </c>
      <c r="S725" s="58" t="n">
        <v>76.7</v>
      </c>
      <c r="T725" s="56"/>
      <c r="U725" s="70"/>
      <c r="V725" s="58"/>
      <c r="W725" s="71"/>
      <c r="X725" s="70"/>
      <c r="Y725" s="58"/>
      <c r="Z725" s="73"/>
      <c r="AA725" s="73"/>
      <c r="AB725" s="73"/>
      <c r="AC725" s="71"/>
      <c r="AD725" s="70"/>
      <c r="AE725" s="58"/>
    </row>
    <row r="726" customFormat="false" ht="29.2" hidden="false" customHeight="true" outlineLevel="0" collapsed="false">
      <c r="A726" s="239"/>
      <c r="B726" s="239"/>
      <c r="C726" s="51"/>
      <c r="D726" s="51"/>
      <c r="E726" s="51"/>
      <c r="F726" s="53"/>
      <c r="G726" s="63" t="s">
        <v>176</v>
      </c>
      <c r="H726" s="209" t="str">
        <f aca="false">ROUND(H725*81/1000,2)&amp;" ppb"</f>
        <v>278.47 ppb</v>
      </c>
      <c r="I726" s="91" t="s">
        <v>39</v>
      </c>
      <c r="J726" s="210" t="str">
        <f aca="false">ROUND(J725*81/1000,2)&amp;" ppb"</f>
        <v>174.64 ppb</v>
      </c>
      <c r="K726" s="71"/>
      <c r="L726" s="57"/>
      <c r="M726" s="72"/>
      <c r="N726" s="56"/>
      <c r="O726" s="70"/>
      <c r="P726" s="58"/>
      <c r="Q726" s="209" t="str">
        <f aca="false">ROUND(Q725*246/1000,2)&amp;" ppb"</f>
        <v>98.13 ppb</v>
      </c>
      <c r="R726" s="91" t="s">
        <v>39</v>
      </c>
      <c r="S726" s="210" t="str">
        <f aca="false">ROUND(S725*246/1000,2)&amp;" ppb"</f>
        <v>18.87 ppb</v>
      </c>
      <c r="T726" s="71"/>
      <c r="U726" s="72"/>
      <c r="V726" s="72"/>
      <c r="W726" s="56"/>
      <c r="X726" s="70"/>
      <c r="Y726" s="72"/>
      <c r="Z726" s="73"/>
      <c r="AA726" s="72"/>
      <c r="AB726" s="72"/>
      <c r="AC726" s="71"/>
      <c r="AD726" s="70"/>
      <c r="AE726" s="72"/>
    </row>
    <row r="727" customFormat="false" ht="34.3" hidden="false" customHeight="true" outlineLevel="0" collapsed="false">
      <c r="A727" s="227" t="s">
        <v>2297</v>
      </c>
      <c r="B727" s="24" t="s">
        <v>2298</v>
      </c>
      <c r="C727" s="203" t="s">
        <v>2299</v>
      </c>
      <c r="D727" s="25" t="n">
        <v>20.083</v>
      </c>
      <c r="E727" s="26" t="n">
        <v>210709</v>
      </c>
      <c r="F727" s="27" t="n">
        <v>44386</v>
      </c>
      <c r="G727" s="28" t="s">
        <v>111</v>
      </c>
      <c r="H727" s="108"/>
      <c r="I727" s="109" t="s">
        <v>27</v>
      </c>
      <c r="J727" s="110"/>
      <c r="K727" s="108"/>
      <c r="L727" s="109" t="s">
        <v>28</v>
      </c>
      <c r="M727" s="110"/>
      <c r="N727" s="108"/>
      <c r="O727" s="109" t="s">
        <v>29</v>
      </c>
      <c r="P727" s="110"/>
      <c r="Q727" s="108"/>
      <c r="R727" s="109" t="s">
        <v>30</v>
      </c>
      <c r="S727" s="110"/>
      <c r="T727" s="111"/>
      <c r="U727" s="109" t="s">
        <v>112</v>
      </c>
      <c r="V727" s="110"/>
      <c r="W727" s="108"/>
      <c r="X727" s="109" t="s">
        <v>32</v>
      </c>
      <c r="Y727" s="110"/>
      <c r="Z727" s="108"/>
      <c r="AA727" s="109" t="s">
        <v>98</v>
      </c>
      <c r="AB727" s="110"/>
      <c r="AC727" s="112" t="s">
        <v>34</v>
      </c>
      <c r="AD727" s="112"/>
      <c r="AE727" s="112"/>
    </row>
    <row r="728" customFormat="false" ht="29.05" hidden="false" customHeight="true" outlineLevel="0" collapsed="false">
      <c r="A728" s="93" t="s">
        <v>2300</v>
      </c>
      <c r="B728" s="93" t="s">
        <v>2301</v>
      </c>
      <c r="C728" s="93"/>
      <c r="D728" s="93"/>
      <c r="E728" s="93"/>
      <c r="F728" s="96" t="n">
        <v>44406</v>
      </c>
      <c r="G728" s="28" t="s">
        <v>208</v>
      </c>
      <c r="H728" s="35" t="n">
        <v>204.9</v>
      </c>
      <c r="I728" s="33" t="s">
        <v>39</v>
      </c>
      <c r="J728" s="36" t="n">
        <v>32.13</v>
      </c>
      <c r="K728" s="35" t="n">
        <v>1473</v>
      </c>
      <c r="L728" s="33" t="s">
        <v>39</v>
      </c>
      <c r="M728" s="36" t="n">
        <v>390.1</v>
      </c>
      <c r="N728" s="35" t="n">
        <v>15.45</v>
      </c>
      <c r="O728" s="33" t="s">
        <v>39</v>
      </c>
      <c r="P728" s="36" t="n">
        <v>7.424</v>
      </c>
      <c r="Q728" s="35" t="n">
        <v>48</v>
      </c>
      <c r="R728" s="33" t="s">
        <v>39</v>
      </c>
      <c r="S728" s="36" t="n">
        <v>31.02</v>
      </c>
      <c r="T728" s="360" t="n">
        <v>5113706.08</v>
      </c>
      <c r="U728" s="361" t="s">
        <v>2302</v>
      </c>
      <c r="V728" s="362" t="n">
        <v>14163.44</v>
      </c>
      <c r="W728" s="35" t="n">
        <v>27.789</v>
      </c>
      <c r="X728" s="30" t="s">
        <v>39</v>
      </c>
      <c r="Y728" s="36" t="n">
        <v>57.3</v>
      </c>
      <c r="Z728" s="35" t="n">
        <v>178.2</v>
      </c>
      <c r="AA728" s="33" t="s">
        <v>39</v>
      </c>
      <c r="AB728" s="36" t="n">
        <v>137.9</v>
      </c>
      <c r="AC728" s="167"/>
      <c r="AD728" s="167"/>
      <c r="AE728" s="167"/>
    </row>
    <row r="729" customFormat="false" ht="28.4" hidden="false" customHeight="true" outlineLevel="0" collapsed="false">
      <c r="A729" s="93"/>
      <c r="B729" s="93" t="s">
        <v>2303</v>
      </c>
      <c r="C729" s="93"/>
      <c r="D729" s="93"/>
      <c r="E729" s="93"/>
      <c r="F729" s="96"/>
      <c r="G729" s="28" t="s">
        <v>176</v>
      </c>
      <c r="H729" s="205" t="str">
        <f aca="false">ROUND(H728*81/1000,2)&amp;" ppb"</f>
        <v>16.6 ppb</v>
      </c>
      <c r="I729" s="33" t="s">
        <v>39</v>
      </c>
      <c r="J729" s="206" t="str">
        <f aca="false">ROUND(J728*81/1000,2)&amp;" ppb"</f>
        <v>2.6 ppb</v>
      </c>
      <c r="K729" s="205" t="str">
        <f aca="false">ROUND(K728*81/1000,2)&amp;" ppb"</f>
        <v>119.31 ppb</v>
      </c>
      <c r="L729" s="33" t="s">
        <v>39</v>
      </c>
      <c r="M729" s="206" t="str">
        <f aca="false">ROUND(M728*81/1000,2)&amp;" ppb"</f>
        <v>31.6 ppb</v>
      </c>
      <c r="N729" s="205" t="str">
        <f aca="false">ROUND(N728*1760/1000,2)&amp;" ppb"</f>
        <v>27.19 ppb</v>
      </c>
      <c r="O729" s="33" t="s">
        <v>39</v>
      </c>
      <c r="P729" s="206" t="str">
        <f aca="false">ROUND(P728*1760/1000,2)&amp;" ppb"</f>
        <v>13.07 ppb</v>
      </c>
      <c r="Q729" s="205" t="str">
        <f aca="false">ROUND(Q728*246/1000,2)&amp;" ppb"</f>
        <v>11.81 ppb</v>
      </c>
      <c r="R729" s="33" t="s">
        <v>39</v>
      </c>
      <c r="S729" s="206" t="str">
        <f aca="false">ROUND(S728*246/1000,2)&amp;" ppb"</f>
        <v>7.63 ppb</v>
      </c>
      <c r="T729" s="363" t="str">
        <f aca="false">ROUND(T728*32300/10000000000,2)&amp;" %"</f>
        <v>16.52 %</v>
      </c>
      <c r="U729" s="361" t="s">
        <v>39</v>
      </c>
      <c r="V729" s="364" t="str">
        <f aca="false">ROUND(V728*32300/10000000000,2)&amp;" %"</f>
        <v>0.05 %</v>
      </c>
      <c r="W729" s="29"/>
      <c r="X729" s="33"/>
      <c r="Y729" s="31"/>
      <c r="Z729" s="29"/>
      <c r="AA729" s="33"/>
      <c r="AB729" s="31"/>
      <c r="AC729" s="37"/>
      <c r="AD729" s="33"/>
      <c r="AE729" s="38"/>
    </row>
    <row r="730" customFormat="false" ht="30" hidden="false" customHeight="true" outlineLevel="0" collapsed="false">
      <c r="A730" s="93"/>
      <c r="B730" s="93"/>
      <c r="C730" s="93"/>
      <c r="D730" s="93"/>
      <c r="E730" s="93"/>
      <c r="F730" s="96"/>
      <c r="G730" s="28" t="s">
        <v>111</v>
      </c>
      <c r="H730" s="134" t="s">
        <v>115</v>
      </c>
      <c r="I730" s="134"/>
      <c r="J730" s="134"/>
      <c r="K730" s="108"/>
      <c r="L730" s="109" t="s">
        <v>80</v>
      </c>
      <c r="M730" s="110"/>
      <c r="N730" s="135"/>
      <c r="O730" s="109" t="s">
        <v>81</v>
      </c>
      <c r="P730" s="136"/>
      <c r="Q730" s="135"/>
      <c r="R730" s="109" t="s">
        <v>117</v>
      </c>
      <c r="S730" s="136"/>
      <c r="T730" s="111"/>
      <c r="U730" s="109"/>
      <c r="V730" s="137"/>
      <c r="W730" s="111"/>
      <c r="X730" s="109"/>
      <c r="Y730" s="137"/>
      <c r="Z730" s="111"/>
      <c r="AA730" s="109"/>
      <c r="AB730" s="137"/>
      <c r="AC730" s="108"/>
      <c r="AD730" s="109"/>
      <c r="AE730" s="110"/>
    </row>
    <row r="731" customFormat="false" ht="27.6" hidden="false" customHeight="true" outlineLevel="0" collapsed="false">
      <c r="A731" s="230"/>
      <c r="B731" s="93"/>
      <c r="C731" s="93"/>
      <c r="D731" s="93"/>
      <c r="E731" s="93"/>
      <c r="F731" s="96"/>
      <c r="G731" s="28" t="s">
        <v>208</v>
      </c>
      <c r="H731" s="35" t="n">
        <v>5380</v>
      </c>
      <c r="I731" s="30" t="s">
        <v>39</v>
      </c>
      <c r="J731" s="287" t="n">
        <v>2560</v>
      </c>
      <c r="K731" s="35" t="s">
        <v>2304</v>
      </c>
      <c r="L731" s="30"/>
      <c r="M731" s="287"/>
      <c r="N731" s="35" t="s">
        <v>2305</v>
      </c>
      <c r="O731" s="30"/>
      <c r="P731" s="36"/>
      <c r="Q731" s="35" t="s">
        <v>2306</v>
      </c>
      <c r="R731" s="30"/>
      <c r="S731" s="36"/>
      <c r="T731" s="35"/>
      <c r="U731" s="33"/>
      <c r="V731" s="36"/>
      <c r="W731" s="29"/>
      <c r="X731" s="33"/>
      <c r="Y731" s="36"/>
      <c r="Z731" s="37"/>
      <c r="AA731" s="37"/>
      <c r="AB731" s="37"/>
      <c r="AC731" s="29"/>
      <c r="AD731" s="33"/>
      <c r="AE731" s="36"/>
    </row>
    <row r="732" customFormat="false" ht="29.2" hidden="false" customHeight="true" outlineLevel="0" collapsed="false">
      <c r="A732" s="232"/>
      <c r="B732" s="232"/>
      <c r="C732" s="39"/>
      <c r="D732" s="39"/>
      <c r="E732" s="39"/>
      <c r="F732" s="40"/>
      <c r="G732" s="28" t="s">
        <v>176</v>
      </c>
      <c r="H732" s="205" t="str">
        <f aca="false">ROUND(H731*81/1000,2)&amp;" ppb"</f>
        <v>435.78 ppb</v>
      </c>
      <c r="I732" s="33" t="s">
        <v>39</v>
      </c>
      <c r="J732" s="206" t="str">
        <f aca="false">ROUND(J731*81/1000,2)&amp;" ppb"</f>
        <v>207.36 ppb</v>
      </c>
      <c r="K732" s="29"/>
      <c r="L732" s="30"/>
      <c r="M732" s="31"/>
      <c r="N732" s="35"/>
      <c r="O732" s="33"/>
      <c r="P732" s="36"/>
      <c r="Q732" s="205" t="str">
        <f aca="false">"&lt;"&amp;ROUND(RIGHT(Q731,LEN(Q731)-1)*246/1000,2)&amp;" ppb"</f>
        <v>&lt;18.34 ppb</v>
      </c>
      <c r="R732" s="33"/>
      <c r="S732" s="206"/>
      <c r="T732" s="29"/>
      <c r="U732" s="31"/>
      <c r="V732" s="31"/>
      <c r="W732" s="35"/>
      <c r="X732" s="33"/>
      <c r="Y732" s="31"/>
      <c r="Z732" s="37"/>
      <c r="AA732" s="31"/>
      <c r="AB732" s="31"/>
      <c r="AC732" s="29"/>
      <c r="AD732" s="33"/>
      <c r="AE732" s="31"/>
    </row>
    <row r="733" customFormat="false" ht="26.95" hidden="false" customHeight="true" outlineLevel="0" collapsed="false">
      <c r="A733" s="13" t="s">
        <v>2307</v>
      </c>
      <c r="B733" s="13"/>
      <c r="C733" s="14"/>
      <c r="D733" s="14"/>
      <c r="E733" s="14"/>
      <c r="F733" s="15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6"/>
    </row>
    <row r="734" customFormat="false" ht="38.05" hidden="false" customHeight="true" outlineLevel="0" collapsed="false">
      <c r="A734" s="18" t="s">
        <v>21</v>
      </c>
      <c r="B734" s="18" t="s">
        <v>22</v>
      </c>
      <c r="C734" s="18" t="s">
        <v>23</v>
      </c>
      <c r="D734" s="18" t="s">
        <v>24</v>
      </c>
      <c r="E734" s="18" t="s">
        <v>25</v>
      </c>
      <c r="F734" s="19" t="s">
        <v>26</v>
      </c>
      <c r="G734" s="18"/>
      <c r="H734" s="20"/>
      <c r="I734" s="21" t="s">
        <v>27</v>
      </c>
      <c r="J734" s="22"/>
      <c r="K734" s="20"/>
      <c r="L734" s="21" t="s">
        <v>28</v>
      </c>
      <c r="M734" s="22"/>
      <c r="N734" s="20"/>
      <c r="O734" s="21" t="s">
        <v>29</v>
      </c>
      <c r="P734" s="22"/>
      <c r="Q734" s="20"/>
      <c r="R734" s="21" t="s">
        <v>30</v>
      </c>
      <c r="S734" s="22"/>
      <c r="T734" s="23"/>
      <c r="U734" s="21" t="s">
        <v>31</v>
      </c>
      <c r="V734" s="22"/>
      <c r="W734" s="20"/>
      <c r="X734" s="21" t="s">
        <v>32</v>
      </c>
      <c r="Y734" s="22"/>
      <c r="Z734" s="20"/>
      <c r="AA734" s="21" t="s">
        <v>33</v>
      </c>
      <c r="AB734" s="22"/>
      <c r="AC734" s="18" t="s">
        <v>34</v>
      </c>
      <c r="AD734" s="18"/>
      <c r="AE734" s="18"/>
    </row>
    <row r="735" customFormat="false" ht="43.85" hidden="false" customHeight="true" outlineLevel="0" collapsed="false">
      <c r="A735" s="202" t="s">
        <v>2308</v>
      </c>
      <c r="B735" s="24" t="s">
        <v>2309</v>
      </c>
      <c r="C735" s="203" t="s">
        <v>2310</v>
      </c>
      <c r="D735" s="25" t="n">
        <v>13.124</v>
      </c>
      <c r="E735" s="26" t="s">
        <v>2311</v>
      </c>
      <c r="F735" s="27" t="n">
        <v>43481</v>
      </c>
      <c r="G735" s="28" t="s">
        <v>208</v>
      </c>
      <c r="H735" s="35" t="n">
        <v>52.53</v>
      </c>
      <c r="I735" s="59" t="s">
        <v>39</v>
      </c>
      <c r="J735" s="36" t="n">
        <v>24.6</v>
      </c>
      <c r="K735" s="35" t="s">
        <v>2312</v>
      </c>
      <c r="L735" s="59"/>
      <c r="M735" s="36"/>
      <c r="N735" s="35" t="n">
        <v>17.05</v>
      </c>
      <c r="O735" s="30" t="s">
        <v>39</v>
      </c>
      <c r="P735" s="36" t="n">
        <v>16.33</v>
      </c>
      <c r="Q735" s="35" t="n">
        <v>17.91</v>
      </c>
      <c r="R735" s="59" t="s">
        <v>39</v>
      </c>
      <c r="S735" s="36" t="n">
        <v>27.34</v>
      </c>
      <c r="T735" s="35" t="s">
        <v>2313</v>
      </c>
      <c r="U735" s="30"/>
      <c r="V735" s="36"/>
      <c r="W735" s="60" t="s">
        <v>2314</v>
      </c>
      <c r="X735" s="59"/>
      <c r="Y735" s="34"/>
      <c r="Z735" s="35" t="n">
        <v>38748</v>
      </c>
      <c r="AA735" s="59" t="s">
        <v>39</v>
      </c>
      <c r="AB735" s="36" t="n">
        <v>2903</v>
      </c>
      <c r="AC735" s="12"/>
      <c r="AD735" s="12"/>
      <c r="AE735" s="12"/>
    </row>
    <row r="736" customFormat="false" ht="44.95" hidden="false" customHeight="true" outlineLevel="0" collapsed="false">
      <c r="A736" s="39" t="s">
        <v>2315</v>
      </c>
      <c r="B736" s="39" t="s">
        <v>2316</v>
      </c>
      <c r="C736" s="204" t="s">
        <v>269</v>
      </c>
      <c r="D736" s="204"/>
      <c r="E736" s="61"/>
      <c r="F736" s="96" t="n">
        <v>43495</v>
      </c>
      <c r="G736" s="28" t="s">
        <v>176</v>
      </c>
      <c r="H736" s="205" t="str">
        <f aca="false">ROUND(H735*81/1000,2)&amp;" ppb"</f>
        <v>4.25 ppb</v>
      </c>
      <c r="I736" s="33" t="s">
        <v>39</v>
      </c>
      <c r="J736" s="206" t="str">
        <f aca="false">ROUND(J735*81/1000,2)&amp;" ppb"</f>
        <v>1.99 ppb</v>
      </c>
      <c r="K736" s="205" t="str">
        <f aca="false">"&lt;"&amp;ROUND(RIGHT(K735,LEN(K735)-1)*81/1000,2)&amp;" ppb"</f>
        <v>&lt;10.74 ppb</v>
      </c>
      <c r="L736" s="33"/>
      <c r="M736" s="206"/>
      <c r="N736" s="205" t="str">
        <f aca="false">ROUND(N735*1760/1000,2)&amp;" ppb"</f>
        <v>30.01 ppb</v>
      </c>
      <c r="O736" s="33" t="s">
        <v>39</v>
      </c>
      <c r="P736" s="206" t="str">
        <f aca="false">ROUND(P735*1760/1000,2)&amp;" ppb"</f>
        <v>28.74 ppb</v>
      </c>
      <c r="Q736" s="205" t="str">
        <f aca="false">ROUND(Q735*246/1000,2)&amp;" ppb"</f>
        <v>4.41 ppb</v>
      </c>
      <c r="R736" s="33" t="s">
        <v>39</v>
      </c>
      <c r="S736" s="206" t="str">
        <f aca="false">ROUND(S735*246/1000,2)&amp;" ppb"</f>
        <v>6.73 ppb</v>
      </c>
      <c r="T736" s="205" t="str">
        <f aca="false">"&lt;"&amp;ROUND(RIGHT(T735,LEN(T735)-1)*246/1000,2)&amp;" ppb"</f>
        <v>&lt;14.54 ppb</v>
      </c>
      <c r="U736" s="33"/>
      <c r="V736" s="206"/>
      <c r="W736" s="35"/>
      <c r="X736" s="33"/>
      <c r="Y736" s="36"/>
      <c r="Z736" s="205" t="str">
        <f aca="false">ROUND(Z735*81/1000000,2)&amp;" ppm"</f>
        <v>3.14 ppm</v>
      </c>
      <c r="AA736" s="33" t="s">
        <v>39</v>
      </c>
      <c r="AB736" s="206" t="str">
        <f aca="false">ROUND(AB735*81/1000000,2)&amp;" ppm"</f>
        <v>0.24 ppm</v>
      </c>
      <c r="AC736" s="29"/>
      <c r="AD736" s="33"/>
      <c r="AE736" s="31"/>
    </row>
    <row r="737" customFormat="false" ht="43.85" hidden="false" customHeight="true" outlineLevel="0" collapsed="false">
      <c r="A737" s="207" t="s">
        <v>2317</v>
      </c>
      <c r="B737" s="41" t="s">
        <v>2318</v>
      </c>
      <c r="C737" s="189" t="s">
        <v>2319</v>
      </c>
      <c r="D737" s="76" t="n">
        <v>15.538</v>
      </c>
      <c r="E737" s="42" t="s">
        <v>2320</v>
      </c>
      <c r="F737" s="62" t="n">
        <v>43509</v>
      </c>
      <c r="G737" s="63" t="s">
        <v>208</v>
      </c>
      <c r="H737" s="56" t="n">
        <v>12.24</v>
      </c>
      <c r="I737" s="65" t="s">
        <v>39</v>
      </c>
      <c r="J737" s="58" t="n">
        <v>20.3</v>
      </c>
      <c r="K737" s="77" t="s">
        <v>2321</v>
      </c>
      <c r="L737" s="70"/>
      <c r="M737" s="58"/>
      <c r="N737" s="56" t="n">
        <v>8.799</v>
      </c>
      <c r="O737" s="98" t="s">
        <v>39</v>
      </c>
      <c r="P737" s="58" t="n">
        <v>10.88</v>
      </c>
      <c r="Q737" s="56" t="n">
        <v>33.81</v>
      </c>
      <c r="R737" s="65" t="s">
        <v>39</v>
      </c>
      <c r="S737" s="58" t="n">
        <v>20.17</v>
      </c>
      <c r="T737" s="77" t="s">
        <v>2322</v>
      </c>
      <c r="U737" s="70"/>
      <c r="V737" s="58"/>
      <c r="W737" s="68" t="s">
        <v>2323</v>
      </c>
      <c r="X737" s="65"/>
      <c r="Y737" s="66"/>
      <c r="Z737" s="56" t="n">
        <v>6294.8</v>
      </c>
      <c r="AA737" s="65" t="s">
        <v>39</v>
      </c>
      <c r="AB737" s="58" t="n">
        <v>1107</v>
      </c>
      <c r="AC737" s="78"/>
      <c r="AD737" s="78"/>
      <c r="AE737" s="78"/>
    </row>
    <row r="738" customFormat="false" ht="44.95" hidden="false" customHeight="true" outlineLevel="0" collapsed="false">
      <c r="A738" s="51" t="s">
        <v>2315</v>
      </c>
      <c r="B738" s="51" t="s">
        <v>2316</v>
      </c>
      <c r="C738" s="208" t="s">
        <v>269</v>
      </c>
      <c r="D738" s="208"/>
      <c r="E738" s="52"/>
      <c r="F738" s="89" t="n">
        <v>43525</v>
      </c>
      <c r="G738" s="63" t="s">
        <v>176</v>
      </c>
      <c r="H738" s="209" t="str">
        <f aca="false">ROUND(H737*81/1000,2)&amp;" ppb"</f>
        <v>0.99 ppb</v>
      </c>
      <c r="I738" s="91" t="s">
        <v>39</v>
      </c>
      <c r="J738" s="210" t="str">
        <f aca="false">ROUND(J737*81/1000,2)&amp;" ppb"</f>
        <v>1.64 ppb</v>
      </c>
      <c r="K738" s="209" t="str">
        <f aca="false">"&lt;"&amp;ROUND(RIGHT(K737,LEN(K737)-1)*81/1000,2)&amp;" ppb"</f>
        <v>&lt;8.9 ppb</v>
      </c>
      <c r="L738" s="70"/>
      <c r="M738" s="210"/>
      <c r="N738" s="209" t="str">
        <f aca="false">ROUND(N737*1760/1000,2)&amp;" ppb"</f>
        <v>15.49 ppb</v>
      </c>
      <c r="O738" s="91" t="s">
        <v>39</v>
      </c>
      <c r="P738" s="210" t="str">
        <f aca="false">ROUND(P737*1760/1000,2)&amp;" ppb"</f>
        <v>19.15 ppb</v>
      </c>
      <c r="Q738" s="209" t="str">
        <f aca="false">ROUND(Q737*246/1000,2)&amp;" ppb"</f>
        <v>8.32 ppb</v>
      </c>
      <c r="R738" s="91" t="s">
        <v>39</v>
      </c>
      <c r="S738" s="210" t="str">
        <f aca="false">ROUND(S737*246/1000,2)&amp;" ppb"</f>
        <v>4.96 ppb</v>
      </c>
      <c r="T738" s="209" t="str">
        <f aca="false">"&lt;"&amp;ROUND(RIGHT(T737,LEN(T737)-1)*246/1000,2)&amp;" ppb"</f>
        <v>&lt;14.7 ppb</v>
      </c>
      <c r="U738" s="70"/>
      <c r="V738" s="210"/>
      <c r="W738" s="56"/>
      <c r="X738" s="70"/>
      <c r="Y738" s="58"/>
      <c r="Z738" s="209" t="str">
        <f aca="false">ROUND(Z737*81/1000,2)&amp;" ppb"</f>
        <v>509.88 ppb</v>
      </c>
      <c r="AA738" s="91" t="s">
        <v>39</v>
      </c>
      <c r="AB738" s="210" t="str">
        <f aca="false">ROUND(AB737*81/1000,2)&amp;" ppb"</f>
        <v>89.67 ppb</v>
      </c>
      <c r="AC738" s="71"/>
      <c r="AD738" s="70"/>
      <c r="AE738" s="72"/>
    </row>
    <row r="739" s="3" customFormat="true" ht="33.15" hidden="false" customHeight="true" outlineLevel="0" collapsed="false">
      <c r="A739" s="13" t="s">
        <v>2324</v>
      </c>
      <c r="B739" s="13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6"/>
    </row>
    <row r="740" customFormat="false" ht="38.05" hidden="false" customHeight="true" outlineLevel="0" collapsed="false">
      <c r="A740" s="18" t="s">
        <v>21</v>
      </c>
      <c r="B740" s="18" t="s">
        <v>22</v>
      </c>
      <c r="C740" s="18" t="s">
        <v>23</v>
      </c>
      <c r="D740" s="18" t="s">
        <v>24</v>
      </c>
      <c r="E740" s="18" t="s">
        <v>25</v>
      </c>
      <c r="F740" s="327" t="s">
        <v>26</v>
      </c>
      <c r="G740" s="18"/>
      <c r="H740" s="20"/>
      <c r="I740" s="21" t="s">
        <v>27</v>
      </c>
      <c r="J740" s="22"/>
      <c r="K740" s="20"/>
      <c r="L740" s="21" t="s">
        <v>28</v>
      </c>
      <c r="M740" s="22"/>
      <c r="N740" s="20"/>
      <c r="O740" s="21" t="s">
        <v>29</v>
      </c>
      <c r="P740" s="22"/>
      <c r="Q740" s="20"/>
      <c r="R740" s="21" t="s">
        <v>30</v>
      </c>
      <c r="S740" s="22"/>
      <c r="T740" s="23"/>
      <c r="U740" s="21" t="s">
        <v>31</v>
      </c>
      <c r="V740" s="22"/>
      <c r="W740" s="20"/>
      <c r="X740" s="21" t="s">
        <v>32</v>
      </c>
      <c r="Y740" s="22"/>
      <c r="Z740" s="20"/>
      <c r="AA740" s="21" t="s">
        <v>33</v>
      </c>
      <c r="AB740" s="22"/>
      <c r="AC740" s="18" t="s">
        <v>34</v>
      </c>
      <c r="AD740" s="18"/>
      <c r="AE740" s="18"/>
    </row>
    <row r="741" customFormat="false" ht="43.85" hidden="false" customHeight="true" outlineLevel="0" collapsed="false">
      <c r="A741" s="202" t="s">
        <v>2325</v>
      </c>
      <c r="B741" s="24" t="s">
        <v>2326</v>
      </c>
      <c r="C741" s="203" t="s">
        <v>2310</v>
      </c>
      <c r="D741" s="25" t="n">
        <v>10.754</v>
      </c>
      <c r="E741" s="26" t="n">
        <v>190926</v>
      </c>
      <c r="F741" s="27" t="n">
        <v>43734</v>
      </c>
      <c r="G741" s="28" t="s">
        <v>208</v>
      </c>
      <c r="H741" s="35" t="n">
        <v>47.14</v>
      </c>
      <c r="I741" s="59" t="s">
        <v>39</v>
      </c>
      <c r="J741" s="36" t="n">
        <v>21.98</v>
      </c>
      <c r="K741" s="35" t="n">
        <v>74.58</v>
      </c>
      <c r="L741" s="59" t="s">
        <v>39</v>
      </c>
      <c r="M741" s="36" t="n">
        <v>116.6</v>
      </c>
      <c r="N741" s="35" t="s">
        <v>2327</v>
      </c>
      <c r="O741" s="30"/>
      <c r="P741" s="36"/>
      <c r="Q741" s="35" t="n">
        <v>19.95</v>
      </c>
      <c r="R741" s="59" t="s">
        <v>39</v>
      </c>
      <c r="S741" s="36" t="n">
        <v>25.22</v>
      </c>
      <c r="T741" s="35" t="n">
        <v>42.26</v>
      </c>
      <c r="U741" s="30" t="s">
        <v>39</v>
      </c>
      <c r="V741" s="36" t="n">
        <v>75.16</v>
      </c>
      <c r="W741" s="60" t="s">
        <v>2328</v>
      </c>
      <c r="X741" s="59"/>
      <c r="Y741" s="34"/>
      <c r="Z741" s="35" t="n">
        <v>4238.9</v>
      </c>
      <c r="AA741" s="59" t="s">
        <v>39</v>
      </c>
      <c r="AB741" s="294" t="n">
        <v>999.8</v>
      </c>
      <c r="AC741" s="12"/>
      <c r="AD741" s="12"/>
      <c r="AE741" s="12"/>
    </row>
    <row r="742" customFormat="false" ht="38.95" hidden="false" customHeight="true" outlineLevel="0" collapsed="false">
      <c r="A742" s="289" t="s">
        <v>2315</v>
      </c>
      <c r="B742" s="39" t="s">
        <v>2316</v>
      </c>
      <c r="C742" s="204" t="s">
        <v>269</v>
      </c>
      <c r="D742" s="204"/>
      <c r="E742" s="61"/>
      <c r="F742" s="40" t="n">
        <v>43745</v>
      </c>
      <c r="G742" s="28" t="s">
        <v>176</v>
      </c>
      <c r="H742" s="205" t="str">
        <f aca="false">ROUND(H741*81/1000,2)&amp;" ppb"</f>
        <v>3.82 ppb</v>
      </c>
      <c r="I742" s="33" t="s">
        <v>39</v>
      </c>
      <c r="J742" s="206" t="str">
        <f aca="false">ROUND(J741*81/1000,2)&amp;" ppb"</f>
        <v>1.78 ppb</v>
      </c>
      <c r="K742" s="205" t="str">
        <f aca="false">ROUND(K741*81/1000,2)&amp;" ppb"</f>
        <v>6.04 ppb</v>
      </c>
      <c r="L742" s="33" t="s">
        <v>39</v>
      </c>
      <c r="M742" s="206" t="str">
        <f aca="false">ROUND(M741*81/1000,2)&amp;" ppb"</f>
        <v>9.44 ppb</v>
      </c>
      <c r="N742" s="205" t="str">
        <f aca="false">"&lt;"&amp;ROUND(RIGHT(N741,LEN(N741)-1)*1760/1000,2)&amp;" ppb"</f>
        <v>&lt;12.21 ppb</v>
      </c>
      <c r="O742" s="33"/>
      <c r="P742" s="206"/>
      <c r="Q742" s="205" t="str">
        <f aca="false">ROUND(Q741*246/1000,2)&amp;" ppb"</f>
        <v>4.91 ppb</v>
      </c>
      <c r="R742" s="33" t="s">
        <v>39</v>
      </c>
      <c r="S742" s="206" t="str">
        <f aca="false">ROUND(S741*246/1000,2)&amp;" ppb"</f>
        <v>6.2 ppb</v>
      </c>
      <c r="T742" s="205" t="str">
        <f aca="false">ROUND(T741*246/1000,2)&amp;" ppb"</f>
        <v>10.4 ppb</v>
      </c>
      <c r="U742" s="33" t="s">
        <v>39</v>
      </c>
      <c r="V742" s="206" t="str">
        <f aca="false">ROUND(V741*246/1000,2)&amp;" ppb"</f>
        <v>18.49 ppb</v>
      </c>
      <c r="W742" s="35"/>
      <c r="X742" s="33"/>
      <c r="Y742" s="36"/>
      <c r="Z742" s="205" t="str">
        <f aca="false">ROUND(Z741*81/1000,2)&amp;" ppb"</f>
        <v>343.35 ppb</v>
      </c>
      <c r="AA742" s="33" t="s">
        <v>39</v>
      </c>
      <c r="AB742" s="206" t="str">
        <f aca="false">ROUND(AB741*81/1000,2)&amp;" ppb"</f>
        <v>80.98 ppb</v>
      </c>
      <c r="AC742" s="29"/>
      <c r="AD742" s="33"/>
      <c r="AE742" s="31"/>
    </row>
    <row r="743" s="3" customFormat="true" ht="35.95" hidden="false" customHeight="true" outlineLevel="0" collapsed="false">
      <c r="A743" s="13" t="s">
        <v>2329</v>
      </c>
      <c r="B743" s="13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6"/>
    </row>
    <row r="744" customFormat="false" ht="35.95" hidden="false" customHeight="true" outlineLevel="0" collapsed="false">
      <c r="A744" s="18" t="s">
        <v>21</v>
      </c>
      <c r="B744" s="18" t="s">
        <v>22</v>
      </c>
      <c r="C744" s="18" t="s">
        <v>23</v>
      </c>
      <c r="D744" s="18" t="s">
        <v>24</v>
      </c>
      <c r="E744" s="18" t="s">
        <v>25</v>
      </c>
      <c r="F744" s="327" t="s">
        <v>26</v>
      </c>
      <c r="G744" s="18"/>
      <c r="H744" s="20"/>
      <c r="I744" s="21" t="s">
        <v>27</v>
      </c>
      <c r="J744" s="22"/>
      <c r="K744" s="20"/>
      <c r="L744" s="21" t="s">
        <v>28</v>
      </c>
      <c r="M744" s="22"/>
      <c r="N744" s="20"/>
      <c r="O744" s="21" t="s">
        <v>29</v>
      </c>
      <c r="P744" s="22"/>
      <c r="Q744" s="20"/>
      <c r="R744" s="21" t="s">
        <v>30</v>
      </c>
      <c r="S744" s="22"/>
      <c r="T744" s="23"/>
      <c r="U744" s="21" t="s">
        <v>31</v>
      </c>
      <c r="V744" s="22"/>
      <c r="W744" s="20"/>
      <c r="X744" s="21" t="s">
        <v>32</v>
      </c>
      <c r="Y744" s="22"/>
      <c r="Z744" s="20"/>
      <c r="AA744" s="21" t="s">
        <v>33</v>
      </c>
      <c r="AB744" s="22"/>
      <c r="AC744" s="18" t="s">
        <v>1771</v>
      </c>
      <c r="AD744" s="18"/>
      <c r="AE744" s="18"/>
    </row>
    <row r="745" customFormat="false" ht="43.85" hidden="false" customHeight="true" outlineLevel="0" collapsed="false">
      <c r="A745" s="202" t="s">
        <v>2330</v>
      </c>
      <c r="B745" s="24" t="s">
        <v>2331</v>
      </c>
      <c r="C745" s="203" t="s">
        <v>2332</v>
      </c>
      <c r="D745" s="25" t="n">
        <v>21.516</v>
      </c>
      <c r="E745" s="26" t="n">
        <v>200302</v>
      </c>
      <c r="F745" s="27" t="n">
        <v>43892</v>
      </c>
      <c r="G745" s="28" t="s">
        <v>208</v>
      </c>
      <c r="H745" s="35" t="n">
        <v>45060</v>
      </c>
      <c r="I745" s="59" t="s">
        <v>39</v>
      </c>
      <c r="J745" s="36" t="n">
        <v>2019</v>
      </c>
      <c r="K745" s="35" t="n">
        <v>28170</v>
      </c>
      <c r="L745" s="59" t="s">
        <v>39</v>
      </c>
      <c r="M745" s="36" t="n">
        <v>2292</v>
      </c>
      <c r="N745" s="35" t="n">
        <v>2328</v>
      </c>
      <c r="O745" s="30" t="s">
        <v>39</v>
      </c>
      <c r="P745" s="308" t="n">
        <v>72.4</v>
      </c>
      <c r="Q745" s="35" t="n">
        <v>10940</v>
      </c>
      <c r="R745" s="59" t="s">
        <v>39</v>
      </c>
      <c r="S745" s="36" t="n">
        <v>708.1</v>
      </c>
      <c r="T745" s="35" t="n">
        <v>6009</v>
      </c>
      <c r="U745" s="30" t="s">
        <v>39</v>
      </c>
      <c r="V745" s="36" t="n">
        <v>568.3</v>
      </c>
      <c r="W745" s="35" t="n">
        <v>222.88</v>
      </c>
      <c r="X745" s="30" t="s">
        <v>39</v>
      </c>
      <c r="Y745" s="36" t="n">
        <v>593.6</v>
      </c>
      <c r="Z745" s="35" t="n">
        <v>20544</v>
      </c>
      <c r="AA745" s="59" t="s">
        <v>39</v>
      </c>
      <c r="AB745" s="294" t="n">
        <v>611.8</v>
      </c>
      <c r="AC745" s="35" t="n">
        <v>68019</v>
      </c>
      <c r="AD745" s="33" t="s">
        <v>39</v>
      </c>
      <c r="AE745" s="36" t="n">
        <v>49610</v>
      </c>
      <c r="BM745" s="113"/>
      <c r="BN745" s="113"/>
      <c r="BO745" s="113"/>
      <c r="BP745" s="113"/>
      <c r="BQ745" s="113"/>
      <c r="BR745" s="113"/>
      <c r="BS745" s="113"/>
      <c r="BT745" s="113"/>
      <c r="BU745" s="113"/>
      <c r="BV745" s="113"/>
      <c r="BW745" s="113"/>
      <c r="BX745" s="113"/>
      <c r="BY745" s="113"/>
      <c r="BZ745" s="113"/>
      <c r="CA745" s="113"/>
      <c r="CB745" s="113"/>
      <c r="CC745" s="113"/>
      <c r="CD745" s="113"/>
      <c r="CE745" s="113"/>
      <c r="CF745" s="113"/>
      <c r="CG745" s="113"/>
      <c r="CH745" s="113"/>
      <c r="CI745" s="113"/>
      <c r="CJ745" s="113"/>
      <c r="CK745" s="113"/>
      <c r="CL745" s="113"/>
      <c r="CM745" s="113"/>
      <c r="CN745" s="113"/>
      <c r="CO745" s="113"/>
      <c r="CP745" s="113"/>
      <c r="CQ745" s="113"/>
      <c r="CR745" s="113"/>
      <c r="CS745" s="113"/>
      <c r="CT745" s="113"/>
      <c r="CU745" s="113"/>
      <c r="CV745" s="113"/>
      <c r="CW745" s="113"/>
      <c r="CX745" s="113"/>
      <c r="CY745" s="113"/>
      <c r="CZ745" s="113"/>
      <c r="DA745" s="113"/>
      <c r="DB745" s="113"/>
      <c r="DC745" s="113"/>
      <c r="DD745" s="113"/>
      <c r="DE745" s="113"/>
      <c r="DF745" s="113"/>
      <c r="DG745" s="113"/>
      <c r="DH745" s="113"/>
      <c r="DI745" s="113"/>
      <c r="DJ745" s="113"/>
      <c r="DK745" s="113"/>
      <c r="DL745" s="113"/>
      <c r="DM745" s="113"/>
      <c r="DN745" s="113"/>
      <c r="DO745" s="113"/>
      <c r="DP745" s="113"/>
      <c r="DQ745" s="113"/>
      <c r="DR745" s="113"/>
      <c r="DS745" s="113"/>
      <c r="DT745" s="113"/>
      <c r="DU745" s="113"/>
      <c r="DV745" s="113"/>
      <c r="DW745" s="113"/>
      <c r="DX745" s="113"/>
      <c r="DY745" s="113"/>
      <c r="DZ745" s="113"/>
      <c r="EA745" s="113"/>
      <c r="EB745" s="113"/>
      <c r="EC745" s="113"/>
      <c r="ED745" s="113"/>
      <c r="EE745" s="113"/>
      <c r="EF745" s="113"/>
      <c r="EG745" s="113"/>
      <c r="EH745" s="113"/>
      <c r="EI745" s="113"/>
      <c r="EJ745" s="113"/>
      <c r="EK745" s="113"/>
      <c r="EL745" s="113"/>
      <c r="EM745" s="113"/>
      <c r="EN745" s="113"/>
      <c r="EO745" s="113"/>
      <c r="EP745" s="113"/>
      <c r="EQ745" s="113"/>
      <c r="ER745" s="113"/>
      <c r="ES745" s="113"/>
      <c r="ET745" s="113"/>
      <c r="EU745" s="113"/>
      <c r="EV745" s="113"/>
      <c r="EW745" s="113"/>
      <c r="EX745" s="113"/>
      <c r="EY745" s="113"/>
      <c r="EZ745" s="113"/>
      <c r="FA745" s="113"/>
      <c r="FB745" s="113"/>
      <c r="FC745" s="113"/>
      <c r="FD745" s="113"/>
      <c r="FE745" s="113"/>
      <c r="FF745" s="113"/>
      <c r="FG745" s="113"/>
      <c r="FH745" s="113"/>
      <c r="FI745" s="113"/>
      <c r="FJ745" s="113"/>
      <c r="FK745" s="113"/>
      <c r="FL745" s="113"/>
      <c r="FM745" s="113"/>
      <c r="FN745" s="113"/>
      <c r="FO745" s="113"/>
      <c r="FP745" s="113"/>
      <c r="FQ745" s="113"/>
      <c r="FR745" s="113"/>
      <c r="FS745" s="113"/>
      <c r="FT745" s="113"/>
      <c r="FU745" s="113"/>
      <c r="FV745" s="113"/>
      <c r="FW745" s="113"/>
      <c r="FX745" s="113"/>
      <c r="FY745" s="113"/>
      <c r="FZ745" s="113"/>
      <c r="GA745" s="113"/>
      <c r="GB745" s="113"/>
      <c r="GC745" s="113"/>
      <c r="GD745" s="113"/>
      <c r="GE745" s="113"/>
      <c r="GF745" s="113"/>
      <c r="GG745" s="113"/>
      <c r="GH745" s="113"/>
      <c r="GI745" s="113"/>
      <c r="GJ745" s="113"/>
      <c r="GK745" s="113"/>
      <c r="GL745" s="113"/>
      <c r="GM745" s="113"/>
      <c r="GN745" s="113"/>
      <c r="GO745" s="113"/>
      <c r="GP745" s="113"/>
      <c r="GQ745" s="113"/>
      <c r="GR745" s="113"/>
      <c r="GS745" s="113"/>
      <c r="GT745" s="113"/>
      <c r="GU745" s="113"/>
      <c r="GV745" s="113"/>
      <c r="GW745" s="113"/>
      <c r="GX745" s="113"/>
      <c r="GY745" s="113"/>
      <c r="GZ745" s="113"/>
      <c r="HA745" s="113"/>
      <c r="HB745" s="113"/>
      <c r="HC745" s="113"/>
      <c r="HD745" s="113"/>
      <c r="HE745" s="113"/>
      <c r="HF745" s="113"/>
      <c r="HG745" s="113"/>
      <c r="HH745" s="113"/>
      <c r="HI745" s="113"/>
      <c r="HJ745" s="113"/>
      <c r="HK745" s="113"/>
      <c r="HL745" s="113"/>
      <c r="HM745" s="113"/>
      <c r="HN745" s="113"/>
      <c r="HO745" s="113"/>
      <c r="HP745" s="113"/>
      <c r="HQ745" s="113"/>
      <c r="HR745" s="113"/>
      <c r="HS745" s="113"/>
      <c r="HT745" s="113"/>
      <c r="HU745" s="113"/>
      <c r="HV745" s="113"/>
      <c r="HW745" s="113"/>
      <c r="HX745" s="113"/>
      <c r="HY745" s="113"/>
      <c r="HZ745" s="113"/>
      <c r="IA745" s="113"/>
      <c r="IB745" s="113"/>
      <c r="IC745" s="113"/>
      <c r="ID745" s="113"/>
      <c r="IE745" s="113"/>
      <c r="IF745" s="113"/>
      <c r="IG745" s="113"/>
      <c r="IH745" s="113"/>
      <c r="II745" s="113"/>
      <c r="IJ745" s="113"/>
      <c r="IK745" s="113"/>
      <c r="IL745" s="113"/>
      <c r="IM745" s="113"/>
      <c r="IN745" s="113"/>
      <c r="IO745" s="113"/>
      <c r="IP745" s="113"/>
      <c r="IQ745" s="113"/>
      <c r="IR745" s="113"/>
      <c r="IS745" s="113"/>
      <c r="IT745" s="113"/>
      <c r="IU745" s="113"/>
      <c r="IV745" s="113"/>
    </row>
    <row r="746" customFormat="false" ht="34.3" hidden="false" customHeight="true" outlineLevel="0" collapsed="false">
      <c r="A746" s="93" t="s">
        <v>2333</v>
      </c>
      <c r="B746" s="93"/>
      <c r="C746" s="365" t="s">
        <v>2334</v>
      </c>
      <c r="D746" s="95"/>
      <c r="E746" s="97"/>
      <c r="F746" s="96" t="n">
        <v>43914</v>
      </c>
      <c r="G746" s="28" t="s">
        <v>176</v>
      </c>
      <c r="H746" s="205" t="str">
        <f aca="false">ROUND(H745*81/1000,2)&amp;" ppb"</f>
        <v>3649.86 ppb</v>
      </c>
      <c r="I746" s="33" t="s">
        <v>39</v>
      </c>
      <c r="J746" s="206" t="str">
        <f aca="false">ROUND(J745*81/1000,2)&amp;" ppb"</f>
        <v>163.54 ppb</v>
      </c>
      <c r="K746" s="205" t="str">
        <f aca="false">ROUND(K745*81/1000,2)&amp;" ppb"</f>
        <v>2281.77 ppb</v>
      </c>
      <c r="L746" s="33" t="s">
        <v>39</v>
      </c>
      <c r="M746" s="206" t="str">
        <f aca="false">ROUND(M745*81/1000,2)&amp;" ppb"</f>
        <v>185.65 ppb</v>
      </c>
      <c r="N746" s="205" t="str">
        <f aca="false">ROUND(N745*1760/1000,2)&amp;" ppb"</f>
        <v>4097.28 ppb</v>
      </c>
      <c r="O746" s="33" t="s">
        <v>39</v>
      </c>
      <c r="P746" s="206" t="str">
        <f aca="false">ROUND(P745*1760/1000,2)&amp;" ppb"</f>
        <v>127.42 ppb</v>
      </c>
      <c r="Q746" s="205" t="str">
        <f aca="false">ROUND(Q745*246/1000,2)&amp;" ppb"</f>
        <v>2691.24 ppb</v>
      </c>
      <c r="R746" s="33" t="s">
        <v>39</v>
      </c>
      <c r="S746" s="206" t="str">
        <f aca="false">ROUND(S745*246/1000,2)&amp;" ppb"</f>
        <v>174.19 ppb</v>
      </c>
      <c r="T746" s="205" t="str">
        <f aca="false">ROUND(T745*246/1000,2)&amp;" ppb"</f>
        <v>1478.21 ppb</v>
      </c>
      <c r="U746" s="33" t="s">
        <v>39</v>
      </c>
      <c r="V746" s="206" t="str">
        <f aca="false">ROUND(V745*246/1000,2)&amp;" ppb"</f>
        <v>139.8 ppb</v>
      </c>
      <c r="W746" s="35"/>
      <c r="X746" s="33"/>
      <c r="Y746" s="36"/>
      <c r="Z746" s="205" t="str">
        <f aca="false">ROUND(Z745*81/1000,2)&amp;" ppb"</f>
        <v>1664.06 ppb</v>
      </c>
      <c r="AA746" s="33" t="s">
        <v>39</v>
      </c>
      <c r="AB746" s="366" t="str">
        <f aca="false">ROUND(AB745*81/1000,2)&amp;" ppb"</f>
        <v>49.56 ppb</v>
      </c>
      <c r="AC746" s="205" t="str">
        <f aca="false">ROUND(AC745*32300/1000000,2)&amp;" ppm"</f>
        <v>2197.01 ppm</v>
      </c>
      <c r="AD746" s="33" t="s">
        <v>39</v>
      </c>
      <c r="AE746" s="366" t="str">
        <f aca="false">ROUND(AE745*32300/1000000,2)&amp;" ppm"</f>
        <v>1602.4 ppm</v>
      </c>
      <c r="BM746" s="113"/>
      <c r="BN746" s="113"/>
      <c r="BO746" s="113"/>
      <c r="BP746" s="113"/>
      <c r="BQ746" s="113"/>
      <c r="BR746" s="113"/>
      <c r="BS746" s="113"/>
      <c r="BT746" s="113"/>
      <c r="BU746" s="113"/>
      <c r="BV746" s="113"/>
      <c r="BW746" s="113"/>
      <c r="BX746" s="113"/>
      <c r="BY746" s="113"/>
      <c r="BZ746" s="113"/>
      <c r="CA746" s="113"/>
      <c r="CB746" s="113"/>
      <c r="CC746" s="113"/>
      <c r="CD746" s="113"/>
      <c r="CE746" s="113"/>
      <c r="CF746" s="113"/>
      <c r="CG746" s="113"/>
      <c r="CH746" s="113"/>
      <c r="CI746" s="113"/>
      <c r="CJ746" s="113"/>
      <c r="CK746" s="113"/>
      <c r="CL746" s="113"/>
      <c r="CM746" s="113"/>
      <c r="CN746" s="113"/>
      <c r="CO746" s="113"/>
      <c r="CP746" s="113"/>
      <c r="CQ746" s="113"/>
      <c r="CR746" s="113"/>
      <c r="CS746" s="113"/>
      <c r="CT746" s="113"/>
      <c r="CU746" s="113"/>
      <c r="CV746" s="113"/>
      <c r="CW746" s="113"/>
      <c r="CX746" s="113"/>
      <c r="CY746" s="113"/>
      <c r="CZ746" s="113"/>
      <c r="DA746" s="113"/>
      <c r="DB746" s="113"/>
      <c r="DC746" s="113"/>
      <c r="DD746" s="113"/>
      <c r="DE746" s="113"/>
      <c r="DF746" s="113"/>
      <c r="DG746" s="113"/>
      <c r="DH746" s="113"/>
      <c r="DI746" s="113"/>
      <c r="DJ746" s="113"/>
      <c r="DK746" s="113"/>
      <c r="DL746" s="113"/>
      <c r="DM746" s="113"/>
      <c r="DN746" s="113"/>
      <c r="DO746" s="113"/>
      <c r="DP746" s="113"/>
      <c r="DQ746" s="113"/>
      <c r="DR746" s="113"/>
      <c r="DS746" s="113"/>
      <c r="DT746" s="113"/>
      <c r="DU746" s="113"/>
      <c r="DV746" s="113"/>
      <c r="DW746" s="113"/>
      <c r="DX746" s="113"/>
      <c r="DY746" s="113"/>
      <c r="DZ746" s="113"/>
      <c r="EA746" s="113"/>
      <c r="EB746" s="113"/>
      <c r="EC746" s="113"/>
      <c r="ED746" s="113"/>
      <c r="EE746" s="113"/>
      <c r="EF746" s="113"/>
      <c r="EG746" s="113"/>
      <c r="EH746" s="113"/>
      <c r="EI746" s="113"/>
      <c r="EJ746" s="113"/>
      <c r="EK746" s="113"/>
      <c r="EL746" s="113"/>
      <c r="EM746" s="113"/>
      <c r="EN746" s="113"/>
      <c r="EO746" s="113"/>
      <c r="EP746" s="113"/>
      <c r="EQ746" s="113"/>
      <c r="ER746" s="113"/>
      <c r="ES746" s="113"/>
      <c r="ET746" s="113"/>
      <c r="EU746" s="113"/>
      <c r="EV746" s="113"/>
      <c r="EW746" s="113"/>
      <c r="EX746" s="113"/>
      <c r="EY746" s="113"/>
      <c r="EZ746" s="113"/>
      <c r="FA746" s="113"/>
      <c r="FB746" s="113"/>
      <c r="FC746" s="113"/>
      <c r="FD746" s="113"/>
      <c r="FE746" s="113"/>
      <c r="FF746" s="113"/>
      <c r="FG746" s="113"/>
      <c r="FH746" s="113"/>
      <c r="FI746" s="113"/>
      <c r="FJ746" s="113"/>
      <c r="FK746" s="113"/>
      <c r="FL746" s="113"/>
      <c r="FM746" s="113"/>
      <c r="FN746" s="113"/>
      <c r="FO746" s="113"/>
      <c r="FP746" s="113"/>
      <c r="FQ746" s="113"/>
      <c r="FR746" s="113"/>
      <c r="FS746" s="113"/>
      <c r="FT746" s="113"/>
      <c r="FU746" s="113"/>
      <c r="FV746" s="113"/>
      <c r="FW746" s="113"/>
      <c r="FX746" s="113"/>
      <c r="FY746" s="113"/>
      <c r="FZ746" s="113"/>
      <c r="GA746" s="113"/>
      <c r="GB746" s="113"/>
      <c r="GC746" s="113"/>
      <c r="GD746" s="113"/>
      <c r="GE746" s="113"/>
      <c r="GF746" s="113"/>
      <c r="GG746" s="113"/>
      <c r="GH746" s="113"/>
      <c r="GI746" s="113"/>
      <c r="GJ746" s="113"/>
      <c r="GK746" s="113"/>
      <c r="GL746" s="113"/>
      <c r="GM746" s="113"/>
      <c r="GN746" s="113"/>
      <c r="GO746" s="113"/>
      <c r="GP746" s="113"/>
      <c r="GQ746" s="113"/>
      <c r="GR746" s="113"/>
      <c r="GS746" s="113"/>
      <c r="GT746" s="113"/>
      <c r="GU746" s="113"/>
      <c r="GV746" s="113"/>
      <c r="GW746" s="113"/>
      <c r="GX746" s="113"/>
      <c r="GY746" s="113"/>
      <c r="GZ746" s="113"/>
      <c r="HA746" s="113"/>
      <c r="HB746" s="113"/>
      <c r="HC746" s="113"/>
      <c r="HD746" s="113"/>
      <c r="HE746" s="113"/>
      <c r="HF746" s="113"/>
      <c r="HG746" s="113"/>
      <c r="HH746" s="113"/>
      <c r="HI746" s="113"/>
      <c r="HJ746" s="113"/>
      <c r="HK746" s="113"/>
      <c r="HL746" s="113"/>
      <c r="HM746" s="113"/>
      <c r="HN746" s="113"/>
      <c r="HO746" s="113"/>
      <c r="HP746" s="113"/>
      <c r="HQ746" s="113"/>
      <c r="HR746" s="113"/>
      <c r="HS746" s="113"/>
      <c r="HT746" s="113"/>
      <c r="HU746" s="113"/>
      <c r="HV746" s="113"/>
      <c r="HW746" s="113"/>
      <c r="HX746" s="113"/>
      <c r="HY746" s="113"/>
      <c r="HZ746" s="113"/>
      <c r="IA746" s="113"/>
      <c r="IB746" s="113"/>
      <c r="IC746" s="113"/>
      <c r="ID746" s="113"/>
      <c r="IE746" s="113"/>
      <c r="IF746" s="113"/>
      <c r="IG746" s="113"/>
      <c r="IH746" s="113"/>
      <c r="II746" s="113"/>
      <c r="IJ746" s="113"/>
      <c r="IK746" s="113"/>
      <c r="IL746" s="113"/>
      <c r="IM746" s="113"/>
      <c r="IN746" s="113"/>
      <c r="IO746" s="113"/>
      <c r="IP746" s="113"/>
      <c r="IQ746" s="113"/>
      <c r="IR746" s="113"/>
      <c r="IS746" s="113"/>
      <c r="IT746" s="113"/>
      <c r="IU746" s="113"/>
      <c r="IV746" s="113"/>
    </row>
    <row r="747" customFormat="false" ht="34.3" hidden="false" customHeight="true" outlineLevel="0" collapsed="false">
      <c r="A747" s="39"/>
      <c r="B747" s="39"/>
      <c r="C747" s="83"/>
      <c r="D747" s="84"/>
      <c r="E747" s="85"/>
      <c r="F747" s="40"/>
      <c r="G747" s="28" t="s">
        <v>2335</v>
      </c>
      <c r="H747" s="35" t="n">
        <f aca="false">H745*0.0013</f>
        <v>58.578</v>
      </c>
      <c r="I747" s="30" t="s">
        <v>39</v>
      </c>
      <c r="J747" s="308" t="n">
        <f aca="false">J745*0.0013</f>
        <v>2.6247</v>
      </c>
      <c r="K747" s="35" t="n">
        <f aca="false">K745*0.0013</f>
        <v>36.621</v>
      </c>
      <c r="L747" s="30" t="s">
        <v>39</v>
      </c>
      <c r="M747" s="308" t="n">
        <f aca="false">M745*0.0013</f>
        <v>2.9796</v>
      </c>
      <c r="N747" s="35" t="n">
        <f aca="false">N745*0.0013</f>
        <v>3.0264</v>
      </c>
      <c r="O747" s="30" t="s">
        <v>39</v>
      </c>
      <c r="P747" s="308" t="n">
        <f aca="false">P745*0.0013</f>
        <v>0.09412</v>
      </c>
      <c r="Q747" s="35" t="n">
        <f aca="false">Q745*0.0013</f>
        <v>14.222</v>
      </c>
      <c r="R747" s="30" t="s">
        <v>39</v>
      </c>
      <c r="S747" s="308" t="n">
        <f aca="false">S745*0.0013</f>
        <v>0.92053</v>
      </c>
      <c r="T747" s="35" t="n">
        <f aca="false">T745*0.0013</f>
        <v>7.8117</v>
      </c>
      <c r="U747" s="30" t="s">
        <v>39</v>
      </c>
      <c r="V747" s="308" t="n">
        <f aca="false">V745*0.0013</f>
        <v>0.73879</v>
      </c>
      <c r="W747" s="35" t="n">
        <f aca="false">W745*0.0013</f>
        <v>0.289744</v>
      </c>
      <c r="X747" s="30" t="s">
        <v>39</v>
      </c>
      <c r="Y747" s="308" t="n">
        <f aca="false">Y745*0.0013</f>
        <v>0.77168</v>
      </c>
      <c r="Z747" s="35" t="n">
        <f aca="false">Z745*0.0013</f>
        <v>26.7072</v>
      </c>
      <c r="AA747" s="30" t="s">
        <v>39</v>
      </c>
      <c r="AB747" s="36" t="n">
        <f aca="false">AB745*0.0013</f>
        <v>0.79534</v>
      </c>
      <c r="AC747" s="35" t="n">
        <f aca="false">AC745*0.0013</f>
        <v>88.4247</v>
      </c>
      <c r="AD747" s="30" t="s">
        <v>39</v>
      </c>
      <c r="AE747" s="36" t="n">
        <f aca="false">AE745*0.0013</f>
        <v>64.493</v>
      </c>
      <c r="BM747" s="113"/>
      <c r="BN747" s="113"/>
      <c r="BO747" s="113"/>
      <c r="BP747" s="113"/>
      <c r="BQ747" s="113"/>
      <c r="BR747" s="113"/>
      <c r="BS747" s="113"/>
      <c r="BT747" s="113"/>
      <c r="BU747" s="113"/>
      <c r="BV747" s="113"/>
      <c r="BW747" s="113"/>
      <c r="BX747" s="113"/>
      <c r="BY747" s="113"/>
      <c r="BZ747" s="113"/>
      <c r="CA747" s="113"/>
      <c r="CB747" s="113"/>
      <c r="CC747" s="113"/>
      <c r="CD747" s="113"/>
      <c r="CE747" s="113"/>
      <c r="CF747" s="113"/>
      <c r="CG747" s="113"/>
      <c r="CH747" s="113"/>
      <c r="CI747" s="113"/>
      <c r="CJ747" s="113"/>
      <c r="CK747" s="113"/>
      <c r="CL747" s="113"/>
      <c r="CM747" s="113"/>
      <c r="CN747" s="113"/>
      <c r="CO747" s="113"/>
      <c r="CP747" s="113"/>
      <c r="CQ747" s="113"/>
      <c r="CR747" s="113"/>
      <c r="CS747" s="113"/>
      <c r="CT747" s="113"/>
      <c r="CU747" s="113"/>
      <c r="CV747" s="113"/>
      <c r="CW747" s="113"/>
      <c r="CX747" s="113"/>
      <c r="CY747" s="113"/>
      <c r="CZ747" s="113"/>
      <c r="DA747" s="113"/>
      <c r="DB747" s="113"/>
      <c r="DC747" s="113"/>
      <c r="DD747" s="113"/>
      <c r="DE747" s="113"/>
      <c r="DF747" s="113"/>
      <c r="DG747" s="113"/>
      <c r="DH747" s="113"/>
      <c r="DI747" s="113"/>
      <c r="DJ747" s="113"/>
      <c r="DK747" s="113"/>
      <c r="DL747" s="113"/>
      <c r="DM747" s="113"/>
      <c r="DN747" s="113"/>
      <c r="DO747" s="113"/>
      <c r="DP747" s="113"/>
      <c r="DQ747" s="113"/>
      <c r="DR747" s="113"/>
      <c r="DS747" s="113"/>
      <c r="DT747" s="113"/>
      <c r="DU747" s="113"/>
      <c r="DV747" s="113"/>
      <c r="DW747" s="113"/>
      <c r="DX747" s="113"/>
      <c r="DY747" s="113"/>
      <c r="DZ747" s="113"/>
      <c r="EA747" s="113"/>
      <c r="EB747" s="113"/>
      <c r="EC747" s="113"/>
      <c r="ED747" s="113"/>
      <c r="EE747" s="113"/>
      <c r="EF747" s="113"/>
      <c r="EG747" s="113"/>
      <c r="EH747" s="113"/>
      <c r="EI747" s="113"/>
      <c r="EJ747" s="113"/>
      <c r="EK747" s="113"/>
      <c r="EL747" s="113"/>
      <c r="EM747" s="113"/>
      <c r="EN747" s="113"/>
      <c r="EO747" s="113"/>
      <c r="EP747" s="113"/>
      <c r="EQ747" s="113"/>
      <c r="ER747" s="113"/>
      <c r="ES747" s="113"/>
      <c r="ET747" s="113"/>
      <c r="EU747" s="113"/>
      <c r="EV747" s="113"/>
      <c r="EW747" s="113"/>
      <c r="EX747" s="113"/>
      <c r="EY747" s="113"/>
      <c r="EZ747" s="113"/>
      <c r="FA747" s="113"/>
      <c r="FB747" s="113"/>
      <c r="FC747" s="113"/>
      <c r="FD747" s="113"/>
      <c r="FE747" s="113"/>
      <c r="FF747" s="113"/>
      <c r="FG747" s="113"/>
      <c r="FH747" s="113"/>
      <c r="FI747" s="113"/>
      <c r="FJ747" s="113"/>
      <c r="FK747" s="113"/>
      <c r="FL747" s="113"/>
      <c r="FM747" s="113"/>
      <c r="FN747" s="113"/>
      <c r="FO747" s="113"/>
      <c r="FP747" s="113"/>
      <c r="FQ747" s="113"/>
      <c r="FR747" s="113"/>
      <c r="FS747" s="113"/>
      <c r="FT747" s="113"/>
      <c r="FU747" s="113"/>
      <c r="FV747" s="113"/>
      <c r="FW747" s="113"/>
      <c r="FX747" s="113"/>
      <c r="FY747" s="113"/>
      <c r="FZ747" s="113"/>
      <c r="GA747" s="113"/>
      <c r="GB747" s="113"/>
      <c r="GC747" s="113"/>
      <c r="GD747" s="113"/>
      <c r="GE747" s="113"/>
      <c r="GF747" s="113"/>
      <c r="GG747" s="113"/>
      <c r="GH747" s="113"/>
      <c r="GI747" s="113"/>
      <c r="GJ747" s="113"/>
      <c r="GK747" s="113"/>
      <c r="GL747" s="113"/>
      <c r="GM747" s="113"/>
      <c r="GN747" s="113"/>
      <c r="GO747" s="113"/>
      <c r="GP747" s="113"/>
      <c r="GQ747" s="113"/>
      <c r="GR747" s="113"/>
      <c r="GS747" s="113"/>
      <c r="GT747" s="113"/>
      <c r="GU747" s="113"/>
      <c r="GV747" s="113"/>
      <c r="GW747" s="113"/>
      <c r="GX747" s="113"/>
      <c r="GY747" s="113"/>
      <c r="GZ747" s="113"/>
      <c r="HA747" s="113"/>
      <c r="HB747" s="113"/>
      <c r="HC747" s="113"/>
      <c r="HD747" s="113"/>
      <c r="HE747" s="113"/>
      <c r="HF747" s="113"/>
      <c r="HG747" s="113"/>
      <c r="HH747" s="113"/>
      <c r="HI747" s="113"/>
      <c r="HJ747" s="113"/>
      <c r="HK747" s="113"/>
      <c r="HL747" s="113"/>
      <c r="HM747" s="113"/>
      <c r="HN747" s="113"/>
      <c r="HO747" s="113"/>
      <c r="HP747" s="113"/>
      <c r="HQ747" s="113"/>
      <c r="HR747" s="113"/>
      <c r="HS747" s="113"/>
      <c r="HT747" s="113"/>
      <c r="HU747" s="113"/>
      <c r="HV747" s="113"/>
      <c r="HW747" s="113"/>
      <c r="HX747" s="113"/>
      <c r="HY747" s="113"/>
      <c r="HZ747" s="113"/>
      <c r="IA747" s="113"/>
      <c r="IB747" s="113"/>
      <c r="IC747" s="113"/>
      <c r="ID747" s="113"/>
      <c r="IE747" s="113"/>
      <c r="IF747" s="113"/>
      <c r="IG747" s="113"/>
      <c r="IH747" s="113"/>
      <c r="II747" s="113"/>
      <c r="IJ747" s="113"/>
      <c r="IK747" s="113"/>
      <c r="IL747" s="113"/>
      <c r="IM747" s="113"/>
      <c r="IN747" s="113"/>
      <c r="IO747" s="113"/>
      <c r="IP747" s="113"/>
      <c r="IQ747" s="113"/>
      <c r="IR747" s="113"/>
      <c r="IS747" s="113"/>
      <c r="IT747" s="113"/>
      <c r="IU747" s="113"/>
      <c r="IV747" s="113"/>
    </row>
    <row r="748" customFormat="false" ht="43.85" hidden="false" customHeight="true" outlineLevel="0" collapsed="false">
      <c r="A748" s="207" t="s">
        <v>2336</v>
      </c>
      <c r="B748" s="41" t="s">
        <v>2337</v>
      </c>
      <c r="C748" s="189" t="s">
        <v>2338</v>
      </c>
      <c r="D748" s="76" t="n">
        <v>15.552</v>
      </c>
      <c r="E748" s="42" t="n">
        <v>200722</v>
      </c>
      <c r="F748" s="62" t="n">
        <v>44034</v>
      </c>
      <c r="G748" s="63" t="s">
        <v>208</v>
      </c>
      <c r="H748" s="56" t="n">
        <v>8740</v>
      </c>
      <c r="I748" s="65" t="s">
        <v>39</v>
      </c>
      <c r="J748" s="58" t="n">
        <v>337.3</v>
      </c>
      <c r="K748" s="56" t="n">
        <v>7803</v>
      </c>
      <c r="L748" s="65" t="s">
        <v>39</v>
      </c>
      <c r="M748" s="58" t="n">
        <v>615.6</v>
      </c>
      <c r="N748" s="56" t="n">
        <v>498.8</v>
      </c>
      <c r="O748" s="98" t="s">
        <v>39</v>
      </c>
      <c r="P748" s="367" t="n">
        <v>14.69</v>
      </c>
      <c r="Q748" s="209" t="n">
        <v>15710</v>
      </c>
      <c r="R748" s="65" t="s">
        <v>39</v>
      </c>
      <c r="S748" s="58" t="n">
        <v>688.2</v>
      </c>
      <c r="T748" s="56" t="n">
        <v>8831</v>
      </c>
      <c r="U748" s="98" t="s">
        <v>39</v>
      </c>
      <c r="V748" s="58" t="n">
        <v>349</v>
      </c>
      <c r="W748" s="77" t="s">
        <v>2339</v>
      </c>
      <c r="X748" s="57"/>
      <c r="Y748" s="58"/>
      <c r="Z748" s="56" t="n">
        <v>4824.2</v>
      </c>
      <c r="AA748" s="65" t="s">
        <v>39</v>
      </c>
      <c r="AB748" s="293" t="n">
        <v>324.5</v>
      </c>
      <c r="AC748" s="78"/>
      <c r="AD748" s="78"/>
      <c r="AE748" s="78"/>
      <c r="BM748" s="113"/>
      <c r="BN748" s="113"/>
      <c r="BO748" s="113"/>
      <c r="BP748" s="113"/>
      <c r="BQ748" s="113"/>
      <c r="BR748" s="113"/>
      <c r="BS748" s="113"/>
      <c r="BT748" s="113"/>
      <c r="BU748" s="113"/>
      <c r="BV748" s="113"/>
      <c r="BW748" s="113"/>
      <c r="BX748" s="113"/>
      <c r="BY748" s="113"/>
      <c r="BZ748" s="113"/>
      <c r="CA748" s="113"/>
      <c r="CB748" s="113"/>
      <c r="CC748" s="113"/>
      <c r="CD748" s="113"/>
      <c r="CE748" s="113"/>
      <c r="CF748" s="113"/>
      <c r="CG748" s="113"/>
      <c r="CH748" s="113"/>
      <c r="CI748" s="113"/>
      <c r="CJ748" s="113"/>
      <c r="CK748" s="113"/>
      <c r="CL748" s="113"/>
      <c r="CM748" s="113"/>
      <c r="CN748" s="113"/>
      <c r="CO748" s="113"/>
      <c r="CP748" s="113"/>
      <c r="CQ748" s="113"/>
      <c r="CR748" s="113"/>
      <c r="CS748" s="113"/>
      <c r="CT748" s="113"/>
      <c r="CU748" s="113"/>
      <c r="CV748" s="113"/>
      <c r="CW748" s="113"/>
      <c r="CX748" s="113"/>
      <c r="CY748" s="113"/>
      <c r="CZ748" s="113"/>
      <c r="DA748" s="113"/>
      <c r="DB748" s="113"/>
      <c r="DC748" s="113"/>
      <c r="DD748" s="113"/>
      <c r="DE748" s="113"/>
      <c r="DF748" s="113"/>
      <c r="DG748" s="113"/>
      <c r="DH748" s="113"/>
      <c r="DI748" s="113"/>
      <c r="DJ748" s="113"/>
      <c r="DK748" s="113"/>
      <c r="DL748" s="113"/>
      <c r="DM748" s="113"/>
      <c r="DN748" s="113"/>
      <c r="DO748" s="113"/>
      <c r="DP748" s="113"/>
      <c r="DQ748" s="113"/>
      <c r="DR748" s="113"/>
      <c r="DS748" s="113"/>
      <c r="DT748" s="113"/>
      <c r="DU748" s="113"/>
      <c r="DV748" s="113"/>
      <c r="DW748" s="113"/>
      <c r="DX748" s="113"/>
      <c r="DY748" s="113"/>
      <c r="DZ748" s="113"/>
      <c r="EA748" s="113"/>
      <c r="EB748" s="113"/>
      <c r="EC748" s="113"/>
      <c r="ED748" s="113"/>
      <c r="EE748" s="113"/>
      <c r="EF748" s="113"/>
      <c r="EG748" s="113"/>
      <c r="EH748" s="113"/>
      <c r="EI748" s="113"/>
      <c r="EJ748" s="113"/>
      <c r="EK748" s="113"/>
      <c r="EL748" s="113"/>
      <c r="EM748" s="113"/>
      <c r="EN748" s="113"/>
      <c r="EO748" s="113"/>
      <c r="EP748" s="113"/>
      <c r="EQ748" s="113"/>
      <c r="ER748" s="113"/>
      <c r="ES748" s="113"/>
      <c r="ET748" s="113"/>
      <c r="EU748" s="113"/>
      <c r="EV748" s="113"/>
      <c r="EW748" s="113"/>
      <c r="EX748" s="113"/>
      <c r="EY748" s="113"/>
      <c r="EZ748" s="113"/>
      <c r="FA748" s="113"/>
      <c r="FB748" s="113"/>
      <c r="FC748" s="113"/>
      <c r="FD748" s="113"/>
      <c r="FE748" s="113"/>
      <c r="FF748" s="113"/>
      <c r="FG748" s="113"/>
      <c r="FH748" s="113"/>
      <c r="FI748" s="113"/>
      <c r="FJ748" s="113"/>
      <c r="FK748" s="113"/>
      <c r="FL748" s="113"/>
      <c r="FM748" s="113"/>
      <c r="FN748" s="113"/>
      <c r="FO748" s="113"/>
      <c r="FP748" s="113"/>
      <c r="FQ748" s="113"/>
      <c r="FR748" s="113"/>
      <c r="FS748" s="113"/>
      <c r="FT748" s="113"/>
      <c r="FU748" s="113"/>
      <c r="FV748" s="113"/>
      <c r="FW748" s="113"/>
      <c r="FX748" s="113"/>
      <c r="FY748" s="113"/>
      <c r="FZ748" s="113"/>
      <c r="GA748" s="113"/>
      <c r="GB748" s="113"/>
      <c r="GC748" s="113"/>
      <c r="GD748" s="113"/>
      <c r="GE748" s="113"/>
      <c r="GF748" s="113"/>
      <c r="GG748" s="113"/>
      <c r="GH748" s="113"/>
      <c r="GI748" s="113"/>
      <c r="GJ748" s="113"/>
      <c r="GK748" s="113"/>
      <c r="GL748" s="113"/>
      <c r="GM748" s="113"/>
      <c r="GN748" s="113"/>
      <c r="GO748" s="113"/>
      <c r="GP748" s="113"/>
      <c r="GQ748" s="113"/>
      <c r="GR748" s="113"/>
      <c r="GS748" s="113"/>
      <c r="GT748" s="113"/>
      <c r="GU748" s="113"/>
      <c r="GV748" s="113"/>
      <c r="GW748" s="113"/>
      <c r="GX748" s="113"/>
      <c r="GY748" s="113"/>
      <c r="GZ748" s="113"/>
      <c r="HA748" s="113"/>
      <c r="HB748" s="113"/>
      <c r="HC748" s="113"/>
      <c r="HD748" s="113"/>
      <c r="HE748" s="113"/>
      <c r="HF748" s="113"/>
      <c r="HG748" s="113"/>
      <c r="HH748" s="113"/>
      <c r="HI748" s="113"/>
      <c r="HJ748" s="113"/>
      <c r="HK748" s="113"/>
      <c r="HL748" s="113"/>
      <c r="HM748" s="113"/>
      <c r="HN748" s="113"/>
      <c r="HO748" s="113"/>
      <c r="HP748" s="113"/>
      <c r="HQ748" s="113"/>
      <c r="HR748" s="113"/>
      <c r="HS748" s="113"/>
      <c r="HT748" s="113"/>
      <c r="HU748" s="113"/>
      <c r="HV748" s="113"/>
      <c r="HW748" s="113"/>
      <c r="HX748" s="113"/>
      <c r="HY748" s="113"/>
      <c r="HZ748" s="113"/>
      <c r="IA748" s="113"/>
      <c r="IB748" s="113"/>
      <c r="IC748" s="113"/>
      <c r="ID748" s="113"/>
      <c r="IE748" s="113"/>
      <c r="IF748" s="113"/>
      <c r="IG748" s="113"/>
      <c r="IH748" s="113"/>
      <c r="II748" s="113"/>
      <c r="IJ748" s="113"/>
      <c r="IK748" s="113"/>
      <c r="IL748" s="113"/>
      <c r="IM748" s="113"/>
      <c r="IN748" s="113"/>
      <c r="IO748" s="113"/>
      <c r="IP748" s="113"/>
      <c r="IQ748" s="113"/>
      <c r="IR748" s="113"/>
      <c r="IS748" s="113"/>
      <c r="IT748" s="113"/>
      <c r="IU748" s="113"/>
      <c r="IV748" s="113"/>
    </row>
    <row r="749" customFormat="false" ht="34.3" hidden="false" customHeight="true" outlineLevel="0" collapsed="false">
      <c r="A749" s="291" t="s">
        <v>2340</v>
      </c>
      <c r="B749" s="51" t="s">
        <v>2341</v>
      </c>
      <c r="C749" s="295" t="s">
        <v>2342</v>
      </c>
      <c r="D749" s="80"/>
      <c r="E749" s="81"/>
      <c r="F749" s="53" t="n">
        <v>44054</v>
      </c>
      <c r="G749" s="63" t="s">
        <v>176</v>
      </c>
      <c r="H749" s="209" t="str">
        <f aca="false">ROUND(H748*81/1000,2)&amp;" ppb"</f>
        <v>707.94 ppb</v>
      </c>
      <c r="I749" s="91" t="s">
        <v>39</v>
      </c>
      <c r="J749" s="210" t="str">
        <f aca="false">ROUND(J748*81/1000,2)&amp;" ppb"</f>
        <v>27.32 ppb</v>
      </c>
      <c r="K749" s="209" t="str">
        <f aca="false">ROUND(K748*81/1000,2)&amp;" ppb"</f>
        <v>632.04 ppb</v>
      </c>
      <c r="L749" s="91" t="s">
        <v>39</v>
      </c>
      <c r="M749" s="210" t="str">
        <f aca="false">ROUND(M748*81/1000,2)&amp;" ppb"</f>
        <v>49.86 ppb</v>
      </c>
      <c r="N749" s="209" t="str">
        <f aca="false">ROUND(N748*1760/1000,2)&amp;" ppb"</f>
        <v>877.89 ppb</v>
      </c>
      <c r="O749" s="91" t="s">
        <v>39</v>
      </c>
      <c r="P749" s="210" t="str">
        <f aca="false">ROUND(P748*1760/1000,2)&amp;" ppb"</f>
        <v>25.85 ppb</v>
      </c>
      <c r="Q749" s="209" t="str">
        <f aca="false">ROUND(Q748*246/1000,2)&amp;" ppb"</f>
        <v>3864.66 ppb</v>
      </c>
      <c r="R749" s="91" t="s">
        <v>39</v>
      </c>
      <c r="S749" s="210" t="str">
        <f aca="false">ROUND(S748*246/1000,2)&amp;" ppb"</f>
        <v>169.3 ppb</v>
      </c>
      <c r="T749" s="209" t="str">
        <f aca="false">ROUND(T748*246/1000,2)&amp;" ppb"</f>
        <v>2172.43 ppb</v>
      </c>
      <c r="U749" s="91" t="s">
        <v>39</v>
      </c>
      <c r="V749" s="210" t="str">
        <f aca="false">ROUND(V748*246/1000,2)&amp;" ppb"</f>
        <v>85.85 ppb</v>
      </c>
      <c r="W749" s="56"/>
      <c r="X749" s="70"/>
      <c r="Y749" s="58"/>
      <c r="Z749" s="209" t="str">
        <f aca="false">ROUND(Z748*81/1000,2)&amp;" ppb"</f>
        <v>390.76 ppb</v>
      </c>
      <c r="AA749" s="91" t="s">
        <v>39</v>
      </c>
      <c r="AB749" s="211" t="str">
        <f aca="false">ROUND(AB748*81/1000,2)&amp;" ppb"</f>
        <v>26.28 ppb</v>
      </c>
      <c r="AC749" s="71"/>
      <c r="AD749" s="70"/>
      <c r="AE749" s="72"/>
      <c r="BM749" s="113"/>
      <c r="BN749" s="113"/>
      <c r="BO749" s="113"/>
      <c r="BP749" s="113"/>
      <c r="BQ749" s="113"/>
      <c r="BR749" s="113"/>
      <c r="BS749" s="113"/>
      <c r="BT749" s="113"/>
      <c r="BU749" s="113"/>
      <c r="BV749" s="113"/>
      <c r="BW749" s="113"/>
      <c r="BX749" s="113"/>
      <c r="BY749" s="113"/>
      <c r="BZ749" s="113"/>
      <c r="CA749" s="113"/>
      <c r="CB749" s="113"/>
      <c r="CC749" s="113"/>
      <c r="CD749" s="113"/>
      <c r="CE749" s="113"/>
      <c r="CF749" s="113"/>
      <c r="CG749" s="113"/>
      <c r="CH749" s="113"/>
      <c r="CI749" s="113"/>
      <c r="CJ749" s="113"/>
      <c r="CK749" s="113"/>
      <c r="CL749" s="113"/>
      <c r="CM749" s="113"/>
      <c r="CN749" s="113"/>
      <c r="CO749" s="113"/>
      <c r="CP749" s="113"/>
      <c r="CQ749" s="113"/>
      <c r="CR749" s="113"/>
      <c r="CS749" s="113"/>
      <c r="CT749" s="113"/>
      <c r="CU749" s="113"/>
      <c r="CV749" s="113"/>
      <c r="CW749" s="113"/>
      <c r="CX749" s="113"/>
      <c r="CY749" s="113"/>
      <c r="CZ749" s="113"/>
      <c r="DA749" s="113"/>
      <c r="DB749" s="113"/>
      <c r="DC749" s="113"/>
      <c r="DD749" s="113"/>
      <c r="DE749" s="113"/>
      <c r="DF749" s="113"/>
      <c r="DG749" s="113"/>
      <c r="DH749" s="113"/>
      <c r="DI749" s="113"/>
      <c r="DJ749" s="113"/>
      <c r="DK749" s="113"/>
      <c r="DL749" s="113"/>
      <c r="DM749" s="113"/>
      <c r="DN749" s="113"/>
      <c r="DO749" s="113"/>
      <c r="DP749" s="113"/>
      <c r="DQ749" s="113"/>
      <c r="DR749" s="113"/>
      <c r="DS749" s="113"/>
      <c r="DT749" s="113"/>
      <c r="DU749" s="113"/>
      <c r="DV749" s="113"/>
      <c r="DW749" s="113"/>
      <c r="DX749" s="113"/>
      <c r="DY749" s="113"/>
      <c r="DZ749" s="113"/>
      <c r="EA749" s="113"/>
      <c r="EB749" s="113"/>
      <c r="EC749" s="113"/>
      <c r="ED749" s="113"/>
      <c r="EE749" s="113"/>
      <c r="EF749" s="113"/>
      <c r="EG749" s="113"/>
      <c r="EH749" s="113"/>
      <c r="EI749" s="113"/>
      <c r="EJ749" s="113"/>
      <c r="EK749" s="113"/>
      <c r="EL749" s="113"/>
      <c r="EM749" s="113"/>
      <c r="EN749" s="113"/>
      <c r="EO749" s="113"/>
      <c r="EP749" s="113"/>
      <c r="EQ749" s="113"/>
      <c r="ER749" s="113"/>
      <c r="ES749" s="113"/>
      <c r="ET749" s="113"/>
      <c r="EU749" s="113"/>
      <c r="EV749" s="113"/>
      <c r="EW749" s="113"/>
      <c r="EX749" s="113"/>
      <c r="EY749" s="113"/>
      <c r="EZ749" s="113"/>
      <c r="FA749" s="113"/>
      <c r="FB749" s="113"/>
      <c r="FC749" s="113"/>
      <c r="FD749" s="113"/>
      <c r="FE749" s="113"/>
      <c r="FF749" s="113"/>
      <c r="FG749" s="113"/>
      <c r="FH749" s="113"/>
      <c r="FI749" s="113"/>
      <c r="FJ749" s="113"/>
      <c r="FK749" s="113"/>
      <c r="FL749" s="113"/>
      <c r="FM749" s="113"/>
      <c r="FN749" s="113"/>
      <c r="FO749" s="113"/>
      <c r="FP749" s="113"/>
      <c r="FQ749" s="113"/>
      <c r="FR749" s="113"/>
      <c r="FS749" s="113"/>
      <c r="FT749" s="113"/>
      <c r="FU749" s="113"/>
      <c r="FV749" s="113"/>
      <c r="FW749" s="113"/>
      <c r="FX749" s="113"/>
      <c r="FY749" s="113"/>
      <c r="FZ749" s="113"/>
      <c r="GA749" s="113"/>
      <c r="GB749" s="113"/>
      <c r="GC749" s="113"/>
      <c r="GD749" s="113"/>
      <c r="GE749" s="113"/>
      <c r="GF749" s="113"/>
      <c r="GG749" s="113"/>
      <c r="GH749" s="113"/>
      <c r="GI749" s="113"/>
      <c r="GJ749" s="113"/>
      <c r="GK749" s="113"/>
      <c r="GL749" s="113"/>
      <c r="GM749" s="113"/>
      <c r="GN749" s="113"/>
      <c r="GO749" s="113"/>
      <c r="GP749" s="113"/>
      <c r="GQ749" s="113"/>
      <c r="GR749" s="113"/>
      <c r="GS749" s="113"/>
      <c r="GT749" s="113"/>
      <c r="GU749" s="113"/>
      <c r="GV749" s="113"/>
      <c r="GW749" s="113"/>
      <c r="GX749" s="113"/>
      <c r="GY749" s="113"/>
      <c r="GZ749" s="113"/>
      <c r="HA749" s="113"/>
      <c r="HB749" s="113"/>
      <c r="HC749" s="113"/>
      <c r="HD749" s="113"/>
      <c r="HE749" s="113"/>
      <c r="HF749" s="113"/>
      <c r="HG749" s="113"/>
      <c r="HH749" s="113"/>
      <c r="HI749" s="113"/>
      <c r="HJ749" s="113"/>
      <c r="HK749" s="113"/>
      <c r="HL749" s="113"/>
      <c r="HM749" s="113"/>
      <c r="HN749" s="113"/>
      <c r="HO749" s="113"/>
      <c r="HP749" s="113"/>
      <c r="HQ749" s="113"/>
      <c r="HR749" s="113"/>
      <c r="HS749" s="113"/>
      <c r="HT749" s="113"/>
      <c r="HU749" s="113"/>
      <c r="HV749" s="113"/>
      <c r="HW749" s="113"/>
      <c r="HX749" s="113"/>
      <c r="HY749" s="113"/>
      <c r="HZ749" s="113"/>
      <c r="IA749" s="113"/>
      <c r="IB749" s="113"/>
      <c r="IC749" s="113"/>
      <c r="ID749" s="113"/>
      <c r="IE749" s="113"/>
      <c r="IF749" s="113"/>
      <c r="IG749" s="113"/>
      <c r="IH749" s="113"/>
      <c r="II749" s="113"/>
      <c r="IJ749" s="113"/>
      <c r="IK749" s="113"/>
      <c r="IL749" s="113"/>
      <c r="IM749" s="113"/>
      <c r="IN749" s="113"/>
      <c r="IO749" s="113"/>
      <c r="IP749" s="113"/>
      <c r="IQ749" s="113"/>
      <c r="IR749" s="113"/>
      <c r="IS749" s="113"/>
      <c r="IT749" s="113"/>
      <c r="IU749" s="113"/>
      <c r="IV749" s="113"/>
    </row>
    <row r="750" customFormat="false" ht="35.7" hidden="false" customHeight="true" outlineLevel="0" collapsed="false">
      <c r="A750" s="330"/>
      <c r="B750" s="330"/>
      <c r="C750" s="63" t="s">
        <v>1770</v>
      </c>
      <c r="D750" s="63"/>
      <c r="E750" s="42"/>
      <c r="F750" s="331"/>
      <c r="G750" s="63" t="s">
        <v>208</v>
      </c>
      <c r="H750" s="332"/>
      <c r="I750" s="70"/>
      <c r="J750" s="288" t="s">
        <v>1771</v>
      </c>
      <c r="K750" s="56" t="n">
        <v>11541</v>
      </c>
      <c r="L750" s="91" t="s">
        <v>39</v>
      </c>
      <c r="M750" s="237" t="n">
        <v>11560</v>
      </c>
      <c r="N750" s="368" t="s">
        <v>2343</v>
      </c>
      <c r="O750" s="368"/>
      <c r="P750" s="368"/>
      <c r="Q750" s="56" t="n">
        <v>1233</v>
      </c>
      <c r="R750" s="98" t="s">
        <v>39</v>
      </c>
      <c r="S750" s="58" t="n">
        <v>92.76</v>
      </c>
      <c r="T750" s="71"/>
      <c r="U750" s="369" t="s">
        <v>81</v>
      </c>
      <c r="V750" s="369"/>
      <c r="W750" s="56" t="n">
        <v>212.23</v>
      </c>
      <c r="X750" s="98" t="s">
        <v>39</v>
      </c>
      <c r="Y750" s="58" t="n">
        <v>493.2</v>
      </c>
      <c r="Z750" s="73"/>
      <c r="AA750" s="70"/>
      <c r="AB750" s="335" t="s">
        <v>2344</v>
      </c>
      <c r="AC750" s="56" t="n">
        <v>1005</v>
      </c>
      <c r="AD750" s="98" t="s">
        <v>39</v>
      </c>
      <c r="AE750" s="58" t="n">
        <v>678.2</v>
      </c>
      <c r="BM750" s="113"/>
      <c r="BN750" s="113"/>
      <c r="BO750" s="113"/>
      <c r="BP750" s="113"/>
      <c r="BQ750" s="113"/>
      <c r="BR750" s="113"/>
      <c r="BS750" s="113"/>
      <c r="BT750" s="113"/>
      <c r="BU750" s="113"/>
      <c r="BV750" s="113"/>
      <c r="BW750" s="113"/>
      <c r="BX750" s="113"/>
      <c r="BY750" s="113"/>
      <c r="BZ750" s="113"/>
      <c r="CA750" s="113"/>
      <c r="CB750" s="113"/>
      <c r="CC750" s="113"/>
      <c r="CD750" s="113"/>
      <c r="CE750" s="113"/>
      <c r="CF750" s="113"/>
      <c r="CG750" s="113"/>
      <c r="CH750" s="113"/>
      <c r="CI750" s="113"/>
      <c r="CJ750" s="113"/>
      <c r="CK750" s="113"/>
      <c r="CL750" s="113"/>
      <c r="CM750" s="113"/>
      <c r="CN750" s="113"/>
      <c r="CO750" s="113"/>
      <c r="CP750" s="113"/>
      <c r="CQ750" s="113"/>
      <c r="CR750" s="113"/>
      <c r="CS750" s="113"/>
      <c r="CT750" s="113"/>
      <c r="CU750" s="113"/>
      <c r="CV750" s="113"/>
      <c r="CW750" s="113"/>
      <c r="CX750" s="113"/>
      <c r="CY750" s="113"/>
      <c r="CZ750" s="113"/>
      <c r="DA750" s="113"/>
      <c r="DB750" s="113"/>
      <c r="DC750" s="113"/>
      <c r="DD750" s="113"/>
      <c r="DE750" s="113"/>
      <c r="DF750" s="113"/>
      <c r="DG750" s="113"/>
      <c r="DH750" s="113"/>
      <c r="DI750" s="113"/>
      <c r="DJ750" s="113"/>
      <c r="DK750" s="113"/>
      <c r="DL750" s="113"/>
      <c r="DM750" s="113"/>
      <c r="DN750" s="113"/>
      <c r="DO750" s="113"/>
      <c r="DP750" s="113"/>
      <c r="DQ750" s="113"/>
      <c r="DR750" s="113"/>
      <c r="DS750" s="113"/>
      <c r="DT750" s="113"/>
      <c r="DU750" s="113"/>
      <c r="DV750" s="113"/>
      <c r="DW750" s="113"/>
      <c r="DX750" s="113"/>
      <c r="DY750" s="113"/>
      <c r="DZ750" s="113"/>
      <c r="EA750" s="113"/>
      <c r="EB750" s="113"/>
      <c r="EC750" s="113"/>
      <c r="ED750" s="113"/>
      <c r="EE750" s="113"/>
      <c r="EF750" s="113"/>
      <c r="EG750" s="113"/>
      <c r="EH750" s="113"/>
      <c r="EI750" s="113"/>
      <c r="EJ750" s="113"/>
      <c r="EK750" s="113"/>
      <c r="EL750" s="113"/>
      <c r="EM750" s="113"/>
      <c r="EN750" s="113"/>
      <c r="EO750" s="113"/>
      <c r="EP750" s="113"/>
      <c r="EQ750" s="113"/>
      <c r="ER750" s="113"/>
      <c r="ES750" s="113"/>
      <c r="ET750" s="113"/>
      <c r="EU750" s="113"/>
      <c r="EV750" s="113"/>
      <c r="EW750" s="113"/>
      <c r="EX750" s="113"/>
      <c r="EY750" s="113"/>
      <c r="EZ750" s="113"/>
      <c r="FA750" s="113"/>
      <c r="FB750" s="113"/>
      <c r="FC750" s="113"/>
      <c r="FD750" s="113"/>
      <c r="FE750" s="113"/>
      <c r="FF750" s="113"/>
      <c r="FG750" s="113"/>
      <c r="FH750" s="113"/>
      <c r="FI750" s="113"/>
      <c r="FJ750" s="113"/>
      <c r="FK750" s="113"/>
      <c r="FL750" s="113"/>
      <c r="FM750" s="113"/>
      <c r="FN750" s="113"/>
      <c r="FO750" s="113"/>
      <c r="FP750" s="113"/>
      <c r="FQ750" s="113"/>
      <c r="FR750" s="113"/>
      <c r="FS750" s="113"/>
      <c r="FT750" s="113"/>
      <c r="FU750" s="113"/>
      <c r="FV750" s="113"/>
      <c r="FW750" s="113"/>
      <c r="FX750" s="113"/>
      <c r="FY750" s="113"/>
      <c r="FZ750" s="113"/>
      <c r="GA750" s="113"/>
      <c r="GB750" s="113"/>
      <c r="GC750" s="113"/>
      <c r="GD750" s="113"/>
      <c r="GE750" s="113"/>
      <c r="GF750" s="113"/>
      <c r="GG750" s="113"/>
      <c r="GH750" s="113"/>
      <c r="GI750" s="113"/>
      <c r="GJ750" s="113"/>
      <c r="GK750" s="113"/>
      <c r="GL750" s="113"/>
      <c r="GM750" s="113"/>
      <c r="GN750" s="113"/>
      <c r="GO750" s="113"/>
      <c r="GP750" s="113"/>
      <c r="GQ750" s="113"/>
      <c r="GR750" s="113"/>
      <c r="GS750" s="113"/>
      <c r="GT750" s="113"/>
      <c r="GU750" s="113"/>
      <c r="GV750" s="113"/>
      <c r="GW750" s="113"/>
      <c r="GX750" s="113"/>
      <c r="GY750" s="113"/>
      <c r="GZ750" s="113"/>
      <c r="HA750" s="113"/>
      <c r="HB750" s="113"/>
      <c r="HC750" s="113"/>
      <c r="HD750" s="113"/>
      <c r="HE750" s="113"/>
      <c r="HF750" s="113"/>
      <c r="HG750" s="113"/>
      <c r="HH750" s="113"/>
      <c r="HI750" s="113"/>
      <c r="HJ750" s="113"/>
      <c r="HK750" s="113"/>
      <c r="HL750" s="113"/>
      <c r="HM750" s="113"/>
      <c r="HN750" s="113"/>
      <c r="HO750" s="113"/>
      <c r="HP750" s="113"/>
      <c r="HQ750" s="113"/>
      <c r="HR750" s="113"/>
      <c r="HS750" s="113"/>
      <c r="HT750" s="113"/>
      <c r="HU750" s="113"/>
      <c r="HV750" s="113"/>
      <c r="HW750" s="113"/>
      <c r="HX750" s="113"/>
      <c r="HY750" s="113"/>
      <c r="HZ750" s="113"/>
      <c r="IA750" s="113"/>
      <c r="IB750" s="113"/>
      <c r="IC750" s="113"/>
      <c r="ID750" s="113"/>
      <c r="IE750" s="113"/>
      <c r="IF750" s="113"/>
      <c r="IG750" s="113"/>
      <c r="IH750" s="113"/>
      <c r="II750" s="113"/>
      <c r="IJ750" s="113"/>
      <c r="IK750" s="113"/>
      <c r="IL750" s="113"/>
      <c r="IM750" s="113"/>
      <c r="IN750" s="113"/>
      <c r="IO750" s="113"/>
      <c r="IP750" s="113"/>
      <c r="IQ750" s="113"/>
      <c r="IR750" s="113"/>
      <c r="IS750" s="113"/>
      <c r="IT750" s="113"/>
      <c r="IU750" s="113"/>
      <c r="IV750" s="113"/>
    </row>
    <row r="751" customFormat="false" ht="35.7" hidden="false" customHeight="true" outlineLevel="0" collapsed="false">
      <c r="A751" s="330"/>
      <c r="B751" s="330"/>
      <c r="C751" s="63"/>
      <c r="D751" s="63"/>
      <c r="E751" s="52"/>
      <c r="F751" s="331"/>
      <c r="G751" s="63" t="s">
        <v>176</v>
      </c>
      <c r="H751" s="332"/>
      <c r="I751" s="70"/>
      <c r="J751" s="58"/>
      <c r="K751" s="209" t="str">
        <f aca="false">ROUND(K750*32300/1000000,2)&amp;" ppm"</f>
        <v>372.77 ppm</v>
      </c>
      <c r="L751" s="91" t="s">
        <v>39</v>
      </c>
      <c r="M751" s="210" t="str">
        <f aca="false">ROUND(M750*32300/1000000,2)&amp;" ppm"</f>
        <v>373.39 ppm</v>
      </c>
      <c r="N751" s="333"/>
      <c r="O751" s="333"/>
      <c r="P751" s="333"/>
      <c r="Q751" s="209" t="str">
        <f aca="false">ROUND(Q750*1760/1000,2)&amp;" ppb"</f>
        <v>2170.08 ppb</v>
      </c>
      <c r="R751" s="91" t="s">
        <v>39</v>
      </c>
      <c r="S751" s="210" t="str">
        <f aca="false">ROUND(S750*1760/1000,2)&amp;" ppb"</f>
        <v>163.26 ppb</v>
      </c>
      <c r="T751" s="71"/>
      <c r="U751" s="72"/>
      <c r="V751" s="72"/>
      <c r="W751" s="56"/>
      <c r="X751" s="70"/>
      <c r="Y751" s="72"/>
      <c r="Z751" s="73"/>
      <c r="AA751" s="72"/>
      <c r="AB751" s="72"/>
      <c r="AC751" s="71"/>
      <c r="AD751" s="70"/>
      <c r="AE751" s="72"/>
      <c r="BM751" s="113"/>
      <c r="BN751" s="113"/>
      <c r="BO751" s="113"/>
      <c r="BP751" s="113"/>
      <c r="BQ751" s="113"/>
      <c r="BR751" s="113"/>
      <c r="BS751" s="113"/>
      <c r="BT751" s="113"/>
      <c r="BU751" s="113"/>
      <c r="BV751" s="113"/>
      <c r="BW751" s="113"/>
      <c r="BX751" s="113"/>
      <c r="BY751" s="113"/>
      <c r="BZ751" s="113"/>
      <c r="CA751" s="113"/>
      <c r="CB751" s="113"/>
      <c r="CC751" s="113"/>
      <c r="CD751" s="113"/>
      <c r="CE751" s="113"/>
      <c r="CF751" s="113"/>
      <c r="CG751" s="113"/>
      <c r="CH751" s="113"/>
      <c r="CI751" s="113"/>
      <c r="CJ751" s="113"/>
      <c r="CK751" s="113"/>
      <c r="CL751" s="113"/>
      <c r="CM751" s="113"/>
      <c r="CN751" s="113"/>
      <c r="CO751" s="113"/>
      <c r="CP751" s="113"/>
      <c r="CQ751" s="113"/>
      <c r="CR751" s="113"/>
      <c r="CS751" s="113"/>
      <c r="CT751" s="113"/>
      <c r="CU751" s="113"/>
      <c r="CV751" s="113"/>
      <c r="CW751" s="113"/>
      <c r="CX751" s="113"/>
      <c r="CY751" s="113"/>
      <c r="CZ751" s="113"/>
      <c r="DA751" s="113"/>
      <c r="DB751" s="113"/>
      <c r="DC751" s="113"/>
      <c r="DD751" s="113"/>
      <c r="DE751" s="113"/>
      <c r="DF751" s="113"/>
      <c r="DG751" s="113"/>
      <c r="DH751" s="113"/>
      <c r="DI751" s="113"/>
      <c r="DJ751" s="113"/>
      <c r="DK751" s="113"/>
      <c r="DL751" s="113"/>
      <c r="DM751" s="113"/>
      <c r="DN751" s="113"/>
      <c r="DO751" s="113"/>
      <c r="DP751" s="113"/>
      <c r="DQ751" s="113"/>
      <c r="DR751" s="113"/>
      <c r="DS751" s="113"/>
      <c r="DT751" s="113"/>
      <c r="DU751" s="113"/>
      <c r="DV751" s="113"/>
      <c r="DW751" s="113"/>
      <c r="DX751" s="113"/>
      <c r="DY751" s="113"/>
      <c r="DZ751" s="113"/>
      <c r="EA751" s="113"/>
      <c r="EB751" s="113"/>
      <c r="EC751" s="113"/>
      <c r="ED751" s="113"/>
      <c r="EE751" s="113"/>
      <c r="EF751" s="113"/>
      <c r="EG751" s="113"/>
      <c r="EH751" s="113"/>
      <c r="EI751" s="113"/>
      <c r="EJ751" s="113"/>
      <c r="EK751" s="113"/>
      <c r="EL751" s="113"/>
      <c r="EM751" s="113"/>
      <c r="EN751" s="113"/>
      <c r="EO751" s="113"/>
      <c r="EP751" s="113"/>
      <c r="EQ751" s="113"/>
      <c r="ER751" s="113"/>
      <c r="ES751" s="113"/>
      <c r="ET751" s="113"/>
      <c r="EU751" s="113"/>
      <c r="EV751" s="113"/>
      <c r="EW751" s="113"/>
      <c r="EX751" s="113"/>
      <c r="EY751" s="113"/>
      <c r="EZ751" s="113"/>
      <c r="FA751" s="113"/>
      <c r="FB751" s="113"/>
      <c r="FC751" s="113"/>
      <c r="FD751" s="113"/>
      <c r="FE751" s="113"/>
      <c r="FF751" s="113"/>
      <c r="FG751" s="113"/>
      <c r="FH751" s="113"/>
      <c r="FI751" s="113"/>
      <c r="FJ751" s="113"/>
      <c r="FK751" s="113"/>
      <c r="FL751" s="113"/>
      <c r="FM751" s="113"/>
      <c r="FN751" s="113"/>
      <c r="FO751" s="113"/>
      <c r="FP751" s="113"/>
      <c r="FQ751" s="113"/>
      <c r="FR751" s="113"/>
      <c r="FS751" s="113"/>
      <c r="FT751" s="113"/>
      <c r="FU751" s="113"/>
      <c r="FV751" s="113"/>
      <c r="FW751" s="113"/>
      <c r="FX751" s="113"/>
      <c r="FY751" s="113"/>
      <c r="FZ751" s="113"/>
      <c r="GA751" s="113"/>
      <c r="GB751" s="113"/>
      <c r="GC751" s="113"/>
      <c r="GD751" s="113"/>
      <c r="GE751" s="113"/>
      <c r="GF751" s="113"/>
      <c r="GG751" s="113"/>
      <c r="GH751" s="113"/>
      <c r="GI751" s="113"/>
      <c r="GJ751" s="113"/>
      <c r="GK751" s="113"/>
      <c r="GL751" s="113"/>
      <c r="GM751" s="113"/>
      <c r="GN751" s="113"/>
      <c r="GO751" s="113"/>
      <c r="GP751" s="113"/>
      <c r="GQ751" s="113"/>
      <c r="GR751" s="113"/>
      <c r="GS751" s="113"/>
      <c r="GT751" s="113"/>
      <c r="GU751" s="113"/>
      <c r="GV751" s="113"/>
      <c r="GW751" s="113"/>
      <c r="GX751" s="113"/>
      <c r="GY751" s="113"/>
      <c r="GZ751" s="113"/>
      <c r="HA751" s="113"/>
      <c r="HB751" s="113"/>
      <c r="HC751" s="113"/>
      <c r="HD751" s="113"/>
      <c r="HE751" s="113"/>
      <c r="HF751" s="113"/>
      <c r="HG751" s="113"/>
      <c r="HH751" s="113"/>
      <c r="HI751" s="113"/>
      <c r="HJ751" s="113"/>
      <c r="HK751" s="113"/>
      <c r="HL751" s="113"/>
      <c r="HM751" s="113"/>
      <c r="HN751" s="113"/>
      <c r="HO751" s="113"/>
      <c r="HP751" s="113"/>
      <c r="HQ751" s="113"/>
      <c r="HR751" s="113"/>
      <c r="HS751" s="113"/>
      <c r="HT751" s="113"/>
      <c r="HU751" s="113"/>
      <c r="HV751" s="113"/>
      <c r="HW751" s="113"/>
      <c r="HX751" s="113"/>
      <c r="HY751" s="113"/>
      <c r="HZ751" s="113"/>
      <c r="IA751" s="113"/>
      <c r="IB751" s="113"/>
      <c r="IC751" s="113"/>
      <c r="ID751" s="113"/>
      <c r="IE751" s="113"/>
      <c r="IF751" s="113"/>
      <c r="IG751" s="113"/>
      <c r="IH751" s="113"/>
      <c r="II751" s="113"/>
      <c r="IJ751" s="113"/>
      <c r="IK751" s="113"/>
      <c r="IL751" s="113"/>
      <c r="IM751" s="113"/>
      <c r="IN751" s="113"/>
      <c r="IO751" s="113"/>
      <c r="IP751" s="113"/>
      <c r="IQ751" s="113"/>
      <c r="IR751" s="113"/>
      <c r="IS751" s="113"/>
      <c r="IT751" s="113"/>
      <c r="IU751" s="113"/>
      <c r="IV751" s="113"/>
    </row>
    <row r="752" customFormat="false" ht="34.3" hidden="false" customHeight="true" outlineLevel="0" collapsed="false">
      <c r="A752" s="227" t="s">
        <v>2345</v>
      </c>
      <c r="B752" s="24" t="s">
        <v>2346</v>
      </c>
      <c r="C752" s="203" t="s">
        <v>1334</v>
      </c>
      <c r="D752" s="25" t="n">
        <v>8.887</v>
      </c>
      <c r="E752" s="26" t="s">
        <v>2347</v>
      </c>
      <c r="F752" s="27" t="n">
        <v>44370</v>
      </c>
      <c r="G752" s="28" t="s">
        <v>111</v>
      </c>
      <c r="H752" s="108"/>
      <c r="I752" s="109" t="s">
        <v>27</v>
      </c>
      <c r="J752" s="110"/>
      <c r="K752" s="108"/>
      <c r="L752" s="109" t="s">
        <v>28</v>
      </c>
      <c r="M752" s="110"/>
      <c r="N752" s="108"/>
      <c r="O752" s="109" t="s">
        <v>29</v>
      </c>
      <c r="P752" s="110"/>
      <c r="Q752" s="108"/>
      <c r="R752" s="109" t="s">
        <v>30</v>
      </c>
      <c r="S752" s="110"/>
      <c r="T752" s="111"/>
      <c r="U752" s="109" t="s">
        <v>112</v>
      </c>
      <c r="V752" s="110"/>
      <c r="W752" s="108"/>
      <c r="X752" s="109" t="s">
        <v>32</v>
      </c>
      <c r="Y752" s="110"/>
      <c r="Z752" s="108"/>
      <c r="AA752" s="109" t="s">
        <v>98</v>
      </c>
      <c r="AB752" s="110"/>
      <c r="AC752" s="112" t="s">
        <v>34</v>
      </c>
      <c r="AD752" s="112"/>
      <c r="AE752" s="112"/>
    </row>
    <row r="753" customFormat="false" ht="29.05" hidden="false" customHeight="true" outlineLevel="0" collapsed="false">
      <c r="A753" s="93" t="s">
        <v>2348</v>
      </c>
      <c r="B753" s="93" t="s">
        <v>2349</v>
      </c>
      <c r="C753" s="93"/>
      <c r="D753" s="93"/>
      <c r="E753" s="93"/>
      <c r="F753" s="96" t="n">
        <v>44379</v>
      </c>
      <c r="G753" s="28" t="s">
        <v>208</v>
      </c>
      <c r="H753" s="35" t="s">
        <v>2350</v>
      </c>
      <c r="I753" s="33"/>
      <c r="J753" s="36"/>
      <c r="K753" s="35" t="n">
        <v>528.2</v>
      </c>
      <c r="L753" s="33" t="s">
        <v>39</v>
      </c>
      <c r="M753" s="36" t="n">
        <v>364.4</v>
      </c>
      <c r="N753" s="35" t="n">
        <v>5.067</v>
      </c>
      <c r="O753" s="33" t="s">
        <v>39</v>
      </c>
      <c r="P753" s="36" t="n">
        <v>5.36</v>
      </c>
      <c r="Q753" s="35" t="s">
        <v>2351</v>
      </c>
      <c r="R753" s="33"/>
      <c r="S753" s="36"/>
      <c r="T753" s="35" t="s">
        <v>2352</v>
      </c>
      <c r="U753" s="33"/>
      <c r="V753" s="36"/>
      <c r="W753" s="35" t="s">
        <v>2353</v>
      </c>
      <c r="X753" s="30"/>
      <c r="Y753" s="36"/>
      <c r="Z753" s="35" t="s">
        <v>1149</v>
      </c>
      <c r="AA753" s="33"/>
      <c r="AB753" s="36"/>
      <c r="AC753" s="167"/>
      <c r="AD753" s="167"/>
      <c r="AE753" s="167"/>
    </row>
    <row r="754" customFormat="false" ht="28.4" hidden="false" customHeight="true" outlineLevel="0" collapsed="false">
      <c r="A754" s="93"/>
      <c r="B754" s="93" t="s">
        <v>2354</v>
      </c>
      <c r="C754" s="93"/>
      <c r="D754" s="93"/>
      <c r="E754" s="228"/>
      <c r="F754" s="96"/>
      <c r="G754" s="28" t="s">
        <v>176</v>
      </c>
      <c r="H754" s="205" t="str">
        <f aca="false">"&lt;"&amp;ROUND(RIGHT(H753,LEN(H753)-1)*81/1000,2)&amp;" ppb"</f>
        <v>&lt;0.61 ppb</v>
      </c>
      <c r="I754" s="33"/>
      <c r="J754" s="206"/>
      <c r="K754" s="205" t="str">
        <f aca="false">ROUND(K753*81/1000,2)&amp;" ppb"</f>
        <v>42.78 ppb</v>
      </c>
      <c r="L754" s="33" t="s">
        <v>39</v>
      </c>
      <c r="M754" s="206" t="str">
        <f aca="false">ROUND(M753*81/1000,2)&amp;" ppb"</f>
        <v>29.52 ppb</v>
      </c>
      <c r="N754" s="205" t="str">
        <f aca="false">ROUND(N753*1760/1000,2)&amp;" ppb"</f>
        <v>8.92 ppb</v>
      </c>
      <c r="O754" s="33" t="s">
        <v>39</v>
      </c>
      <c r="P754" s="206" t="str">
        <f aca="false">ROUND(P753*1760/1000,2)&amp;" ppb"</f>
        <v>9.43 ppb</v>
      </c>
      <c r="Q754" s="205" t="str">
        <f aca="false">"&lt;"&amp;ROUND(RIGHT(Q753,LEN(Q753)-1)*246/1000,2)&amp;" ppb"</f>
        <v>&lt;3.27 ppb</v>
      </c>
      <c r="R754" s="33"/>
      <c r="S754" s="206"/>
      <c r="T754" s="205" t="str">
        <f aca="false">"&lt;"&amp;ROUND(RIGHT(T753,LEN(T753)-1)*32300/1000000,2)&amp;" ppm"</f>
        <v>&lt;10.64 ppm</v>
      </c>
      <c r="U754" s="33"/>
      <c r="V754" s="206"/>
      <c r="W754" s="29"/>
      <c r="X754" s="33"/>
      <c r="Y754" s="31"/>
      <c r="Z754" s="29"/>
      <c r="AA754" s="33"/>
      <c r="AB754" s="31"/>
      <c r="AC754" s="37"/>
      <c r="AD754" s="33"/>
      <c r="AE754" s="38"/>
    </row>
    <row r="755" customFormat="false" ht="30" hidden="false" customHeight="true" outlineLevel="0" collapsed="false">
      <c r="A755" s="93" t="s">
        <v>2355</v>
      </c>
      <c r="B755" s="93" t="s">
        <v>114</v>
      </c>
      <c r="C755" s="93"/>
      <c r="D755" s="93"/>
      <c r="E755" s="228"/>
      <c r="F755" s="96"/>
      <c r="G755" s="229" t="s">
        <v>111</v>
      </c>
      <c r="H755" s="134" t="s">
        <v>115</v>
      </c>
      <c r="I755" s="134"/>
      <c r="J755" s="134"/>
      <c r="K755" s="108"/>
      <c r="L755" s="109" t="s">
        <v>80</v>
      </c>
      <c r="M755" s="110"/>
      <c r="N755" s="135"/>
      <c r="O755" s="109" t="s">
        <v>81</v>
      </c>
      <c r="P755" s="136"/>
      <c r="Q755" s="135"/>
      <c r="R755" s="109" t="s">
        <v>117</v>
      </c>
      <c r="S755" s="136"/>
      <c r="T755" s="111"/>
      <c r="U755" s="109"/>
      <c r="V755" s="137"/>
      <c r="W755" s="111"/>
      <c r="X755" s="109"/>
      <c r="Y755" s="137"/>
      <c r="Z755" s="111"/>
      <c r="AA755" s="109"/>
      <c r="AB755" s="137"/>
      <c r="AC755" s="108"/>
      <c r="AD755" s="109"/>
      <c r="AE755" s="110"/>
    </row>
    <row r="756" customFormat="false" ht="27.6" hidden="false" customHeight="true" outlineLevel="0" collapsed="false">
      <c r="A756" s="230"/>
      <c r="B756" s="93" t="s">
        <v>2356</v>
      </c>
      <c r="C756" s="93"/>
      <c r="D756" s="93"/>
      <c r="E756" s="93"/>
      <c r="F756" s="96"/>
      <c r="G756" s="28" t="s">
        <v>208</v>
      </c>
      <c r="H756" s="35" t="n">
        <v>10329</v>
      </c>
      <c r="I756" s="30" t="s">
        <v>39</v>
      </c>
      <c r="J756" s="287" t="n">
        <v>7231</v>
      </c>
      <c r="K756" s="35" t="n">
        <v>24.899</v>
      </c>
      <c r="L756" s="30" t="s">
        <v>39</v>
      </c>
      <c r="M756" s="287" t="n">
        <v>39.77</v>
      </c>
      <c r="N756" s="35" t="s">
        <v>2357</v>
      </c>
      <c r="O756" s="30"/>
      <c r="P756" s="36"/>
      <c r="Q756" s="35" t="s">
        <v>2358</v>
      </c>
      <c r="R756" s="30"/>
      <c r="S756" s="36"/>
      <c r="T756" s="35"/>
      <c r="U756" s="33"/>
      <c r="V756" s="36"/>
      <c r="W756" s="29"/>
      <c r="X756" s="33"/>
      <c r="Y756" s="36"/>
      <c r="Z756" s="37"/>
      <c r="AA756" s="37"/>
      <c r="AB756" s="37"/>
      <c r="AC756" s="29"/>
      <c r="AD756" s="33"/>
      <c r="AE756" s="36"/>
    </row>
    <row r="757" customFormat="false" ht="29.2" hidden="false" customHeight="true" outlineLevel="0" collapsed="false">
      <c r="A757" s="232"/>
      <c r="B757" s="232"/>
      <c r="C757" s="39"/>
      <c r="D757" s="39"/>
      <c r="E757" s="39"/>
      <c r="F757" s="40"/>
      <c r="G757" s="28" t="s">
        <v>176</v>
      </c>
      <c r="H757" s="205" t="str">
        <f aca="false">ROUND(H756*81/1000,2)&amp;" ppb"</f>
        <v>836.65 ppb</v>
      </c>
      <c r="I757" s="33" t="s">
        <v>39</v>
      </c>
      <c r="J757" s="206" t="str">
        <f aca="false">ROUND(J756*81/1000,2)&amp;" ppb"</f>
        <v>585.71 ppb</v>
      </c>
      <c r="K757" s="29"/>
      <c r="L757" s="30"/>
      <c r="M757" s="31"/>
      <c r="N757" s="35"/>
      <c r="O757" s="33"/>
      <c r="P757" s="36"/>
      <c r="Q757" s="205" t="str">
        <f aca="false">"&lt;"&amp;ROUND(RIGHT(Q756,LEN(Q756)-1)*246/1000,2)&amp;" ppb"</f>
        <v>&lt;2.83 ppb</v>
      </c>
      <c r="R757" s="33"/>
      <c r="S757" s="206"/>
      <c r="T757" s="29"/>
      <c r="U757" s="31"/>
      <c r="V757" s="31"/>
      <c r="W757" s="35"/>
      <c r="X757" s="33"/>
      <c r="Y757" s="31"/>
      <c r="Z757" s="37"/>
      <c r="AA757" s="31"/>
      <c r="AB757" s="31"/>
      <c r="AC757" s="29"/>
      <c r="AD757" s="33"/>
      <c r="AE757" s="31"/>
    </row>
    <row r="758" customFormat="false" ht="34.3" hidden="false" customHeight="true" outlineLevel="0" collapsed="false">
      <c r="A758" s="233" t="s">
        <v>2359</v>
      </c>
      <c r="B758" s="41" t="s">
        <v>2360</v>
      </c>
      <c r="C758" s="189" t="s">
        <v>2361</v>
      </c>
      <c r="D758" s="76" t="n">
        <v>11.486</v>
      </c>
      <c r="E758" s="42" t="n">
        <v>210505</v>
      </c>
      <c r="F758" s="62" t="n">
        <v>44321</v>
      </c>
      <c r="G758" s="63" t="s">
        <v>111</v>
      </c>
      <c r="H758" s="108"/>
      <c r="I758" s="109" t="s">
        <v>27</v>
      </c>
      <c r="J758" s="110"/>
      <c r="K758" s="108"/>
      <c r="L758" s="109" t="s">
        <v>28</v>
      </c>
      <c r="M758" s="110"/>
      <c r="N758" s="108"/>
      <c r="O758" s="109" t="s">
        <v>29</v>
      </c>
      <c r="P758" s="110"/>
      <c r="Q758" s="108"/>
      <c r="R758" s="109" t="s">
        <v>30</v>
      </c>
      <c r="S758" s="110"/>
      <c r="T758" s="111"/>
      <c r="U758" s="109" t="s">
        <v>112</v>
      </c>
      <c r="V758" s="110"/>
      <c r="W758" s="108"/>
      <c r="X758" s="109" t="s">
        <v>32</v>
      </c>
      <c r="Y758" s="110"/>
      <c r="Z758" s="108"/>
      <c r="AA758" s="109" t="s">
        <v>98</v>
      </c>
      <c r="AB758" s="110"/>
      <c r="AC758" s="112" t="s">
        <v>34</v>
      </c>
      <c r="AD758" s="112"/>
      <c r="AE758" s="112"/>
    </row>
    <row r="759" customFormat="false" ht="29.05" hidden="false" customHeight="true" outlineLevel="0" collapsed="false">
      <c r="A759" s="86" t="s">
        <v>2360</v>
      </c>
      <c r="B759" s="86" t="s">
        <v>2362</v>
      </c>
      <c r="C759" s="86"/>
      <c r="D759" s="86"/>
      <c r="E759" s="86"/>
      <c r="F759" s="89" t="n">
        <v>44333</v>
      </c>
      <c r="G759" s="63" t="s">
        <v>208</v>
      </c>
      <c r="H759" s="56" t="n">
        <v>1.448</v>
      </c>
      <c r="I759" s="91" t="s">
        <v>39</v>
      </c>
      <c r="J759" s="58" t="n">
        <v>1.427</v>
      </c>
      <c r="K759" s="77" t="s">
        <v>2363</v>
      </c>
      <c r="L759" s="70"/>
      <c r="M759" s="58"/>
      <c r="N759" s="77" t="s">
        <v>2364</v>
      </c>
      <c r="O759" s="70"/>
      <c r="P759" s="58"/>
      <c r="Q759" s="77" t="s">
        <v>2365</v>
      </c>
      <c r="R759" s="70"/>
      <c r="S759" s="58"/>
      <c r="T759" s="56" t="n">
        <v>15.501</v>
      </c>
      <c r="U759" s="91" t="s">
        <v>39</v>
      </c>
      <c r="V759" s="58" t="n">
        <v>47.23</v>
      </c>
      <c r="W759" s="77" t="s">
        <v>2366</v>
      </c>
      <c r="X759" s="57"/>
      <c r="Y759" s="58"/>
      <c r="Z759" s="77" t="s">
        <v>2367</v>
      </c>
      <c r="AA759" s="70"/>
      <c r="AB759" s="58"/>
      <c r="AC759" s="69"/>
      <c r="AD759" s="69"/>
      <c r="AE759" s="69"/>
    </row>
    <row r="760" customFormat="false" ht="28.4" hidden="false" customHeight="true" outlineLevel="0" collapsed="false">
      <c r="A760" s="86"/>
      <c r="B760" s="86" t="s">
        <v>2368</v>
      </c>
      <c r="C760" s="86"/>
      <c r="D760" s="234"/>
      <c r="E760" s="86"/>
      <c r="F760" s="89"/>
      <c r="G760" s="63" t="s">
        <v>176</v>
      </c>
      <c r="H760" s="209" t="str">
        <f aca="false">ROUND(H759*81/1000,2)&amp;" ppb"</f>
        <v>0.12 ppb</v>
      </c>
      <c r="I760" s="91" t="s">
        <v>39</v>
      </c>
      <c r="J760" s="210" t="str">
        <f aca="false">ROUND(J759*81/1000,2)&amp;" ppb"</f>
        <v>0.12 ppb</v>
      </c>
      <c r="K760" s="209" t="str">
        <f aca="false">"&lt;"&amp;ROUND(RIGHT(K759,LEN(K759)-1)*81/1000,2)&amp;" ppb"</f>
        <v>&lt;2.06 ppb</v>
      </c>
      <c r="L760" s="70"/>
      <c r="M760" s="210"/>
      <c r="N760" s="209" t="str">
        <f aca="false">"&lt;"&amp;ROUND(RIGHT(N759,LEN(N759)-1)*1760/1000,2)&amp;" ppb"</f>
        <v>&lt;0.55 ppb</v>
      </c>
      <c r="O760" s="70"/>
      <c r="P760" s="210"/>
      <c r="Q760" s="209" t="str">
        <f aca="false">"&lt;"&amp;ROUND(RIGHT(Q759,LEN(Q759)-1)*246/1000,2)&amp;" ppb"</f>
        <v>&lt;0.8 ppb</v>
      </c>
      <c r="R760" s="70"/>
      <c r="S760" s="210"/>
      <c r="T760" s="209" t="str">
        <f aca="false">ROUND(T759*32300/1000000,2)&amp;" ppm"</f>
        <v>0.5 ppm</v>
      </c>
      <c r="U760" s="91" t="s">
        <v>39</v>
      </c>
      <c r="V760" s="210" t="str">
        <f aca="false">ROUND(V759*32300/1000000,2)&amp;" ppm"</f>
        <v>1.53 ppm</v>
      </c>
      <c r="W760" s="71"/>
      <c r="X760" s="70"/>
      <c r="Y760" s="72"/>
      <c r="Z760" s="71"/>
      <c r="AA760" s="70"/>
      <c r="AB760" s="72"/>
      <c r="AC760" s="73"/>
      <c r="AD760" s="70"/>
      <c r="AE760" s="74"/>
    </row>
    <row r="761" customFormat="false" ht="30" hidden="false" customHeight="true" outlineLevel="0" collapsed="false">
      <c r="A761" s="86" t="s">
        <v>2369</v>
      </c>
      <c r="B761" s="86"/>
      <c r="C761" s="86"/>
      <c r="D761" s="234"/>
      <c r="E761" s="86"/>
      <c r="F761" s="89"/>
      <c r="G761" s="235" t="s">
        <v>111</v>
      </c>
      <c r="H761" s="134" t="s">
        <v>115</v>
      </c>
      <c r="I761" s="134"/>
      <c r="J761" s="134"/>
      <c r="K761" s="108"/>
      <c r="L761" s="109" t="s">
        <v>80</v>
      </c>
      <c r="M761" s="110"/>
      <c r="N761" s="135"/>
      <c r="O761" s="109" t="s">
        <v>81</v>
      </c>
      <c r="P761" s="136"/>
      <c r="Q761" s="135"/>
      <c r="R761" s="109" t="s">
        <v>117</v>
      </c>
      <c r="S761" s="136"/>
      <c r="T761" s="111"/>
      <c r="U761" s="109" t="s">
        <v>1925</v>
      </c>
      <c r="V761" s="137"/>
      <c r="W761" s="111"/>
      <c r="X761" s="109" t="s">
        <v>1926</v>
      </c>
      <c r="Y761" s="137"/>
      <c r="Z761" s="111"/>
      <c r="AA761" s="109"/>
      <c r="AB761" s="137"/>
      <c r="AC761" s="108"/>
      <c r="AD761" s="109"/>
      <c r="AE761" s="110"/>
    </row>
    <row r="762" customFormat="false" ht="27.6" hidden="false" customHeight="true" outlineLevel="0" collapsed="false">
      <c r="A762" s="236"/>
      <c r="B762" s="86"/>
      <c r="C762" s="86"/>
      <c r="D762" s="86"/>
      <c r="E762" s="86"/>
      <c r="F762" s="89"/>
      <c r="G762" s="63" t="s">
        <v>208</v>
      </c>
      <c r="H762" s="56" t="n">
        <v>838.27</v>
      </c>
      <c r="I762" s="98" t="s">
        <v>39</v>
      </c>
      <c r="J762" s="237" t="n">
        <v>907.9</v>
      </c>
      <c r="K762" s="77" t="s">
        <v>2370</v>
      </c>
      <c r="L762" s="57"/>
      <c r="M762" s="237"/>
      <c r="N762" s="56" t="n">
        <v>9.3909</v>
      </c>
      <c r="O762" s="98" t="s">
        <v>39</v>
      </c>
      <c r="P762" s="58" t="n">
        <v>2.711</v>
      </c>
      <c r="Q762" s="77" t="s">
        <v>426</v>
      </c>
      <c r="R762" s="57"/>
      <c r="S762" s="58"/>
      <c r="T762" s="56" t="n">
        <v>0.7408</v>
      </c>
      <c r="U762" s="91" t="s">
        <v>39</v>
      </c>
      <c r="V762" s="58" t="n">
        <v>0.7333</v>
      </c>
      <c r="W762" s="92" t="s">
        <v>2371</v>
      </c>
      <c r="X762" s="70"/>
      <c r="Y762" s="58"/>
      <c r="Z762" s="73"/>
      <c r="AA762" s="73"/>
      <c r="AB762" s="73"/>
      <c r="AC762" s="71"/>
      <c r="AD762" s="70"/>
      <c r="AE762" s="58"/>
    </row>
    <row r="763" customFormat="false" ht="29.2" hidden="false" customHeight="true" outlineLevel="0" collapsed="false">
      <c r="A763" s="239"/>
      <c r="B763" s="239"/>
      <c r="C763" s="51"/>
      <c r="D763" s="51"/>
      <c r="E763" s="51"/>
      <c r="F763" s="53"/>
      <c r="G763" s="63" t="s">
        <v>176</v>
      </c>
      <c r="H763" s="209" t="str">
        <f aca="false">ROUND(H762*81/1000,2)&amp;" ppb"</f>
        <v>67.9 ppb</v>
      </c>
      <c r="I763" s="91" t="s">
        <v>39</v>
      </c>
      <c r="J763" s="210" t="str">
        <f aca="false">ROUND(J762*81/1000,2)&amp;" ppb"</f>
        <v>73.54 ppb</v>
      </c>
      <c r="K763" s="71"/>
      <c r="L763" s="57"/>
      <c r="M763" s="72"/>
      <c r="N763" s="56"/>
      <c r="O763" s="70"/>
      <c r="P763" s="58"/>
      <c r="Q763" s="209" t="str">
        <f aca="false">"&lt;"&amp;ROUND(RIGHT(Q762,LEN(Q762)-1)*246/1000,2)&amp;" ppb"</f>
        <v>&lt;0.9 ppb</v>
      </c>
      <c r="R763" s="70"/>
      <c r="S763" s="210"/>
      <c r="T763" s="71"/>
      <c r="U763" s="72"/>
      <c r="V763" s="72"/>
      <c r="W763" s="56"/>
      <c r="X763" s="70"/>
      <c r="Y763" s="72"/>
      <c r="Z763" s="73"/>
      <c r="AA763" s="72"/>
      <c r="AB763" s="72"/>
      <c r="AC763" s="71"/>
      <c r="AD763" s="70"/>
      <c r="AE763" s="72"/>
    </row>
    <row r="764" customFormat="false" ht="34.3" hidden="false" customHeight="true" outlineLevel="0" collapsed="false">
      <c r="A764" s="227" t="s">
        <v>2372</v>
      </c>
      <c r="B764" s="24" t="s">
        <v>2373</v>
      </c>
      <c r="C764" s="203" t="s">
        <v>2374</v>
      </c>
      <c r="D764" s="25" t="n">
        <v>6.589</v>
      </c>
      <c r="E764" s="26" t="s">
        <v>2375</v>
      </c>
      <c r="F764" s="27" t="n">
        <v>44498</v>
      </c>
      <c r="G764" s="28" t="s">
        <v>111</v>
      </c>
      <c r="H764" s="108"/>
      <c r="I764" s="109" t="s">
        <v>27</v>
      </c>
      <c r="J764" s="110"/>
      <c r="K764" s="108"/>
      <c r="L764" s="109" t="s">
        <v>28</v>
      </c>
      <c r="M764" s="110"/>
      <c r="N764" s="108"/>
      <c r="O764" s="109" t="s">
        <v>29</v>
      </c>
      <c r="P764" s="110"/>
      <c r="Q764" s="108"/>
      <c r="R764" s="109" t="s">
        <v>30</v>
      </c>
      <c r="S764" s="110"/>
      <c r="T764" s="111"/>
      <c r="U764" s="109" t="s">
        <v>112</v>
      </c>
      <c r="V764" s="110"/>
      <c r="W764" s="108"/>
      <c r="X764" s="109" t="s">
        <v>32</v>
      </c>
      <c r="Y764" s="110"/>
      <c r="Z764" s="108"/>
      <c r="AA764" s="109" t="s">
        <v>98</v>
      </c>
      <c r="AB764" s="110"/>
      <c r="AC764" s="112" t="s">
        <v>34</v>
      </c>
      <c r="AD764" s="112"/>
      <c r="AE764" s="112"/>
    </row>
    <row r="765" customFormat="false" ht="29.05" hidden="false" customHeight="true" outlineLevel="0" collapsed="false">
      <c r="A765" s="93" t="s">
        <v>2376</v>
      </c>
      <c r="B765" s="93"/>
      <c r="C765" s="93"/>
      <c r="D765" s="93"/>
      <c r="E765" s="93"/>
      <c r="F765" s="96" t="n">
        <v>44505</v>
      </c>
      <c r="G765" s="28" t="s">
        <v>208</v>
      </c>
      <c r="H765" s="35" t="n">
        <v>4972</v>
      </c>
      <c r="I765" s="33" t="s">
        <v>39</v>
      </c>
      <c r="J765" s="36" t="n">
        <v>196.5</v>
      </c>
      <c r="K765" s="35" t="n">
        <v>9792</v>
      </c>
      <c r="L765" s="33" t="s">
        <v>39</v>
      </c>
      <c r="M765" s="36" t="n">
        <v>758.6</v>
      </c>
      <c r="N765" s="35" t="n">
        <v>282.6</v>
      </c>
      <c r="O765" s="33" t="s">
        <v>39</v>
      </c>
      <c r="P765" s="36" t="n">
        <v>19.92</v>
      </c>
      <c r="Q765" s="35" t="n">
        <v>9605</v>
      </c>
      <c r="R765" s="33" t="s">
        <v>39</v>
      </c>
      <c r="S765" s="36" t="n">
        <v>372</v>
      </c>
      <c r="T765" s="35" t="n">
        <v>12476</v>
      </c>
      <c r="U765" s="33" t="s">
        <v>39</v>
      </c>
      <c r="V765" s="36" t="n">
        <v>2337</v>
      </c>
      <c r="W765" s="35" t="s">
        <v>2377</v>
      </c>
      <c r="X765" s="30"/>
      <c r="Y765" s="36"/>
      <c r="Z765" s="35" t="s">
        <v>2378</v>
      </c>
      <c r="AA765" s="33"/>
      <c r="AB765" s="36"/>
      <c r="AC765" s="167"/>
      <c r="AD765" s="167"/>
      <c r="AE765" s="167"/>
    </row>
    <row r="766" customFormat="false" ht="28.4" hidden="false" customHeight="true" outlineLevel="0" collapsed="false">
      <c r="A766" s="93"/>
      <c r="B766" s="228"/>
      <c r="C766" s="93"/>
      <c r="D766" s="93"/>
      <c r="E766" s="228"/>
      <c r="F766" s="96"/>
      <c r="G766" s="28" t="s">
        <v>176</v>
      </c>
      <c r="H766" s="205" t="str">
        <f aca="false">ROUND(H765*81/1000,2)&amp;" ppb"</f>
        <v>402.73 ppb</v>
      </c>
      <c r="I766" s="33" t="s">
        <v>39</v>
      </c>
      <c r="J766" s="206" t="str">
        <f aca="false">ROUND(J765*81/1000,2)&amp;" ppb"</f>
        <v>15.92 ppb</v>
      </c>
      <c r="K766" s="205" t="str">
        <f aca="false">ROUND(K765*81/1000,2)&amp;" ppb"</f>
        <v>793.15 ppb</v>
      </c>
      <c r="L766" s="33" t="s">
        <v>39</v>
      </c>
      <c r="M766" s="206" t="str">
        <f aca="false">ROUND(M765*81/1000,2)&amp;" ppb"</f>
        <v>61.45 ppb</v>
      </c>
      <c r="N766" s="205" t="str">
        <f aca="false">ROUND(N765*1760/1000,2)&amp;" ppb"</f>
        <v>497.38 ppb</v>
      </c>
      <c r="O766" s="33" t="s">
        <v>39</v>
      </c>
      <c r="P766" s="206" t="str">
        <f aca="false">ROUND(P765*1760/1000,2)&amp;" ppb"</f>
        <v>35.06 ppb</v>
      </c>
      <c r="Q766" s="205" t="str">
        <f aca="false">ROUND(Q765*246/1000000,2)&amp;" ppm"</f>
        <v>2.36 ppm</v>
      </c>
      <c r="R766" s="33" t="s">
        <v>39</v>
      </c>
      <c r="S766" s="206" t="str">
        <f aca="false">ROUND(S765*246/1000000,2)&amp;" ppm"</f>
        <v>0.09 ppm</v>
      </c>
      <c r="T766" s="205" t="str">
        <f aca="false">ROUND(T765*32300/1000000,2)&amp;" ppm"</f>
        <v>402.97 ppm</v>
      </c>
      <c r="U766" s="33" t="s">
        <v>39</v>
      </c>
      <c r="V766" s="206" t="str">
        <f aca="false">ROUND(V765*32300/1000000,2)&amp;" ppm"</f>
        <v>75.49 ppm</v>
      </c>
      <c r="W766" s="29"/>
      <c r="X766" s="33"/>
      <c r="Y766" s="31"/>
      <c r="Z766" s="29"/>
      <c r="AA766" s="33"/>
      <c r="AB766" s="31"/>
      <c r="AC766" s="37"/>
      <c r="AD766" s="33"/>
      <c r="AE766" s="38"/>
    </row>
    <row r="767" customFormat="false" ht="30" hidden="false" customHeight="true" outlineLevel="0" collapsed="false">
      <c r="A767" s="93"/>
      <c r="B767" s="228" t="s">
        <v>114</v>
      </c>
      <c r="C767" s="93"/>
      <c r="D767" s="93"/>
      <c r="E767" s="228"/>
      <c r="F767" s="96"/>
      <c r="G767" s="229" t="s">
        <v>111</v>
      </c>
      <c r="H767" s="134" t="s">
        <v>115</v>
      </c>
      <c r="I767" s="134"/>
      <c r="J767" s="134"/>
      <c r="K767" s="108"/>
      <c r="L767" s="109" t="s">
        <v>80</v>
      </c>
      <c r="M767" s="110"/>
      <c r="N767" s="135"/>
      <c r="O767" s="109" t="s">
        <v>81</v>
      </c>
      <c r="P767" s="136"/>
      <c r="Q767" s="135"/>
      <c r="R767" s="109" t="s">
        <v>117</v>
      </c>
      <c r="S767" s="136"/>
      <c r="T767" s="111"/>
      <c r="U767" s="109"/>
      <c r="V767" s="137"/>
      <c r="W767" s="111"/>
      <c r="X767" s="109"/>
      <c r="Y767" s="137"/>
      <c r="Z767" s="111"/>
      <c r="AA767" s="109"/>
      <c r="AB767" s="137"/>
      <c r="AC767" s="108"/>
      <c r="AD767" s="109"/>
      <c r="AE767" s="110"/>
    </row>
    <row r="768" customFormat="false" ht="27.6" hidden="false" customHeight="true" outlineLevel="0" collapsed="false">
      <c r="A768" s="230"/>
      <c r="B768" s="93"/>
      <c r="C768" s="93"/>
      <c r="D768" s="93"/>
      <c r="E768" s="93"/>
      <c r="F768" s="96"/>
      <c r="G768" s="28" t="s">
        <v>208</v>
      </c>
      <c r="H768" s="35" t="n">
        <v>4722.5</v>
      </c>
      <c r="I768" s="30" t="s">
        <v>39</v>
      </c>
      <c r="J768" s="287" t="n">
        <v>1342</v>
      </c>
      <c r="K768" s="35" t="s">
        <v>2379</v>
      </c>
      <c r="L768" s="30"/>
      <c r="M768" s="287"/>
      <c r="N768" s="35" t="s">
        <v>2380</v>
      </c>
      <c r="O768" s="30"/>
      <c r="P768" s="36"/>
      <c r="Q768" s="35" t="n">
        <v>8948</v>
      </c>
      <c r="R768" s="30" t="s">
        <v>39</v>
      </c>
      <c r="S768" s="36" t="n">
        <v>372.8</v>
      </c>
      <c r="T768" s="35"/>
      <c r="U768" s="33"/>
      <c r="V768" s="36"/>
      <c r="W768" s="29"/>
      <c r="X768" s="33"/>
      <c r="Y768" s="36"/>
      <c r="Z768" s="37"/>
      <c r="AA768" s="37"/>
      <c r="AB768" s="37"/>
      <c r="AC768" s="29"/>
      <c r="AD768" s="33"/>
      <c r="AE768" s="36"/>
    </row>
    <row r="769" customFormat="false" ht="29.2" hidden="false" customHeight="true" outlineLevel="0" collapsed="false">
      <c r="A769" s="232"/>
      <c r="B769" s="232"/>
      <c r="C769" s="39"/>
      <c r="D769" s="39"/>
      <c r="E769" s="39"/>
      <c r="F769" s="40"/>
      <c r="G769" s="28" t="s">
        <v>176</v>
      </c>
      <c r="H769" s="205" t="str">
        <f aca="false">ROUND(H768*81/1000,2)&amp;" ppb"</f>
        <v>382.52 ppb</v>
      </c>
      <c r="I769" s="33" t="s">
        <v>39</v>
      </c>
      <c r="J769" s="206" t="str">
        <f aca="false">ROUND(J768*81/1000,2)&amp;" ppb"</f>
        <v>108.7 ppb</v>
      </c>
      <c r="K769" s="29"/>
      <c r="L769" s="30"/>
      <c r="M769" s="31"/>
      <c r="N769" s="35"/>
      <c r="O769" s="33"/>
      <c r="P769" s="36"/>
      <c r="Q769" s="205" t="str">
        <f aca="false">ROUND(Q768*246/1000000,2)&amp;" ppm"</f>
        <v>2.2 ppm</v>
      </c>
      <c r="R769" s="33" t="s">
        <v>39</v>
      </c>
      <c r="S769" s="206" t="str">
        <f aca="false">ROUND(S768*246/1000000,2)&amp;" ppm"</f>
        <v>0.09 ppm</v>
      </c>
      <c r="T769" s="29"/>
      <c r="U769" s="31"/>
      <c r="V769" s="31"/>
      <c r="W769" s="35"/>
      <c r="X769" s="33"/>
      <c r="Y769" s="31"/>
      <c r="Z769" s="37"/>
      <c r="AA769" s="31"/>
      <c r="AB769" s="31"/>
      <c r="AC769" s="29"/>
      <c r="AD769" s="33"/>
      <c r="AE769" s="31"/>
    </row>
    <row r="770" customFormat="false" ht="34.3" hidden="false" customHeight="true" outlineLevel="0" collapsed="false">
      <c r="A770" s="233" t="s">
        <v>2381</v>
      </c>
      <c r="B770" s="41" t="s">
        <v>2382</v>
      </c>
      <c r="C770" s="189" t="s">
        <v>2383</v>
      </c>
      <c r="D770" s="76" t="n">
        <v>27.383</v>
      </c>
      <c r="E770" s="42" t="n">
        <v>211105</v>
      </c>
      <c r="F770" s="62" t="n">
        <v>44505</v>
      </c>
      <c r="G770" s="63" t="s">
        <v>111</v>
      </c>
      <c r="H770" s="108"/>
      <c r="I770" s="109" t="s">
        <v>27</v>
      </c>
      <c r="J770" s="110"/>
      <c r="K770" s="108"/>
      <c r="L770" s="109" t="s">
        <v>28</v>
      </c>
      <c r="M770" s="110"/>
      <c r="N770" s="108"/>
      <c r="O770" s="109" t="s">
        <v>29</v>
      </c>
      <c r="P770" s="110"/>
      <c r="Q770" s="108"/>
      <c r="R770" s="109" t="s">
        <v>30</v>
      </c>
      <c r="S770" s="110"/>
      <c r="T770" s="111"/>
      <c r="U770" s="109" t="s">
        <v>112</v>
      </c>
      <c r="V770" s="110"/>
      <c r="W770" s="108"/>
      <c r="X770" s="109" t="s">
        <v>32</v>
      </c>
      <c r="Y770" s="110"/>
      <c r="Z770" s="108"/>
      <c r="AA770" s="109" t="s">
        <v>98</v>
      </c>
      <c r="AB770" s="110"/>
      <c r="AC770" s="112" t="s">
        <v>34</v>
      </c>
      <c r="AD770" s="112"/>
      <c r="AE770" s="112"/>
    </row>
    <row r="771" customFormat="false" ht="29.05" hidden="false" customHeight="true" outlineLevel="0" collapsed="false">
      <c r="A771" s="86" t="s">
        <v>2384</v>
      </c>
      <c r="B771" s="86"/>
      <c r="C771" s="86"/>
      <c r="D771" s="86"/>
      <c r="E771" s="86"/>
      <c r="F771" s="89" t="n">
        <v>44533</v>
      </c>
      <c r="G771" s="63" t="s">
        <v>208</v>
      </c>
      <c r="H771" s="56" t="n">
        <v>160.8</v>
      </c>
      <c r="I771" s="91" t="s">
        <v>39</v>
      </c>
      <c r="J771" s="58" t="n">
        <v>9.868</v>
      </c>
      <c r="K771" s="56" t="n">
        <v>2658</v>
      </c>
      <c r="L771" s="91" t="s">
        <v>39</v>
      </c>
      <c r="M771" s="58" t="n">
        <v>163</v>
      </c>
      <c r="N771" s="56" t="n">
        <v>48.19</v>
      </c>
      <c r="O771" s="91" t="s">
        <v>39</v>
      </c>
      <c r="P771" s="58" t="n">
        <v>2.454</v>
      </c>
      <c r="Q771" s="56" t="n">
        <v>119.8</v>
      </c>
      <c r="R771" s="91" t="s">
        <v>39</v>
      </c>
      <c r="S771" s="58" t="n">
        <v>9.485</v>
      </c>
      <c r="T771" s="56" t="n">
        <v>473.77</v>
      </c>
      <c r="U771" s="91" t="s">
        <v>39</v>
      </c>
      <c r="V771" s="58" t="n">
        <v>225</v>
      </c>
      <c r="W771" s="77" t="s">
        <v>2385</v>
      </c>
      <c r="X771" s="57"/>
      <c r="Y771" s="58"/>
      <c r="Z771" s="77" t="s">
        <v>2386</v>
      </c>
      <c r="AA771" s="70"/>
      <c r="AB771" s="58"/>
      <c r="AC771" s="69"/>
      <c r="AD771" s="69"/>
      <c r="AE771" s="69"/>
    </row>
    <row r="772" customFormat="false" ht="28.4" hidden="false" customHeight="true" outlineLevel="0" collapsed="false">
      <c r="A772" s="86"/>
      <c r="B772" s="86"/>
      <c r="C772" s="86"/>
      <c r="D772" s="234"/>
      <c r="E772" s="234"/>
      <c r="F772" s="89"/>
      <c r="G772" s="63" t="s">
        <v>176</v>
      </c>
      <c r="H772" s="209" t="str">
        <f aca="false">ROUND(H771*81/1000,2)&amp;" ppb"</f>
        <v>13.02 ppb</v>
      </c>
      <c r="I772" s="91" t="s">
        <v>39</v>
      </c>
      <c r="J772" s="210" t="str">
        <f aca="false">ROUND(J771*81/1000,2)&amp;" ppb"</f>
        <v>0.8 ppb</v>
      </c>
      <c r="K772" s="209" t="str">
        <f aca="false">ROUND(K771*81/1000,2)&amp;" ppb"</f>
        <v>215.3 ppb</v>
      </c>
      <c r="L772" s="91" t="s">
        <v>39</v>
      </c>
      <c r="M772" s="210" t="str">
        <f aca="false">ROUND(M771*81/1000,2)&amp;" ppb"</f>
        <v>13.2 ppb</v>
      </c>
      <c r="N772" s="209" t="str">
        <f aca="false">ROUND(N771*1760/1000,2)&amp;" ppb"</f>
        <v>84.81 ppb</v>
      </c>
      <c r="O772" s="91" t="s">
        <v>39</v>
      </c>
      <c r="P772" s="210" t="str">
        <f aca="false">ROUND(P771*1760/1000,2)&amp;" ppb"</f>
        <v>4.32 ppb</v>
      </c>
      <c r="Q772" s="209" t="str">
        <f aca="false">ROUND(Q771*246/1000,2)&amp;" ppb"</f>
        <v>29.47 ppb</v>
      </c>
      <c r="R772" s="91" t="s">
        <v>39</v>
      </c>
      <c r="S772" s="210" t="str">
        <f aca="false">ROUND(S771*246/1000,2)&amp;" ppb"</f>
        <v>2.33 ppb</v>
      </c>
      <c r="T772" s="209" t="str">
        <f aca="false">ROUND(T771*32300/1000000,2)&amp;" ppm"</f>
        <v>15.3 ppm</v>
      </c>
      <c r="U772" s="91" t="s">
        <v>39</v>
      </c>
      <c r="V772" s="210" t="str">
        <f aca="false">ROUND(V771*32300/1000000,2)&amp;" ppm"</f>
        <v>7.27 ppm</v>
      </c>
      <c r="W772" s="71"/>
      <c r="X772" s="70"/>
      <c r="Y772" s="72"/>
      <c r="Z772" s="71"/>
      <c r="AA772" s="70"/>
      <c r="AB772" s="72"/>
      <c r="AC772" s="73"/>
      <c r="AD772" s="70"/>
      <c r="AE772" s="74"/>
    </row>
    <row r="773" customFormat="false" ht="30" hidden="false" customHeight="true" outlineLevel="0" collapsed="false">
      <c r="A773" s="86"/>
      <c r="B773" s="86"/>
      <c r="C773" s="86"/>
      <c r="D773" s="234"/>
      <c r="E773" s="234"/>
      <c r="F773" s="89"/>
      <c r="G773" s="235" t="s">
        <v>111</v>
      </c>
      <c r="H773" s="134" t="s">
        <v>115</v>
      </c>
      <c r="I773" s="134"/>
      <c r="J773" s="134"/>
      <c r="K773" s="108"/>
      <c r="L773" s="109" t="s">
        <v>80</v>
      </c>
      <c r="M773" s="110"/>
      <c r="N773" s="135"/>
      <c r="O773" s="109" t="s">
        <v>81</v>
      </c>
      <c r="P773" s="136"/>
      <c r="Q773" s="135"/>
      <c r="R773" s="109" t="s">
        <v>117</v>
      </c>
      <c r="S773" s="136"/>
      <c r="T773" s="111"/>
      <c r="U773" s="109"/>
      <c r="V773" s="137"/>
      <c r="W773" s="111"/>
      <c r="X773" s="109"/>
      <c r="Y773" s="137"/>
      <c r="Z773" s="111"/>
      <c r="AA773" s="109"/>
      <c r="AB773" s="137"/>
      <c r="AC773" s="108"/>
      <c r="AD773" s="109"/>
      <c r="AE773" s="110"/>
    </row>
    <row r="774" customFormat="false" ht="27.6" hidden="false" customHeight="true" outlineLevel="0" collapsed="false">
      <c r="A774" s="236"/>
      <c r="B774" s="86"/>
      <c r="C774" s="86"/>
      <c r="D774" s="86"/>
      <c r="E774" s="86"/>
      <c r="F774" s="89"/>
      <c r="G774" s="63" t="s">
        <v>208</v>
      </c>
      <c r="H774" s="77" t="s">
        <v>2387</v>
      </c>
      <c r="I774" s="57"/>
      <c r="J774" s="237"/>
      <c r="K774" s="77" t="s">
        <v>2388</v>
      </c>
      <c r="L774" s="57"/>
      <c r="M774" s="237"/>
      <c r="N774" s="77" t="s">
        <v>2389</v>
      </c>
      <c r="O774" s="57"/>
      <c r="P774" s="58"/>
      <c r="Q774" s="56" t="n">
        <v>75.3</v>
      </c>
      <c r="R774" s="98" t="s">
        <v>39</v>
      </c>
      <c r="S774" s="58" t="n">
        <v>13.88</v>
      </c>
      <c r="T774" s="56"/>
      <c r="U774" s="70"/>
      <c r="V774" s="58"/>
      <c r="W774" s="71"/>
      <c r="X774" s="70"/>
      <c r="Y774" s="58"/>
      <c r="Z774" s="73"/>
      <c r="AA774" s="73"/>
      <c r="AB774" s="73"/>
      <c r="AC774" s="71"/>
      <c r="AD774" s="70"/>
      <c r="AE774" s="58"/>
    </row>
    <row r="775" customFormat="false" ht="29.2" hidden="false" customHeight="true" outlineLevel="0" collapsed="false">
      <c r="A775" s="239"/>
      <c r="B775" s="239"/>
      <c r="C775" s="51"/>
      <c r="D775" s="51"/>
      <c r="E775" s="51"/>
      <c r="F775" s="53"/>
      <c r="G775" s="63" t="s">
        <v>176</v>
      </c>
      <c r="H775" s="209" t="str">
        <f aca="false">"&lt;"&amp;ROUND(RIGHT(H774,LEN(H774)-1)*81/1000,2)&amp;" ppb"</f>
        <v>&lt;44.15 ppb</v>
      </c>
      <c r="I775" s="70"/>
      <c r="J775" s="210"/>
      <c r="K775" s="71"/>
      <c r="L775" s="57"/>
      <c r="M775" s="72"/>
      <c r="N775" s="56"/>
      <c r="O775" s="70"/>
      <c r="P775" s="58"/>
      <c r="Q775" s="209" t="str">
        <f aca="false">ROUND(Q774*246/1000,2)&amp;" ppb"</f>
        <v>18.52 ppb</v>
      </c>
      <c r="R775" s="91" t="s">
        <v>39</v>
      </c>
      <c r="S775" s="210" t="str">
        <f aca="false">ROUND(S774*246/1000,2)&amp;" ppb"</f>
        <v>3.41 ppb</v>
      </c>
      <c r="T775" s="71"/>
      <c r="U775" s="72"/>
      <c r="V775" s="72"/>
      <c r="W775" s="56"/>
      <c r="X775" s="70"/>
      <c r="Y775" s="72"/>
      <c r="Z775" s="73"/>
      <c r="AA775" s="72"/>
      <c r="AB775" s="72"/>
      <c r="AC775" s="71"/>
      <c r="AD775" s="70"/>
      <c r="AE775" s="72"/>
    </row>
    <row r="776" customFormat="false" ht="34.3" hidden="false" customHeight="true" outlineLevel="0" collapsed="false">
      <c r="A776" s="227" t="s">
        <v>2390</v>
      </c>
      <c r="B776" s="24" t="s">
        <v>2391</v>
      </c>
      <c r="C776" s="203" t="s">
        <v>2392</v>
      </c>
      <c r="D776" s="25" t="n">
        <v>13.587</v>
      </c>
      <c r="E776" s="26" t="s">
        <v>2393</v>
      </c>
      <c r="F776" s="27" t="n">
        <v>44533</v>
      </c>
      <c r="G776" s="28" t="s">
        <v>111</v>
      </c>
      <c r="H776" s="108"/>
      <c r="I776" s="109" t="s">
        <v>27</v>
      </c>
      <c r="J776" s="110"/>
      <c r="K776" s="108"/>
      <c r="L776" s="109" t="s">
        <v>28</v>
      </c>
      <c r="M776" s="110"/>
      <c r="N776" s="108"/>
      <c r="O776" s="109" t="s">
        <v>29</v>
      </c>
      <c r="P776" s="110"/>
      <c r="Q776" s="108"/>
      <c r="R776" s="109" t="s">
        <v>30</v>
      </c>
      <c r="S776" s="110"/>
      <c r="T776" s="111"/>
      <c r="U776" s="109" t="s">
        <v>112</v>
      </c>
      <c r="V776" s="110"/>
      <c r="W776" s="108"/>
      <c r="X776" s="109" t="s">
        <v>32</v>
      </c>
      <c r="Y776" s="110"/>
      <c r="Z776" s="108"/>
      <c r="AA776" s="109" t="s">
        <v>98</v>
      </c>
      <c r="AB776" s="110"/>
      <c r="AC776" s="112" t="s">
        <v>34</v>
      </c>
      <c r="AD776" s="112"/>
      <c r="AE776" s="112"/>
    </row>
    <row r="777" customFormat="false" ht="29.05" hidden="false" customHeight="true" outlineLevel="0" collapsed="false">
      <c r="A777" s="93" t="s">
        <v>2394</v>
      </c>
      <c r="B777" s="93" t="s">
        <v>2395</v>
      </c>
      <c r="C777" s="93"/>
      <c r="D777" s="93"/>
      <c r="E777" s="93"/>
      <c r="F777" s="96" t="n">
        <v>44547</v>
      </c>
      <c r="G777" s="28" t="s">
        <v>208</v>
      </c>
      <c r="H777" s="35" t="s">
        <v>2396</v>
      </c>
      <c r="I777" s="33"/>
      <c r="J777" s="36"/>
      <c r="K777" s="35" t="n">
        <v>19.85</v>
      </c>
      <c r="L777" s="33" t="s">
        <v>39</v>
      </c>
      <c r="M777" s="36" t="n">
        <v>45.18</v>
      </c>
      <c r="N777" s="35" t="n">
        <v>1.327</v>
      </c>
      <c r="O777" s="33" t="s">
        <v>39</v>
      </c>
      <c r="P777" s="36" t="n">
        <v>1.095</v>
      </c>
      <c r="Q777" s="35" t="s">
        <v>1935</v>
      </c>
      <c r="R777" s="33"/>
      <c r="S777" s="36"/>
      <c r="T777" s="35" t="n">
        <v>1045.9</v>
      </c>
      <c r="U777" s="33" t="s">
        <v>39</v>
      </c>
      <c r="V777" s="36" t="n">
        <v>734.3</v>
      </c>
      <c r="W777" s="35" t="s">
        <v>2397</v>
      </c>
      <c r="X777" s="30"/>
      <c r="Y777" s="36"/>
      <c r="Z777" s="35" t="s">
        <v>2398</v>
      </c>
      <c r="AA777" s="33"/>
      <c r="AB777" s="36"/>
      <c r="AC777" s="167"/>
      <c r="AD777" s="167"/>
      <c r="AE777" s="167"/>
    </row>
    <row r="778" customFormat="false" ht="28.4" hidden="false" customHeight="true" outlineLevel="0" collapsed="false">
      <c r="A778" s="93"/>
      <c r="B778" s="228"/>
      <c r="C778" s="93"/>
      <c r="D778" s="93"/>
      <c r="E778" s="228"/>
      <c r="F778" s="96"/>
      <c r="G778" s="28" t="s">
        <v>176</v>
      </c>
      <c r="H778" s="205" t="str">
        <f aca="false">"&lt;"&amp;ROUND(RIGHT(H777,LEN(H777)-1)*81/1000,2)&amp;" ppb"</f>
        <v>&lt;0.48 ppb</v>
      </c>
      <c r="I778" s="33"/>
      <c r="J778" s="206"/>
      <c r="K778" s="205" t="str">
        <f aca="false">ROUND(K777*81/1000,2)&amp;" ppb"</f>
        <v>1.61 ppb</v>
      </c>
      <c r="L778" s="33" t="s">
        <v>39</v>
      </c>
      <c r="M778" s="206" t="str">
        <f aca="false">ROUND(M777*81/1000,2)&amp;" ppb"</f>
        <v>3.66 ppb</v>
      </c>
      <c r="N778" s="205" t="str">
        <f aca="false">ROUND(N777*1760/1000,2)&amp;" ppb"</f>
        <v>2.34 ppb</v>
      </c>
      <c r="O778" s="33" t="s">
        <v>39</v>
      </c>
      <c r="P778" s="206" t="str">
        <f aca="false">ROUND(P777*1760/1000,2)&amp;" ppb"</f>
        <v>1.93 ppb</v>
      </c>
      <c r="Q778" s="205" t="str">
        <f aca="false">"&lt;"&amp;ROUND(RIGHT(Q777,LEN(Q777)-1)*246/1000,2)&amp;" ppb"</f>
        <v>&lt;1.89 ppb</v>
      </c>
      <c r="R778" s="33"/>
      <c r="S778" s="206"/>
      <c r="T778" s="205" t="str">
        <f aca="false">ROUND(T777*32300/1000000,2)&amp;" ppm"</f>
        <v>33.78 ppm</v>
      </c>
      <c r="U778" s="33" t="s">
        <v>39</v>
      </c>
      <c r="V778" s="206" t="str">
        <f aca="false">ROUND(V777*32300/1000000,2)&amp;" ppm"</f>
        <v>23.72 ppm</v>
      </c>
      <c r="W778" s="29"/>
      <c r="X778" s="33"/>
      <c r="Y778" s="31"/>
      <c r="Z778" s="29"/>
      <c r="AA778" s="33"/>
      <c r="AB778" s="31"/>
      <c r="AC778" s="37"/>
      <c r="AD778" s="33"/>
      <c r="AE778" s="38"/>
    </row>
    <row r="779" customFormat="false" ht="30" hidden="false" customHeight="true" outlineLevel="0" collapsed="false">
      <c r="A779" s="93"/>
      <c r="B779" s="228" t="s">
        <v>114</v>
      </c>
      <c r="C779" s="93"/>
      <c r="D779" s="93"/>
      <c r="E779" s="228"/>
      <c r="F779" s="96"/>
      <c r="G779" s="229" t="s">
        <v>111</v>
      </c>
      <c r="H779" s="134" t="s">
        <v>115</v>
      </c>
      <c r="I779" s="134"/>
      <c r="J779" s="134"/>
      <c r="K779" s="108"/>
      <c r="L779" s="109" t="s">
        <v>80</v>
      </c>
      <c r="M779" s="110"/>
      <c r="N779" s="135"/>
      <c r="O779" s="109" t="s">
        <v>81</v>
      </c>
      <c r="P779" s="136"/>
      <c r="Q779" s="135"/>
      <c r="R779" s="109" t="s">
        <v>117</v>
      </c>
      <c r="S779" s="136"/>
      <c r="T779" s="111"/>
      <c r="U779" s="109"/>
      <c r="V779" s="137"/>
      <c r="W779" s="111"/>
      <c r="X779" s="109"/>
      <c r="Y779" s="137"/>
      <c r="Z779" s="111"/>
      <c r="AA779" s="109"/>
      <c r="AB779" s="137"/>
      <c r="AC779" s="108"/>
      <c r="AD779" s="109"/>
      <c r="AE779" s="110"/>
    </row>
    <row r="780" customFormat="false" ht="27.6" hidden="false" customHeight="true" outlineLevel="0" collapsed="false">
      <c r="A780" s="230"/>
      <c r="B780" s="93"/>
      <c r="C780" s="93"/>
      <c r="D780" s="93"/>
      <c r="E780" s="93"/>
      <c r="F780" s="96"/>
      <c r="G780" s="28" t="s">
        <v>208</v>
      </c>
      <c r="H780" s="35" t="s">
        <v>2399</v>
      </c>
      <c r="I780" s="30"/>
      <c r="J780" s="287"/>
      <c r="K780" s="231" t="n">
        <v>553.13</v>
      </c>
      <c r="L780" s="30" t="s">
        <v>39</v>
      </c>
      <c r="M780" s="36" t="n">
        <v>570.4</v>
      </c>
      <c r="N780" s="35" t="s">
        <v>2005</v>
      </c>
      <c r="O780" s="30"/>
      <c r="P780" s="36"/>
      <c r="Q780" s="35" t="n">
        <v>13.44</v>
      </c>
      <c r="R780" s="30" t="s">
        <v>39</v>
      </c>
      <c r="S780" s="36" t="n">
        <v>10.47</v>
      </c>
      <c r="T780" s="35"/>
      <c r="U780" s="30"/>
      <c r="V780" s="36"/>
      <c r="W780" s="29"/>
      <c r="X780" s="33"/>
      <c r="Y780" s="36"/>
      <c r="Z780" s="37"/>
      <c r="AA780" s="37"/>
      <c r="AB780" s="37"/>
      <c r="AC780" s="29"/>
      <c r="AD780" s="33"/>
      <c r="AE780" s="36"/>
    </row>
    <row r="781" customFormat="false" ht="29.2" hidden="false" customHeight="true" outlineLevel="0" collapsed="false">
      <c r="A781" s="232"/>
      <c r="B781" s="232"/>
      <c r="C781" s="39"/>
      <c r="D781" s="39"/>
      <c r="E781" s="39"/>
      <c r="F781" s="40"/>
      <c r="G781" s="28" t="s">
        <v>176</v>
      </c>
      <c r="H781" s="205" t="str">
        <f aca="false">"&lt;"&amp;ROUND(RIGHT(H780,LEN(H780)-1)*81/1000,2)&amp;" ppb"</f>
        <v>&lt;53.49 ppb</v>
      </c>
      <c r="I781" s="33"/>
      <c r="J781" s="206"/>
      <c r="K781" s="29"/>
      <c r="L781" s="30"/>
      <c r="M781" s="31"/>
      <c r="N781" s="35"/>
      <c r="O781" s="33"/>
      <c r="P781" s="36"/>
      <c r="Q781" s="205" t="str">
        <f aca="false">ROUND(Q780*246/1000,2)&amp;" ppb"</f>
        <v>3.31 ppb</v>
      </c>
      <c r="R781" s="33" t="s">
        <v>39</v>
      </c>
      <c r="S781" s="206" t="str">
        <f aca="false">ROUND(S780*246/1000,2)&amp;" ppb"</f>
        <v>2.58 ppb</v>
      </c>
      <c r="T781" s="35"/>
      <c r="U781" s="33"/>
      <c r="V781" s="31"/>
      <c r="W781" s="35"/>
      <c r="X781" s="33"/>
      <c r="Y781" s="31"/>
      <c r="Z781" s="37"/>
      <c r="AA781" s="31"/>
      <c r="AB781" s="31"/>
      <c r="AC781" s="29"/>
      <c r="AD781" s="33"/>
      <c r="AE781" s="31"/>
    </row>
    <row r="782" customFormat="false" ht="34.3" hidden="false" customHeight="true" outlineLevel="0" collapsed="false">
      <c r="A782" s="233" t="s">
        <v>2400</v>
      </c>
      <c r="B782" s="41" t="s">
        <v>2401</v>
      </c>
      <c r="C782" s="189" t="s">
        <v>2402</v>
      </c>
      <c r="D782" s="76" t="n">
        <v>27.571</v>
      </c>
      <c r="E782" s="42" t="s">
        <v>2403</v>
      </c>
      <c r="F782" s="62" t="n">
        <v>44547</v>
      </c>
      <c r="G782" s="63" t="s">
        <v>111</v>
      </c>
      <c r="H782" s="108"/>
      <c r="I782" s="109" t="s">
        <v>27</v>
      </c>
      <c r="J782" s="110"/>
      <c r="K782" s="108"/>
      <c r="L782" s="109" t="s">
        <v>28</v>
      </c>
      <c r="M782" s="110"/>
      <c r="N782" s="108"/>
      <c r="O782" s="109" t="s">
        <v>29</v>
      </c>
      <c r="P782" s="110"/>
      <c r="Q782" s="108"/>
      <c r="R782" s="109" t="s">
        <v>30</v>
      </c>
      <c r="S782" s="110"/>
      <c r="T782" s="111"/>
      <c r="U782" s="109" t="s">
        <v>112</v>
      </c>
      <c r="V782" s="110"/>
      <c r="W782" s="108"/>
      <c r="X782" s="109" t="s">
        <v>32</v>
      </c>
      <c r="Y782" s="110"/>
      <c r="Z782" s="108"/>
      <c r="AA782" s="109" t="s">
        <v>98</v>
      </c>
      <c r="AB782" s="110"/>
      <c r="AC782" s="112" t="s">
        <v>34</v>
      </c>
      <c r="AD782" s="112"/>
      <c r="AE782" s="112"/>
    </row>
    <row r="783" customFormat="false" ht="29.05" hidden="false" customHeight="true" outlineLevel="0" collapsed="false">
      <c r="A783" s="86" t="s">
        <v>2404</v>
      </c>
      <c r="B783" s="86" t="s">
        <v>2405</v>
      </c>
      <c r="C783" s="86"/>
      <c r="D783" s="86"/>
      <c r="E783" s="86"/>
      <c r="F783" s="89" t="n">
        <v>44575</v>
      </c>
      <c r="G783" s="63" t="s">
        <v>208</v>
      </c>
      <c r="H783" s="56" t="n">
        <v>8782</v>
      </c>
      <c r="I783" s="91" t="s">
        <v>39</v>
      </c>
      <c r="J783" s="58" t="n">
        <v>268.4</v>
      </c>
      <c r="K783" s="56" t="n">
        <v>15040</v>
      </c>
      <c r="L783" s="91" t="s">
        <v>39</v>
      </c>
      <c r="M783" s="58" t="n">
        <v>924.1</v>
      </c>
      <c r="N783" s="56" t="n">
        <v>506.9</v>
      </c>
      <c r="O783" s="91" t="s">
        <v>39</v>
      </c>
      <c r="P783" s="58" t="n">
        <v>18.63</v>
      </c>
      <c r="Q783" s="56" t="n">
        <v>12300</v>
      </c>
      <c r="R783" s="91" t="s">
        <v>39</v>
      </c>
      <c r="S783" s="58" t="n">
        <v>399.7</v>
      </c>
      <c r="T783" s="56" t="n">
        <v>14881</v>
      </c>
      <c r="U783" s="91" t="s">
        <v>39</v>
      </c>
      <c r="V783" s="58" t="n">
        <v>1851</v>
      </c>
      <c r="W783" s="77" t="s">
        <v>2406</v>
      </c>
      <c r="X783" s="57"/>
      <c r="Y783" s="58"/>
      <c r="Z783" s="77" t="s">
        <v>2407</v>
      </c>
      <c r="AA783" s="70"/>
      <c r="AB783" s="58"/>
      <c r="AC783" s="69"/>
      <c r="AD783" s="69"/>
      <c r="AE783" s="69"/>
    </row>
    <row r="784" customFormat="false" ht="28.4" hidden="false" customHeight="true" outlineLevel="0" collapsed="false">
      <c r="A784" s="86"/>
      <c r="B784" s="86"/>
      <c r="C784" s="86"/>
      <c r="D784" s="234"/>
      <c r="E784" s="234"/>
      <c r="F784" s="89"/>
      <c r="G784" s="63" t="s">
        <v>176</v>
      </c>
      <c r="H784" s="209" t="str">
        <f aca="false">ROUND(H783*81/1000,2)&amp;" ppb"</f>
        <v>711.34 ppb</v>
      </c>
      <c r="I784" s="91" t="s">
        <v>39</v>
      </c>
      <c r="J784" s="210" t="str">
        <f aca="false">ROUND(J783*81/1000,2)&amp;" ppb"</f>
        <v>21.74 ppb</v>
      </c>
      <c r="K784" s="209" t="str">
        <f aca="false">ROUND(K783*81/1000,2)&amp;" ppb"</f>
        <v>1218.24 ppb</v>
      </c>
      <c r="L784" s="91" t="s">
        <v>39</v>
      </c>
      <c r="M784" s="210" t="str">
        <f aca="false">ROUND(M783*81/1000,2)&amp;" ppb"</f>
        <v>74.85 ppb</v>
      </c>
      <c r="N784" s="209" t="str">
        <f aca="false">ROUND(N783*1760/1000,2)&amp;" ppb"</f>
        <v>892.14 ppb</v>
      </c>
      <c r="O784" s="91" t="s">
        <v>39</v>
      </c>
      <c r="P784" s="210" t="str">
        <f aca="false">ROUND(P783*1760/1000,2)&amp;" ppb"</f>
        <v>32.79 ppb</v>
      </c>
      <c r="Q784" s="209" t="str">
        <f aca="false">ROUND(Q783*246/1000,2)&amp;" ppb"</f>
        <v>3025.8 ppb</v>
      </c>
      <c r="R784" s="91" t="s">
        <v>39</v>
      </c>
      <c r="S784" s="210" t="str">
        <f aca="false">ROUND(S783*246/1000,2)&amp;" ppb"</f>
        <v>98.33 ppb</v>
      </c>
      <c r="T784" s="209" t="str">
        <f aca="false">ROUND(T783*32300/1000000,2)&amp;" ppm"</f>
        <v>480.66 ppm</v>
      </c>
      <c r="U784" s="91" t="s">
        <v>39</v>
      </c>
      <c r="V784" s="210" t="str">
        <f aca="false">ROUND(V783*32300/1000000,2)&amp;" ppm"</f>
        <v>59.79 ppm</v>
      </c>
      <c r="W784" s="71"/>
      <c r="X784" s="70"/>
      <c r="Y784" s="72"/>
      <c r="Z784" s="71"/>
      <c r="AA784" s="70"/>
      <c r="AB784" s="72"/>
      <c r="AC784" s="73"/>
      <c r="AD784" s="70"/>
      <c r="AE784" s="74"/>
    </row>
    <row r="785" customFormat="false" ht="30" hidden="false" customHeight="true" outlineLevel="0" collapsed="false">
      <c r="A785" s="86"/>
      <c r="B785" s="86"/>
      <c r="C785" s="86"/>
      <c r="D785" s="234"/>
      <c r="E785" s="234"/>
      <c r="F785" s="89"/>
      <c r="G785" s="235" t="s">
        <v>111</v>
      </c>
      <c r="H785" s="134" t="s">
        <v>115</v>
      </c>
      <c r="I785" s="134"/>
      <c r="J785" s="134"/>
      <c r="K785" s="108"/>
      <c r="L785" s="109" t="s">
        <v>80</v>
      </c>
      <c r="M785" s="110"/>
      <c r="N785" s="135"/>
      <c r="O785" s="109" t="s">
        <v>81</v>
      </c>
      <c r="P785" s="136"/>
      <c r="Q785" s="135"/>
      <c r="R785" s="109" t="s">
        <v>117</v>
      </c>
      <c r="S785" s="136"/>
      <c r="T785" s="111"/>
      <c r="U785" s="109"/>
      <c r="V785" s="137"/>
      <c r="W785" s="111"/>
      <c r="X785" s="109"/>
      <c r="Y785" s="137"/>
      <c r="Z785" s="111"/>
      <c r="AA785" s="109"/>
      <c r="AB785" s="137"/>
      <c r="AC785" s="108"/>
      <c r="AD785" s="109"/>
      <c r="AE785" s="110"/>
    </row>
    <row r="786" customFormat="false" ht="27.6" hidden="false" customHeight="true" outlineLevel="0" collapsed="false">
      <c r="A786" s="236"/>
      <c r="B786" s="86"/>
      <c r="C786" s="86"/>
      <c r="D786" s="86"/>
      <c r="E786" s="86"/>
      <c r="F786" s="89"/>
      <c r="G786" s="63" t="s">
        <v>208</v>
      </c>
      <c r="H786" s="56" t="n">
        <v>7378</v>
      </c>
      <c r="I786" s="98" t="s">
        <v>39</v>
      </c>
      <c r="J786" s="237" t="n">
        <v>1067</v>
      </c>
      <c r="K786" s="77" t="s">
        <v>2408</v>
      </c>
      <c r="L786" s="57"/>
      <c r="M786" s="237"/>
      <c r="N786" s="56" t="n">
        <v>177.64</v>
      </c>
      <c r="O786" s="98" t="s">
        <v>39</v>
      </c>
      <c r="P786" s="58" t="n">
        <v>78.8</v>
      </c>
      <c r="Q786" s="56" t="n">
        <v>14050</v>
      </c>
      <c r="R786" s="98" t="s">
        <v>39</v>
      </c>
      <c r="S786" s="58" t="n">
        <v>425.3</v>
      </c>
      <c r="T786" s="56"/>
      <c r="U786" s="70"/>
      <c r="V786" s="58"/>
      <c r="W786" s="71"/>
      <c r="X786" s="70"/>
      <c r="Y786" s="58"/>
      <c r="Z786" s="73"/>
      <c r="AA786" s="73"/>
      <c r="AB786" s="73"/>
      <c r="AC786" s="71"/>
      <c r="AD786" s="70"/>
      <c r="AE786" s="58"/>
    </row>
    <row r="787" customFormat="false" ht="29.2" hidden="false" customHeight="true" outlineLevel="0" collapsed="false">
      <c r="A787" s="239"/>
      <c r="B787" s="239"/>
      <c r="C787" s="51"/>
      <c r="D787" s="51"/>
      <c r="E787" s="51"/>
      <c r="F787" s="53"/>
      <c r="G787" s="63" t="s">
        <v>176</v>
      </c>
      <c r="H787" s="209" t="str">
        <f aca="false">ROUND(H786*81/1000,2)&amp;" ppb"</f>
        <v>597.62 ppb</v>
      </c>
      <c r="I787" s="91" t="s">
        <v>39</v>
      </c>
      <c r="J787" s="210" t="str">
        <f aca="false">ROUND(J786*81/1000,2)&amp;" ppb"</f>
        <v>86.43 ppb</v>
      </c>
      <c r="K787" s="71"/>
      <c r="L787" s="57"/>
      <c r="M787" s="72"/>
      <c r="N787" s="56"/>
      <c r="O787" s="70"/>
      <c r="P787" s="58"/>
      <c r="Q787" s="209" t="str">
        <f aca="false">ROUND(Q786*246/1000,2)&amp;" ppb"</f>
        <v>3456.3 ppb</v>
      </c>
      <c r="R787" s="91" t="s">
        <v>39</v>
      </c>
      <c r="S787" s="210" t="str">
        <f aca="false">ROUND(S786*246/1000,2)&amp;" ppb"</f>
        <v>104.62 ppb</v>
      </c>
      <c r="T787" s="71"/>
      <c r="U787" s="72"/>
      <c r="V787" s="72"/>
      <c r="W787" s="56"/>
      <c r="X787" s="70"/>
      <c r="Y787" s="72"/>
      <c r="Z787" s="73"/>
      <c r="AA787" s="72"/>
      <c r="AB787" s="72"/>
      <c r="AC787" s="71"/>
      <c r="AD787" s="70"/>
      <c r="AE787" s="72"/>
    </row>
    <row r="788" customFormat="false" ht="34.3" hidden="false" customHeight="true" outlineLevel="0" collapsed="false">
      <c r="A788" s="227" t="s">
        <v>2409</v>
      </c>
      <c r="B788" s="370" t="s">
        <v>2410</v>
      </c>
      <c r="C788" s="203" t="s">
        <v>190</v>
      </c>
      <c r="D788" s="25" t="n">
        <v>14.68</v>
      </c>
      <c r="E788" s="26" t="n">
        <v>240125</v>
      </c>
      <c r="F788" s="27" t="n">
        <v>45316</v>
      </c>
      <c r="G788" s="28" t="s">
        <v>111</v>
      </c>
      <c r="H788" s="108"/>
      <c r="I788" s="109" t="s">
        <v>27</v>
      </c>
      <c r="J788" s="110"/>
      <c r="K788" s="108"/>
      <c r="L788" s="109" t="s">
        <v>28</v>
      </c>
      <c r="M788" s="110"/>
      <c r="N788" s="108"/>
      <c r="O788" s="109" t="s">
        <v>29</v>
      </c>
      <c r="P788" s="110"/>
      <c r="Q788" s="108"/>
      <c r="R788" s="109" t="s">
        <v>30</v>
      </c>
      <c r="S788" s="110"/>
      <c r="T788" s="111"/>
      <c r="U788" s="109" t="s">
        <v>112</v>
      </c>
      <c r="V788" s="110"/>
      <c r="W788" s="108"/>
      <c r="X788" s="109" t="s">
        <v>32</v>
      </c>
      <c r="Y788" s="110"/>
      <c r="Z788" s="108"/>
      <c r="AA788" s="109" t="s">
        <v>98</v>
      </c>
      <c r="AB788" s="110"/>
      <c r="AC788" s="112" t="s">
        <v>34</v>
      </c>
      <c r="AD788" s="112"/>
      <c r="AE788" s="112"/>
    </row>
    <row r="789" customFormat="false" ht="29.05" hidden="false" customHeight="true" outlineLevel="0" collapsed="false">
      <c r="A789" s="93" t="s">
        <v>2411</v>
      </c>
      <c r="B789" s="371" t="s">
        <v>2412</v>
      </c>
      <c r="C789" s="93"/>
      <c r="D789" s="93"/>
      <c r="E789" s="93"/>
      <c r="F789" s="96" t="n">
        <v>45331</v>
      </c>
      <c r="G789" s="28" t="s">
        <v>208</v>
      </c>
      <c r="H789" s="35" t="s">
        <v>364</v>
      </c>
      <c r="I789" s="33"/>
      <c r="J789" s="36"/>
      <c r="K789" s="35" t="s">
        <v>2413</v>
      </c>
      <c r="L789" s="33"/>
      <c r="M789" s="36"/>
      <c r="N789" s="35" t="s">
        <v>1197</v>
      </c>
      <c r="O789" s="33"/>
      <c r="P789" s="36"/>
      <c r="Q789" s="35" t="s">
        <v>2414</v>
      </c>
      <c r="R789" s="33"/>
      <c r="S789" s="36"/>
      <c r="T789" s="35" t="n">
        <v>344.6</v>
      </c>
      <c r="U789" s="33" t="s">
        <v>39</v>
      </c>
      <c r="V789" s="36" t="n">
        <v>191.5</v>
      </c>
      <c r="W789" s="35" t="s">
        <v>2415</v>
      </c>
      <c r="X789" s="30"/>
      <c r="Y789" s="36"/>
      <c r="Z789" s="35" t="s">
        <v>2416</v>
      </c>
      <c r="AA789" s="33"/>
      <c r="AB789" s="36"/>
      <c r="AC789" s="167"/>
      <c r="AD789" s="167"/>
      <c r="AE789" s="167"/>
    </row>
    <row r="790" customFormat="false" ht="28.4" hidden="false" customHeight="true" outlineLevel="0" collapsed="false">
      <c r="A790" s="93"/>
      <c r="B790" s="93" t="s">
        <v>2341</v>
      </c>
      <c r="C790" s="93"/>
      <c r="D790" s="93"/>
      <c r="E790" s="228"/>
      <c r="F790" s="96"/>
      <c r="G790" s="28" t="s">
        <v>176</v>
      </c>
      <c r="H790" s="205" t="str">
        <f aca="false">"&lt;"&amp;ROUND(RIGHT(H789,LEN(H789)-1)*81/1000,2)&amp;" ppb"</f>
        <v>&lt;0.16 ppb</v>
      </c>
      <c r="I790" s="33"/>
      <c r="J790" s="206"/>
      <c r="K790" s="205" t="str">
        <f aca="false">"&lt;"&amp;ROUND(RIGHT(K789,LEN(K789)-1)*81/1000,2)&amp;" ppb"</f>
        <v>&lt;1.28 ppb</v>
      </c>
      <c r="L790" s="33"/>
      <c r="M790" s="206"/>
      <c r="N790" s="205" t="str">
        <f aca="false">"&lt;"&amp;ROUND(RIGHT(N789,LEN(N789)-1)*1760/1000,2)&amp;" ppb"</f>
        <v>&lt;2.18 ppb</v>
      </c>
      <c r="O790" s="33"/>
      <c r="P790" s="206"/>
      <c r="Q790" s="205" t="str">
        <f aca="false">"&lt;"&amp;ROUND(RIGHT(Q789,LEN(Q789)-1)*246/1000,2)&amp;" ppb"</f>
        <v>&lt;1.07 ppb</v>
      </c>
      <c r="R790" s="33"/>
      <c r="S790" s="206"/>
      <c r="T790" s="205" t="str">
        <f aca="false">ROUND(T789*32300/1000000,2)&amp;" ppm"</f>
        <v>11.13 ppm</v>
      </c>
      <c r="U790" s="33" t="s">
        <v>39</v>
      </c>
      <c r="V790" s="206" t="str">
        <f aca="false">ROUND(V789*32300/1000000,2)&amp;" ppm"</f>
        <v>6.19 ppm</v>
      </c>
      <c r="W790" s="29"/>
      <c r="X790" s="33"/>
      <c r="Y790" s="31"/>
      <c r="Z790" s="29"/>
      <c r="AA790" s="33"/>
      <c r="AB790" s="31"/>
      <c r="AC790" s="37"/>
      <c r="AD790" s="33"/>
      <c r="AE790" s="38"/>
    </row>
    <row r="791" customFormat="false" ht="30" hidden="false" customHeight="true" outlineLevel="0" collapsed="false">
      <c r="A791" s="93"/>
      <c r="B791" s="93" t="s">
        <v>114</v>
      </c>
      <c r="C791" s="93"/>
      <c r="D791" s="93"/>
      <c r="E791" s="228"/>
      <c r="F791" s="96"/>
      <c r="G791" s="229" t="s">
        <v>111</v>
      </c>
      <c r="H791" s="134" t="s">
        <v>115</v>
      </c>
      <c r="I791" s="134"/>
      <c r="J791" s="134"/>
      <c r="K791" s="108"/>
      <c r="L791" s="109" t="s">
        <v>80</v>
      </c>
      <c r="M791" s="110"/>
      <c r="N791" s="135"/>
      <c r="O791" s="109" t="s">
        <v>81</v>
      </c>
      <c r="P791" s="136"/>
      <c r="Q791" s="135"/>
      <c r="R791" s="109" t="s">
        <v>117</v>
      </c>
      <c r="S791" s="136"/>
      <c r="T791" s="111"/>
      <c r="U791" s="109"/>
      <c r="V791" s="137"/>
      <c r="W791" s="111"/>
      <c r="X791" s="109"/>
      <c r="Y791" s="137"/>
      <c r="Z791" s="111"/>
      <c r="AA791" s="109"/>
      <c r="AB791" s="137"/>
      <c r="AC791" s="108"/>
      <c r="AD791" s="109"/>
      <c r="AE791" s="110"/>
    </row>
    <row r="792" customFormat="false" ht="27.6" hidden="false" customHeight="true" outlineLevel="0" collapsed="false">
      <c r="A792" s="230"/>
      <c r="B792" s="93"/>
      <c r="C792" s="93"/>
      <c r="D792" s="93"/>
      <c r="E792" s="93"/>
      <c r="F792" s="96"/>
      <c r="G792" s="28" t="s">
        <v>208</v>
      </c>
      <c r="H792" s="35" t="s">
        <v>2417</v>
      </c>
      <c r="I792" s="30"/>
      <c r="J792" s="287"/>
      <c r="K792" s="35" t="s">
        <v>2418</v>
      </c>
      <c r="L792" s="30"/>
      <c r="M792" s="36"/>
      <c r="N792" s="35" t="s">
        <v>2419</v>
      </c>
      <c r="O792" s="30"/>
      <c r="P792" s="36"/>
      <c r="Q792" s="35" t="s">
        <v>2420</v>
      </c>
      <c r="R792" s="30"/>
      <c r="S792" s="36"/>
      <c r="T792" s="35"/>
      <c r="U792" s="30"/>
      <c r="V792" s="36"/>
      <c r="W792" s="29"/>
      <c r="X792" s="33"/>
      <c r="Y792" s="36"/>
      <c r="Z792" s="37"/>
      <c r="AA792" s="37"/>
      <c r="AB792" s="37"/>
      <c r="AC792" s="29"/>
      <c r="AD792" s="33"/>
      <c r="AE792" s="36"/>
    </row>
    <row r="793" customFormat="false" ht="29.2" hidden="false" customHeight="true" outlineLevel="0" collapsed="false">
      <c r="A793" s="232"/>
      <c r="B793" s="232"/>
      <c r="C793" s="39"/>
      <c r="D793" s="39"/>
      <c r="E793" s="39"/>
      <c r="F793" s="40"/>
      <c r="G793" s="28" t="s">
        <v>176</v>
      </c>
      <c r="H793" s="205" t="str">
        <f aca="false">"&lt;"&amp;ROUND(RIGHT(H792,LEN(H792)-1)*81/1000,2)&amp;" ppb"</f>
        <v>&lt;21.34 ppb</v>
      </c>
      <c r="I793" s="33"/>
      <c r="J793" s="206"/>
      <c r="K793" s="29"/>
      <c r="L793" s="30"/>
      <c r="M793" s="31"/>
      <c r="N793" s="35"/>
      <c r="O793" s="33"/>
      <c r="P793" s="36"/>
      <c r="Q793" s="205" t="str">
        <f aca="false">"&lt;"&amp;ROUND(RIGHT(Q792,LEN(Q792)-1)*246/1000,2)&amp;" ppb"</f>
        <v>&lt;1.59 ppb</v>
      </c>
      <c r="R793" s="33"/>
      <c r="S793" s="206"/>
      <c r="T793" s="35"/>
      <c r="U793" s="33"/>
      <c r="V793" s="31"/>
      <c r="W793" s="35"/>
      <c r="X793" s="33"/>
      <c r="Y793" s="31"/>
      <c r="Z793" s="37"/>
      <c r="AA793" s="31"/>
      <c r="AB793" s="31"/>
      <c r="AC793" s="29"/>
      <c r="AD793" s="33"/>
      <c r="AE793" s="31"/>
    </row>
    <row r="794" customFormat="false" ht="26.95" hidden="false" customHeight="true" outlineLevel="0" collapsed="false">
      <c r="A794" s="13" t="s">
        <v>2421</v>
      </c>
      <c r="B794" s="13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6"/>
    </row>
    <row r="795" customFormat="false" ht="56.35" hidden="false" customHeight="true" outlineLevel="0" collapsed="false">
      <c r="A795" s="227" t="s">
        <v>2422</v>
      </c>
      <c r="B795" s="372" t="s">
        <v>2423</v>
      </c>
      <c r="C795" s="203" t="s">
        <v>2424</v>
      </c>
      <c r="D795" s="25" t="n">
        <v>13.408</v>
      </c>
      <c r="E795" s="26" t="s">
        <v>2425</v>
      </c>
      <c r="F795" s="27" t="n">
        <v>44754</v>
      </c>
      <c r="G795" s="28" t="s">
        <v>111</v>
      </c>
      <c r="H795" s="108"/>
      <c r="I795" s="109" t="s">
        <v>27</v>
      </c>
      <c r="J795" s="110"/>
      <c r="K795" s="108"/>
      <c r="L795" s="109" t="s">
        <v>28</v>
      </c>
      <c r="M795" s="110"/>
      <c r="N795" s="108"/>
      <c r="O795" s="109" t="s">
        <v>29</v>
      </c>
      <c r="P795" s="110"/>
      <c r="Q795" s="108"/>
      <c r="R795" s="109" t="s">
        <v>30</v>
      </c>
      <c r="S795" s="110"/>
      <c r="T795" s="111"/>
      <c r="U795" s="109" t="s">
        <v>112</v>
      </c>
      <c r="V795" s="110"/>
      <c r="W795" s="108"/>
      <c r="X795" s="109" t="s">
        <v>32</v>
      </c>
      <c r="Y795" s="110"/>
      <c r="Z795" s="108"/>
      <c r="AA795" s="109" t="s">
        <v>98</v>
      </c>
      <c r="AB795" s="110"/>
      <c r="AC795" s="112" t="s">
        <v>34</v>
      </c>
      <c r="AD795" s="112"/>
      <c r="AE795" s="112"/>
      <c r="BM795" s="113"/>
      <c r="BN795" s="113"/>
      <c r="BO795" s="113"/>
      <c r="BP795" s="113"/>
      <c r="BQ795" s="113"/>
      <c r="BR795" s="113"/>
      <c r="BS795" s="113"/>
      <c r="BT795" s="113"/>
      <c r="BU795" s="113"/>
      <c r="BV795" s="113"/>
      <c r="BW795" s="113"/>
      <c r="BX795" s="113"/>
      <c r="BY795" s="113"/>
      <c r="BZ795" s="113"/>
      <c r="CA795" s="113"/>
      <c r="CB795" s="113"/>
      <c r="CC795" s="113"/>
      <c r="CD795" s="113"/>
      <c r="CE795" s="113"/>
      <c r="CF795" s="113"/>
      <c r="CG795" s="113"/>
      <c r="CH795" s="113"/>
      <c r="CI795" s="113"/>
      <c r="CJ795" s="113"/>
      <c r="CK795" s="113"/>
      <c r="CL795" s="113"/>
      <c r="CM795" s="113"/>
      <c r="CN795" s="113"/>
      <c r="CO795" s="113"/>
      <c r="CP795" s="113"/>
      <c r="CQ795" s="113"/>
      <c r="CR795" s="113"/>
      <c r="CS795" s="113"/>
      <c r="CT795" s="113"/>
      <c r="CU795" s="113"/>
      <c r="CV795" s="113"/>
      <c r="CW795" s="113"/>
      <c r="CX795" s="113"/>
      <c r="CY795" s="113"/>
      <c r="CZ795" s="113"/>
      <c r="DA795" s="113"/>
      <c r="DB795" s="113"/>
      <c r="DC795" s="113"/>
      <c r="DD795" s="113"/>
      <c r="DE795" s="113"/>
      <c r="DF795" s="113"/>
      <c r="DG795" s="113"/>
      <c r="DH795" s="113"/>
      <c r="DI795" s="113"/>
      <c r="DJ795" s="113"/>
      <c r="DK795" s="113"/>
      <c r="DL795" s="113"/>
      <c r="DM795" s="113"/>
      <c r="DN795" s="113"/>
      <c r="DO795" s="113"/>
      <c r="DP795" s="113"/>
      <c r="DQ795" s="113"/>
      <c r="DR795" s="113"/>
      <c r="DS795" s="113"/>
      <c r="DT795" s="113"/>
      <c r="DU795" s="113"/>
      <c r="DV795" s="113"/>
      <c r="DW795" s="113"/>
      <c r="DX795" s="113"/>
      <c r="DY795" s="113"/>
      <c r="DZ795" s="113"/>
      <c r="EA795" s="113"/>
      <c r="EB795" s="113"/>
      <c r="EC795" s="113"/>
      <c r="ED795" s="113"/>
      <c r="EE795" s="113"/>
      <c r="EF795" s="113"/>
      <c r="EG795" s="113"/>
      <c r="EH795" s="113"/>
      <c r="EI795" s="113"/>
      <c r="EJ795" s="113"/>
      <c r="EK795" s="113"/>
      <c r="EL795" s="113"/>
      <c r="EM795" s="113"/>
      <c r="EN795" s="113"/>
      <c r="EO795" s="113"/>
      <c r="EP795" s="113"/>
      <c r="EQ795" s="113"/>
      <c r="ER795" s="113"/>
      <c r="ES795" s="113"/>
      <c r="ET795" s="113"/>
      <c r="EU795" s="113"/>
      <c r="EV795" s="113"/>
      <c r="EW795" s="113"/>
      <c r="EX795" s="113"/>
      <c r="EY795" s="113"/>
      <c r="EZ795" s="113"/>
      <c r="FA795" s="113"/>
      <c r="FB795" s="113"/>
      <c r="FC795" s="113"/>
      <c r="FD795" s="113"/>
      <c r="FE795" s="113"/>
      <c r="FF795" s="113"/>
      <c r="FG795" s="113"/>
      <c r="FH795" s="113"/>
      <c r="FI795" s="113"/>
      <c r="FJ795" s="113"/>
      <c r="FK795" s="113"/>
      <c r="FL795" s="113"/>
      <c r="FM795" s="113"/>
      <c r="FN795" s="113"/>
      <c r="FO795" s="113"/>
      <c r="FP795" s="113"/>
      <c r="FQ795" s="113"/>
      <c r="FR795" s="113"/>
      <c r="FS795" s="113"/>
      <c r="FT795" s="113"/>
      <c r="FU795" s="113"/>
      <c r="FV795" s="113"/>
      <c r="FW795" s="113"/>
      <c r="FX795" s="113"/>
      <c r="FY795" s="113"/>
      <c r="FZ795" s="113"/>
      <c r="GA795" s="113"/>
      <c r="GB795" s="113"/>
      <c r="GC795" s="113"/>
      <c r="GD795" s="113"/>
      <c r="GE795" s="113"/>
      <c r="GF795" s="113"/>
      <c r="GG795" s="113"/>
      <c r="GH795" s="113"/>
      <c r="GI795" s="113"/>
      <c r="GJ795" s="113"/>
      <c r="GK795" s="113"/>
      <c r="GL795" s="113"/>
      <c r="GM795" s="113"/>
      <c r="GN795" s="113"/>
      <c r="GO795" s="113"/>
      <c r="GP795" s="113"/>
      <c r="GQ795" s="113"/>
      <c r="GR795" s="113"/>
      <c r="GS795" s="113"/>
      <c r="GT795" s="113"/>
      <c r="GU795" s="113"/>
      <c r="GV795" s="113"/>
      <c r="GW795" s="113"/>
      <c r="GX795" s="113"/>
      <c r="GY795" s="113"/>
      <c r="GZ795" s="113"/>
      <c r="HA795" s="113"/>
      <c r="HB795" s="113"/>
      <c r="HC795" s="113"/>
      <c r="HD795" s="113"/>
      <c r="HE795" s="113"/>
      <c r="HF795" s="113"/>
      <c r="HG795" s="113"/>
      <c r="HH795" s="113"/>
      <c r="HI795" s="113"/>
      <c r="HJ795" s="113"/>
      <c r="HK795" s="113"/>
      <c r="HL795" s="113"/>
      <c r="HM795" s="113"/>
      <c r="HN795" s="113"/>
      <c r="HO795" s="113"/>
      <c r="HP795" s="113"/>
      <c r="HQ795" s="113"/>
      <c r="HR795" s="113"/>
      <c r="HS795" s="113"/>
      <c r="HT795" s="113"/>
      <c r="HU795" s="113"/>
      <c r="HV795" s="113"/>
      <c r="HW795" s="113"/>
      <c r="HX795" s="113"/>
      <c r="HY795" s="113"/>
      <c r="HZ795" s="113"/>
      <c r="IA795" s="113"/>
      <c r="IB795" s="113"/>
      <c r="IC795" s="113"/>
      <c r="ID795" s="113"/>
      <c r="IE795" s="113"/>
      <c r="IF795" s="113"/>
      <c r="IG795" s="113"/>
      <c r="IH795" s="113"/>
      <c r="II795" s="113"/>
      <c r="IJ795" s="113"/>
      <c r="IK795" s="113"/>
      <c r="IL795" s="113"/>
      <c r="IM795" s="113"/>
      <c r="IN795" s="113"/>
      <c r="IO795" s="113"/>
      <c r="IP795" s="113"/>
      <c r="IQ795" s="113"/>
      <c r="IR795" s="113"/>
      <c r="IS795" s="113"/>
      <c r="IT795" s="113"/>
      <c r="IU795" s="113"/>
      <c r="IV795" s="113"/>
    </row>
    <row r="796" customFormat="false" ht="29.05" hidden="false" customHeight="true" outlineLevel="0" collapsed="false">
      <c r="A796" s="93" t="s">
        <v>2426</v>
      </c>
      <c r="B796" s="93"/>
      <c r="C796" s="93" t="s">
        <v>2427</v>
      </c>
      <c r="D796" s="93"/>
      <c r="E796" s="93"/>
      <c r="F796" s="96" t="n">
        <v>44768</v>
      </c>
      <c r="G796" s="28" t="s">
        <v>208</v>
      </c>
      <c r="H796" s="35" t="n">
        <v>3.531</v>
      </c>
      <c r="I796" s="33" t="s">
        <v>39</v>
      </c>
      <c r="J796" s="36" t="n">
        <v>1.612</v>
      </c>
      <c r="K796" s="35" t="n">
        <v>193.3</v>
      </c>
      <c r="L796" s="33" t="s">
        <v>39</v>
      </c>
      <c r="M796" s="36" t="n">
        <v>37.37</v>
      </c>
      <c r="N796" s="35" t="n">
        <v>5.379</v>
      </c>
      <c r="O796" s="33" t="s">
        <v>39</v>
      </c>
      <c r="P796" s="36" t="n">
        <v>0.6095</v>
      </c>
      <c r="Q796" s="35" t="n">
        <v>9.631</v>
      </c>
      <c r="R796" s="33" t="s">
        <v>39</v>
      </c>
      <c r="S796" s="36" t="n">
        <v>2.043</v>
      </c>
      <c r="T796" s="35" t="n">
        <v>57.837</v>
      </c>
      <c r="U796" s="33" t="s">
        <v>39</v>
      </c>
      <c r="V796" s="36" t="n">
        <v>34.61</v>
      </c>
      <c r="W796" s="35" t="s">
        <v>2428</v>
      </c>
      <c r="X796" s="30"/>
      <c r="Y796" s="36"/>
      <c r="Z796" s="35" t="s">
        <v>2429</v>
      </c>
      <c r="AA796" s="33"/>
      <c r="AB796" s="36"/>
      <c r="AC796" s="167"/>
      <c r="AD796" s="167"/>
      <c r="AE796" s="167"/>
      <c r="BM796" s="113"/>
      <c r="BN796" s="113"/>
      <c r="BO796" s="113"/>
      <c r="BP796" s="113"/>
      <c r="BQ796" s="113"/>
      <c r="BR796" s="113"/>
      <c r="BS796" s="113"/>
      <c r="BT796" s="113"/>
      <c r="BU796" s="113"/>
      <c r="BV796" s="113"/>
      <c r="BW796" s="113"/>
      <c r="BX796" s="113"/>
      <c r="BY796" s="113"/>
      <c r="BZ796" s="113"/>
      <c r="CA796" s="113"/>
      <c r="CB796" s="113"/>
      <c r="CC796" s="113"/>
      <c r="CD796" s="113"/>
      <c r="CE796" s="113"/>
      <c r="CF796" s="113"/>
      <c r="CG796" s="113"/>
      <c r="CH796" s="113"/>
      <c r="CI796" s="113"/>
      <c r="CJ796" s="113"/>
      <c r="CK796" s="113"/>
      <c r="CL796" s="113"/>
      <c r="CM796" s="113"/>
      <c r="CN796" s="113"/>
      <c r="CO796" s="113"/>
      <c r="CP796" s="113"/>
      <c r="CQ796" s="113"/>
      <c r="CR796" s="113"/>
      <c r="CS796" s="113"/>
      <c r="CT796" s="113"/>
      <c r="CU796" s="113"/>
      <c r="CV796" s="113"/>
      <c r="CW796" s="113"/>
      <c r="CX796" s="113"/>
      <c r="CY796" s="113"/>
      <c r="CZ796" s="113"/>
      <c r="DA796" s="113"/>
      <c r="DB796" s="113"/>
      <c r="DC796" s="113"/>
      <c r="DD796" s="113"/>
      <c r="DE796" s="113"/>
      <c r="DF796" s="113"/>
      <c r="DG796" s="113"/>
      <c r="DH796" s="113"/>
      <c r="DI796" s="113"/>
      <c r="DJ796" s="113"/>
      <c r="DK796" s="113"/>
      <c r="DL796" s="113"/>
      <c r="DM796" s="113"/>
      <c r="DN796" s="113"/>
      <c r="DO796" s="113"/>
      <c r="DP796" s="113"/>
      <c r="DQ796" s="113"/>
      <c r="DR796" s="113"/>
      <c r="DS796" s="113"/>
      <c r="DT796" s="113"/>
      <c r="DU796" s="113"/>
      <c r="DV796" s="113"/>
      <c r="DW796" s="113"/>
      <c r="DX796" s="113"/>
      <c r="DY796" s="113"/>
      <c r="DZ796" s="113"/>
      <c r="EA796" s="113"/>
      <c r="EB796" s="113"/>
      <c r="EC796" s="113"/>
      <c r="ED796" s="113"/>
      <c r="EE796" s="113"/>
      <c r="EF796" s="113"/>
      <c r="EG796" s="113"/>
      <c r="EH796" s="113"/>
      <c r="EI796" s="113"/>
      <c r="EJ796" s="113"/>
      <c r="EK796" s="113"/>
      <c r="EL796" s="113"/>
      <c r="EM796" s="113"/>
      <c r="EN796" s="113"/>
      <c r="EO796" s="113"/>
      <c r="EP796" s="113"/>
      <c r="EQ796" s="113"/>
      <c r="ER796" s="113"/>
      <c r="ES796" s="113"/>
      <c r="ET796" s="113"/>
      <c r="EU796" s="113"/>
      <c r="EV796" s="113"/>
      <c r="EW796" s="113"/>
      <c r="EX796" s="113"/>
      <c r="EY796" s="113"/>
      <c r="EZ796" s="113"/>
      <c r="FA796" s="113"/>
      <c r="FB796" s="113"/>
      <c r="FC796" s="113"/>
      <c r="FD796" s="113"/>
      <c r="FE796" s="113"/>
      <c r="FF796" s="113"/>
      <c r="FG796" s="113"/>
      <c r="FH796" s="113"/>
      <c r="FI796" s="113"/>
      <c r="FJ796" s="113"/>
      <c r="FK796" s="113"/>
      <c r="FL796" s="113"/>
      <c r="FM796" s="113"/>
      <c r="FN796" s="113"/>
      <c r="FO796" s="113"/>
      <c r="FP796" s="113"/>
      <c r="FQ796" s="113"/>
      <c r="FR796" s="113"/>
      <c r="FS796" s="113"/>
      <c r="FT796" s="113"/>
      <c r="FU796" s="113"/>
      <c r="FV796" s="113"/>
      <c r="FW796" s="113"/>
      <c r="FX796" s="113"/>
      <c r="FY796" s="113"/>
      <c r="FZ796" s="113"/>
      <c r="GA796" s="113"/>
      <c r="GB796" s="113"/>
      <c r="GC796" s="113"/>
      <c r="GD796" s="113"/>
      <c r="GE796" s="113"/>
      <c r="GF796" s="113"/>
      <c r="GG796" s="113"/>
      <c r="GH796" s="113"/>
      <c r="GI796" s="113"/>
      <c r="GJ796" s="113"/>
      <c r="GK796" s="113"/>
      <c r="GL796" s="113"/>
      <c r="GM796" s="113"/>
      <c r="GN796" s="113"/>
      <c r="GO796" s="113"/>
      <c r="GP796" s="113"/>
      <c r="GQ796" s="113"/>
      <c r="GR796" s="113"/>
      <c r="GS796" s="113"/>
      <c r="GT796" s="113"/>
      <c r="GU796" s="113"/>
      <c r="GV796" s="113"/>
      <c r="GW796" s="113"/>
      <c r="GX796" s="113"/>
      <c r="GY796" s="113"/>
      <c r="GZ796" s="113"/>
      <c r="HA796" s="113"/>
      <c r="HB796" s="113"/>
      <c r="HC796" s="113"/>
      <c r="HD796" s="113"/>
      <c r="HE796" s="113"/>
      <c r="HF796" s="113"/>
      <c r="HG796" s="113"/>
      <c r="HH796" s="113"/>
      <c r="HI796" s="113"/>
      <c r="HJ796" s="113"/>
      <c r="HK796" s="113"/>
      <c r="HL796" s="113"/>
      <c r="HM796" s="113"/>
      <c r="HN796" s="113"/>
      <c r="HO796" s="113"/>
      <c r="HP796" s="113"/>
      <c r="HQ796" s="113"/>
      <c r="HR796" s="113"/>
      <c r="HS796" s="113"/>
      <c r="HT796" s="113"/>
      <c r="HU796" s="113"/>
      <c r="HV796" s="113"/>
      <c r="HW796" s="113"/>
      <c r="HX796" s="113"/>
      <c r="HY796" s="113"/>
      <c r="HZ796" s="113"/>
      <c r="IA796" s="113"/>
      <c r="IB796" s="113"/>
      <c r="IC796" s="113"/>
      <c r="ID796" s="113"/>
      <c r="IE796" s="113"/>
      <c r="IF796" s="113"/>
      <c r="IG796" s="113"/>
      <c r="IH796" s="113"/>
      <c r="II796" s="113"/>
      <c r="IJ796" s="113"/>
      <c r="IK796" s="113"/>
      <c r="IL796" s="113"/>
      <c r="IM796" s="113"/>
      <c r="IN796" s="113"/>
      <c r="IO796" s="113"/>
      <c r="IP796" s="113"/>
      <c r="IQ796" s="113"/>
      <c r="IR796" s="113"/>
      <c r="IS796" s="113"/>
      <c r="IT796" s="113"/>
      <c r="IU796" s="113"/>
      <c r="IV796" s="113"/>
    </row>
    <row r="797" customFormat="false" ht="52.2" hidden="false" customHeight="true" outlineLevel="0" collapsed="false">
      <c r="A797" s="93"/>
      <c r="B797" s="228"/>
      <c r="C797" s="93"/>
      <c r="D797" s="93"/>
      <c r="E797" s="93"/>
      <c r="F797" s="96"/>
      <c r="G797" s="28" t="s">
        <v>176</v>
      </c>
      <c r="H797" s="205" t="str">
        <f aca="false">ROUND(H796*81/1000,2)&amp;" ppb"</f>
        <v>0.29 ppb</v>
      </c>
      <c r="I797" s="33" t="s">
        <v>39</v>
      </c>
      <c r="J797" s="206" t="str">
        <f aca="false">ROUND(J796*81/1000,2)&amp;" ppb"</f>
        <v>0.13 ppb</v>
      </c>
      <c r="K797" s="205" t="str">
        <f aca="false">ROUND(K796*81/1000,2)&amp;" ppb"</f>
        <v>15.66 ppb</v>
      </c>
      <c r="L797" s="33" t="s">
        <v>39</v>
      </c>
      <c r="M797" s="206" t="str">
        <f aca="false">ROUND(M796*81/1000,2)&amp;" ppb"</f>
        <v>3.03 ppb</v>
      </c>
      <c r="N797" s="205" t="str">
        <f aca="false">ROUND(N796*1760/1000,2)&amp;" ppb"</f>
        <v>9.47 ppb</v>
      </c>
      <c r="O797" s="33" t="s">
        <v>39</v>
      </c>
      <c r="P797" s="206" t="str">
        <f aca="false">ROUND(P796*1760/1000,2)&amp;" ppb"</f>
        <v>1.07 ppb</v>
      </c>
      <c r="Q797" s="205" t="str">
        <f aca="false">ROUND(Q796*246/1000,2)&amp;" ppb"</f>
        <v>2.37 ppb</v>
      </c>
      <c r="R797" s="33" t="s">
        <v>39</v>
      </c>
      <c r="S797" s="206" t="str">
        <f aca="false">ROUND(S796*246/1000,2)&amp;" ppb"</f>
        <v>0.5 ppb</v>
      </c>
      <c r="T797" s="205" t="str">
        <f aca="false">ROUND(T796*32300/1000000,2)&amp;" ppm"</f>
        <v>1.87 ppm</v>
      </c>
      <c r="U797" s="33" t="s">
        <v>39</v>
      </c>
      <c r="V797" s="206" t="str">
        <f aca="false">ROUND(V796*32300/1000000,2)&amp;" ppm"</f>
        <v>1.12 ppm</v>
      </c>
      <c r="W797" s="29"/>
      <c r="X797" s="33"/>
      <c r="Y797" s="31"/>
      <c r="Z797" s="29"/>
      <c r="AA797" s="33"/>
      <c r="AB797" s="31"/>
      <c r="AC797" s="37"/>
      <c r="AD797" s="33"/>
      <c r="AE797" s="38"/>
      <c r="BM797" s="113"/>
      <c r="BN797" s="113"/>
      <c r="BO797" s="113"/>
      <c r="BP797" s="113"/>
      <c r="BQ797" s="113"/>
      <c r="BR797" s="113"/>
      <c r="BS797" s="113"/>
      <c r="BT797" s="113"/>
      <c r="BU797" s="113"/>
      <c r="BV797" s="113"/>
      <c r="BW797" s="113"/>
      <c r="BX797" s="113"/>
      <c r="BY797" s="113"/>
      <c r="BZ797" s="113"/>
      <c r="CA797" s="113"/>
      <c r="CB797" s="113"/>
      <c r="CC797" s="113"/>
      <c r="CD797" s="113"/>
      <c r="CE797" s="113"/>
      <c r="CF797" s="113"/>
      <c r="CG797" s="113"/>
      <c r="CH797" s="113"/>
      <c r="CI797" s="113"/>
      <c r="CJ797" s="113"/>
      <c r="CK797" s="113"/>
      <c r="CL797" s="113"/>
      <c r="CM797" s="113"/>
      <c r="CN797" s="113"/>
      <c r="CO797" s="113"/>
      <c r="CP797" s="113"/>
      <c r="CQ797" s="113"/>
      <c r="CR797" s="113"/>
      <c r="CS797" s="113"/>
      <c r="CT797" s="113"/>
      <c r="CU797" s="113"/>
      <c r="CV797" s="113"/>
      <c r="CW797" s="113"/>
      <c r="CX797" s="113"/>
      <c r="CY797" s="113"/>
      <c r="CZ797" s="113"/>
      <c r="DA797" s="113"/>
      <c r="DB797" s="113"/>
      <c r="DC797" s="113"/>
      <c r="DD797" s="113"/>
      <c r="DE797" s="113"/>
      <c r="DF797" s="113"/>
      <c r="DG797" s="113"/>
      <c r="DH797" s="113"/>
      <c r="DI797" s="113"/>
      <c r="DJ797" s="113"/>
      <c r="DK797" s="113"/>
      <c r="DL797" s="113"/>
      <c r="DM797" s="113"/>
      <c r="DN797" s="113"/>
      <c r="DO797" s="113"/>
      <c r="DP797" s="113"/>
      <c r="DQ797" s="113"/>
      <c r="DR797" s="113"/>
      <c r="DS797" s="113"/>
      <c r="DT797" s="113"/>
      <c r="DU797" s="113"/>
      <c r="DV797" s="113"/>
      <c r="DW797" s="113"/>
      <c r="DX797" s="113"/>
      <c r="DY797" s="113"/>
      <c r="DZ797" s="113"/>
      <c r="EA797" s="113"/>
      <c r="EB797" s="113"/>
      <c r="EC797" s="113"/>
      <c r="ED797" s="113"/>
      <c r="EE797" s="113"/>
      <c r="EF797" s="113"/>
      <c r="EG797" s="113"/>
      <c r="EH797" s="113"/>
      <c r="EI797" s="113"/>
      <c r="EJ797" s="113"/>
      <c r="EK797" s="113"/>
      <c r="EL797" s="113"/>
      <c r="EM797" s="113"/>
      <c r="EN797" s="113"/>
      <c r="EO797" s="113"/>
      <c r="EP797" s="113"/>
      <c r="EQ797" s="113"/>
      <c r="ER797" s="113"/>
      <c r="ES797" s="113"/>
      <c r="ET797" s="113"/>
      <c r="EU797" s="113"/>
      <c r="EV797" s="113"/>
      <c r="EW797" s="113"/>
      <c r="EX797" s="113"/>
      <c r="EY797" s="113"/>
      <c r="EZ797" s="113"/>
      <c r="FA797" s="113"/>
      <c r="FB797" s="113"/>
      <c r="FC797" s="113"/>
      <c r="FD797" s="113"/>
      <c r="FE797" s="113"/>
      <c r="FF797" s="113"/>
      <c r="FG797" s="113"/>
      <c r="FH797" s="113"/>
      <c r="FI797" s="113"/>
      <c r="FJ797" s="113"/>
      <c r="FK797" s="113"/>
      <c r="FL797" s="113"/>
      <c r="FM797" s="113"/>
      <c r="FN797" s="113"/>
      <c r="FO797" s="113"/>
      <c r="FP797" s="113"/>
      <c r="FQ797" s="113"/>
      <c r="FR797" s="113"/>
      <c r="FS797" s="113"/>
      <c r="FT797" s="113"/>
      <c r="FU797" s="113"/>
      <c r="FV797" s="113"/>
      <c r="FW797" s="113"/>
      <c r="FX797" s="113"/>
      <c r="FY797" s="113"/>
      <c r="FZ797" s="113"/>
      <c r="GA797" s="113"/>
      <c r="GB797" s="113"/>
      <c r="GC797" s="113"/>
      <c r="GD797" s="113"/>
      <c r="GE797" s="113"/>
      <c r="GF797" s="113"/>
      <c r="GG797" s="113"/>
      <c r="GH797" s="113"/>
      <c r="GI797" s="113"/>
      <c r="GJ797" s="113"/>
      <c r="GK797" s="113"/>
      <c r="GL797" s="113"/>
      <c r="GM797" s="113"/>
      <c r="GN797" s="113"/>
      <c r="GO797" s="113"/>
      <c r="GP797" s="113"/>
      <c r="GQ797" s="113"/>
      <c r="GR797" s="113"/>
      <c r="GS797" s="113"/>
      <c r="GT797" s="113"/>
      <c r="GU797" s="113"/>
      <c r="GV797" s="113"/>
      <c r="GW797" s="113"/>
      <c r="GX797" s="113"/>
      <c r="GY797" s="113"/>
      <c r="GZ797" s="113"/>
      <c r="HA797" s="113"/>
      <c r="HB797" s="113"/>
      <c r="HC797" s="113"/>
      <c r="HD797" s="113"/>
      <c r="HE797" s="113"/>
      <c r="HF797" s="113"/>
      <c r="HG797" s="113"/>
      <c r="HH797" s="113"/>
      <c r="HI797" s="113"/>
      <c r="HJ797" s="113"/>
      <c r="HK797" s="113"/>
      <c r="HL797" s="113"/>
      <c r="HM797" s="113"/>
      <c r="HN797" s="113"/>
      <c r="HO797" s="113"/>
      <c r="HP797" s="113"/>
      <c r="HQ797" s="113"/>
      <c r="HR797" s="113"/>
      <c r="HS797" s="113"/>
      <c r="HT797" s="113"/>
      <c r="HU797" s="113"/>
      <c r="HV797" s="113"/>
      <c r="HW797" s="113"/>
      <c r="HX797" s="113"/>
      <c r="HY797" s="113"/>
      <c r="HZ797" s="113"/>
      <c r="IA797" s="113"/>
      <c r="IB797" s="113"/>
      <c r="IC797" s="113"/>
      <c r="ID797" s="113"/>
      <c r="IE797" s="113"/>
      <c r="IF797" s="113"/>
      <c r="IG797" s="113"/>
      <c r="IH797" s="113"/>
      <c r="II797" s="113"/>
      <c r="IJ797" s="113"/>
      <c r="IK797" s="113"/>
      <c r="IL797" s="113"/>
      <c r="IM797" s="113"/>
      <c r="IN797" s="113"/>
      <c r="IO797" s="113"/>
      <c r="IP797" s="113"/>
      <c r="IQ797" s="113"/>
      <c r="IR797" s="113"/>
      <c r="IS797" s="113"/>
      <c r="IT797" s="113"/>
      <c r="IU797" s="113"/>
      <c r="IV797" s="113"/>
    </row>
    <row r="798" customFormat="false" ht="30" hidden="false" customHeight="true" outlineLevel="0" collapsed="false">
      <c r="A798" s="93"/>
      <c r="B798" s="228"/>
      <c r="C798" s="93"/>
      <c r="D798" s="93"/>
      <c r="E798" s="93"/>
      <c r="F798" s="96"/>
      <c r="G798" s="28" t="s">
        <v>111</v>
      </c>
      <c r="H798" s="134" t="s">
        <v>115</v>
      </c>
      <c r="I798" s="134"/>
      <c r="J798" s="134"/>
      <c r="K798" s="108"/>
      <c r="L798" s="109" t="s">
        <v>80</v>
      </c>
      <c r="M798" s="110"/>
      <c r="N798" s="135"/>
      <c r="O798" s="109" t="s">
        <v>81</v>
      </c>
      <c r="P798" s="136"/>
      <c r="Q798" s="135"/>
      <c r="R798" s="109" t="s">
        <v>117</v>
      </c>
      <c r="S798" s="136"/>
      <c r="T798" s="111"/>
      <c r="U798" s="109" t="s">
        <v>1925</v>
      </c>
      <c r="V798" s="137"/>
      <c r="W798" s="111"/>
      <c r="X798" s="109" t="s">
        <v>1926</v>
      </c>
      <c r="Y798" s="137"/>
      <c r="Z798" s="111"/>
      <c r="AA798" s="109"/>
      <c r="AB798" s="137"/>
      <c r="AC798" s="108"/>
      <c r="AD798" s="109"/>
      <c r="AE798" s="110"/>
      <c r="BM798" s="113"/>
      <c r="BN798" s="113"/>
      <c r="BO798" s="113"/>
      <c r="BP798" s="113"/>
      <c r="BQ798" s="113"/>
      <c r="BR798" s="113"/>
      <c r="BS798" s="113"/>
      <c r="BT798" s="113"/>
      <c r="BU798" s="113"/>
      <c r="BV798" s="113"/>
      <c r="BW798" s="113"/>
      <c r="BX798" s="113"/>
      <c r="BY798" s="113"/>
      <c r="BZ798" s="113"/>
      <c r="CA798" s="113"/>
      <c r="CB798" s="113"/>
      <c r="CC798" s="113"/>
      <c r="CD798" s="113"/>
      <c r="CE798" s="113"/>
      <c r="CF798" s="113"/>
      <c r="CG798" s="113"/>
      <c r="CH798" s="113"/>
      <c r="CI798" s="113"/>
      <c r="CJ798" s="113"/>
      <c r="CK798" s="113"/>
      <c r="CL798" s="113"/>
      <c r="CM798" s="113"/>
      <c r="CN798" s="113"/>
      <c r="CO798" s="113"/>
      <c r="CP798" s="113"/>
      <c r="CQ798" s="113"/>
      <c r="CR798" s="113"/>
      <c r="CS798" s="113"/>
      <c r="CT798" s="113"/>
      <c r="CU798" s="113"/>
      <c r="CV798" s="113"/>
      <c r="CW798" s="113"/>
      <c r="CX798" s="113"/>
      <c r="CY798" s="113"/>
      <c r="CZ798" s="113"/>
      <c r="DA798" s="113"/>
      <c r="DB798" s="113"/>
      <c r="DC798" s="113"/>
      <c r="DD798" s="113"/>
      <c r="DE798" s="113"/>
      <c r="DF798" s="113"/>
      <c r="DG798" s="113"/>
      <c r="DH798" s="113"/>
      <c r="DI798" s="113"/>
      <c r="DJ798" s="113"/>
      <c r="DK798" s="113"/>
      <c r="DL798" s="113"/>
      <c r="DM798" s="113"/>
      <c r="DN798" s="113"/>
      <c r="DO798" s="113"/>
      <c r="DP798" s="113"/>
      <c r="DQ798" s="113"/>
      <c r="DR798" s="113"/>
      <c r="DS798" s="113"/>
      <c r="DT798" s="113"/>
      <c r="DU798" s="113"/>
      <c r="DV798" s="113"/>
      <c r="DW798" s="113"/>
      <c r="DX798" s="113"/>
      <c r="DY798" s="113"/>
      <c r="DZ798" s="113"/>
      <c r="EA798" s="113"/>
      <c r="EB798" s="113"/>
      <c r="EC798" s="113"/>
      <c r="ED798" s="113"/>
      <c r="EE798" s="113"/>
      <c r="EF798" s="113"/>
      <c r="EG798" s="113"/>
      <c r="EH798" s="113"/>
      <c r="EI798" s="113"/>
      <c r="EJ798" s="113"/>
      <c r="EK798" s="113"/>
      <c r="EL798" s="113"/>
      <c r="EM798" s="113"/>
      <c r="EN798" s="113"/>
      <c r="EO798" s="113"/>
      <c r="EP798" s="113"/>
      <c r="EQ798" s="113"/>
      <c r="ER798" s="113"/>
      <c r="ES798" s="113"/>
      <c r="ET798" s="113"/>
      <c r="EU798" s="113"/>
      <c r="EV798" s="113"/>
      <c r="EW798" s="113"/>
      <c r="EX798" s="113"/>
      <c r="EY798" s="113"/>
      <c r="EZ798" s="113"/>
      <c r="FA798" s="113"/>
      <c r="FB798" s="113"/>
      <c r="FC798" s="113"/>
      <c r="FD798" s="113"/>
      <c r="FE798" s="113"/>
      <c r="FF798" s="113"/>
      <c r="FG798" s="113"/>
      <c r="FH798" s="113"/>
      <c r="FI798" s="113"/>
      <c r="FJ798" s="113"/>
      <c r="FK798" s="113"/>
      <c r="FL798" s="113"/>
      <c r="FM798" s="113"/>
      <c r="FN798" s="113"/>
      <c r="FO798" s="113"/>
      <c r="FP798" s="113"/>
      <c r="FQ798" s="113"/>
      <c r="FR798" s="113"/>
      <c r="FS798" s="113"/>
      <c r="FT798" s="113"/>
      <c r="FU798" s="113"/>
      <c r="FV798" s="113"/>
      <c r="FW798" s="113"/>
      <c r="FX798" s="113"/>
      <c r="FY798" s="113"/>
      <c r="FZ798" s="113"/>
      <c r="GA798" s="113"/>
      <c r="GB798" s="113"/>
      <c r="GC798" s="113"/>
      <c r="GD798" s="113"/>
      <c r="GE798" s="113"/>
      <c r="GF798" s="113"/>
      <c r="GG798" s="113"/>
      <c r="GH798" s="113"/>
      <c r="GI798" s="113"/>
      <c r="GJ798" s="113"/>
      <c r="GK798" s="113"/>
      <c r="GL798" s="113"/>
      <c r="GM798" s="113"/>
      <c r="GN798" s="113"/>
      <c r="GO798" s="113"/>
      <c r="GP798" s="113"/>
      <c r="GQ798" s="113"/>
      <c r="GR798" s="113"/>
      <c r="GS798" s="113"/>
      <c r="GT798" s="113"/>
      <c r="GU798" s="113"/>
      <c r="GV798" s="113"/>
      <c r="GW798" s="113"/>
      <c r="GX798" s="113"/>
      <c r="GY798" s="113"/>
      <c r="GZ798" s="113"/>
      <c r="HA798" s="113"/>
      <c r="HB798" s="113"/>
      <c r="HC798" s="113"/>
      <c r="HD798" s="113"/>
      <c r="HE798" s="113"/>
      <c r="HF798" s="113"/>
      <c r="HG798" s="113"/>
      <c r="HH798" s="113"/>
      <c r="HI798" s="113"/>
      <c r="HJ798" s="113"/>
      <c r="HK798" s="113"/>
      <c r="HL798" s="113"/>
      <c r="HM798" s="113"/>
      <c r="HN798" s="113"/>
      <c r="HO798" s="113"/>
      <c r="HP798" s="113"/>
      <c r="HQ798" s="113"/>
      <c r="HR798" s="113"/>
      <c r="HS798" s="113"/>
      <c r="HT798" s="113"/>
      <c r="HU798" s="113"/>
      <c r="HV798" s="113"/>
      <c r="HW798" s="113"/>
      <c r="HX798" s="113"/>
      <c r="HY798" s="113"/>
      <c r="HZ798" s="113"/>
      <c r="IA798" s="113"/>
      <c r="IB798" s="113"/>
      <c r="IC798" s="113"/>
      <c r="ID798" s="113"/>
      <c r="IE798" s="113"/>
      <c r="IF798" s="113"/>
      <c r="IG798" s="113"/>
      <c r="IH798" s="113"/>
      <c r="II798" s="113"/>
      <c r="IJ798" s="113"/>
      <c r="IK798" s="113"/>
      <c r="IL798" s="113"/>
      <c r="IM798" s="113"/>
      <c r="IN798" s="113"/>
      <c r="IO798" s="113"/>
      <c r="IP798" s="113"/>
      <c r="IQ798" s="113"/>
      <c r="IR798" s="113"/>
      <c r="IS798" s="113"/>
      <c r="IT798" s="113"/>
      <c r="IU798" s="113"/>
      <c r="IV798" s="113"/>
    </row>
    <row r="799" customFormat="false" ht="27.6" hidden="false" customHeight="true" outlineLevel="0" collapsed="false">
      <c r="A799" s="230"/>
      <c r="B799" s="93"/>
      <c r="C799" s="93"/>
      <c r="D799" s="93"/>
      <c r="E799" s="93"/>
      <c r="F799" s="96"/>
      <c r="G799" s="28" t="s">
        <v>208</v>
      </c>
      <c r="H799" s="35" t="n">
        <v>753.24</v>
      </c>
      <c r="I799" s="30" t="s">
        <v>39</v>
      </c>
      <c r="J799" s="36" t="n">
        <v>876.4</v>
      </c>
      <c r="K799" s="35" t="n">
        <v>0.86986</v>
      </c>
      <c r="L799" s="30" t="s">
        <v>39</v>
      </c>
      <c r="M799" s="36" t="n">
        <v>0.5936</v>
      </c>
      <c r="N799" s="35" t="s">
        <v>143</v>
      </c>
      <c r="O799" s="30"/>
      <c r="P799" s="36"/>
      <c r="Q799" s="35" t="n">
        <v>11.46</v>
      </c>
      <c r="R799" s="30" t="s">
        <v>39</v>
      </c>
      <c r="S799" s="36" t="n">
        <v>3.133</v>
      </c>
      <c r="T799" s="35" t="s">
        <v>2430</v>
      </c>
      <c r="U799" s="33"/>
      <c r="V799" s="36"/>
      <c r="W799" s="35" t="s">
        <v>90</v>
      </c>
      <c r="X799" s="33"/>
      <c r="Y799" s="36"/>
      <c r="Z799" s="37"/>
      <c r="AA799" s="37"/>
      <c r="AB799" s="37"/>
      <c r="AC799" s="29"/>
      <c r="AD799" s="33"/>
      <c r="AE799" s="36"/>
      <c r="BM799" s="113"/>
      <c r="BN799" s="113"/>
      <c r="BO799" s="113"/>
      <c r="BP799" s="113"/>
      <c r="BQ799" s="113"/>
      <c r="BR799" s="113"/>
      <c r="BS799" s="113"/>
      <c r="BT799" s="113"/>
      <c r="BU799" s="113"/>
      <c r="BV799" s="113"/>
      <c r="BW799" s="113"/>
      <c r="BX799" s="113"/>
      <c r="BY799" s="113"/>
      <c r="BZ799" s="113"/>
      <c r="CA799" s="113"/>
      <c r="CB799" s="113"/>
      <c r="CC799" s="113"/>
      <c r="CD799" s="113"/>
      <c r="CE799" s="113"/>
      <c r="CF799" s="113"/>
      <c r="CG799" s="113"/>
      <c r="CH799" s="113"/>
      <c r="CI799" s="113"/>
      <c r="CJ799" s="113"/>
      <c r="CK799" s="113"/>
      <c r="CL799" s="113"/>
      <c r="CM799" s="113"/>
      <c r="CN799" s="113"/>
      <c r="CO799" s="113"/>
      <c r="CP799" s="113"/>
      <c r="CQ799" s="113"/>
      <c r="CR799" s="113"/>
      <c r="CS799" s="113"/>
      <c r="CT799" s="113"/>
      <c r="CU799" s="113"/>
      <c r="CV799" s="113"/>
      <c r="CW799" s="113"/>
      <c r="CX799" s="113"/>
      <c r="CY799" s="113"/>
      <c r="CZ799" s="113"/>
      <c r="DA799" s="113"/>
      <c r="DB799" s="113"/>
      <c r="DC799" s="113"/>
      <c r="DD799" s="113"/>
      <c r="DE799" s="113"/>
      <c r="DF799" s="113"/>
      <c r="DG799" s="113"/>
      <c r="DH799" s="113"/>
      <c r="DI799" s="113"/>
      <c r="DJ799" s="113"/>
      <c r="DK799" s="113"/>
      <c r="DL799" s="113"/>
      <c r="DM799" s="113"/>
      <c r="DN799" s="113"/>
      <c r="DO799" s="113"/>
      <c r="DP799" s="113"/>
      <c r="DQ799" s="113"/>
      <c r="DR799" s="113"/>
      <c r="DS799" s="113"/>
      <c r="DT799" s="113"/>
      <c r="DU799" s="113"/>
      <c r="DV799" s="113"/>
      <c r="DW799" s="113"/>
      <c r="DX799" s="113"/>
      <c r="DY799" s="113"/>
      <c r="DZ799" s="113"/>
      <c r="EA799" s="113"/>
      <c r="EB799" s="113"/>
      <c r="EC799" s="113"/>
      <c r="ED799" s="113"/>
      <c r="EE799" s="113"/>
      <c r="EF799" s="113"/>
      <c r="EG799" s="113"/>
      <c r="EH799" s="113"/>
      <c r="EI799" s="113"/>
      <c r="EJ799" s="113"/>
      <c r="EK799" s="113"/>
      <c r="EL799" s="113"/>
      <c r="EM799" s="113"/>
      <c r="EN799" s="113"/>
      <c r="EO799" s="113"/>
      <c r="EP799" s="113"/>
      <c r="EQ799" s="113"/>
      <c r="ER799" s="113"/>
      <c r="ES799" s="113"/>
      <c r="ET799" s="113"/>
      <c r="EU799" s="113"/>
      <c r="EV799" s="113"/>
      <c r="EW799" s="113"/>
      <c r="EX799" s="113"/>
      <c r="EY799" s="113"/>
      <c r="EZ799" s="113"/>
      <c r="FA799" s="113"/>
      <c r="FB799" s="113"/>
      <c r="FC799" s="113"/>
      <c r="FD799" s="113"/>
      <c r="FE799" s="113"/>
      <c r="FF799" s="113"/>
      <c r="FG799" s="113"/>
      <c r="FH799" s="113"/>
      <c r="FI799" s="113"/>
      <c r="FJ799" s="113"/>
      <c r="FK799" s="113"/>
      <c r="FL799" s="113"/>
      <c r="FM799" s="113"/>
      <c r="FN799" s="113"/>
      <c r="FO799" s="113"/>
      <c r="FP799" s="113"/>
      <c r="FQ799" s="113"/>
      <c r="FR799" s="113"/>
      <c r="FS799" s="113"/>
      <c r="FT799" s="113"/>
      <c r="FU799" s="113"/>
      <c r="FV799" s="113"/>
      <c r="FW799" s="113"/>
      <c r="FX799" s="113"/>
      <c r="FY799" s="113"/>
      <c r="FZ799" s="113"/>
      <c r="GA799" s="113"/>
      <c r="GB799" s="113"/>
      <c r="GC799" s="113"/>
      <c r="GD799" s="113"/>
      <c r="GE799" s="113"/>
      <c r="GF799" s="113"/>
      <c r="GG799" s="113"/>
      <c r="GH799" s="113"/>
      <c r="GI799" s="113"/>
      <c r="GJ799" s="113"/>
      <c r="GK799" s="113"/>
      <c r="GL799" s="113"/>
      <c r="GM799" s="113"/>
      <c r="GN799" s="113"/>
      <c r="GO799" s="113"/>
      <c r="GP799" s="113"/>
      <c r="GQ799" s="113"/>
      <c r="GR799" s="113"/>
      <c r="GS799" s="113"/>
      <c r="GT799" s="113"/>
      <c r="GU799" s="113"/>
      <c r="GV799" s="113"/>
      <c r="GW799" s="113"/>
      <c r="GX799" s="113"/>
      <c r="GY799" s="113"/>
      <c r="GZ799" s="113"/>
      <c r="HA799" s="113"/>
      <c r="HB799" s="113"/>
      <c r="HC799" s="113"/>
      <c r="HD799" s="113"/>
      <c r="HE799" s="113"/>
      <c r="HF799" s="113"/>
      <c r="HG799" s="113"/>
      <c r="HH799" s="113"/>
      <c r="HI799" s="113"/>
      <c r="HJ799" s="113"/>
      <c r="HK799" s="113"/>
      <c r="HL799" s="113"/>
      <c r="HM799" s="113"/>
      <c r="HN799" s="113"/>
      <c r="HO799" s="113"/>
      <c r="HP799" s="113"/>
      <c r="HQ799" s="113"/>
      <c r="HR799" s="113"/>
      <c r="HS799" s="113"/>
      <c r="HT799" s="113"/>
      <c r="HU799" s="113"/>
      <c r="HV799" s="113"/>
      <c r="HW799" s="113"/>
      <c r="HX799" s="113"/>
      <c r="HY799" s="113"/>
      <c r="HZ799" s="113"/>
      <c r="IA799" s="113"/>
      <c r="IB799" s="113"/>
      <c r="IC799" s="113"/>
      <c r="ID799" s="113"/>
      <c r="IE799" s="113"/>
      <c r="IF799" s="113"/>
      <c r="IG799" s="113"/>
      <c r="IH799" s="113"/>
      <c r="II799" s="113"/>
      <c r="IJ799" s="113"/>
      <c r="IK799" s="113"/>
      <c r="IL799" s="113"/>
      <c r="IM799" s="113"/>
      <c r="IN799" s="113"/>
      <c r="IO799" s="113"/>
      <c r="IP799" s="113"/>
      <c r="IQ799" s="113"/>
      <c r="IR799" s="113"/>
      <c r="IS799" s="113"/>
      <c r="IT799" s="113"/>
      <c r="IU799" s="113"/>
      <c r="IV799" s="113"/>
    </row>
    <row r="800" customFormat="false" ht="29.2" hidden="false" customHeight="true" outlineLevel="0" collapsed="false">
      <c r="A800" s="232"/>
      <c r="B800" s="232"/>
      <c r="C800" s="39"/>
      <c r="D800" s="39"/>
      <c r="E800" s="39"/>
      <c r="F800" s="40"/>
      <c r="G800" s="28" t="s">
        <v>176</v>
      </c>
      <c r="H800" s="205" t="str">
        <f aca="false">ROUND(H799*81/1000,2)&amp;" ppb"</f>
        <v>61.01 ppb</v>
      </c>
      <c r="I800" s="33" t="s">
        <v>39</v>
      </c>
      <c r="J800" s="206" t="str">
        <f aca="false">ROUND(J799*81/1000,2)&amp;" ppb"</f>
        <v>70.99 ppb</v>
      </c>
      <c r="K800" s="29"/>
      <c r="L800" s="30"/>
      <c r="M800" s="31"/>
      <c r="N800" s="35"/>
      <c r="O800" s="33"/>
      <c r="P800" s="36"/>
      <c r="Q800" s="205" t="str">
        <f aca="false">ROUND(Q799*246/1000,2)&amp;" ppb"</f>
        <v>2.82 ppb</v>
      </c>
      <c r="R800" s="33" t="s">
        <v>39</v>
      </c>
      <c r="S800" s="206" t="str">
        <f aca="false">ROUND(S799*246/1000,2)&amp;" ppb"</f>
        <v>0.77 ppb</v>
      </c>
      <c r="T800" s="29"/>
      <c r="U800" s="31"/>
      <c r="V800" s="31"/>
      <c r="W800" s="35"/>
      <c r="X800" s="33"/>
      <c r="Y800" s="31"/>
      <c r="Z800" s="37"/>
      <c r="AA800" s="31"/>
      <c r="AB800" s="31"/>
      <c r="AC800" s="29"/>
      <c r="AD800" s="33"/>
      <c r="AE800" s="31"/>
      <c r="BM800" s="113"/>
      <c r="BN800" s="113"/>
      <c r="BO800" s="113"/>
      <c r="BP800" s="113"/>
      <c r="BQ800" s="113"/>
      <c r="BR800" s="113"/>
      <c r="BS800" s="113"/>
      <c r="BT800" s="113"/>
      <c r="BU800" s="113"/>
      <c r="BV800" s="113"/>
      <c r="BW800" s="113"/>
      <c r="BX800" s="113"/>
      <c r="BY800" s="113"/>
      <c r="BZ800" s="113"/>
      <c r="CA800" s="113"/>
      <c r="CB800" s="113"/>
      <c r="CC800" s="113"/>
      <c r="CD800" s="113"/>
      <c r="CE800" s="113"/>
      <c r="CF800" s="113"/>
      <c r="CG800" s="113"/>
      <c r="CH800" s="113"/>
      <c r="CI800" s="113"/>
      <c r="CJ800" s="113"/>
      <c r="CK800" s="113"/>
      <c r="CL800" s="113"/>
      <c r="CM800" s="113"/>
      <c r="CN800" s="113"/>
      <c r="CO800" s="113"/>
      <c r="CP800" s="113"/>
      <c r="CQ800" s="113"/>
      <c r="CR800" s="113"/>
      <c r="CS800" s="113"/>
      <c r="CT800" s="113"/>
      <c r="CU800" s="113"/>
      <c r="CV800" s="113"/>
      <c r="CW800" s="113"/>
      <c r="CX800" s="113"/>
      <c r="CY800" s="113"/>
      <c r="CZ800" s="113"/>
      <c r="DA800" s="113"/>
      <c r="DB800" s="113"/>
      <c r="DC800" s="113"/>
      <c r="DD800" s="113"/>
      <c r="DE800" s="113"/>
      <c r="DF800" s="113"/>
      <c r="DG800" s="113"/>
      <c r="DH800" s="113"/>
      <c r="DI800" s="113"/>
      <c r="DJ800" s="113"/>
      <c r="DK800" s="113"/>
      <c r="DL800" s="113"/>
      <c r="DM800" s="113"/>
      <c r="DN800" s="113"/>
      <c r="DO800" s="113"/>
      <c r="DP800" s="113"/>
      <c r="DQ800" s="113"/>
      <c r="DR800" s="113"/>
      <c r="DS800" s="113"/>
      <c r="DT800" s="113"/>
      <c r="DU800" s="113"/>
      <c r="DV800" s="113"/>
      <c r="DW800" s="113"/>
      <c r="DX800" s="113"/>
      <c r="DY800" s="113"/>
      <c r="DZ800" s="113"/>
      <c r="EA800" s="113"/>
      <c r="EB800" s="113"/>
      <c r="EC800" s="113"/>
      <c r="ED800" s="113"/>
      <c r="EE800" s="113"/>
      <c r="EF800" s="113"/>
      <c r="EG800" s="113"/>
      <c r="EH800" s="113"/>
      <c r="EI800" s="113"/>
      <c r="EJ800" s="113"/>
      <c r="EK800" s="113"/>
      <c r="EL800" s="113"/>
      <c r="EM800" s="113"/>
      <c r="EN800" s="113"/>
      <c r="EO800" s="113"/>
      <c r="EP800" s="113"/>
      <c r="EQ800" s="113"/>
      <c r="ER800" s="113"/>
      <c r="ES800" s="113"/>
      <c r="ET800" s="113"/>
      <c r="EU800" s="113"/>
      <c r="EV800" s="113"/>
      <c r="EW800" s="113"/>
      <c r="EX800" s="113"/>
      <c r="EY800" s="113"/>
      <c r="EZ800" s="113"/>
      <c r="FA800" s="113"/>
      <c r="FB800" s="113"/>
      <c r="FC800" s="113"/>
      <c r="FD800" s="113"/>
      <c r="FE800" s="113"/>
      <c r="FF800" s="113"/>
      <c r="FG800" s="113"/>
      <c r="FH800" s="113"/>
      <c r="FI800" s="113"/>
      <c r="FJ800" s="113"/>
      <c r="FK800" s="113"/>
      <c r="FL800" s="113"/>
      <c r="FM800" s="113"/>
      <c r="FN800" s="113"/>
      <c r="FO800" s="113"/>
      <c r="FP800" s="113"/>
      <c r="FQ800" s="113"/>
      <c r="FR800" s="113"/>
      <c r="FS800" s="113"/>
      <c r="FT800" s="113"/>
      <c r="FU800" s="113"/>
      <c r="FV800" s="113"/>
      <c r="FW800" s="113"/>
      <c r="FX800" s="113"/>
      <c r="FY800" s="113"/>
      <c r="FZ800" s="113"/>
      <c r="GA800" s="113"/>
      <c r="GB800" s="113"/>
      <c r="GC800" s="113"/>
      <c r="GD800" s="113"/>
      <c r="GE800" s="113"/>
      <c r="GF800" s="113"/>
      <c r="GG800" s="113"/>
      <c r="GH800" s="113"/>
      <c r="GI800" s="113"/>
      <c r="GJ800" s="113"/>
      <c r="GK800" s="113"/>
      <c r="GL800" s="113"/>
      <c r="GM800" s="113"/>
      <c r="GN800" s="113"/>
      <c r="GO800" s="113"/>
      <c r="GP800" s="113"/>
      <c r="GQ800" s="113"/>
      <c r="GR800" s="113"/>
      <c r="GS800" s="113"/>
      <c r="GT800" s="113"/>
      <c r="GU800" s="113"/>
      <c r="GV800" s="113"/>
      <c r="GW800" s="113"/>
      <c r="GX800" s="113"/>
      <c r="GY800" s="113"/>
      <c r="GZ800" s="113"/>
      <c r="HA800" s="113"/>
      <c r="HB800" s="113"/>
      <c r="HC800" s="113"/>
      <c r="HD800" s="113"/>
      <c r="HE800" s="113"/>
      <c r="HF800" s="113"/>
      <c r="HG800" s="113"/>
      <c r="HH800" s="113"/>
      <c r="HI800" s="113"/>
      <c r="HJ800" s="113"/>
      <c r="HK800" s="113"/>
      <c r="HL800" s="113"/>
      <c r="HM800" s="113"/>
      <c r="HN800" s="113"/>
      <c r="HO800" s="113"/>
      <c r="HP800" s="113"/>
      <c r="HQ800" s="113"/>
      <c r="HR800" s="113"/>
      <c r="HS800" s="113"/>
      <c r="HT800" s="113"/>
      <c r="HU800" s="113"/>
      <c r="HV800" s="113"/>
      <c r="HW800" s="113"/>
      <c r="HX800" s="113"/>
      <c r="HY800" s="113"/>
      <c r="HZ800" s="113"/>
      <c r="IA800" s="113"/>
      <c r="IB800" s="113"/>
      <c r="IC800" s="113"/>
      <c r="ID800" s="113"/>
      <c r="IE800" s="113"/>
      <c r="IF800" s="113"/>
      <c r="IG800" s="113"/>
      <c r="IH800" s="113"/>
      <c r="II800" s="113"/>
      <c r="IJ800" s="113"/>
      <c r="IK800" s="113"/>
      <c r="IL800" s="113"/>
      <c r="IM800" s="113"/>
      <c r="IN800" s="113"/>
      <c r="IO800" s="113"/>
      <c r="IP800" s="113"/>
      <c r="IQ800" s="113"/>
      <c r="IR800" s="113"/>
      <c r="IS800" s="113"/>
      <c r="IT800" s="113"/>
      <c r="IU800" s="113"/>
      <c r="IV800" s="113"/>
    </row>
    <row r="801" customFormat="false" ht="35.65" hidden="false" customHeight="true" outlineLevel="0" collapsed="false">
      <c r="A801" s="233" t="s">
        <v>2431</v>
      </c>
      <c r="B801" s="302"/>
      <c r="C801" s="189" t="s">
        <v>2432</v>
      </c>
      <c r="D801" s="76" t="n">
        <v>8.708</v>
      </c>
      <c r="E801" s="42" t="s">
        <v>2433</v>
      </c>
      <c r="F801" s="62" t="n">
        <v>44768</v>
      </c>
      <c r="G801" s="63" t="s">
        <v>111</v>
      </c>
      <c r="H801" s="108"/>
      <c r="I801" s="109" t="s">
        <v>27</v>
      </c>
      <c r="J801" s="110"/>
      <c r="K801" s="108"/>
      <c r="L801" s="109" t="s">
        <v>28</v>
      </c>
      <c r="M801" s="110"/>
      <c r="N801" s="108"/>
      <c r="O801" s="109" t="s">
        <v>29</v>
      </c>
      <c r="P801" s="110"/>
      <c r="Q801" s="108"/>
      <c r="R801" s="109" t="s">
        <v>30</v>
      </c>
      <c r="S801" s="110"/>
      <c r="T801" s="111"/>
      <c r="U801" s="109" t="s">
        <v>112</v>
      </c>
      <c r="V801" s="110"/>
      <c r="W801" s="108"/>
      <c r="X801" s="109" t="s">
        <v>32</v>
      </c>
      <c r="Y801" s="110"/>
      <c r="Z801" s="108"/>
      <c r="AA801" s="109" t="s">
        <v>98</v>
      </c>
      <c r="AB801" s="110"/>
      <c r="AC801" s="112" t="s">
        <v>34</v>
      </c>
      <c r="AD801" s="112"/>
      <c r="AE801" s="112"/>
      <c r="BM801" s="113"/>
      <c r="BN801" s="113"/>
      <c r="BO801" s="113"/>
      <c r="BP801" s="113"/>
      <c r="BQ801" s="113"/>
      <c r="BR801" s="113"/>
      <c r="BS801" s="113"/>
      <c r="BT801" s="113"/>
      <c r="BU801" s="113"/>
      <c r="BV801" s="113"/>
      <c r="BW801" s="113"/>
      <c r="BX801" s="113"/>
      <c r="BY801" s="113"/>
      <c r="BZ801" s="113"/>
      <c r="CA801" s="113"/>
      <c r="CB801" s="113"/>
      <c r="CC801" s="113"/>
      <c r="CD801" s="113"/>
      <c r="CE801" s="113"/>
      <c r="CF801" s="113"/>
      <c r="CG801" s="113"/>
      <c r="CH801" s="113"/>
      <c r="CI801" s="113"/>
      <c r="CJ801" s="113"/>
      <c r="CK801" s="113"/>
      <c r="CL801" s="113"/>
      <c r="CM801" s="113"/>
      <c r="CN801" s="113"/>
      <c r="CO801" s="113"/>
      <c r="CP801" s="113"/>
      <c r="CQ801" s="113"/>
      <c r="CR801" s="113"/>
      <c r="CS801" s="113"/>
      <c r="CT801" s="113"/>
      <c r="CU801" s="113"/>
      <c r="CV801" s="113"/>
      <c r="CW801" s="113"/>
      <c r="CX801" s="113"/>
      <c r="CY801" s="113"/>
      <c r="CZ801" s="113"/>
      <c r="DA801" s="113"/>
      <c r="DB801" s="113"/>
      <c r="DC801" s="113"/>
      <c r="DD801" s="113"/>
      <c r="DE801" s="113"/>
      <c r="DF801" s="113"/>
      <c r="DG801" s="113"/>
      <c r="DH801" s="113"/>
      <c r="DI801" s="113"/>
      <c r="DJ801" s="113"/>
      <c r="DK801" s="113"/>
      <c r="DL801" s="113"/>
      <c r="DM801" s="113"/>
      <c r="DN801" s="113"/>
      <c r="DO801" s="113"/>
      <c r="DP801" s="113"/>
      <c r="DQ801" s="113"/>
      <c r="DR801" s="113"/>
      <c r="DS801" s="113"/>
      <c r="DT801" s="113"/>
      <c r="DU801" s="113"/>
      <c r="DV801" s="113"/>
      <c r="DW801" s="113"/>
      <c r="DX801" s="113"/>
      <c r="DY801" s="113"/>
      <c r="DZ801" s="113"/>
      <c r="EA801" s="113"/>
      <c r="EB801" s="113"/>
      <c r="EC801" s="113"/>
      <c r="ED801" s="113"/>
      <c r="EE801" s="113"/>
      <c r="EF801" s="113"/>
      <c r="EG801" s="113"/>
      <c r="EH801" s="113"/>
      <c r="EI801" s="113"/>
      <c r="EJ801" s="113"/>
      <c r="EK801" s="113"/>
      <c r="EL801" s="113"/>
      <c r="EM801" s="113"/>
      <c r="EN801" s="113"/>
      <c r="EO801" s="113"/>
      <c r="EP801" s="113"/>
      <c r="EQ801" s="113"/>
      <c r="ER801" s="113"/>
      <c r="ES801" s="113"/>
      <c r="ET801" s="113"/>
      <c r="EU801" s="113"/>
      <c r="EV801" s="113"/>
      <c r="EW801" s="113"/>
      <c r="EX801" s="113"/>
      <c r="EY801" s="113"/>
      <c r="EZ801" s="113"/>
      <c r="FA801" s="113"/>
      <c r="FB801" s="113"/>
      <c r="FC801" s="113"/>
      <c r="FD801" s="113"/>
      <c r="FE801" s="113"/>
      <c r="FF801" s="113"/>
      <c r="FG801" s="113"/>
      <c r="FH801" s="113"/>
      <c r="FI801" s="113"/>
      <c r="FJ801" s="113"/>
      <c r="FK801" s="113"/>
      <c r="FL801" s="113"/>
      <c r="FM801" s="113"/>
      <c r="FN801" s="113"/>
      <c r="FO801" s="113"/>
      <c r="FP801" s="113"/>
      <c r="FQ801" s="113"/>
      <c r="FR801" s="113"/>
      <c r="FS801" s="113"/>
      <c r="FT801" s="113"/>
      <c r="FU801" s="113"/>
      <c r="FV801" s="113"/>
      <c r="FW801" s="113"/>
      <c r="FX801" s="113"/>
      <c r="FY801" s="113"/>
      <c r="FZ801" s="113"/>
      <c r="GA801" s="113"/>
      <c r="GB801" s="113"/>
      <c r="GC801" s="113"/>
      <c r="GD801" s="113"/>
      <c r="GE801" s="113"/>
      <c r="GF801" s="113"/>
      <c r="GG801" s="113"/>
      <c r="GH801" s="113"/>
      <c r="GI801" s="113"/>
      <c r="GJ801" s="113"/>
      <c r="GK801" s="113"/>
      <c r="GL801" s="113"/>
      <c r="GM801" s="113"/>
      <c r="GN801" s="113"/>
      <c r="GO801" s="113"/>
      <c r="GP801" s="113"/>
      <c r="GQ801" s="113"/>
      <c r="GR801" s="113"/>
      <c r="GS801" s="113"/>
      <c r="GT801" s="113"/>
      <c r="GU801" s="113"/>
      <c r="GV801" s="113"/>
      <c r="GW801" s="113"/>
      <c r="GX801" s="113"/>
      <c r="GY801" s="113"/>
      <c r="GZ801" s="113"/>
      <c r="HA801" s="113"/>
      <c r="HB801" s="113"/>
      <c r="HC801" s="113"/>
      <c r="HD801" s="113"/>
      <c r="HE801" s="113"/>
      <c r="HF801" s="113"/>
      <c r="HG801" s="113"/>
      <c r="HH801" s="113"/>
      <c r="HI801" s="113"/>
      <c r="HJ801" s="113"/>
      <c r="HK801" s="113"/>
      <c r="HL801" s="113"/>
      <c r="HM801" s="113"/>
      <c r="HN801" s="113"/>
      <c r="HO801" s="113"/>
      <c r="HP801" s="113"/>
      <c r="HQ801" s="113"/>
      <c r="HR801" s="113"/>
      <c r="HS801" s="113"/>
      <c r="HT801" s="113"/>
      <c r="HU801" s="113"/>
      <c r="HV801" s="113"/>
      <c r="HW801" s="113"/>
      <c r="HX801" s="113"/>
      <c r="HY801" s="113"/>
      <c r="HZ801" s="113"/>
      <c r="IA801" s="113"/>
      <c r="IB801" s="113"/>
      <c r="IC801" s="113"/>
      <c r="ID801" s="113"/>
      <c r="IE801" s="113"/>
      <c r="IF801" s="113"/>
      <c r="IG801" s="113"/>
      <c r="IH801" s="113"/>
      <c r="II801" s="113"/>
      <c r="IJ801" s="113"/>
      <c r="IK801" s="113"/>
      <c r="IL801" s="113"/>
      <c r="IM801" s="113"/>
      <c r="IN801" s="113"/>
      <c r="IO801" s="113"/>
      <c r="IP801" s="113"/>
      <c r="IQ801" s="113"/>
      <c r="IR801" s="113"/>
      <c r="IS801" s="113"/>
      <c r="IT801" s="113"/>
      <c r="IU801" s="113"/>
      <c r="IV801" s="113"/>
    </row>
    <row r="802" customFormat="false" ht="35.65" hidden="false" customHeight="true" outlineLevel="0" collapsed="false">
      <c r="A802" s="86" t="s">
        <v>2434</v>
      </c>
      <c r="B802" s="86"/>
      <c r="C802" s="86"/>
      <c r="D802" s="86"/>
      <c r="E802" s="86" t="s">
        <v>2435</v>
      </c>
      <c r="F802" s="89" t="n">
        <v>44778</v>
      </c>
      <c r="G802" s="63" t="s">
        <v>208</v>
      </c>
      <c r="H802" s="56" t="n">
        <v>56.6</v>
      </c>
      <c r="I802" s="91" t="s">
        <v>39</v>
      </c>
      <c r="J802" s="58" t="n">
        <v>13.82</v>
      </c>
      <c r="K802" s="56" t="n">
        <v>17470</v>
      </c>
      <c r="L802" s="91" t="s">
        <v>39</v>
      </c>
      <c r="M802" s="58" t="n">
        <v>1043</v>
      </c>
      <c r="N802" s="56" t="n">
        <v>352.2</v>
      </c>
      <c r="O802" s="91" t="s">
        <v>39</v>
      </c>
      <c r="P802" s="58" t="n">
        <v>13.31</v>
      </c>
      <c r="Q802" s="56" t="n">
        <v>509.4</v>
      </c>
      <c r="R802" s="91" t="s">
        <v>39</v>
      </c>
      <c r="S802" s="58" t="n">
        <v>33.78</v>
      </c>
      <c r="T802" s="56" t="n">
        <v>137.77</v>
      </c>
      <c r="U802" s="91" t="s">
        <v>39</v>
      </c>
      <c r="V802" s="58" t="n">
        <v>146.4</v>
      </c>
      <c r="W802" s="77" t="s">
        <v>2436</v>
      </c>
      <c r="X802" s="57"/>
      <c r="Y802" s="58"/>
      <c r="Z802" s="77" t="s">
        <v>2437</v>
      </c>
      <c r="AA802" s="70"/>
      <c r="AB802" s="58"/>
      <c r="AC802" s="69"/>
      <c r="AD802" s="69"/>
      <c r="AE802" s="69"/>
      <c r="BM802" s="113"/>
      <c r="BN802" s="113"/>
      <c r="BO802" s="113"/>
      <c r="BP802" s="113"/>
      <c r="BQ802" s="113"/>
      <c r="BR802" s="113"/>
      <c r="BS802" s="113"/>
      <c r="BT802" s="113"/>
      <c r="BU802" s="113"/>
      <c r="BV802" s="113"/>
      <c r="BW802" s="113"/>
      <c r="BX802" s="113"/>
      <c r="BY802" s="113"/>
      <c r="BZ802" s="113"/>
      <c r="CA802" s="113"/>
      <c r="CB802" s="113"/>
      <c r="CC802" s="113"/>
      <c r="CD802" s="113"/>
      <c r="CE802" s="113"/>
      <c r="CF802" s="113"/>
      <c r="CG802" s="113"/>
      <c r="CH802" s="113"/>
      <c r="CI802" s="113"/>
      <c r="CJ802" s="113"/>
      <c r="CK802" s="113"/>
      <c r="CL802" s="113"/>
      <c r="CM802" s="113"/>
      <c r="CN802" s="113"/>
      <c r="CO802" s="113"/>
      <c r="CP802" s="113"/>
      <c r="CQ802" s="113"/>
      <c r="CR802" s="113"/>
      <c r="CS802" s="113"/>
      <c r="CT802" s="113"/>
      <c r="CU802" s="113"/>
      <c r="CV802" s="113"/>
      <c r="CW802" s="113"/>
      <c r="CX802" s="113"/>
      <c r="CY802" s="113"/>
      <c r="CZ802" s="113"/>
      <c r="DA802" s="113"/>
      <c r="DB802" s="113"/>
      <c r="DC802" s="113"/>
      <c r="DD802" s="113"/>
      <c r="DE802" s="113"/>
      <c r="DF802" s="113"/>
      <c r="DG802" s="113"/>
      <c r="DH802" s="113"/>
      <c r="DI802" s="113"/>
      <c r="DJ802" s="113"/>
      <c r="DK802" s="113"/>
      <c r="DL802" s="113"/>
      <c r="DM802" s="113"/>
      <c r="DN802" s="113"/>
      <c r="DO802" s="113"/>
      <c r="DP802" s="113"/>
      <c r="DQ802" s="113"/>
      <c r="DR802" s="113"/>
      <c r="DS802" s="113"/>
      <c r="DT802" s="113"/>
      <c r="DU802" s="113"/>
      <c r="DV802" s="113"/>
      <c r="DW802" s="113"/>
      <c r="DX802" s="113"/>
      <c r="DY802" s="113"/>
      <c r="DZ802" s="113"/>
      <c r="EA802" s="113"/>
      <c r="EB802" s="113"/>
      <c r="EC802" s="113"/>
      <c r="ED802" s="113"/>
      <c r="EE802" s="113"/>
      <c r="EF802" s="113"/>
      <c r="EG802" s="113"/>
      <c r="EH802" s="113"/>
      <c r="EI802" s="113"/>
      <c r="EJ802" s="113"/>
      <c r="EK802" s="113"/>
      <c r="EL802" s="113"/>
      <c r="EM802" s="113"/>
      <c r="EN802" s="113"/>
      <c r="EO802" s="113"/>
      <c r="EP802" s="113"/>
      <c r="EQ802" s="113"/>
      <c r="ER802" s="113"/>
      <c r="ES802" s="113"/>
      <c r="ET802" s="113"/>
      <c r="EU802" s="113"/>
      <c r="EV802" s="113"/>
      <c r="EW802" s="113"/>
      <c r="EX802" s="113"/>
      <c r="EY802" s="113"/>
      <c r="EZ802" s="113"/>
      <c r="FA802" s="113"/>
      <c r="FB802" s="113"/>
      <c r="FC802" s="113"/>
      <c r="FD802" s="113"/>
      <c r="FE802" s="113"/>
      <c r="FF802" s="113"/>
      <c r="FG802" s="113"/>
      <c r="FH802" s="113"/>
      <c r="FI802" s="113"/>
      <c r="FJ802" s="113"/>
      <c r="FK802" s="113"/>
      <c r="FL802" s="113"/>
      <c r="FM802" s="113"/>
      <c r="FN802" s="113"/>
      <c r="FO802" s="113"/>
      <c r="FP802" s="113"/>
      <c r="FQ802" s="113"/>
      <c r="FR802" s="113"/>
      <c r="FS802" s="113"/>
      <c r="FT802" s="113"/>
      <c r="FU802" s="113"/>
      <c r="FV802" s="113"/>
      <c r="FW802" s="113"/>
      <c r="FX802" s="113"/>
      <c r="FY802" s="113"/>
      <c r="FZ802" s="113"/>
      <c r="GA802" s="113"/>
      <c r="GB802" s="113"/>
      <c r="GC802" s="113"/>
      <c r="GD802" s="113"/>
      <c r="GE802" s="113"/>
      <c r="GF802" s="113"/>
      <c r="GG802" s="113"/>
      <c r="GH802" s="113"/>
      <c r="GI802" s="113"/>
      <c r="GJ802" s="113"/>
      <c r="GK802" s="113"/>
      <c r="GL802" s="113"/>
      <c r="GM802" s="113"/>
      <c r="GN802" s="113"/>
      <c r="GO802" s="113"/>
      <c r="GP802" s="113"/>
      <c r="GQ802" s="113"/>
      <c r="GR802" s="113"/>
      <c r="GS802" s="113"/>
      <c r="GT802" s="113"/>
      <c r="GU802" s="113"/>
      <c r="GV802" s="113"/>
      <c r="GW802" s="113"/>
      <c r="GX802" s="113"/>
      <c r="GY802" s="113"/>
      <c r="GZ802" s="113"/>
      <c r="HA802" s="113"/>
      <c r="HB802" s="113"/>
      <c r="HC802" s="113"/>
      <c r="HD802" s="113"/>
      <c r="HE802" s="113"/>
      <c r="HF802" s="113"/>
      <c r="HG802" s="113"/>
      <c r="HH802" s="113"/>
      <c r="HI802" s="113"/>
      <c r="HJ802" s="113"/>
      <c r="HK802" s="113"/>
      <c r="HL802" s="113"/>
      <c r="HM802" s="113"/>
      <c r="HN802" s="113"/>
      <c r="HO802" s="113"/>
      <c r="HP802" s="113"/>
      <c r="HQ802" s="113"/>
      <c r="HR802" s="113"/>
      <c r="HS802" s="113"/>
      <c r="HT802" s="113"/>
      <c r="HU802" s="113"/>
      <c r="HV802" s="113"/>
      <c r="HW802" s="113"/>
      <c r="HX802" s="113"/>
      <c r="HY802" s="113"/>
      <c r="HZ802" s="113"/>
      <c r="IA802" s="113"/>
      <c r="IB802" s="113"/>
      <c r="IC802" s="113"/>
      <c r="ID802" s="113"/>
      <c r="IE802" s="113"/>
      <c r="IF802" s="113"/>
      <c r="IG802" s="113"/>
      <c r="IH802" s="113"/>
      <c r="II802" s="113"/>
      <c r="IJ802" s="113"/>
      <c r="IK802" s="113"/>
      <c r="IL802" s="113"/>
      <c r="IM802" s="113"/>
      <c r="IN802" s="113"/>
      <c r="IO802" s="113"/>
      <c r="IP802" s="113"/>
      <c r="IQ802" s="113"/>
      <c r="IR802" s="113"/>
      <c r="IS802" s="113"/>
      <c r="IT802" s="113"/>
      <c r="IU802" s="113"/>
      <c r="IV802" s="113"/>
    </row>
    <row r="803" customFormat="false" ht="41.45" hidden="false" customHeight="true" outlineLevel="0" collapsed="false">
      <c r="A803" s="86"/>
      <c r="B803" s="234"/>
      <c r="C803" s="86"/>
      <c r="D803" s="86"/>
      <c r="E803" s="86"/>
      <c r="F803" s="89"/>
      <c r="G803" s="63" t="s">
        <v>176</v>
      </c>
      <c r="H803" s="209" t="str">
        <f aca="false">ROUND(H802*81/1000,2)&amp;" ppb"</f>
        <v>4.58 ppb</v>
      </c>
      <c r="I803" s="91" t="s">
        <v>39</v>
      </c>
      <c r="J803" s="210" t="str">
        <f aca="false">ROUND(J802*81/1000,2)&amp;" ppb"</f>
        <v>1.12 ppb</v>
      </c>
      <c r="K803" s="209" t="str">
        <f aca="false">ROUND(K802*81/1000,2)&amp;" ppb"</f>
        <v>1415.07 ppb</v>
      </c>
      <c r="L803" s="91" t="s">
        <v>39</v>
      </c>
      <c r="M803" s="210" t="str">
        <f aca="false">ROUND(M802*81/1000,2)&amp;" ppb"</f>
        <v>84.48 ppb</v>
      </c>
      <c r="N803" s="209" t="str">
        <f aca="false">ROUND(N802*1760/1000,2)&amp;" ppb"</f>
        <v>619.87 ppb</v>
      </c>
      <c r="O803" s="91" t="s">
        <v>39</v>
      </c>
      <c r="P803" s="210" t="str">
        <f aca="false">ROUND(P802*1760/1000,2)&amp;" ppb"</f>
        <v>23.43 ppb</v>
      </c>
      <c r="Q803" s="209" t="str">
        <f aca="false">ROUND(Q802*246/1000,2)&amp;" ppb"</f>
        <v>125.31 ppb</v>
      </c>
      <c r="R803" s="91" t="s">
        <v>39</v>
      </c>
      <c r="S803" s="210" t="str">
        <f aca="false">ROUND(S802*246/1000,2)&amp;" ppb"</f>
        <v>8.31 ppb</v>
      </c>
      <c r="T803" s="209" t="str">
        <f aca="false">ROUND(T802*32300/1000000,2)&amp;" ppm"</f>
        <v>4.45 ppm</v>
      </c>
      <c r="U803" s="91" t="s">
        <v>39</v>
      </c>
      <c r="V803" s="210" t="str">
        <f aca="false">ROUND(V802*32300/1000000,2)&amp;" ppm"</f>
        <v>4.73 ppm</v>
      </c>
      <c r="W803" s="71"/>
      <c r="X803" s="70"/>
      <c r="Y803" s="72"/>
      <c r="Z803" s="71"/>
      <c r="AA803" s="70"/>
      <c r="AB803" s="72"/>
      <c r="AC803" s="73"/>
      <c r="AD803" s="70"/>
      <c r="AE803" s="74"/>
      <c r="BM803" s="113"/>
      <c r="BN803" s="113"/>
      <c r="BO803" s="113"/>
      <c r="BP803" s="113"/>
      <c r="BQ803" s="113"/>
      <c r="BR803" s="113"/>
      <c r="BS803" s="113"/>
      <c r="BT803" s="113"/>
      <c r="BU803" s="113"/>
      <c r="BV803" s="113"/>
      <c r="BW803" s="113"/>
      <c r="BX803" s="113"/>
      <c r="BY803" s="113"/>
      <c r="BZ803" s="113"/>
      <c r="CA803" s="113"/>
      <c r="CB803" s="113"/>
      <c r="CC803" s="113"/>
      <c r="CD803" s="113"/>
      <c r="CE803" s="113"/>
      <c r="CF803" s="113"/>
      <c r="CG803" s="113"/>
      <c r="CH803" s="113"/>
      <c r="CI803" s="113"/>
      <c r="CJ803" s="113"/>
      <c r="CK803" s="113"/>
      <c r="CL803" s="113"/>
      <c r="CM803" s="113"/>
      <c r="CN803" s="113"/>
      <c r="CO803" s="113"/>
      <c r="CP803" s="113"/>
      <c r="CQ803" s="113"/>
      <c r="CR803" s="113"/>
      <c r="CS803" s="113"/>
      <c r="CT803" s="113"/>
      <c r="CU803" s="113"/>
      <c r="CV803" s="113"/>
      <c r="CW803" s="113"/>
      <c r="CX803" s="113"/>
      <c r="CY803" s="113"/>
      <c r="CZ803" s="113"/>
      <c r="DA803" s="113"/>
      <c r="DB803" s="113"/>
      <c r="DC803" s="113"/>
      <c r="DD803" s="113"/>
      <c r="DE803" s="113"/>
      <c r="DF803" s="113"/>
      <c r="DG803" s="113"/>
      <c r="DH803" s="113"/>
      <c r="DI803" s="113"/>
      <c r="DJ803" s="113"/>
      <c r="DK803" s="113"/>
      <c r="DL803" s="113"/>
      <c r="DM803" s="113"/>
      <c r="DN803" s="113"/>
      <c r="DO803" s="113"/>
      <c r="DP803" s="113"/>
      <c r="DQ803" s="113"/>
      <c r="DR803" s="113"/>
      <c r="DS803" s="113"/>
      <c r="DT803" s="113"/>
      <c r="DU803" s="113"/>
      <c r="DV803" s="113"/>
      <c r="DW803" s="113"/>
      <c r="DX803" s="113"/>
      <c r="DY803" s="113"/>
      <c r="DZ803" s="113"/>
      <c r="EA803" s="113"/>
      <c r="EB803" s="113"/>
      <c r="EC803" s="113"/>
      <c r="ED803" s="113"/>
      <c r="EE803" s="113"/>
      <c r="EF803" s="113"/>
      <c r="EG803" s="113"/>
      <c r="EH803" s="113"/>
      <c r="EI803" s="113"/>
      <c r="EJ803" s="113"/>
      <c r="EK803" s="113"/>
      <c r="EL803" s="113"/>
      <c r="EM803" s="113"/>
      <c r="EN803" s="113"/>
      <c r="EO803" s="113"/>
      <c r="EP803" s="113"/>
      <c r="EQ803" s="113"/>
      <c r="ER803" s="113"/>
      <c r="ES803" s="113"/>
      <c r="ET803" s="113"/>
      <c r="EU803" s="113"/>
      <c r="EV803" s="113"/>
      <c r="EW803" s="113"/>
      <c r="EX803" s="113"/>
      <c r="EY803" s="113"/>
      <c r="EZ803" s="113"/>
      <c r="FA803" s="113"/>
      <c r="FB803" s="113"/>
      <c r="FC803" s="113"/>
      <c r="FD803" s="113"/>
      <c r="FE803" s="113"/>
      <c r="FF803" s="113"/>
      <c r="FG803" s="113"/>
      <c r="FH803" s="113"/>
      <c r="FI803" s="113"/>
      <c r="FJ803" s="113"/>
      <c r="FK803" s="113"/>
      <c r="FL803" s="113"/>
      <c r="FM803" s="113"/>
      <c r="FN803" s="113"/>
      <c r="FO803" s="113"/>
      <c r="FP803" s="113"/>
      <c r="FQ803" s="113"/>
      <c r="FR803" s="113"/>
      <c r="FS803" s="113"/>
      <c r="FT803" s="113"/>
      <c r="FU803" s="113"/>
      <c r="FV803" s="113"/>
      <c r="FW803" s="113"/>
      <c r="FX803" s="113"/>
      <c r="FY803" s="113"/>
      <c r="FZ803" s="113"/>
      <c r="GA803" s="113"/>
      <c r="GB803" s="113"/>
      <c r="GC803" s="113"/>
      <c r="GD803" s="113"/>
      <c r="GE803" s="113"/>
      <c r="GF803" s="113"/>
      <c r="GG803" s="113"/>
      <c r="GH803" s="113"/>
      <c r="GI803" s="113"/>
      <c r="GJ803" s="113"/>
      <c r="GK803" s="113"/>
      <c r="GL803" s="113"/>
      <c r="GM803" s="113"/>
      <c r="GN803" s="113"/>
      <c r="GO803" s="113"/>
      <c r="GP803" s="113"/>
      <c r="GQ803" s="113"/>
      <c r="GR803" s="113"/>
      <c r="GS803" s="113"/>
      <c r="GT803" s="113"/>
      <c r="GU803" s="113"/>
      <c r="GV803" s="113"/>
      <c r="GW803" s="113"/>
      <c r="GX803" s="113"/>
      <c r="GY803" s="113"/>
      <c r="GZ803" s="113"/>
      <c r="HA803" s="113"/>
      <c r="HB803" s="113"/>
      <c r="HC803" s="113"/>
      <c r="HD803" s="113"/>
      <c r="HE803" s="113"/>
      <c r="HF803" s="113"/>
      <c r="HG803" s="113"/>
      <c r="HH803" s="113"/>
      <c r="HI803" s="113"/>
      <c r="HJ803" s="113"/>
      <c r="HK803" s="113"/>
      <c r="HL803" s="113"/>
      <c r="HM803" s="113"/>
      <c r="HN803" s="113"/>
      <c r="HO803" s="113"/>
      <c r="HP803" s="113"/>
      <c r="HQ803" s="113"/>
      <c r="HR803" s="113"/>
      <c r="HS803" s="113"/>
      <c r="HT803" s="113"/>
      <c r="HU803" s="113"/>
      <c r="HV803" s="113"/>
      <c r="HW803" s="113"/>
      <c r="HX803" s="113"/>
      <c r="HY803" s="113"/>
      <c r="HZ803" s="113"/>
      <c r="IA803" s="113"/>
      <c r="IB803" s="113"/>
      <c r="IC803" s="113"/>
      <c r="ID803" s="113"/>
      <c r="IE803" s="113"/>
      <c r="IF803" s="113"/>
      <c r="IG803" s="113"/>
      <c r="IH803" s="113"/>
      <c r="II803" s="113"/>
      <c r="IJ803" s="113"/>
      <c r="IK803" s="113"/>
      <c r="IL803" s="113"/>
      <c r="IM803" s="113"/>
      <c r="IN803" s="113"/>
      <c r="IO803" s="113"/>
      <c r="IP803" s="113"/>
      <c r="IQ803" s="113"/>
      <c r="IR803" s="113"/>
      <c r="IS803" s="113"/>
      <c r="IT803" s="113"/>
      <c r="IU803" s="113"/>
      <c r="IV803" s="113"/>
    </row>
    <row r="804" customFormat="false" ht="35.65" hidden="false" customHeight="true" outlineLevel="0" collapsed="false">
      <c r="A804" s="86"/>
      <c r="B804" s="234"/>
      <c r="C804" s="86"/>
      <c r="D804" s="86"/>
      <c r="E804" s="86"/>
      <c r="F804" s="89"/>
      <c r="G804" s="63" t="s">
        <v>111</v>
      </c>
      <c r="H804" s="134" t="s">
        <v>115</v>
      </c>
      <c r="I804" s="134"/>
      <c r="J804" s="134"/>
      <c r="K804" s="108"/>
      <c r="L804" s="109" t="s">
        <v>80</v>
      </c>
      <c r="M804" s="110"/>
      <c r="N804" s="135"/>
      <c r="O804" s="109" t="s">
        <v>81</v>
      </c>
      <c r="P804" s="136"/>
      <c r="Q804" s="135"/>
      <c r="R804" s="109" t="s">
        <v>117</v>
      </c>
      <c r="S804" s="136"/>
      <c r="T804" s="111"/>
      <c r="U804" s="109"/>
      <c r="V804" s="137"/>
      <c r="W804" s="111"/>
      <c r="X804" s="109"/>
      <c r="Y804" s="137"/>
      <c r="Z804" s="111"/>
      <c r="AA804" s="109"/>
      <c r="AB804" s="137"/>
      <c r="AC804" s="108"/>
      <c r="AD804" s="109"/>
      <c r="AE804" s="110"/>
      <c r="BM804" s="113"/>
      <c r="BN804" s="113"/>
      <c r="BO804" s="113"/>
      <c r="BP804" s="113"/>
      <c r="BQ804" s="113"/>
      <c r="BR804" s="113"/>
      <c r="BS804" s="113"/>
      <c r="BT804" s="113"/>
      <c r="BU804" s="113"/>
      <c r="BV804" s="113"/>
      <c r="BW804" s="113"/>
      <c r="BX804" s="113"/>
      <c r="BY804" s="113"/>
      <c r="BZ804" s="113"/>
      <c r="CA804" s="113"/>
      <c r="CB804" s="113"/>
      <c r="CC804" s="113"/>
      <c r="CD804" s="113"/>
      <c r="CE804" s="113"/>
      <c r="CF804" s="113"/>
      <c r="CG804" s="113"/>
      <c r="CH804" s="113"/>
      <c r="CI804" s="113"/>
      <c r="CJ804" s="113"/>
      <c r="CK804" s="113"/>
      <c r="CL804" s="113"/>
      <c r="CM804" s="113"/>
      <c r="CN804" s="113"/>
      <c r="CO804" s="113"/>
      <c r="CP804" s="113"/>
      <c r="CQ804" s="113"/>
      <c r="CR804" s="113"/>
      <c r="CS804" s="113"/>
      <c r="CT804" s="113"/>
      <c r="CU804" s="113"/>
      <c r="CV804" s="113"/>
      <c r="CW804" s="113"/>
      <c r="CX804" s="113"/>
      <c r="CY804" s="113"/>
      <c r="CZ804" s="113"/>
      <c r="DA804" s="113"/>
      <c r="DB804" s="113"/>
      <c r="DC804" s="113"/>
      <c r="DD804" s="113"/>
      <c r="DE804" s="113"/>
      <c r="DF804" s="113"/>
      <c r="DG804" s="113"/>
      <c r="DH804" s="113"/>
      <c r="DI804" s="113"/>
      <c r="DJ804" s="113"/>
      <c r="DK804" s="113"/>
      <c r="DL804" s="113"/>
      <c r="DM804" s="113"/>
      <c r="DN804" s="113"/>
      <c r="DO804" s="113"/>
      <c r="DP804" s="113"/>
      <c r="DQ804" s="113"/>
      <c r="DR804" s="113"/>
      <c r="DS804" s="113"/>
      <c r="DT804" s="113"/>
      <c r="DU804" s="113"/>
      <c r="DV804" s="113"/>
      <c r="DW804" s="113"/>
      <c r="DX804" s="113"/>
      <c r="DY804" s="113"/>
      <c r="DZ804" s="113"/>
      <c r="EA804" s="113"/>
      <c r="EB804" s="113"/>
      <c r="EC804" s="113"/>
      <c r="ED804" s="113"/>
      <c r="EE804" s="113"/>
      <c r="EF804" s="113"/>
      <c r="EG804" s="113"/>
      <c r="EH804" s="113"/>
      <c r="EI804" s="113"/>
      <c r="EJ804" s="113"/>
      <c r="EK804" s="113"/>
      <c r="EL804" s="113"/>
      <c r="EM804" s="113"/>
      <c r="EN804" s="113"/>
      <c r="EO804" s="113"/>
      <c r="EP804" s="113"/>
      <c r="EQ804" s="113"/>
      <c r="ER804" s="113"/>
      <c r="ES804" s="113"/>
      <c r="ET804" s="113"/>
      <c r="EU804" s="113"/>
      <c r="EV804" s="113"/>
      <c r="EW804" s="113"/>
      <c r="EX804" s="113"/>
      <c r="EY804" s="113"/>
      <c r="EZ804" s="113"/>
      <c r="FA804" s="113"/>
      <c r="FB804" s="113"/>
      <c r="FC804" s="113"/>
      <c r="FD804" s="113"/>
      <c r="FE804" s="113"/>
      <c r="FF804" s="113"/>
      <c r="FG804" s="113"/>
      <c r="FH804" s="113"/>
      <c r="FI804" s="113"/>
      <c r="FJ804" s="113"/>
      <c r="FK804" s="113"/>
      <c r="FL804" s="113"/>
      <c r="FM804" s="113"/>
      <c r="FN804" s="113"/>
      <c r="FO804" s="113"/>
      <c r="FP804" s="113"/>
      <c r="FQ804" s="113"/>
      <c r="FR804" s="113"/>
      <c r="FS804" s="113"/>
      <c r="FT804" s="113"/>
      <c r="FU804" s="113"/>
      <c r="FV804" s="113"/>
      <c r="FW804" s="113"/>
      <c r="FX804" s="113"/>
      <c r="FY804" s="113"/>
      <c r="FZ804" s="113"/>
      <c r="GA804" s="113"/>
      <c r="GB804" s="113"/>
      <c r="GC804" s="113"/>
      <c r="GD804" s="113"/>
      <c r="GE804" s="113"/>
      <c r="GF804" s="113"/>
      <c r="GG804" s="113"/>
      <c r="GH804" s="113"/>
      <c r="GI804" s="113"/>
      <c r="GJ804" s="113"/>
      <c r="GK804" s="113"/>
      <c r="GL804" s="113"/>
      <c r="GM804" s="113"/>
      <c r="GN804" s="113"/>
      <c r="GO804" s="113"/>
      <c r="GP804" s="113"/>
      <c r="GQ804" s="113"/>
      <c r="GR804" s="113"/>
      <c r="GS804" s="113"/>
      <c r="GT804" s="113"/>
      <c r="GU804" s="113"/>
      <c r="GV804" s="113"/>
      <c r="GW804" s="113"/>
      <c r="GX804" s="113"/>
      <c r="GY804" s="113"/>
      <c r="GZ804" s="113"/>
      <c r="HA804" s="113"/>
      <c r="HB804" s="113"/>
      <c r="HC804" s="113"/>
      <c r="HD804" s="113"/>
      <c r="HE804" s="113"/>
      <c r="HF804" s="113"/>
      <c r="HG804" s="113"/>
      <c r="HH804" s="113"/>
      <c r="HI804" s="113"/>
      <c r="HJ804" s="113"/>
      <c r="HK804" s="113"/>
      <c r="HL804" s="113"/>
      <c r="HM804" s="113"/>
      <c r="HN804" s="113"/>
      <c r="HO804" s="113"/>
      <c r="HP804" s="113"/>
      <c r="HQ804" s="113"/>
      <c r="HR804" s="113"/>
      <c r="HS804" s="113"/>
      <c r="HT804" s="113"/>
      <c r="HU804" s="113"/>
      <c r="HV804" s="113"/>
      <c r="HW804" s="113"/>
      <c r="HX804" s="113"/>
      <c r="HY804" s="113"/>
      <c r="HZ804" s="113"/>
      <c r="IA804" s="113"/>
      <c r="IB804" s="113"/>
      <c r="IC804" s="113"/>
      <c r="ID804" s="113"/>
      <c r="IE804" s="113"/>
      <c r="IF804" s="113"/>
      <c r="IG804" s="113"/>
      <c r="IH804" s="113"/>
      <c r="II804" s="113"/>
      <c r="IJ804" s="113"/>
      <c r="IK804" s="113"/>
      <c r="IL804" s="113"/>
      <c r="IM804" s="113"/>
      <c r="IN804" s="113"/>
      <c r="IO804" s="113"/>
      <c r="IP804" s="113"/>
      <c r="IQ804" s="113"/>
      <c r="IR804" s="113"/>
      <c r="IS804" s="113"/>
      <c r="IT804" s="113"/>
      <c r="IU804" s="113"/>
      <c r="IV804" s="113"/>
    </row>
    <row r="805" customFormat="false" ht="35.65" hidden="false" customHeight="true" outlineLevel="0" collapsed="false">
      <c r="A805" s="236"/>
      <c r="B805" s="86"/>
      <c r="C805" s="86"/>
      <c r="D805" s="86"/>
      <c r="E805" s="86"/>
      <c r="F805" s="89"/>
      <c r="G805" s="63" t="s">
        <v>208</v>
      </c>
      <c r="H805" s="56" t="n">
        <v>11055</v>
      </c>
      <c r="I805" s="98" t="s">
        <v>39</v>
      </c>
      <c r="J805" s="58" t="n">
        <v>4231</v>
      </c>
      <c r="K805" s="77" t="s">
        <v>2438</v>
      </c>
      <c r="L805" s="57"/>
      <c r="M805" s="58"/>
      <c r="N805" s="77" t="s">
        <v>2439</v>
      </c>
      <c r="O805" s="57"/>
      <c r="P805" s="58"/>
      <c r="Q805" s="56" t="n">
        <v>527</v>
      </c>
      <c r="R805" s="98" t="s">
        <v>39</v>
      </c>
      <c r="S805" s="58" t="n">
        <v>49.22</v>
      </c>
      <c r="T805" s="56"/>
      <c r="U805" s="70"/>
      <c r="V805" s="58"/>
      <c r="W805" s="56"/>
      <c r="X805" s="70"/>
      <c r="Y805" s="58"/>
      <c r="Z805" s="73"/>
      <c r="AA805" s="73"/>
      <c r="AB805" s="73"/>
      <c r="AC805" s="71"/>
      <c r="AD805" s="70"/>
      <c r="AE805" s="58"/>
      <c r="BM805" s="113"/>
      <c r="BN805" s="113"/>
      <c r="BO805" s="113"/>
      <c r="BP805" s="113"/>
      <c r="BQ805" s="113"/>
      <c r="BR805" s="113"/>
      <c r="BS805" s="113"/>
      <c r="BT805" s="113"/>
      <c r="BU805" s="113"/>
      <c r="BV805" s="113"/>
      <c r="BW805" s="113"/>
      <c r="BX805" s="113"/>
      <c r="BY805" s="113"/>
      <c r="BZ805" s="113"/>
      <c r="CA805" s="113"/>
      <c r="CB805" s="113"/>
      <c r="CC805" s="113"/>
      <c r="CD805" s="113"/>
      <c r="CE805" s="113"/>
      <c r="CF805" s="113"/>
      <c r="CG805" s="113"/>
      <c r="CH805" s="113"/>
      <c r="CI805" s="113"/>
      <c r="CJ805" s="113"/>
      <c r="CK805" s="113"/>
      <c r="CL805" s="113"/>
      <c r="CM805" s="113"/>
      <c r="CN805" s="113"/>
      <c r="CO805" s="113"/>
      <c r="CP805" s="113"/>
      <c r="CQ805" s="113"/>
      <c r="CR805" s="113"/>
      <c r="CS805" s="113"/>
      <c r="CT805" s="113"/>
      <c r="CU805" s="113"/>
      <c r="CV805" s="113"/>
      <c r="CW805" s="113"/>
      <c r="CX805" s="113"/>
      <c r="CY805" s="113"/>
      <c r="CZ805" s="113"/>
      <c r="DA805" s="113"/>
      <c r="DB805" s="113"/>
      <c r="DC805" s="113"/>
      <c r="DD805" s="113"/>
      <c r="DE805" s="113"/>
      <c r="DF805" s="113"/>
      <c r="DG805" s="113"/>
      <c r="DH805" s="113"/>
      <c r="DI805" s="113"/>
      <c r="DJ805" s="113"/>
      <c r="DK805" s="113"/>
      <c r="DL805" s="113"/>
      <c r="DM805" s="113"/>
      <c r="DN805" s="113"/>
      <c r="DO805" s="113"/>
      <c r="DP805" s="113"/>
      <c r="DQ805" s="113"/>
      <c r="DR805" s="113"/>
      <c r="DS805" s="113"/>
      <c r="DT805" s="113"/>
      <c r="DU805" s="113"/>
      <c r="DV805" s="113"/>
      <c r="DW805" s="113"/>
      <c r="DX805" s="113"/>
      <c r="DY805" s="113"/>
      <c r="DZ805" s="113"/>
      <c r="EA805" s="113"/>
      <c r="EB805" s="113"/>
      <c r="EC805" s="113"/>
      <c r="ED805" s="113"/>
      <c r="EE805" s="113"/>
      <c r="EF805" s="113"/>
      <c r="EG805" s="113"/>
      <c r="EH805" s="113"/>
      <c r="EI805" s="113"/>
      <c r="EJ805" s="113"/>
      <c r="EK805" s="113"/>
      <c r="EL805" s="113"/>
      <c r="EM805" s="113"/>
      <c r="EN805" s="113"/>
      <c r="EO805" s="113"/>
      <c r="EP805" s="113"/>
      <c r="EQ805" s="113"/>
      <c r="ER805" s="113"/>
      <c r="ES805" s="113"/>
      <c r="ET805" s="113"/>
      <c r="EU805" s="113"/>
      <c r="EV805" s="113"/>
      <c r="EW805" s="113"/>
      <c r="EX805" s="113"/>
      <c r="EY805" s="113"/>
      <c r="EZ805" s="113"/>
      <c r="FA805" s="113"/>
      <c r="FB805" s="113"/>
      <c r="FC805" s="113"/>
      <c r="FD805" s="113"/>
      <c r="FE805" s="113"/>
      <c r="FF805" s="113"/>
      <c r="FG805" s="113"/>
      <c r="FH805" s="113"/>
      <c r="FI805" s="113"/>
      <c r="FJ805" s="113"/>
      <c r="FK805" s="113"/>
      <c r="FL805" s="113"/>
      <c r="FM805" s="113"/>
      <c r="FN805" s="113"/>
      <c r="FO805" s="113"/>
      <c r="FP805" s="113"/>
      <c r="FQ805" s="113"/>
      <c r="FR805" s="113"/>
      <c r="FS805" s="113"/>
      <c r="FT805" s="113"/>
      <c r="FU805" s="113"/>
      <c r="FV805" s="113"/>
      <c r="FW805" s="113"/>
      <c r="FX805" s="113"/>
      <c r="FY805" s="113"/>
      <c r="FZ805" s="113"/>
      <c r="GA805" s="113"/>
      <c r="GB805" s="113"/>
      <c r="GC805" s="113"/>
      <c r="GD805" s="113"/>
      <c r="GE805" s="113"/>
      <c r="GF805" s="113"/>
      <c r="GG805" s="113"/>
      <c r="GH805" s="113"/>
      <c r="GI805" s="113"/>
      <c r="GJ805" s="113"/>
      <c r="GK805" s="113"/>
      <c r="GL805" s="113"/>
      <c r="GM805" s="113"/>
      <c r="GN805" s="113"/>
      <c r="GO805" s="113"/>
      <c r="GP805" s="113"/>
      <c r="GQ805" s="113"/>
      <c r="GR805" s="113"/>
      <c r="GS805" s="113"/>
      <c r="GT805" s="113"/>
      <c r="GU805" s="113"/>
      <c r="GV805" s="113"/>
      <c r="GW805" s="113"/>
      <c r="GX805" s="113"/>
      <c r="GY805" s="113"/>
      <c r="GZ805" s="113"/>
      <c r="HA805" s="113"/>
      <c r="HB805" s="113"/>
      <c r="HC805" s="113"/>
      <c r="HD805" s="113"/>
      <c r="HE805" s="113"/>
      <c r="HF805" s="113"/>
      <c r="HG805" s="113"/>
      <c r="HH805" s="113"/>
      <c r="HI805" s="113"/>
      <c r="HJ805" s="113"/>
      <c r="HK805" s="113"/>
      <c r="HL805" s="113"/>
      <c r="HM805" s="113"/>
      <c r="HN805" s="113"/>
      <c r="HO805" s="113"/>
      <c r="HP805" s="113"/>
      <c r="HQ805" s="113"/>
      <c r="HR805" s="113"/>
      <c r="HS805" s="113"/>
      <c r="HT805" s="113"/>
      <c r="HU805" s="113"/>
      <c r="HV805" s="113"/>
      <c r="HW805" s="113"/>
      <c r="HX805" s="113"/>
      <c r="HY805" s="113"/>
      <c r="HZ805" s="113"/>
      <c r="IA805" s="113"/>
      <c r="IB805" s="113"/>
      <c r="IC805" s="113"/>
      <c r="ID805" s="113"/>
      <c r="IE805" s="113"/>
      <c r="IF805" s="113"/>
      <c r="IG805" s="113"/>
      <c r="IH805" s="113"/>
      <c r="II805" s="113"/>
      <c r="IJ805" s="113"/>
      <c r="IK805" s="113"/>
      <c r="IL805" s="113"/>
      <c r="IM805" s="113"/>
      <c r="IN805" s="113"/>
      <c r="IO805" s="113"/>
      <c r="IP805" s="113"/>
      <c r="IQ805" s="113"/>
      <c r="IR805" s="113"/>
      <c r="IS805" s="113"/>
      <c r="IT805" s="113"/>
      <c r="IU805" s="113"/>
      <c r="IV805" s="113"/>
    </row>
    <row r="806" customFormat="false" ht="35.65" hidden="false" customHeight="true" outlineLevel="0" collapsed="false">
      <c r="A806" s="239"/>
      <c r="B806" s="239"/>
      <c r="C806" s="51"/>
      <c r="D806" s="51"/>
      <c r="E806" s="51"/>
      <c r="F806" s="53"/>
      <c r="G806" s="63" t="s">
        <v>176</v>
      </c>
      <c r="H806" s="209" t="str">
        <f aca="false">ROUND(H805*81/1000,2)&amp;" ppb"</f>
        <v>895.46 ppb</v>
      </c>
      <c r="I806" s="91" t="s">
        <v>39</v>
      </c>
      <c r="J806" s="210" t="str">
        <f aca="false">ROUND(J805*81/1000,2)&amp;" ppb"</f>
        <v>342.71 ppb</v>
      </c>
      <c r="K806" s="71"/>
      <c r="L806" s="57"/>
      <c r="M806" s="72"/>
      <c r="N806" s="56"/>
      <c r="O806" s="70"/>
      <c r="P806" s="58"/>
      <c r="Q806" s="209" t="str">
        <f aca="false">ROUND(Q805*246/1000,2)&amp;" ppb"</f>
        <v>129.64 ppb</v>
      </c>
      <c r="R806" s="91" t="s">
        <v>39</v>
      </c>
      <c r="S806" s="210" t="str">
        <f aca="false">ROUND(S805*246/1000,2)&amp;" ppb"</f>
        <v>12.11 ppb</v>
      </c>
      <c r="T806" s="71"/>
      <c r="U806" s="72"/>
      <c r="V806" s="72"/>
      <c r="W806" s="56"/>
      <c r="X806" s="70"/>
      <c r="Y806" s="72"/>
      <c r="Z806" s="73"/>
      <c r="AA806" s="72"/>
      <c r="AB806" s="72"/>
      <c r="AC806" s="71"/>
      <c r="AD806" s="70"/>
      <c r="AE806" s="72"/>
      <c r="BM806" s="113"/>
      <c r="BN806" s="113"/>
      <c r="BO806" s="113"/>
      <c r="BP806" s="113"/>
      <c r="BQ806" s="113"/>
      <c r="BR806" s="113"/>
      <c r="BS806" s="113"/>
      <c r="BT806" s="113"/>
      <c r="BU806" s="113"/>
      <c r="BV806" s="113"/>
      <c r="BW806" s="113"/>
      <c r="BX806" s="113"/>
      <c r="BY806" s="113"/>
      <c r="BZ806" s="113"/>
      <c r="CA806" s="113"/>
      <c r="CB806" s="113"/>
      <c r="CC806" s="113"/>
      <c r="CD806" s="113"/>
      <c r="CE806" s="113"/>
      <c r="CF806" s="113"/>
      <c r="CG806" s="113"/>
      <c r="CH806" s="113"/>
      <c r="CI806" s="113"/>
      <c r="CJ806" s="113"/>
      <c r="CK806" s="113"/>
      <c r="CL806" s="113"/>
      <c r="CM806" s="113"/>
      <c r="CN806" s="113"/>
      <c r="CO806" s="113"/>
      <c r="CP806" s="113"/>
      <c r="CQ806" s="113"/>
      <c r="CR806" s="113"/>
      <c r="CS806" s="113"/>
      <c r="CT806" s="113"/>
      <c r="CU806" s="113"/>
      <c r="CV806" s="113"/>
      <c r="CW806" s="113"/>
      <c r="CX806" s="113"/>
      <c r="CY806" s="113"/>
      <c r="CZ806" s="113"/>
      <c r="DA806" s="113"/>
      <c r="DB806" s="113"/>
      <c r="DC806" s="113"/>
      <c r="DD806" s="113"/>
      <c r="DE806" s="113"/>
      <c r="DF806" s="113"/>
      <c r="DG806" s="113"/>
      <c r="DH806" s="113"/>
      <c r="DI806" s="113"/>
      <c r="DJ806" s="113"/>
      <c r="DK806" s="113"/>
      <c r="DL806" s="113"/>
      <c r="DM806" s="113"/>
      <c r="DN806" s="113"/>
      <c r="DO806" s="113"/>
      <c r="DP806" s="113"/>
      <c r="DQ806" s="113"/>
      <c r="DR806" s="113"/>
      <c r="DS806" s="113"/>
      <c r="DT806" s="113"/>
      <c r="DU806" s="113"/>
      <c r="DV806" s="113"/>
      <c r="DW806" s="113"/>
      <c r="DX806" s="113"/>
      <c r="DY806" s="113"/>
      <c r="DZ806" s="113"/>
      <c r="EA806" s="113"/>
      <c r="EB806" s="113"/>
      <c r="EC806" s="113"/>
      <c r="ED806" s="113"/>
      <c r="EE806" s="113"/>
      <c r="EF806" s="113"/>
      <c r="EG806" s="113"/>
      <c r="EH806" s="113"/>
      <c r="EI806" s="113"/>
      <c r="EJ806" s="113"/>
      <c r="EK806" s="113"/>
      <c r="EL806" s="113"/>
      <c r="EM806" s="113"/>
      <c r="EN806" s="113"/>
      <c r="EO806" s="113"/>
      <c r="EP806" s="113"/>
      <c r="EQ806" s="113"/>
      <c r="ER806" s="113"/>
      <c r="ES806" s="113"/>
      <c r="ET806" s="113"/>
      <c r="EU806" s="113"/>
      <c r="EV806" s="113"/>
      <c r="EW806" s="113"/>
      <c r="EX806" s="113"/>
      <c r="EY806" s="113"/>
      <c r="EZ806" s="113"/>
      <c r="FA806" s="113"/>
      <c r="FB806" s="113"/>
      <c r="FC806" s="113"/>
      <c r="FD806" s="113"/>
      <c r="FE806" s="113"/>
      <c r="FF806" s="113"/>
      <c r="FG806" s="113"/>
      <c r="FH806" s="113"/>
      <c r="FI806" s="113"/>
      <c r="FJ806" s="113"/>
      <c r="FK806" s="113"/>
      <c r="FL806" s="113"/>
      <c r="FM806" s="113"/>
      <c r="FN806" s="113"/>
      <c r="FO806" s="113"/>
      <c r="FP806" s="113"/>
      <c r="FQ806" s="113"/>
      <c r="FR806" s="113"/>
      <c r="FS806" s="113"/>
      <c r="FT806" s="113"/>
      <c r="FU806" s="113"/>
      <c r="FV806" s="113"/>
      <c r="FW806" s="113"/>
      <c r="FX806" s="113"/>
      <c r="FY806" s="113"/>
      <c r="FZ806" s="113"/>
      <c r="GA806" s="113"/>
      <c r="GB806" s="113"/>
      <c r="GC806" s="113"/>
      <c r="GD806" s="113"/>
      <c r="GE806" s="113"/>
      <c r="GF806" s="113"/>
      <c r="GG806" s="113"/>
      <c r="GH806" s="113"/>
      <c r="GI806" s="113"/>
      <c r="GJ806" s="113"/>
      <c r="GK806" s="113"/>
      <c r="GL806" s="113"/>
      <c r="GM806" s="113"/>
      <c r="GN806" s="113"/>
      <c r="GO806" s="113"/>
      <c r="GP806" s="113"/>
      <c r="GQ806" s="113"/>
      <c r="GR806" s="113"/>
      <c r="GS806" s="113"/>
      <c r="GT806" s="113"/>
      <c r="GU806" s="113"/>
      <c r="GV806" s="113"/>
      <c r="GW806" s="113"/>
      <c r="GX806" s="113"/>
      <c r="GY806" s="113"/>
      <c r="GZ806" s="113"/>
      <c r="HA806" s="113"/>
      <c r="HB806" s="113"/>
      <c r="HC806" s="113"/>
      <c r="HD806" s="113"/>
      <c r="HE806" s="113"/>
      <c r="HF806" s="113"/>
      <c r="HG806" s="113"/>
      <c r="HH806" s="113"/>
      <c r="HI806" s="113"/>
      <c r="HJ806" s="113"/>
      <c r="HK806" s="113"/>
      <c r="HL806" s="113"/>
      <c r="HM806" s="113"/>
      <c r="HN806" s="113"/>
      <c r="HO806" s="113"/>
      <c r="HP806" s="113"/>
      <c r="HQ806" s="113"/>
      <c r="HR806" s="113"/>
      <c r="HS806" s="113"/>
      <c r="HT806" s="113"/>
      <c r="HU806" s="113"/>
      <c r="HV806" s="113"/>
      <c r="HW806" s="113"/>
      <c r="HX806" s="113"/>
      <c r="HY806" s="113"/>
      <c r="HZ806" s="113"/>
      <c r="IA806" s="113"/>
      <c r="IB806" s="113"/>
      <c r="IC806" s="113"/>
      <c r="ID806" s="113"/>
      <c r="IE806" s="113"/>
      <c r="IF806" s="113"/>
      <c r="IG806" s="113"/>
      <c r="IH806" s="113"/>
      <c r="II806" s="113"/>
      <c r="IJ806" s="113"/>
      <c r="IK806" s="113"/>
      <c r="IL806" s="113"/>
      <c r="IM806" s="113"/>
      <c r="IN806" s="113"/>
      <c r="IO806" s="113"/>
      <c r="IP806" s="113"/>
      <c r="IQ806" s="113"/>
      <c r="IR806" s="113"/>
      <c r="IS806" s="113"/>
      <c r="IT806" s="113"/>
      <c r="IU806" s="113"/>
      <c r="IV806" s="113"/>
    </row>
    <row r="807" customFormat="false" ht="37.3" hidden="false" customHeight="true" outlineLevel="0" collapsed="false">
      <c r="A807" s="227" t="s">
        <v>2440</v>
      </c>
      <c r="B807" s="372"/>
      <c r="C807" s="203" t="s">
        <v>1181</v>
      </c>
      <c r="D807" s="25" t="n">
        <v>6.711</v>
      </c>
      <c r="E807" s="26" t="n">
        <v>230210</v>
      </c>
      <c r="F807" s="27" t="n">
        <v>44967</v>
      </c>
      <c r="G807" s="28" t="s">
        <v>111</v>
      </c>
      <c r="H807" s="108"/>
      <c r="I807" s="109" t="s">
        <v>27</v>
      </c>
      <c r="J807" s="110"/>
      <c r="K807" s="108"/>
      <c r="L807" s="109" t="s">
        <v>28</v>
      </c>
      <c r="M807" s="110"/>
      <c r="N807" s="108"/>
      <c r="O807" s="109" t="s">
        <v>29</v>
      </c>
      <c r="P807" s="110"/>
      <c r="Q807" s="108"/>
      <c r="R807" s="109" t="s">
        <v>30</v>
      </c>
      <c r="S807" s="110"/>
      <c r="T807" s="111"/>
      <c r="U807" s="109" t="s">
        <v>112</v>
      </c>
      <c r="V807" s="110"/>
      <c r="W807" s="108"/>
      <c r="X807" s="109" t="s">
        <v>32</v>
      </c>
      <c r="Y807" s="110"/>
      <c r="Z807" s="108"/>
      <c r="AA807" s="109" t="s">
        <v>98</v>
      </c>
      <c r="AB807" s="110"/>
      <c r="AC807" s="112" t="s">
        <v>34</v>
      </c>
      <c r="AD807" s="112"/>
      <c r="AE807" s="112"/>
      <c r="BM807" s="113"/>
      <c r="BN807" s="113"/>
      <c r="BO807" s="113"/>
      <c r="BP807" s="113"/>
      <c r="BQ807" s="113"/>
      <c r="BR807" s="113"/>
      <c r="BS807" s="113"/>
      <c r="BT807" s="113"/>
      <c r="BU807" s="113"/>
      <c r="BV807" s="113"/>
      <c r="BW807" s="113"/>
      <c r="BX807" s="113"/>
      <c r="BY807" s="113"/>
      <c r="BZ807" s="113"/>
      <c r="CA807" s="113"/>
      <c r="CB807" s="113"/>
      <c r="CC807" s="113"/>
      <c r="CD807" s="113"/>
      <c r="CE807" s="113"/>
      <c r="CF807" s="113"/>
      <c r="CG807" s="113"/>
      <c r="CH807" s="113"/>
      <c r="CI807" s="113"/>
      <c r="CJ807" s="113"/>
      <c r="CK807" s="113"/>
      <c r="CL807" s="113"/>
      <c r="CM807" s="113"/>
      <c r="CN807" s="113"/>
      <c r="CO807" s="113"/>
      <c r="CP807" s="113"/>
      <c r="CQ807" s="113"/>
      <c r="CR807" s="113"/>
      <c r="CS807" s="113"/>
      <c r="CT807" s="113"/>
      <c r="CU807" s="113"/>
      <c r="CV807" s="113"/>
      <c r="CW807" s="113"/>
      <c r="CX807" s="113"/>
      <c r="CY807" s="113"/>
      <c r="CZ807" s="113"/>
      <c r="DA807" s="113"/>
      <c r="DB807" s="113"/>
      <c r="DC807" s="113"/>
      <c r="DD807" s="113"/>
      <c r="DE807" s="113"/>
      <c r="DF807" s="113"/>
      <c r="DG807" s="113"/>
      <c r="DH807" s="113"/>
      <c r="DI807" s="113"/>
      <c r="DJ807" s="113"/>
      <c r="DK807" s="113"/>
      <c r="DL807" s="113"/>
      <c r="DM807" s="113"/>
      <c r="DN807" s="113"/>
      <c r="DO807" s="113"/>
      <c r="DP807" s="113"/>
      <c r="DQ807" s="113"/>
      <c r="DR807" s="113"/>
      <c r="DS807" s="113"/>
      <c r="DT807" s="113"/>
      <c r="DU807" s="113"/>
      <c r="DV807" s="113"/>
      <c r="DW807" s="113"/>
      <c r="DX807" s="113"/>
      <c r="DY807" s="113"/>
      <c r="DZ807" s="113"/>
      <c r="EA807" s="113"/>
      <c r="EB807" s="113"/>
      <c r="EC807" s="113"/>
      <c r="ED807" s="113"/>
      <c r="EE807" s="113"/>
      <c r="EF807" s="113"/>
      <c r="EG807" s="113"/>
      <c r="EH807" s="113"/>
      <c r="EI807" s="113"/>
      <c r="EJ807" s="113"/>
      <c r="EK807" s="113"/>
      <c r="EL807" s="113"/>
      <c r="EM807" s="113"/>
      <c r="EN807" s="113"/>
      <c r="EO807" s="113"/>
      <c r="EP807" s="113"/>
      <c r="EQ807" s="113"/>
      <c r="ER807" s="113"/>
      <c r="ES807" s="113"/>
      <c r="ET807" s="113"/>
      <c r="EU807" s="113"/>
      <c r="EV807" s="113"/>
      <c r="EW807" s="113"/>
      <c r="EX807" s="113"/>
      <c r="EY807" s="113"/>
      <c r="EZ807" s="113"/>
      <c r="FA807" s="113"/>
      <c r="FB807" s="113"/>
      <c r="FC807" s="113"/>
      <c r="FD807" s="113"/>
      <c r="FE807" s="113"/>
      <c r="FF807" s="113"/>
      <c r="FG807" s="113"/>
      <c r="FH807" s="113"/>
      <c r="FI807" s="113"/>
      <c r="FJ807" s="113"/>
      <c r="FK807" s="113"/>
      <c r="FL807" s="113"/>
      <c r="FM807" s="113"/>
      <c r="FN807" s="113"/>
      <c r="FO807" s="113"/>
      <c r="FP807" s="113"/>
      <c r="FQ807" s="113"/>
      <c r="FR807" s="113"/>
      <c r="FS807" s="113"/>
      <c r="FT807" s="113"/>
      <c r="FU807" s="113"/>
      <c r="FV807" s="113"/>
      <c r="FW807" s="113"/>
      <c r="FX807" s="113"/>
      <c r="FY807" s="113"/>
      <c r="FZ807" s="113"/>
      <c r="GA807" s="113"/>
      <c r="GB807" s="113"/>
      <c r="GC807" s="113"/>
      <c r="GD807" s="113"/>
      <c r="GE807" s="113"/>
      <c r="GF807" s="113"/>
      <c r="GG807" s="113"/>
      <c r="GH807" s="113"/>
      <c r="GI807" s="113"/>
      <c r="GJ807" s="113"/>
      <c r="GK807" s="113"/>
      <c r="GL807" s="113"/>
      <c r="GM807" s="113"/>
      <c r="GN807" s="113"/>
      <c r="GO807" s="113"/>
      <c r="GP807" s="113"/>
      <c r="GQ807" s="113"/>
      <c r="GR807" s="113"/>
      <c r="GS807" s="113"/>
      <c r="GT807" s="113"/>
      <c r="GU807" s="113"/>
      <c r="GV807" s="113"/>
      <c r="GW807" s="113"/>
      <c r="GX807" s="113"/>
      <c r="GY807" s="113"/>
      <c r="GZ807" s="113"/>
      <c r="HA807" s="113"/>
      <c r="HB807" s="113"/>
      <c r="HC807" s="113"/>
      <c r="HD807" s="113"/>
      <c r="HE807" s="113"/>
      <c r="HF807" s="113"/>
      <c r="HG807" s="113"/>
      <c r="HH807" s="113"/>
      <c r="HI807" s="113"/>
      <c r="HJ807" s="113"/>
      <c r="HK807" s="113"/>
      <c r="HL807" s="113"/>
      <c r="HM807" s="113"/>
      <c r="HN807" s="113"/>
      <c r="HO807" s="113"/>
      <c r="HP807" s="113"/>
      <c r="HQ807" s="113"/>
      <c r="HR807" s="113"/>
      <c r="HS807" s="113"/>
      <c r="HT807" s="113"/>
      <c r="HU807" s="113"/>
      <c r="HV807" s="113"/>
      <c r="HW807" s="113"/>
      <c r="HX807" s="113"/>
      <c r="HY807" s="113"/>
      <c r="HZ807" s="113"/>
      <c r="IA807" s="113"/>
      <c r="IB807" s="113"/>
      <c r="IC807" s="113"/>
      <c r="ID807" s="113"/>
      <c r="IE807" s="113"/>
      <c r="IF807" s="113"/>
      <c r="IG807" s="113"/>
      <c r="IH807" s="113"/>
      <c r="II807" s="113"/>
      <c r="IJ807" s="113"/>
      <c r="IK807" s="113"/>
      <c r="IL807" s="113"/>
      <c r="IM807" s="113"/>
      <c r="IN807" s="113"/>
      <c r="IO807" s="113"/>
      <c r="IP807" s="113"/>
      <c r="IQ807" s="113"/>
      <c r="IR807" s="113"/>
      <c r="IS807" s="113"/>
      <c r="IT807" s="113"/>
      <c r="IU807" s="113"/>
      <c r="IV807" s="113"/>
    </row>
    <row r="808" customFormat="false" ht="41.45" hidden="false" customHeight="true" outlineLevel="0" collapsed="false">
      <c r="A808" s="93" t="s">
        <v>2441</v>
      </c>
      <c r="B808" s="93"/>
      <c r="C808" s="93" t="s">
        <v>2442</v>
      </c>
      <c r="D808" s="93"/>
      <c r="E808" s="93"/>
      <c r="F808" s="96" t="n">
        <v>44974</v>
      </c>
      <c r="G808" s="28" t="s">
        <v>208</v>
      </c>
      <c r="H808" s="35" t="n">
        <v>270.4</v>
      </c>
      <c r="I808" s="33" t="s">
        <v>39</v>
      </c>
      <c r="J808" s="36" t="n">
        <v>18.18</v>
      </c>
      <c r="K808" s="35" t="n">
        <v>419.3</v>
      </c>
      <c r="L808" s="33" t="s">
        <v>39</v>
      </c>
      <c r="M808" s="36" t="n">
        <v>94.71</v>
      </c>
      <c r="N808" s="35" t="n">
        <v>15.22</v>
      </c>
      <c r="O808" s="33" t="s">
        <v>39</v>
      </c>
      <c r="P808" s="36" t="n">
        <v>2.701</v>
      </c>
      <c r="Q808" s="35" t="n">
        <v>220.5</v>
      </c>
      <c r="R808" s="33" t="s">
        <v>39</v>
      </c>
      <c r="S808" s="36" t="n">
        <v>18.03</v>
      </c>
      <c r="T808" s="35" t="n">
        <v>3593.4</v>
      </c>
      <c r="U808" s="33" t="s">
        <v>39</v>
      </c>
      <c r="V808" s="36" t="n">
        <v>686.7</v>
      </c>
      <c r="W808" s="35" t="s">
        <v>2443</v>
      </c>
      <c r="X808" s="30"/>
      <c r="Y808" s="36"/>
      <c r="Z808" s="35" t="n">
        <v>9.724</v>
      </c>
      <c r="AA808" s="33" t="s">
        <v>39</v>
      </c>
      <c r="AB808" s="36" t="n">
        <v>15.07</v>
      </c>
      <c r="AC808" s="167"/>
      <c r="AD808" s="167"/>
      <c r="AE808" s="167"/>
      <c r="BM808" s="113"/>
      <c r="BN808" s="113"/>
      <c r="BO808" s="113"/>
      <c r="BP808" s="113"/>
      <c r="BQ808" s="113"/>
      <c r="BR808" s="113"/>
      <c r="BS808" s="113"/>
      <c r="BT808" s="113"/>
      <c r="BU808" s="113"/>
      <c r="BV808" s="113"/>
      <c r="BW808" s="113"/>
      <c r="BX808" s="113"/>
      <c r="BY808" s="113"/>
      <c r="BZ808" s="113"/>
      <c r="CA808" s="113"/>
      <c r="CB808" s="113"/>
      <c r="CC808" s="113"/>
      <c r="CD808" s="113"/>
      <c r="CE808" s="113"/>
      <c r="CF808" s="113"/>
      <c r="CG808" s="113"/>
      <c r="CH808" s="113"/>
      <c r="CI808" s="113"/>
      <c r="CJ808" s="113"/>
      <c r="CK808" s="113"/>
      <c r="CL808" s="113"/>
      <c r="CM808" s="113"/>
      <c r="CN808" s="113"/>
      <c r="CO808" s="113"/>
      <c r="CP808" s="113"/>
      <c r="CQ808" s="113"/>
      <c r="CR808" s="113"/>
      <c r="CS808" s="113"/>
      <c r="CT808" s="113"/>
      <c r="CU808" s="113"/>
      <c r="CV808" s="113"/>
      <c r="CW808" s="113"/>
      <c r="CX808" s="113"/>
      <c r="CY808" s="113"/>
      <c r="CZ808" s="113"/>
      <c r="DA808" s="113"/>
      <c r="DB808" s="113"/>
      <c r="DC808" s="113"/>
      <c r="DD808" s="113"/>
      <c r="DE808" s="113"/>
      <c r="DF808" s="113"/>
      <c r="DG808" s="113"/>
      <c r="DH808" s="113"/>
      <c r="DI808" s="113"/>
      <c r="DJ808" s="113"/>
      <c r="DK808" s="113"/>
      <c r="DL808" s="113"/>
      <c r="DM808" s="113"/>
      <c r="DN808" s="113"/>
      <c r="DO808" s="113"/>
      <c r="DP808" s="113"/>
      <c r="DQ808" s="113"/>
      <c r="DR808" s="113"/>
      <c r="DS808" s="113"/>
      <c r="DT808" s="113"/>
      <c r="DU808" s="113"/>
      <c r="DV808" s="113"/>
      <c r="DW808" s="113"/>
      <c r="DX808" s="113"/>
      <c r="DY808" s="113"/>
      <c r="DZ808" s="113"/>
      <c r="EA808" s="113"/>
      <c r="EB808" s="113"/>
      <c r="EC808" s="113"/>
      <c r="ED808" s="113"/>
      <c r="EE808" s="113"/>
      <c r="EF808" s="113"/>
      <c r="EG808" s="113"/>
      <c r="EH808" s="113"/>
      <c r="EI808" s="113"/>
      <c r="EJ808" s="113"/>
      <c r="EK808" s="113"/>
      <c r="EL808" s="113"/>
      <c r="EM808" s="113"/>
      <c r="EN808" s="113"/>
      <c r="EO808" s="113"/>
      <c r="EP808" s="113"/>
      <c r="EQ808" s="113"/>
      <c r="ER808" s="113"/>
      <c r="ES808" s="113"/>
      <c r="ET808" s="113"/>
      <c r="EU808" s="113"/>
      <c r="EV808" s="113"/>
      <c r="EW808" s="113"/>
      <c r="EX808" s="113"/>
      <c r="EY808" s="113"/>
      <c r="EZ808" s="113"/>
      <c r="FA808" s="113"/>
      <c r="FB808" s="113"/>
      <c r="FC808" s="113"/>
      <c r="FD808" s="113"/>
      <c r="FE808" s="113"/>
      <c r="FF808" s="113"/>
      <c r="FG808" s="113"/>
      <c r="FH808" s="113"/>
      <c r="FI808" s="113"/>
      <c r="FJ808" s="113"/>
      <c r="FK808" s="113"/>
      <c r="FL808" s="113"/>
      <c r="FM808" s="113"/>
      <c r="FN808" s="113"/>
      <c r="FO808" s="113"/>
      <c r="FP808" s="113"/>
      <c r="FQ808" s="113"/>
      <c r="FR808" s="113"/>
      <c r="FS808" s="113"/>
      <c r="FT808" s="113"/>
      <c r="FU808" s="113"/>
      <c r="FV808" s="113"/>
      <c r="FW808" s="113"/>
      <c r="FX808" s="113"/>
      <c r="FY808" s="113"/>
      <c r="FZ808" s="113"/>
      <c r="GA808" s="113"/>
      <c r="GB808" s="113"/>
      <c r="GC808" s="113"/>
      <c r="GD808" s="113"/>
      <c r="GE808" s="113"/>
      <c r="GF808" s="113"/>
      <c r="GG808" s="113"/>
      <c r="GH808" s="113"/>
      <c r="GI808" s="113"/>
      <c r="GJ808" s="113"/>
      <c r="GK808" s="113"/>
      <c r="GL808" s="113"/>
      <c r="GM808" s="113"/>
      <c r="GN808" s="113"/>
      <c r="GO808" s="113"/>
      <c r="GP808" s="113"/>
      <c r="GQ808" s="113"/>
      <c r="GR808" s="113"/>
      <c r="GS808" s="113"/>
      <c r="GT808" s="113"/>
      <c r="GU808" s="113"/>
      <c r="GV808" s="113"/>
      <c r="GW808" s="113"/>
      <c r="GX808" s="113"/>
      <c r="GY808" s="113"/>
      <c r="GZ808" s="113"/>
      <c r="HA808" s="113"/>
      <c r="HB808" s="113"/>
      <c r="HC808" s="113"/>
      <c r="HD808" s="113"/>
      <c r="HE808" s="113"/>
      <c r="HF808" s="113"/>
      <c r="HG808" s="113"/>
      <c r="HH808" s="113"/>
      <c r="HI808" s="113"/>
      <c r="HJ808" s="113"/>
      <c r="HK808" s="113"/>
      <c r="HL808" s="113"/>
      <c r="HM808" s="113"/>
      <c r="HN808" s="113"/>
      <c r="HO808" s="113"/>
      <c r="HP808" s="113"/>
      <c r="HQ808" s="113"/>
      <c r="HR808" s="113"/>
      <c r="HS808" s="113"/>
      <c r="HT808" s="113"/>
      <c r="HU808" s="113"/>
      <c r="HV808" s="113"/>
      <c r="HW808" s="113"/>
      <c r="HX808" s="113"/>
      <c r="HY808" s="113"/>
      <c r="HZ808" s="113"/>
      <c r="IA808" s="113"/>
      <c r="IB808" s="113"/>
      <c r="IC808" s="113"/>
      <c r="ID808" s="113"/>
      <c r="IE808" s="113"/>
      <c r="IF808" s="113"/>
      <c r="IG808" s="113"/>
      <c r="IH808" s="113"/>
      <c r="II808" s="113"/>
      <c r="IJ808" s="113"/>
      <c r="IK808" s="113"/>
      <c r="IL808" s="113"/>
      <c r="IM808" s="113"/>
      <c r="IN808" s="113"/>
      <c r="IO808" s="113"/>
      <c r="IP808" s="113"/>
      <c r="IQ808" s="113"/>
      <c r="IR808" s="113"/>
      <c r="IS808" s="113"/>
      <c r="IT808" s="113"/>
      <c r="IU808" s="113"/>
      <c r="IV808" s="113"/>
    </row>
    <row r="809" customFormat="false" ht="41.45" hidden="false" customHeight="true" outlineLevel="0" collapsed="false">
      <c r="A809" s="93"/>
      <c r="B809" s="228"/>
      <c r="C809" s="93"/>
      <c r="D809" s="93"/>
      <c r="E809" s="93"/>
      <c r="F809" s="96"/>
      <c r="G809" s="28" t="s">
        <v>176</v>
      </c>
      <c r="H809" s="205" t="str">
        <f aca="false">ROUND(H808*81/1000,2)&amp;" ppb"</f>
        <v>21.9 ppb</v>
      </c>
      <c r="I809" s="33" t="s">
        <v>39</v>
      </c>
      <c r="J809" s="206" t="str">
        <f aca="false">ROUND(J808*81/1000,2)&amp;" ppb"</f>
        <v>1.47 ppb</v>
      </c>
      <c r="K809" s="205" t="str">
        <f aca="false">ROUND(K808*81/1000,2)&amp;" ppb"</f>
        <v>33.96 ppb</v>
      </c>
      <c r="L809" s="33" t="s">
        <v>39</v>
      </c>
      <c r="M809" s="206" t="str">
        <f aca="false">ROUND(M808*81/1000,2)&amp;" ppb"</f>
        <v>7.67 ppb</v>
      </c>
      <c r="N809" s="205" t="str">
        <f aca="false">ROUND(N808*1760/1000,2)&amp;" ppb"</f>
        <v>26.79 ppb</v>
      </c>
      <c r="O809" s="33" t="s">
        <v>39</v>
      </c>
      <c r="P809" s="206" t="str">
        <f aca="false">ROUND(P808*1760/1000,2)&amp;" ppb"</f>
        <v>4.75 ppb</v>
      </c>
      <c r="Q809" s="205" t="str">
        <f aca="false">ROUND(Q808*246/1000,2)&amp;" ppb"</f>
        <v>54.24 ppb</v>
      </c>
      <c r="R809" s="33" t="s">
        <v>39</v>
      </c>
      <c r="S809" s="206" t="str">
        <f aca="false">ROUND(S808*246/1000,2)&amp;" ppb"</f>
        <v>4.44 ppb</v>
      </c>
      <c r="T809" s="205" t="str">
        <f aca="false">ROUND(T808*32300/1000000,2)&amp;" ppm"</f>
        <v>116.07 ppm</v>
      </c>
      <c r="U809" s="33" t="s">
        <v>39</v>
      </c>
      <c r="V809" s="206" t="str">
        <f aca="false">ROUND(V808*32300/1000000,2)&amp;" ppm"</f>
        <v>22.18 ppm</v>
      </c>
      <c r="W809" s="29"/>
      <c r="X809" s="33"/>
      <c r="Y809" s="31"/>
      <c r="Z809" s="29"/>
      <c r="AA809" s="33"/>
      <c r="AB809" s="31"/>
      <c r="AC809" s="37"/>
      <c r="AD809" s="33"/>
      <c r="AE809" s="38"/>
      <c r="BM809" s="113"/>
      <c r="BN809" s="113"/>
      <c r="BO809" s="113"/>
      <c r="BP809" s="113"/>
      <c r="BQ809" s="113"/>
      <c r="BR809" s="113"/>
      <c r="BS809" s="113"/>
      <c r="BT809" s="113"/>
      <c r="BU809" s="113"/>
      <c r="BV809" s="113"/>
      <c r="BW809" s="113"/>
      <c r="BX809" s="113"/>
      <c r="BY809" s="113"/>
      <c r="BZ809" s="113"/>
      <c r="CA809" s="113"/>
      <c r="CB809" s="113"/>
      <c r="CC809" s="113"/>
      <c r="CD809" s="113"/>
      <c r="CE809" s="113"/>
      <c r="CF809" s="113"/>
      <c r="CG809" s="113"/>
      <c r="CH809" s="113"/>
      <c r="CI809" s="113"/>
      <c r="CJ809" s="113"/>
      <c r="CK809" s="113"/>
      <c r="CL809" s="113"/>
      <c r="CM809" s="113"/>
      <c r="CN809" s="113"/>
      <c r="CO809" s="113"/>
      <c r="CP809" s="113"/>
      <c r="CQ809" s="113"/>
      <c r="CR809" s="113"/>
      <c r="CS809" s="113"/>
      <c r="CT809" s="113"/>
      <c r="CU809" s="113"/>
      <c r="CV809" s="113"/>
      <c r="CW809" s="113"/>
      <c r="CX809" s="113"/>
      <c r="CY809" s="113"/>
      <c r="CZ809" s="113"/>
      <c r="DA809" s="113"/>
      <c r="DB809" s="113"/>
      <c r="DC809" s="113"/>
      <c r="DD809" s="113"/>
      <c r="DE809" s="113"/>
      <c r="DF809" s="113"/>
      <c r="DG809" s="113"/>
      <c r="DH809" s="113"/>
      <c r="DI809" s="113"/>
      <c r="DJ809" s="113"/>
      <c r="DK809" s="113"/>
      <c r="DL809" s="113"/>
      <c r="DM809" s="113"/>
      <c r="DN809" s="113"/>
      <c r="DO809" s="113"/>
      <c r="DP809" s="113"/>
      <c r="DQ809" s="113"/>
      <c r="DR809" s="113"/>
      <c r="DS809" s="113"/>
      <c r="DT809" s="113"/>
      <c r="DU809" s="113"/>
      <c r="DV809" s="113"/>
      <c r="DW809" s="113"/>
      <c r="DX809" s="113"/>
      <c r="DY809" s="113"/>
      <c r="DZ809" s="113"/>
      <c r="EA809" s="113"/>
      <c r="EB809" s="113"/>
      <c r="EC809" s="113"/>
      <c r="ED809" s="113"/>
      <c r="EE809" s="113"/>
      <c r="EF809" s="113"/>
      <c r="EG809" s="113"/>
      <c r="EH809" s="113"/>
      <c r="EI809" s="113"/>
      <c r="EJ809" s="113"/>
      <c r="EK809" s="113"/>
      <c r="EL809" s="113"/>
      <c r="EM809" s="113"/>
      <c r="EN809" s="113"/>
      <c r="EO809" s="113"/>
      <c r="EP809" s="113"/>
      <c r="EQ809" s="113"/>
      <c r="ER809" s="113"/>
      <c r="ES809" s="113"/>
      <c r="ET809" s="113"/>
      <c r="EU809" s="113"/>
      <c r="EV809" s="113"/>
      <c r="EW809" s="113"/>
      <c r="EX809" s="113"/>
      <c r="EY809" s="113"/>
      <c r="EZ809" s="113"/>
      <c r="FA809" s="113"/>
      <c r="FB809" s="113"/>
      <c r="FC809" s="113"/>
      <c r="FD809" s="113"/>
      <c r="FE809" s="113"/>
      <c r="FF809" s="113"/>
      <c r="FG809" s="113"/>
      <c r="FH809" s="113"/>
      <c r="FI809" s="113"/>
      <c r="FJ809" s="113"/>
      <c r="FK809" s="113"/>
      <c r="FL809" s="113"/>
      <c r="FM809" s="113"/>
      <c r="FN809" s="113"/>
      <c r="FO809" s="113"/>
      <c r="FP809" s="113"/>
      <c r="FQ809" s="113"/>
      <c r="FR809" s="113"/>
      <c r="FS809" s="113"/>
      <c r="FT809" s="113"/>
      <c r="FU809" s="113"/>
      <c r="FV809" s="113"/>
      <c r="FW809" s="113"/>
      <c r="FX809" s="113"/>
      <c r="FY809" s="113"/>
      <c r="FZ809" s="113"/>
      <c r="GA809" s="113"/>
      <c r="GB809" s="113"/>
      <c r="GC809" s="113"/>
      <c r="GD809" s="113"/>
      <c r="GE809" s="113"/>
      <c r="GF809" s="113"/>
      <c r="GG809" s="113"/>
      <c r="GH809" s="113"/>
      <c r="GI809" s="113"/>
      <c r="GJ809" s="113"/>
      <c r="GK809" s="113"/>
      <c r="GL809" s="113"/>
      <c r="GM809" s="113"/>
      <c r="GN809" s="113"/>
      <c r="GO809" s="113"/>
      <c r="GP809" s="113"/>
      <c r="GQ809" s="113"/>
      <c r="GR809" s="113"/>
      <c r="GS809" s="113"/>
      <c r="GT809" s="113"/>
      <c r="GU809" s="113"/>
      <c r="GV809" s="113"/>
      <c r="GW809" s="113"/>
      <c r="GX809" s="113"/>
      <c r="GY809" s="113"/>
      <c r="GZ809" s="113"/>
      <c r="HA809" s="113"/>
      <c r="HB809" s="113"/>
      <c r="HC809" s="113"/>
      <c r="HD809" s="113"/>
      <c r="HE809" s="113"/>
      <c r="HF809" s="113"/>
      <c r="HG809" s="113"/>
      <c r="HH809" s="113"/>
      <c r="HI809" s="113"/>
      <c r="HJ809" s="113"/>
      <c r="HK809" s="113"/>
      <c r="HL809" s="113"/>
      <c r="HM809" s="113"/>
      <c r="HN809" s="113"/>
      <c r="HO809" s="113"/>
      <c r="HP809" s="113"/>
      <c r="HQ809" s="113"/>
      <c r="HR809" s="113"/>
      <c r="HS809" s="113"/>
      <c r="HT809" s="113"/>
      <c r="HU809" s="113"/>
      <c r="HV809" s="113"/>
      <c r="HW809" s="113"/>
      <c r="HX809" s="113"/>
      <c r="HY809" s="113"/>
      <c r="HZ809" s="113"/>
      <c r="IA809" s="113"/>
      <c r="IB809" s="113"/>
      <c r="IC809" s="113"/>
      <c r="ID809" s="113"/>
      <c r="IE809" s="113"/>
      <c r="IF809" s="113"/>
      <c r="IG809" s="113"/>
      <c r="IH809" s="113"/>
      <c r="II809" s="113"/>
      <c r="IJ809" s="113"/>
      <c r="IK809" s="113"/>
      <c r="IL809" s="113"/>
      <c r="IM809" s="113"/>
      <c r="IN809" s="113"/>
      <c r="IO809" s="113"/>
      <c r="IP809" s="113"/>
      <c r="IQ809" s="113"/>
      <c r="IR809" s="113"/>
      <c r="IS809" s="113"/>
      <c r="IT809" s="113"/>
      <c r="IU809" s="113"/>
      <c r="IV809" s="113"/>
    </row>
    <row r="810" customFormat="false" ht="41.45" hidden="false" customHeight="true" outlineLevel="0" collapsed="false">
      <c r="A810" s="93"/>
      <c r="B810" s="228"/>
      <c r="C810" s="93"/>
      <c r="D810" s="93"/>
      <c r="E810" s="93"/>
      <c r="F810" s="96"/>
      <c r="G810" s="28" t="s">
        <v>111</v>
      </c>
      <c r="H810" s="134" t="s">
        <v>115</v>
      </c>
      <c r="I810" s="134"/>
      <c r="J810" s="134"/>
      <c r="K810" s="108"/>
      <c r="L810" s="109" t="s">
        <v>80</v>
      </c>
      <c r="M810" s="110"/>
      <c r="N810" s="135"/>
      <c r="O810" s="109" t="s">
        <v>81</v>
      </c>
      <c r="P810" s="136"/>
      <c r="Q810" s="135"/>
      <c r="R810" s="109" t="s">
        <v>117</v>
      </c>
      <c r="S810" s="136"/>
      <c r="T810" s="111"/>
      <c r="U810" s="109"/>
      <c r="V810" s="137"/>
      <c r="W810" s="111"/>
      <c r="X810" s="109"/>
      <c r="Y810" s="137"/>
      <c r="Z810" s="111"/>
      <c r="AA810" s="109"/>
      <c r="AB810" s="137"/>
      <c r="AC810" s="108"/>
      <c r="AD810" s="109"/>
      <c r="AE810" s="110"/>
      <c r="BM810" s="113"/>
      <c r="BN810" s="113"/>
      <c r="BO810" s="113"/>
      <c r="BP810" s="113"/>
      <c r="BQ810" s="113"/>
      <c r="BR810" s="113"/>
      <c r="BS810" s="113"/>
      <c r="BT810" s="113"/>
      <c r="BU810" s="113"/>
      <c r="BV810" s="113"/>
      <c r="BW810" s="113"/>
      <c r="BX810" s="113"/>
      <c r="BY810" s="113"/>
      <c r="BZ810" s="113"/>
      <c r="CA810" s="113"/>
      <c r="CB810" s="113"/>
      <c r="CC810" s="113"/>
      <c r="CD810" s="113"/>
      <c r="CE810" s="113"/>
      <c r="CF810" s="113"/>
      <c r="CG810" s="113"/>
      <c r="CH810" s="113"/>
      <c r="CI810" s="113"/>
      <c r="CJ810" s="113"/>
      <c r="CK810" s="113"/>
      <c r="CL810" s="113"/>
      <c r="CM810" s="113"/>
      <c r="CN810" s="113"/>
      <c r="CO810" s="113"/>
      <c r="CP810" s="113"/>
      <c r="CQ810" s="113"/>
      <c r="CR810" s="113"/>
      <c r="CS810" s="113"/>
      <c r="CT810" s="113"/>
      <c r="CU810" s="113"/>
      <c r="CV810" s="113"/>
      <c r="CW810" s="113"/>
      <c r="CX810" s="113"/>
      <c r="CY810" s="113"/>
      <c r="CZ810" s="113"/>
      <c r="DA810" s="113"/>
      <c r="DB810" s="113"/>
      <c r="DC810" s="113"/>
      <c r="DD810" s="113"/>
      <c r="DE810" s="113"/>
      <c r="DF810" s="113"/>
      <c r="DG810" s="113"/>
      <c r="DH810" s="113"/>
      <c r="DI810" s="113"/>
      <c r="DJ810" s="113"/>
      <c r="DK810" s="113"/>
      <c r="DL810" s="113"/>
      <c r="DM810" s="113"/>
      <c r="DN810" s="113"/>
      <c r="DO810" s="113"/>
      <c r="DP810" s="113"/>
      <c r="DQ810" s="113"/>
      <c r="DR810" s="113"/>
      <c r="DS810" s="113"/>
      <c r="DT810" s="113"/>
      <c r="DU810" s="113"/>
      <c r="DV810" s="113"/>
      <c r="DW810" s="113"/>
      <c r="DX810" s="113"/>
      <c r="DY810" s="113"/>
      <c r="DZ810" s="113"/>
      <c r="EA810" s="113"/>
      <c r="EB810" s="113"/>
      <c r="EC810" s="113"/>
      <c r="ED810" s="113"/>
      <c r="EE810" s="113"/>
      <c r="EF810" s="113"/>
      <c r="EG810" s="113"/>
      <c r="EH810" s="113"/>
      <c r="EI810" s="113"/>
      <c r="EJ810" s="113"/>
      <c r="EK810" s="113"/>
      <c r="EL810" s="113"/>
      <c r="EM810" s="113"/>
      <c r="EN810" s="113"/>
      <c r="EO810" s="113"/>
      <c r="EP810" s="113"/>
      <c r="EQ810" s="113"/>
      <c r="ER810" s="113"/>
      <c r="ES810" s="113"/>
      <c r="ET810" s="113"/>
      <c r="EU810" s="113"/>
      <c r="EV810" s="113"/>
      <c r="EW810" s="113"/>
      <c r="EX810" s="113"/>
      <c r="EY810" s="113"/>
      <c r="EZ810" s="113"/>
      <c r="FA810" s="113"/>
      <c r="FB810" s="113"/>
      <c r="FC810" s="113"/>
      <c r="FD810" s="113"/>
      <c r="FE810" s="113"/>
      <c r="FF810" s="113"/>
      <c r="FG810" s="113"/>
      <c r="FH810" s="113"/>
      <c r="FI810" s="113"/>
      <c r="FJ810" s="113"/>
      <c r="FK810" s="113"/>
      <c r="FL810" s="113"/>
      <c r="FM810" s="113"/>
      <c r="FN810" s="113"/>
      <c r="FO810" s="113"/>
      <c r="FP810" s="113"/>
      <c r="FQ810" s="113"/>
      <c r="FR810" s="113"/>
      <c r="FS810" s="113"/>
      <c r="FT810" s="113"/>
      <c r="FU810" s="113"/>
      <c r="FV810" s="113"/>
      <c r="FW810" s="113"/>
      <c r="FX810" s="113"/>
      <c r="FY810" s="113"/>
      <c r="FZ810" s="113"/>
      <c r="GA810" s="113"/>
      <c r="GB810" s="113"/>
      <c r="GC810" s="113"/>
      <c r="GD810" s="113"/>
      <c r="GE810" s="113"/>
      <c r="GF810" s="113"/>
      <c r="GG810" s="113"/>
      <c r="GH810" s="113"/>
      <c r="GI810" s="113"/>
      <c r="GJ810" s="113"/>
      <c r="GK810" s="113"/>
      <c r="GL810" s="113"/>
      <c r="GM810" s="113"/>
      <c r="GN810" s="113"/>
      <c r="GO810" s="113"/>
      <c r="GP810" s="113"/>
      <c r="GQ810" s="113"/>
      <c r="GR810" s="113"/>
      <c r="GS810" s="113"/>
      <c r="GT810" s="113"/>
      <c r="GU810" s="113"/>
      <c r="GV810" s="113"/>
      <c r="GW810" s="113"/>
      <c r="GX810" s="113"/>
      <c r="GY810" s="113"/>
      <c r="GZ810" s="113"/>
      <c r="HA810" s="113"/>
      <c r="HB810" s="113"/>
      <c r="HC810" s="113"/>
      <c r="HD810" s="113"/>
      <c r="HE810" s="113"/>
      <c r="HF810" s="113"/>
      <c r="HG810" s="113"/>
      <c r="HH810" s="113"/>
      <c r="HI810" s="113"/>
      <c r="HJ810" s="113"/>
      <c r="HK810" s="113"/>
      <c r="HL810" s="113"/>
      <c r="HM810" s="113"/>
      <c r="HN810" s="113"/>
      <c r="HO810" s="113"/>
      <c r="HP810" s="113"/>
      <c r="HQ810" s="113"/>
      <c r="HR810" s="113"/>
      <c r="HS810" s="113"/>
      <c r="HT810" s="113"/>
      <c r="HU810" s="113"/>
      <c r="HV810" s="113"/>
      <c r="HW810" s="113"/>
      <c r="HX810" s="113"/>
      <c r="HY810" s="113"/>
      <c r="HZ810" s="113"/>
      <c r="IA810" s="113"/>
      <c r="IB810" s="113"/>
      <c r="IC810" s="113"/>
      <c r="ID810" s="113"/>
      <c r="IE810" s="113"/>
      <c r="IF810" s="113"/>
      <c r="IG810" s="113"/>
      <c r="IH810" s="113"/>
      <c r="II810" s="113"/>
      <c r="IJ810" s="113"/>
      <c r="IK810" s="113"/>
      <c r="IL810" s="113"/>
      <c r="IM810" s="113"/>
      <c r="IN810" s="113"/>
      <c r="IO810" s="113"/>
      <c r="IP810" s="113"/>
      <c r="IQ810" s="113"/>
      <c r="IR810" s="113"/>
      <c r="IS810" s="113"/>
      <c r="IT810" s="113"/>
      <c r="IU810" s="113"/>
      <c r="IV810" s="113"/>
    </row>
    <row r="811" customFormat="false" ht="41.45" hidden="false" customHeight="true" outlineLevel="0" collapsed="false">
      <c r="A811" s="230"/>
      <c r="B811" s="93"/>
      <c r="C811" s="93"/>
      <c r="D811" s="93"/>
      <c r="E811" s="93"/>
      <c r="F811" s="96"/>
      <c r="G811" s="28" t="s">
        <v>208</v>
      </c>
      <c r="H811" s="35" t="n">
        <v>1610.1</v>
      </c>
      <c r="I811" s="30" t="s">
        <v>39</v>
      </c>
      <c r="J811" s="36" t="n">
        <v>717.7</v>
      </c>
      <c r="K811" s="35" t="s">
        <v>2444</v>
      </c>
      <c r="L811" s="30"/>
      <c r="M811" s="36"/>
      <c r="N811" s="35" t="s">
        <v>2445</v>
      </c>
      <c r="O811" s="30"/>
      <c r="P811" s="36"/>
      <c r="Q811" s="35" t="n">
        <v>200.9</v>
      </c>
      <c r="R811" s="30" t="s">
        <v>39</v>
      </c>
      <c r="S811" s="36" t="n">
        <v>26.82</v>
      </c>
      <c r="T811" s="35"/>
      <c r="U811" s="33"/>
      <c r="V811" s="36"/>
      <c r="W811" s="35"/>
      <c r="X811" s="33"/>
      <c r="Y811" s="36"/>
      <c r="Z811" s="37"/>
      <c r="AA811" s="37"/>
      <c r="AB811" s="37"/>
      <c r="AC811" s="29"/>
      <c r="AD811" s="33"/>
      <c r="AE811" s="36"/>
      <c r="BM811" s="113"/>
      <c r="BN811" s="113"/>
      <c r="BO811" s="113"/>
      <c r="BP811" s="113"/>
      <c r="BQ811" s="113"/>
      <c r="BR811" s="113"/>
      <c r="BS811" s="113"/>
      <c r="BT811" s="113"/>
      <c r="BU811" s="113"/>
      <c r="BV811" s="113"/>
      <c r="BW811" s="113"/>
      <c r="BX811" s="113"/>
      <c r="BY811" s="113"/>
      <c r="BZ811" s="113"/>
      <c r="CA811" s="113"/>
      <c r="CB811" s="113"/>
      <c r="CC811" s="113"/>
      <c r="CD811" s="113"/>
      <c r="CE811" s="113"/>
      <c r="CF811" s="113"/>
      <c r="CG811" s="113"/>
      <c r="CH811" s="113"/>
      <c r="CI811" s="113"/>
      <c r="CJ811" s="113"/>
      <c r="CK811" s="113"/>
      <c r="CL811" s="113"/>
      <c r="CM811" s="113"/>
      <c r="CN811" s="113"/>
      <c r="CO811" s="113"/>
      <c r="CP811" s="113"/>
      <c r="CQ811" s="113"/>
      <c r="CR811" s="113"/>
      <c r="CS811" s="113"/>
      <c r="CT811" s="113"/>
      <c r="CU811" s="113"/>
      <c r="CV811" s="113"/>
      <c r="CW811" s="113"/>
      <c r="CX811" s="113"/>
      <c r="CY811" s="113"/>
      <c r="CZ811" s="113"/>
      <c r="DA811" s="113"/>
      <c r="DB811" s="113"/>
      <c r="DC811" s="113"/>
      <c r="DD811" s="113"/>
      <c r="DE811" s="113"/>
      <c r="DF811" s="113"/>
      <c r="DG811" s="113"/>
      <c r="DH811" s="113"/>
      <c r="DI811" s="113"/>
      <c r="DJ811" s="113"/>
      <c r="DK811" s="113"/>
      <c r="DL811" s="113"/>
      <c r="DM811" s="113"/>
      <c r="DN811" s="113"/>
      <c r="DO811" s="113"/>
      <c r="DP811" s="113"/>
      <c r="DQ811" s="113"/>
      <c r="DR811" s="113"/>
      <c r="DS811" s="113"/>
      <c r="DT811" s="113"/>
      <c r="DU811" s="113"/>
      <c r="DV811" s="113"/>
      <c r="DW811" s="113"/>
      <c r="DX811" s="113"/>
      <c r="DY811" s="113"/>
      <c r="DZ811" s="113"/>
      <c r="EA811" s="113"/>
      <c r="EB811" s="113"/>
      <c r="EC811" s="113"/>
      <c r="ED811" s="113"/>
      <c r="EE811" s="113"/>
      <c r="EF811" s="113"/>
      <c r="EG811" s="113"/>
      <c r="EH811" s="113"/>
      <c r="EI811" s="113"/>
      <c r="EJ811" s="113"/>
      <c r="EK811" s="113"/>
      <c r="EL811" s="113"/>
      <c r="EM811" s="113"/>
      <c r="EN811" s="113"/>
      <c r="EO811" s="113"/>
      <c r="EP811" s="113"/>
      <c r="EQ811" s="113"/>
      <c r="ER811" s="113"/>
      <c r="ES811" s="113"/>
      <c r="ET811" s="113"/>
      <c r="EU811" s="113"/>
      <c r="EV811" s="113"/>
      <c r="EW811" s="113"/>
      <c r="EX811" s="113"/>
      <c r="EY811" s="113"/>
      <c r="EZ811" s="113"/>
      <c r="FA811" s="113"/>
      <c r="FB811" s="113"/>
      <c r="FC811" s="113"/>
      <c r="FD811" s="113"/>
      <c r="FE811" s="113"/>
      <c r="FF811" s="113"/>
      <c r="FG811" s="113"/>
      <c r="FH811" s="113"/>
      <c r="FI811" s="113"/>
      <c r="FJ811" s="113"/>
      <c r="FK811" s="113"/>
      <c r="FL811" s="113"/>
      <c r="FM811" s="113"/>
      <c r="FN811" s="113"/>
      <c r="FO811" s="113"/>
      <c r="FP811" s="113"/>
      <c r="FQ811" s="113"/>
      <c r="FR811" s="113"/>
      <c r="FS811" s="113"/>
      <c r="FT811" s="113"/>
      <c r="FU811" s="113"/>
      <c r="FV811" s="113"/>
      <c r="FW811" s="113"/>
      <c r="FX811" s="113"/>
      <c r="FY811" s="113"/>
      <c r="FZ811" s="113"/>
      <c r="GA811" s="113"/>
      <c r="GB811" s="113"/>
      <c r="GC811" s="113"/>
      <c r="GD811" s="113"/>
      <c r="GE811" s="113"/>
      <c r="GF811" s="113"/>
      <c r="GG811" s="113"/>
      <c r="GH811" s="113"/>
      <c r="GI811" s="113"/>
      <c r="GJ811" s="113"/>
      <c r="GK811" s="113"/>
      <c r="GL811" s="113"/>
      <c r="GM811" s="113"/>
      <c r="GN811" s="113"/>
      <c r="GO811" s="113"/>
      <c r="GP811" s="113"/>
      <c r="GQ811" s="113"/>
      <c r="GR811" s="113"/>
      <c r="GS811" s="113"/>
      <c r="GT811" s="113"/>
      <c r="GU811" s="113"/>
      <c r="GV811" s="113"/>
      <c r="GW811" s="113"/>
      <c r="GX811" s="113"/>
      <c r="GY811" s="113"/>
      <c r="GZ811" s="113"/>
      <c r="HA811" s="113"/>
      <c r="HB811" s="113"/>
      <c r="HC811" s="113"/>
      <c r="HD811" s="113"/>
      <c r="HE811" s="113"/>
      <c r="HF811" s="113"/>
      <c r="HG811" s="113"/>
      <c r="HH811" s="113"/>
      <c r="HI811" s="113"/>
      <c r="HJ811" s="113"/>
      <c r="HK811" s="113"/>
      <c r="HL811" s="113"/>
      <c r="HM811" s="113"/>
      <c r="HN811" s="113"/>
      <c r="HO811" s="113"/>
      <c r="HP811" s="113"/>
      <c r="HQ811" s="113"/>
      <c r="HR811" s="113"/>
      <c r="HS811" s="113"/>
      <c r="HT811" s="113"/>
      <c r="HU811" s="113"/>
      <c r="HV811" s="113"/>
      <c r="HW811" s="113"/>
      <c r="HX811" s="113"/>
      <c r="HY811" s="113"/>
      <c r="HZ811" s="113"/>
      <c r="IA811" s="113"/>
      <c r="IB811" s="113"/>
      <c r="IC811" s="113"/>
      <c r="ID811" s="113"/>
      <c r="IE811" s="113"/>
      <c r="IF811" s="113"/>
      <c r="IG811" s="113"/>
      <c r="IH811" s="113"/>
      <c r="II811" s="113"/>
      <c r="IJ811" s="113"/>
      <c r="IK811" s="113"/>
      <c r="IL811" s="113"/>
      <c r="IM811" s="113"/>
      <c r="IN811" s="113"/>
      <c r="IO811" s="113"/>
      <c r="IP811" s="113"/>
      <c r="IQ811" s="113"/>
      <c r="IR811" s="113"/>
      <c r="IS811" s="113"/>
      <c r="IT811" s="113"/>
      <c r="IU811" s="113"/>
      <c r="IV811" s="113"/>
    </row>
    <row r="812" customFormat="false" ht="41.45" hidden="false" customHeight="true" outlineLevel="0" collapsed="false">
      <c r="A812" s="232"/>
      <c r="B812" s="232"/>
      <c r="C812" s="39"/>
      <c r="D812" s="39"/>
      <c r="E812" s="39"/>
      <c r="F812" s="40"/>
      <c r="G812" s="28" t="s">
        <v>176</v>
      </c>
      <c r="H812" s="205" t="str">
        <f aca="false">ROUND(H811*81/1000,2)&amp;" ppb"</f>
        <v>130.42 ppb</v>
      </c>
      <c r="I812" s="33" t="s">
        <v>39</v>
      </c>
      <c r="J812" s="206" t="str">
        <f aca="false">ROUND(J811*81/1000,2)&amp;" ppb"</f>
        <v>58.13 ppb</v>
      </c>
      <c r="K812" s="29"/>
      <c r="L812" s="30"/>
      <c r="M812" s="31"/>
      <c r="N812" s="35"/>
      <c r="O812" s="33"/>
      <c r="P812" s="36"/>
      <c r="Q812" s="205" t="str">
        <f aca="false">ROUND(Q811*246/1000,2)&amp;" ppb"</f>
        <v>49.42 ppb</v>
      </c>
      <c r="R812" s="33" t="s">
        <v>39</v>
      </c>
      <c r="S812" s="206" t="str">
        <f aca="false">ROUND(S811*246/1000,2)&amp;" ppb"</f>
        <v>6.6 ppb</v>
      </c>
      <c r="T812" s="29"/>
      <c r="U812" s="31"/>
      <c r="V812" s="31"/>
      <c r="W812" s="35"/>
      <c r="X812" s="33"/>
      <c r="Y812" s="31"/>
      <c r="Z812" s="37"/>
      <c r="AA812" s="31"/>
      <c r="AB812" s="31"/>
      <c r="AC812" s="29"/>
      <c r="AD812" s="33"/>
      <c r="AE812" s="31"/>
      <c r="BM812" s="113"/>
      <c r="BN812" s="113"/>
      <c r="BO812" s="113"/>
      <c r="BP812" s="113"/>
      <c r="BQ812" s="113"/>
      <c r="BR812" s="113"/>
      <c r="BS812" s="113"/>
      <c r="BT812" s="113"/>
      <c r="BU812" s="113"/>
      <c r="BV812" s="113"/>
      <c r="BW812" s="113"/>
      <c r="BX812" s="113"/>
      <c r="BY812" s="113"/>
      <c r="BZ812" s="113"/>
      <c r="CA812" s="113"/>
      <c r="CB812" s="113"/>
      <c r="CC812" s="113"/>
      <c r="CD812" s="113"/>
      <c r="CE812" s="113"/>
      <c r="CF812" s="113"/>
      <c r="CG812" s="113"/>
      <c r="CH812" s="113"/>
      <c r="CI812" s="113"/>
      <c r="CJ812" s="113"/>
      <c r="CK812" s="113"/>
      <c r="CL812" s="113"/>
      <c r="CM812" s="113"/>
      <c r="CN812" s="113"/>
      <c r="CO812" s="113"/>
      <c r="CP812" s="113"/>
      <c r="CQ812" s="113"/>
      <c r="CR812" s="113"/>
      <c r="CS812" s="113"/>
      <c r="CT812" s="113"/>
      <c r="CU812" s="113"/>
      <c r="CV812" s="113"/>
      <c r="CW812" s="113"/>
      <c r="CX812" s="113"/>
      <c r="CY812" s="113"/>
      <c r="CZ812" s="113"/>
      <c r="DA812" s="113"/>
      <c r="DB812" s="113"/>
      <c r="DC812" s="113"/>
      <c r="DD812" s="113"/>
      <c r="DE812" s="113"/>
      <c r="DF812" s="113"/>
      <c r="DG812" s="113"/>
      <c r="DH812" s="113"/>
      <c r="DI812" s="113"/>
      <c r="DJ812" s="113"/>
      <c r="DK812" s="113"/>
      <c r="DL812" s="113"/>
      <c r="DM812" s="113"/>
      <c r="DN812" s="113"/>
      <c r="DO812" s="113"/>
      <c r="DP812" s="113"/>
      <c r="DQ812" s="113"/>
      <c r="DR812" s="113"/>
      <c r="DS812" s="113"/>
      <c r="DT812" s="113"/>
      <c r="DU812" s="113"/>
      <c r="DV812" s="113"/>
      <c r="DW812" s="113"/>
      <c r="DX812" s="113"/>
      <c r="DY812" s="113"/>
      <c r="DZ812" s="113"/>
      <c r="EA812" s="113"/>
      <c r="EB812" s="113"/>
      <c r="EC812" s="113"/>
      <c r="ED812" s="113"/>
      <c r="EE812" s="113"/>
      <c r="EF812" s="113"/>
      <c r="EG812" s="113"/>
      <c r="EH812" s="113"/>
      <c r="EI812" s="113"/>
      <c r="EJ812" s="113"/>
      <c r="EK812" s="113"/>
      <c r="EL812" s="113"/>
      <c r="EM812" s="113"/>
      <c r="EN812" s="113"/>
      <c r="EO812" s="113"/>
      <c r="EP812" s="113"/>
      <c r="EQ812" s="113"/>
      <c r="ER812" s="113"/>
      <c r="ES812" s="113"/>
      <c r="ET812" s="113"/>
      <c r="EU812" s="113"/>
      <c r="EV812" s="113"/>
      <c r="EW812" s="113"/>
      <c r="EX812" s="113"/>
      <c r="EY812" s="113"/>
      <c r="EZ812" s="113"/>
      <c r="FA812" s="113"/>
      <c r="FB812" s="113"/>
      <c r="FC812" s="113"/>
      <c r="FD812" s="113"/>
      <c r="FE812" s="113"/>
      <c r="FF812" s="113"/>
      <c r="FG812" s="113"/>
      <c r="FH812" s="113"/>
      <c r="FI812" s="113"/>
      <c r="FJ812" s="113"/>
      <c r="FK812" s="113"/>
      <c r="FL812" s="113"/>
      <c r="FM812" s="113"/>
      <c r="FN812" s="113"/>
      <c r="FO812" s="113"/>
      <c r="FP812" s="113"/>
      <c r="FQ812" s="113"/>
      <c r="FR812" s="113"/>
      <c r="FS812" s="113"/>
      <c r="FT812" s="113"/>
      <c r="FU812" s="113"/>
      <c r="FV812" s="113"/>
      <c r="FW812" s="113"/>
      <c r="FX812" s="113"/>
      <c r="FY812" s="113"/>
      <c r="FZ812" s="113"/>
      <c r="GA812" s="113"/>
      <c r="GB812" s="113"/>
      <c r="GC812" s="113"/>
      <c r="GD812" s="113"/>
      <c r="GE812" s="113"/>
      <c r="GF812" s="113"/>
      <c r="GG812" s="113"/>
      <c r="GH812" s="113"/>
      <c r="GI812" s="113"/>
      <c r="GJ812" s="113"/>
      <c r="GK812" s="113"/>
      <c r="GL812" s="113"/>
      <c r="GM812" s="113"/>
      <c r="GN812" s="113"/>
      <c r="GO812" s="113"/>
      <c r="GP812" s="113"/>
      <c r="GQ812" s="113"/>
      <c r="GR812" s="113"/>
      <c r="GS812" s="113"/>
      <c r="GT812" s="113"/>
      <c r="GU812" s="113"/>
      <c r="GV812" s="113"/>
      <c r="GW812" s="113"/>
      <c r="GX812" s="113"/>
      <c r="GY812" s="113"/>
      <c r="GZ812" s="113"/>
      <c r="HA812" s="113"/>
      <c r="HB812" s="113"/>
      <c r="HC812" s="113"/>
      <c r="HD812" s="113"/>
      <c r="HE812" s="113"/>
      <c r="HF812" s="113"/>
      <c r="HG812" s="113"/>
      <c r="HH812" s="113"/>
      <c r="HI812" s="113"/>
      <c r="HJ812" s="113"/>
      <c r="HK812" s="113"/>
      <c r="HL812" s="113"/>
      <c r="HM812" s="113"/>
      <c r="HN812" s="113"/>
      <c r="HO812" s="113"/>
      <c r="HP812" s="113"/>
      <c r="HQ812" s="113"/>
      <c r="HR812" s="113"/>
      <c r="HS812" s="113"/>
      <c r="HT812" s="113"/>
      <c r="HU812" s="113"/>
      <c r="HV812" s="113"/>
      <c r="HW812" s="113"/>
      <c r="HX812" s="113"/>
      <c r="HY812" s="113"/>
      <c r="HZ812" s="113"/>
      <c r="IA812" s="113"/>
      <c r="IB812" s="113"/>
      <c r="IC812" s="113"/>
      <c r="ID812" s="113"/>
      <c r="IE812" s="113"/>
      <c r="IF812" s="113"/>
      <c r="IG812" s="113"/>
      <c r="IH812" s="113"/>
      <c r="II812" s="113"/>
      <c r="IJ812" s="113"/>
      <c r="IK812" s="113"/>
      <c r="IL812" s="113"/>
      <c r="IM812" s="113"/>
      <c r="IN812" s="113"/>
      <c r="IO812" s="113"/>
      <c r="IP812" s="113"/>
      <c r="IQ812" s="113"/>
      <c r="IR812" s="113"/>
      <c r="IS812" s="113"/>
      <c r="IT812" s="113"/>
      <c r="IU812" s="113"/>
      <c r="IV812" s="113"/>
    </row>
    <row r="813" customFormat="false" ht="35.65" hidden="false" customHeight="true" outlineLevel="0" collapsed="false">
      <c r="A813" s="233" t="s">
        <v>2446</v>
      </c>
      <c r="B813" s="302"/>
      <c r="C813" s="189" t="s">
        <v>1124</v>
      </c>
      <c r="D813" s="76" t="n">
        <v>6.866</v>
      </c>
      <c r="E813" s="42" t="n">
        <v>230217</v>
      </c>
      <c r="F813" s="62" t="n">
        <v>44974</v>
      </c>
      <c r="G813" s="63" t="s">
        <v>111</v>
      </c>
      <c r="H813" s="108"/>
      <c r="I813" s="109" t="s">
        <v>27</v>
      </c>
      <c r="J813" s="110"/>
      <c r="K813" s="108"/>
      <c r="L813" s="109" t="s">
        <v>28</v>
      </c>
      <c r="M813" s="110"/>
      <c r="N813" s="108"/>
      <c r="O813" s="109" t="s">
        <v>29</v>
      </c>
      <c r="P813" s="110"/>
      <c r="Q813" s="108"/>
      <c r="R813" s="109" t="s">
        <v>30</v>
      </c>
      <c r="S813" s="110"/>
      <c r="T813" s="111"/>
      <c r="U813" s="109" t="s">
        <v>112</v>
      </c>
      <c r="V813" s="110"/>
      <c r="W813" s="108"/>
      <c r="X813" s="109" t="s">
        <v>32</v>
      </c>
      <c r="Y813" s="110"/>
      <c r="Z813" s="108"/>
      <c r="AA813" s="109" t="s">
        <v>98</v>
      </c>
      <c r="AB813" s="110"/>
      <c r="AC813" s="112" t="s">
        <v>34</v>
      </c>
      <c r="AD813" s="112"/>
      <c r="AE813" s="112"/>
      <c r="BM813" s="113"/>
      <c r="BN813" s="113"/>
      <c r="BO813" s="113"/>
      <c r="BP813" s="113"/>
      <c r="BQ813" s="113"/>
      <c r="BR813" s="113"/>
      <c r="BS813" s="113"/>
      <c r="BT813" s="113"/>
      <c r="BU813" s="113"/>
      <c r="BV813" s="113"/>
      <c r="BW813" s="113"/>
      <c r="BX813" s="113"/>
      <c r="BY813" s="113"/>
      <c r="BZ813" s="113"/>
      <c r="CA813" s="113"/>
      <c r="CB813" s="113"/>
      <c r="CC813" s="113"/>
      <c r="CD813" s="113"/>
      <c r="CE813" s="113"/>
      <c r="CF813" s="113"/>
      <c r="CG813" s="113"/>
      <c r="CH813" s="113"/>
      <c r="CI813" s="113"/>
      <c r="CJ813" s="113"/>
      <c r="CK813" s="113"/>
      <c r="CL813" s="113"/>
      <c r="CM813" s="113"/>
      <c r="CN813" s="113"/>
      <c r="CO813" s="113"/>
      <c r="CP813" s="113"/>
      <c r="CQ813" s="113"/>
      <c r="CR813" s="113"/>
      <c r="CS813" s="113"/>
      <c r="CT813" s="113"/>
      <c r="CU813" s="113"/>
      <c r="CV813" s="113"/>
      <c r="CW813" s="113"/>
      <c r="CX813" s="113"/>
      <c r="CY813" s="113"/>
      <c r="CZ813" s="113"/>
      <c r="DA813" s="113"/>
      <c r="DB813" s="113"/>
      <c r="DC813" s="113"/>
      <c r="DD813" s="113"/>
      <c r="DE813" s="113"/>
      <c r="DF813" s="113"/>
      <c r="DG813" s="113"/>
      <c r="DH813" s="113"/>
      <c r="DI813" s="113"/>
      <c r="DJ813" s="113"/>
      <c r="DK813" s="113"/>
      <c r="DL813" s="113"/>
      <c r="DM813" s="113"/>
      <c r="DN813" s="113"/>
      <c r="DO813" s="113"/>
      <c r="DP813" s="113"/>
      <c r="DQ813" s="113"/>
      <c r="DR813" s="113"/>
      <c r="DS813" s="113"/>
      <c r="DT813" s="113"/>
      <c r="DU813" s="113"/>
      <c r="DV813" s="113"/>
      <c r="DW813" s="113"/>
      <c r="DX813" s="113"/>
      <c r="DY813" s="113"/>
      <c r="DZ813" s="113"/>
      <c r="EA813" s="113"/>
      <c r="EB813" s="113"/>
      <c r="EC813" s="113"/>
      <c r="ED813" s="113"/>
      <c r="EE813" s="113"/>
      <c r="EF813" s="113"/>
      <c r="EG813" s="113"/>
      <c r="EH813" s="113"/>
      <c r="EI813" s="113"/>
      <c r="EJ813" s="113"/>
      <c r="EK813" s="113"/>
      <c r="EL813" s="113"/>
      <c r="EM813" s="113"/>
      <c r="EN813" s="113"/>
      <c r="EO813" s="113"/>
      <c r="EP813" s="113"/>
      <c r="EQ813" s="113"/>
      <c r="ER813" s="113"/>
      <c r="ES813" s="113"/>
      <c r="ET813" s="113"/>
      <c r="EU813" s="113"/>
      <c r="EV813" s="113"/>
      <c r="EW813" s="113"/>
      <c r="EX813" s="113"/>
      <c r="EY813" s="113"/>
      <c r="EZ813" s="113"/>
      <c r="FA813" s="113"/>
      <c r="FB813" s="113"/>
      <c r="FC813" s="113"/>
      <c r="FD813" s="113"/>
      <c r="FE813" s="113"/>
      <c r="FF813" s="113"/>
      <c r="FG813" s="113"/>
      <c r="FH813" s="113"/>
      <c r="FI813" s="113"/>
      <c r="FJ813" s="113"/>
      <c r="FK813" s="113"/>
      <c r="FL813" s="113"/>
      <c r="FM813" s="113"/>
      <c r="FN813" s="113"/>
      <c r="FO813" s="113"/>
      <c r="FP813" s="113"/>
      <c r="FQ813" s="113"/>
      <c r="FR813" s="113"/>
      <c r="FS813" s="113"/>
      <c r="FT813" s="113"/>
      <c r="FU813" s="113"/>
      <c r="FV813" s="113"/>
      <c r="FW813" s="113"/>
      <c r="FX813" s="113"/>
      <c r="FY813" s="113"/>
      <c r="FZ813" s="113"/>
      <c r="GA813" s="113"/>
      <c r="GB813" s="113"/>
      <c r="GC813" s="113"/>
      <c r="GD813" s="113"/>
      <c r="GE813" s="113"/>
      <c r="GF813" s="113"/>
      <c r="GG813" s="113"/>
      <c r="GH813" s="113"/>
      <c r="GI813" s="113"/>
      <c r="GJ813" s="113"/>
      <c r="GK813" s="113"/>
      <c r="GL813" s="113"/>
      <c r="GM813" s="113"/>
      <c r="GN813" s="113"/>
      <c r="GO813" s="113"/>
      <c r="GP813" s="113"/>
      <c r="GQ813" s="113"/>
      <c r="GR813" s="113"/>
      <c r="GS813" s="113"/>
      <c r="GT813" s="113"/>
      <c r="GU813" s="113"/>
      <c r="GV813" s="113"/>
      <c r="GW813" s="113"/>
      <c r="GX813" s="113"/>
      <c r="GY813" s="113"/>
      <c r="GZ813" s="113"/>
      <c r="HA813" s="113"/>
      <c r="HB813" s="113"/>
      <c r="HC813" s="113"/>
      <c r="HD813" s="113"/>
      <c r="HE813" s="113"/>
      <c r="HF813" s="113"/>
      <c r="HG813" s="113"/>
      <c r="HH813" s="113"/>
      <c r="HI813" s="113"/>
      <c r="HJ813" s="113"/>
      <c r="HK813" s="113"/>
      <c r="HL813" s="113"/>
      <c r="HM813" s="113"/>
      <c r="HN813" s="113"/>
      <c r="HO813" s="113"/>
      <c r="HP813" s="113"/>
      <c r="HQ813" s="113"/>
      <c r="HR813" s="113"/>
      <c r="HS813" s="113"/>
      <c r="HT813" s="113"/>
      <c r="HU813" s="113"/>
      <c r="HV813" s="113"/>
      <c r="HW813" s="113"/>
      <c r="HX813" s="113"/>
      <c r="HY813" s="113"/>
      <c r="HZ813" s="113"/>
      <c r="IA813" s="113"/>
      <c r="IB813" s="113"/>
      <c r="IC813" s="113"/>
      <c r="ID813" s="113"/>
      <c r="IE813" s="113"/>
      <c r="IF813" s="113"/>
      <c r="IG813" s="113"/>
      <c r="IH813" s="113"/>
      <c r="II813" s="113"/>
      <c r="IJ813" s="113"/>
      <c r="IK813" s="113"/>
      <c r="IL813" s="113"/>
      <c r="IM813" s="113"/>
      <c r="IN813" s="113"/>
      <c r="IO813" s="113"/>
      <c r="IP813" s="113"/>
      <c r="IQ813" s="113"/>
      <c r="IR813" s="113"/>
      <c r="IS813" s="113"/>
      <c r="IT813" s="113"/>
      <c r="IU813" s="113"/>
      <c r="IV813" s="113"/>
    </row>
    <row r="814" customFormat="false" ht="35.65" hidden="false" customHeight="true" outlineLevel="0" collapsed="false">
      <c r="A814" s="86" t="s">
        <v>2447</v>
      </c>
      <c r="B814" s="86"/>
      <c r="C814" s="86" t="s">
        <v>2442</v>
      </c>
      <c r="D814" s="86"/>
      <c r="E814" s="86"/>
      <c r="F814" s="89" t="n">
        <v>44981</v>
      </c>
      <c r="G814" s="63" t="s">
        <v>208</v>
      </c>
      <c r="H814" s="56" t="n">
        <v>241.6</v>
      </c>
      <c r="I814" s="91" t="s">
        <v>39</v>
      </c>
      <c r="J814" s="58" t="n">
        <v>16.41</v>
      </c>
      <c r="K814" s="56" t="n">
        <v>459.1</v>
      </c>
      <c r="L814" s="91" t="s">
        <v>39</v>
      </c>
      <c r="M814" s="58" t="n">
        <v>83.62</v>
      </c>
      <c r="N814" s="56" t="n">
        <v>11.7</v>
      </c>
      <c r="O814" s="91" t="s">
        <v>39</v>
      </c>
      <c r="P814" s="58" t="n">
        <v>2.477</v>
      </c>
      <c r="Q814" s="56" t="n">
        <v>208.7</v>
      </c>
      <c r="R814" s="91" t="s">
        <v>39</v>
      </c>
      <c r="S814" s="58" t="n">
        <v>16.62</v>
      </c>
      <c r="T814" s="56" t="n">
        <v>1802.2</v>
      </c>
      <c r="U814" s="91" t="s">
        <v>39</v>
      </c>
      <c r="V814" s="58" t="n">
        <v>517.1</v>
      </c>
      <c r="W814" s="77" t="s">
        <v>2448</v>
      </c>
      <c r="X814" s="57"/>
      <c r="Y814" s="58"/>
      <c r="Z814" s="77" t="s">
        <v>2449</v>
      </c>
      <c r="AA814" s="70"/>
      <c r="AB814" s="58"/>
      <c r="AC814" s="69"/>
      <c r="AD814" s="69"/>
      <c r="AE814" s="69"/>
      <c r="BM814" s="113"/>
      <c r="BN814" s="113"/>
      <c r="BO814" s="113"/>
      <c r="BP814" s="113"/>
      <c r="BQ814" s="113"/>
      <c r="BR814" s="113"/>
      <c r="BS814" s="113"/>
      <c r="BT814" s="113"/>
      <c r="BU814" s="113"/>
      <c r="BV814" s="113"/>
      <c r="BW814" s="113"/>
      <c r="BX814" s="113"/>
      <c r="BY814" s="113"/>
      <c r="BZ814" s="113"/>
      <c r="CA814" s="113"/>
      <c r="CB814" s="113"/>
      <c r="CC814" s="113"/>
      <c r="CD814" s="113"/>
      <c r="CE814" s="113"/>
      <c r="CF814" s="113"/>
      <c r="CG814" s="113"/>
      <c r="CH814" s="113"/>
      <c r="CI814" s="113"/>
      <c r="CJ814" s="113"/>
      <c r="CK814" s="113"/>
      <c r="CL814" s="113"/>
      <c r="CM814" s="113"/>
      <c r="CN814" s="113"/>
      <c r="CO814" s="113"/>
      <c r="CP814" s="113"/>
      <c r="CQ814" s="113"/>
      <c r="CR814" s="113"/>
      <c r="CS814" s="113"/>
      <c r="CT814" s="113"/>
      <c r="CU814" s="113"/>
      <c r="CV814" s="113"/>
      <c r="CW814" s="113"/>
      <c r="CX814" s="113"/>
      <c r="CY814" s="113"/>
      <c r="CZ814" s="113"/>
      <c r="DA814" s="113"/>
      <c r="DB814" s="113"/>
      <c r="DC814" s="113"/>
      <c r="DD814" s="113"/>
      <c r="DE814" s="113"/>
      <c r="DF814" s="113"/>
      <c r="DG814" s="113"/>
      <c r="DH814" s="113"/>
      <c r="DI814" s="113"/>
      <c r="DJ814" s="113"/>
      <c r="DK814" s="113"/>
      <c r="DL814" s="113"/>
      <c r="DM814" s="113"/>
      <c r="DN814" s="113"/>
      <c r="DO814" s="113"/>
      <c r="DP814" s="113"/>
      <c r="DQ814" s="113"/>
      <c r="DR814" s="113"/>
      <c r="DS814" s="113"/>
      <c r="DT814" s="113"/>
      <c r="DU814" s="113"/>
      <c r="DV814" s="113"/>
      <c r="DW814" s="113"/>
      <c r="DX814" s="113"/>
      <c r="DY814" s="113"/>
      <c r="DZ814" s="113"/>
      <c r="EA814" s="113"/>
      <c r="EB814" s="113"/>
      <c r="EC814" s="113"/>
      <c r="ED814" s="113"/>
      <c r="EE814" s="113"/>
      <c r="EF814" s="113"/>
      <c r="EG814" s="113"/>
      <c r="EH814" s="113"/>
      <c r="EI814" s="113"/>
      <c r="EJ814" s="113"/>
      <c r="EK814" s="113"/>
      <c r="EL814" s="113"/>
      <c r="EM814" s="113"/>
      <c r="EN814" s="113"/>
      <c r="EO814" s="113"/>
      <c r="EP814" s="113"/>
      <c r="EQ814" s="113"/>
      <c r="ER814" s="113"/>
      <c r="ES814" s="113"/>
      <c r="ET814" s="113"/>
      <c r="EU814" s="113"/>
      <c r="EV814" s="113"/>
      <c r="EW814" s="113"/>
      <c r="EX814" s="113"/>
      <c r="EY814" s="113"/>
      <c r="EZ814" s="113"/>
      <c r="FA814" s="113"/>
      <c r="FB814" s="113"/>
      <c r="FC814" s="113"/>
      <c r="FD814" s="113"/>
      <c r="FE814" s="113"/>
      <c r="FF814" s="113"/>
      <c r="FG814" s="113"/>
      <c r="FH814" s="113"/>
      <c r="FI814" s="113"/>
      <c r="FJ814" s="113"/>
      <c r="FK814" s="113"/>
      <c r="FL814" s="113"/>
      <c r="FM814" s="113"/>
      <c r="FN814" s="113"/>
      <c r="FO814" s="113"/>
      <c r="FP814" s="113"/>
      <c r="FQ814" s="113"/>
      <c r="FR814" s="113"/>
      <c r="FS814" s="113"/>
      <c r="FT814" s="113"/>
      <c r="FU814" s="113"/>
      <c r="FV814" s="113"/>
      <c r="FW814" s="113"/>
      <c r="FX814" s="113"/>
      <c r="FY814" s="113"/>
      <c r="FZ814" s="113"/>
      <c r="GA814" s="113"/>
      <c r="GB814" s="113"/>
      <c r="GC814" s="113"/>
      <c r="GD814" s="113"/>
      <c r="GE814" s="113"/>
      <c r="GF814" s="113"/>
      <c r="GG814" s="113"/>
      <c r="GH814" s="113"/>
      <c r="GI814" s="113"/>
      <c r="GJ814" s="113"/>
      <c r="GK814" s="113"/>
      <c r="GL814" s="113"/>
      <c r="GM814" s="113"/>
      <c r="GN814" s="113"/>
      <c r="GO814" s="113"/>
      <c r="GP814" s="113"/>
      <c r="GQ814" s="113"/>
      <c r="GR814" s="113"/>
      <c r="GS814" s="113"/>
      <c r="GT814" s="113"/>
      <c r="GU814" s="113"/>
      <c r="GV814" s="113"/>
      <c r="GW814" s="113"/>
      <c r="GX814" s="113"/>
      <c r="GY814" s="113"/>
      <c r="GZ814" s="113"/>
      <c r="HA814" s="113"/>
      <c r="HB814" s="113"/>
      <c r="HC814" s="113"/>
      <c r="HD814" s="113"/>
      <c r="HE814" s="113"/>
      <c r="HF814" s="113"/>
      <c r="HG814" s="113"/>
      <c r="HH814" s="113"/>
      <c r="HI814" s="113"/>
      <c r="HJ814" s="113"/>
      <c r="HK814" s="113"/>
      <c r="HL814" s="113"/>
      <c r="HM814" s="113"/>
      <c r="HN814" s="113"/>
      <c r="HO814" s="113"/>
      <c r="HP814" s="113"/>
      <c r="HQ814" s="113"/>
      <c r="HR814" s="113"/>
      <c r="HS814" s="113"/>
      <c r="HT814" s="113"/>
      <c r="HU814" s="113"/>
      <c r="HV814" s="113"/>
      <c r="HW814" s="113"/>
      <c r="HX814" s="113"/>
      <c r="HY814" s="113"/>
      <c r="HZ814" s="113"/>
      <c r="IA814" s="113"/>
      <c r="IB814" s="113"/>
      <c r="IC814" s="113"/>
      <c r="ID814" s="113"/>
      <c r="IE814" s="113"/>
      <c r="IF814" s="113"/>
      <c r="IG814" s="113"/>
      <c r="IH814" s="113"/>
      <c r="II814" s="113"/>
      <c r="IJ814" s="113"/>
      <c r="IK814" s="113"/>
      <c r="IL814" s="113"/>
      <c r="IM814" s="113"/>
      <c r="IN814" s="113"/>
      <c r="IO814" s="113"/>
      <c r="IP814" s="113"/>
      <c r="IQ814" s="113"/>
      <c r="IR814" s="113"/>
      <c r="IS814" s="113"/>
      <c r="IT814" s="113"/>
      <c r="IU814" s="113"/>
      <c r="IV814" s="113"/>
    </row>
    <row r="815" customFormat="false" ht="41.45" hidden="false" customHeight="true" outlineLevel="0" collapsed="false">
      <c r="A815" s="86"/>
      <c r="B815" s="234"/>
      <c r="C815" s="86"/>
      <c r="D815" s="86"/>
      <c r="E815" s="86"/>
      <c r="F815" s="89"/>
      <c r="G815" s="63" t="s">
        <v>176</v>
      </c>
      <c r="H815" s="209" t="str">
        <f aca="false">ROUND(H814*81/1000,2)&amp;" ppb"</f>
        <v>19.57 ppb</v>
      </c>
      <c r="I815" s="91" t="s">
        <v>39</v>
      </c>
      <c r="J815" s="210" t="str">
        <f aca="false">ROUND(J814*81/1000,2)&amp;" ppb"</f>
        <v>1.33 ppb</v>
      </c>
      <c r="K815" s="209" t="str">
        <f aca="false">ROUND(K814*81/1000,2)&amp;" ppb"</f>
        <v>37.19 ppb</v>
      </c>
      <c r="L815" s="91" t="s">
        <v>39</v>
      </c>
      <c r="M815" s="210" t="str">
        <f aca="false">ROUND(M814*81/1000,2)&amp;" ppb"</f>
        <v>6.77 ppb</v>
      </c>
      <c r="N815" s="209" t="str">
        <f aca="false">ROUND(N814*1760/1000,2)&amp;" ppb"</f>
        <v>20.59 ppb</v>
      </c>
      <c r="O815" s="91" t="s">
        <v>39</v>
      </c>
      <c r="P815" s="210" t="str">
        <f aca="false">ROUND(P814*1760/1000,2)&amp;" ppb"</f>
        <v>4.36 ppb</v>
      </c>
      <c r="Q815" s="209" t="str">
        <f aca="false">ROUND(Q814*246/1000,2)&amp;" ppb"</f>
        <v>51.34 ppb</v>
      </c>
      <c r="R815" s="91" t="s">
        <v>39</v>
      </c>
      <c r="S815" s="210" t="str">
        <f aca="false">ROUND(S814*246/1000,2)&amp;" ppb"</f>
        <v>4.09 ppb</v>
      </c>
      <c r="T815" s="209" t="str">
        <f aca="false">ROUND(T814*32300/1000000,2)&amp;" ppm"</f>
        <v>58.21 ppm</v>
      </c>
      <c r="U815" s="91" t="s">
        <v>39</v>
      </c>
      <c r="V815" s="210" t="str">
        <f aca="false">ROUND(V814*32300/1000000,2)&amp;" ppm"</f>
        <v>16.7 ppm</v>
      </c>
      <c r="W815" s="71"/>
      <c r="X815" s="70"/>
      <c r="Y815" s="72"/>
      <c r="Z815" s="71"/>
      <c r="AA815" s="70"/>
      <c r="AB815" s="72"/>
      <c r="AC815" s="73"/>
      <c r="AD815" s="70"/>
      <c r="AE815" s="74"/>
      <c r="BM815" s="113"/>
      <c r="BN815" s="113"/>
      <c r="BO815" s="113"/>
      <c r="BP815" s="113"/>
      <c r="BQ815" s="113"/>
      <c r="BR815" s="113"/>
      <c r="BS815" s="113"/>
      <c r="BT815" s="113"/>
      <c r="BU815" s="113"/>
      <c r="BV815" s="113"/>
      <c r="BW815" s="113"/>
      <c r="BX815" s="113"/>
      <c r="BY815" s="113"/>
      <c r="BZ815" s="113"/>
      <c r="CA815" s="113"/>
      <c r="CB815" s="113"/>
      <c r="CC815" s="113"/>
      <c r="CD815" s="113"/>
      <c r="CE815" s="113"/>
      <c r="CF815" s="113"/>
      <c r="CG815" s="113"/>
      <c r="CH815" s="113"/>
      <c r="CI815" s="113"/>
      <c r="CJ815" s="113"/>
      <c r="CK815" s="113"/>
      <c r="CL815" s="113"/>
      <c r="CM815" s="113"/>
      <c r="CN815" s="113"/>
      <c r="CO815" s="113"/>
      <c r="CP815" s="113"/>
      <c r="CQ815" s="113"/>
      <c r="CR815" s="113"/>
      <c r="CS815" s="113"/>
      <c r="CT815" s="113"/>
      <c r="CU815" s="113"/>
      <c r="CV815" s="113"/>
      <c r="CW815" s="113"/>
      <c r="CX815" s="113"/>
      <c r="CY815" s="113"/>
      <c r="CZ815" s="113"/>
      <c r="DA815" s="113"/>
      <c r="DB815" s="113"/>
      <c r="DC815" s="113"/>
      <c r="DD815" s="113"/>
      <c r="DE815" s="113"/>
      <c r="DF815" s="113"/>
      <c r="DG815" s="113"/>
      <c r="DH815" s="113"/>
      <c r="DI815" s="113"/>
      <c r="DJ815" s="113"/>
      <c r="DK815" s="113"/>
      <c r="DL815" s="113"/>
      <c r="DM815" s="113"/>
      <c r="DN815" s="113"/>
      <c r="DO815" s="113"/>
      <c r="DP815" s="113"/>
      <c r="DQ815" s="113"/>
      <c r="DR815" s="113"/>
      <c r="DS815" s="113"/>
      <c r="DT815" s="113"/>
      <c r="DU815" s="113"/>
      <c r="DV815" s="113"/>
      <c r="DW815" s="113"/>
      <c r="DX815" s="113"/>
      <c r="DY815" s="113"/>
      <c r="DZ815" s="113"/>
      <c r="EA815" s="113"/>
      <c r="EB815" s="113"/>
      <c r="EC815" s="113"/>
      <c r="ED815" s="113"/>
      <c r="EE815" s="113"/>
      <c r="EF815" s="113"/>
      <c r="EG815" s="113"/>
      <c r="EH815" s="113"/>
      <c r="EI815" s="113"/>
      <c r="EJ815" s="113"/>
      <c r="EK815" s="113"/>
      <c r="EL815" s="113"/>
      <c r="EM815" s="113"/>
      <c r="EN815" s="113"/>
      <c r="EO815" s="113"/>
      <c r="EP815" s="113"/>
      <c r="EQ815" s="113"/>
      <c r="ER815" s="113"/>
      <c r="ES815" s="113"/>
      <c r="ET815" s="113"/>
      <c r="EU815" s="113"/>
      <c r="EV815" s="113"/>
      <c r="EW815" s="113"/>
      <c r="EX815" s="113"/>
      <c r="EY815" s="113"/>
      <c r="EZ815" s="113"/>
      <c r="FA815" s="113"/>
      <c r="FB815" s="113"/>
      <c r="FC815" s="113"/>
      <c r="FD815" s="113"/>
      <c r="FE815" s="113"/>
      <c r="FF815" s="113"/>
      <c r="FG815" s="113"/>
      <c r="FH815" s="113"/>
      <c r="FI815" s="113"/>
      <c r="FJ815" s="113"/>
      <c r="FK815" s="113"/>
      <c r="FL815" s="113"/>
      <c r="FM815" s="113"/>
      <c r="FN815" s="113"/>
      <c r="FO815" s="113"/>
      <c r="FP815" s="113"/>
      <c r="FQ815" s="113"/>
      <c r="FR815" s="113"/>
      <c r="FS815" s="113"/>
      <c r="FT815" s="113"/>
      <c r="FU815" s="113"/>
      <c r="FV815" s="113"/>
      <c r="FW815" s="113"/>
      <c r="FX815" s="113"/>
      <c r="FY815" s="113"/>
      <c r="FZ815" s="113"/>
      <c r="GA815" s="113"/>
      <c r="GB815" s="113"/>
      <c r="GC815" s="113"/>
      <c r="GD815" s="113"/>
      <c r="GE815" s="113"/>
      <c r="GF815" s="113"/>
      <c r="GG815" s="113"/>
      <c r="GH815" s="113"/>
      <c r="GI815" s="113"/>
      <c r="GJ815" s="113"/>
      <c r="GK815" s="113"/>
      <c r="GL815" s="113"/>
      <c r="GM815" s="113"/>
      <c r="GN815" s="113"/>
      <c r="GO815" s="113"/>
      <c r="GP815" s="113"/>
      <c r="GQ815" s="113"/>
      <c r="GR815" s="113"/>
      <c r="GS815" s="113"/>
      <c r="GT815" s="113"/>
      <c r="GU815" s="113"/>
      <c r="GV815" s="113"/>
      <c r="GW815" s="113"/>
      <c r="GX815" s="113"/>
      <c r="GY815" s="113"/>
      <c r="GZ815" s="113"/>
      <c r="HA815" s="113"/>
      <c r="HB815" s="113"/>
      <c r="HC815" s="113"/>
      <c r="HD815" s="113"/>
      <c r="HE815" s="113"/>
      <c r="HF815" s="113"/>
      <c r="HG815" s="113"/>
      <c r="HH815" s="113"/>
      <c r="HI815" s="113"/>
      <c r="HJ815" s="113"/>
      <c r="HK815" s="113"/>
      <c r="HL815" s="113"/>
      <c r="HM815" s="113"/>
      <c r="HN815" s="113"/>
      <c r="HO815" s="113"/>
      <c r="HP815" s="113"/>
      <c r="HQ815" s="113"/>
      <c r="HR815" s="113"/>
      <c r="HS815" s="113"/>
      <c r="HT815" s="113"/>
      <c r="HU815" s="113"/>
      <c r="HV815" s="113"/>
      <c r="HW815" s="113"/>
      <c r="HX815" s="113"/>
      <c r="HY815" s="113"/>
      <c r="HZ815" s="113"/>
      <c r="IA815" s="113"/>
      <c r="IB815" s="113"/>
      <c r="IC815" s="113"/>
      <c r="ID815" s="113"/>
      <c r="IE815" s="113"/>
      <c r="IF815" s="113"/>
      <c r="IG815" s="113"/>
      <c r="IH815" s="113"/>
      <c r="II815" s="113"/>
      <c r="IJ815" s="113"/>
      <c r="IK815" s="113"/>
      <c r="IL815" s="113"/>
      <c r="IM815" s="113"/>
      <c r="IN815" s="113"/>
      <c r="IO815" s="113"/>
      <c r="IP815" s="113"/>
      <c r="IQ815" s="113"/>
      <c r="IR815" s="113"/>
      <c r="IS815" s="113"/>
      <c r="IT815" s="113"/>
      <c r="IU815" s="113"/>
      <c r="IV815" s="113"/>
    </row>
    <row r="816" customFormat="false" ht="35.65" hidden="false" customHeight="true" outlineLevel="0" collapsed="false">
      <c r="A816" s="86"/>
      <c r="B816" s="234"/>
      <c r="C816" s="86"/>
      <c r="D816" s="86"/>
      <c r="E816" s="86"/>
      <c r="F816" s="89"/>
      <c r="G816" s="63" t="s">
        <v>111</v>
      </c>
      <c r="H816" s="134" t="s">
        <v>115</v>
      </c>
      <c r="I816" s="134"/>
      <c r="J816" s="134"/>
      <c r="K816" s="108"/>
      <c r="L816" s="109" t="s">
        <v>80</v>
      </c>
      <c r="M816" s="110"/>
      <c r="N816" s="135"/>
      <c r="O816" s="109" t="s">
        <v>81</v>
      </c>
      <c r="P816" s="136"/>
      <c r="Q816" s="135"/>
      <c r="R816" s="109" t="s">
        <v>117</v>
      </c>
      <c r="S816" s="136"/>
      <c r="T816" s="111"/>
      <c r="U816" s="109"/>
      <c r="V816" s="137"/>
      <c r="W816" s="111"/>
      <c r="X816" s="109"/>
      <c r="Y816" s="137"/>
      <c r="Z816" s="111"/>
      <c r="AA816" s="109"/>
      <c r="AB816" s="137"/>
      <c r="AC816" s="108"/>
      <c r="AD816" s="109"/>
      <c r="AE816" s="110"/>
      <c r="BM816" s="113"/>
      <c r="BN816" s="113"/>
      <c r="BO816" s="113"/>
      <c r="BP816" s="113"/>
      <c r="BQ816" s="113"/>
      <c r="BR816" s="113"/>
      <c r="BS816" s="113"/>
      <c r="BT816" s="113"/>
      <c r="BU816" s="113"/>
      <c r="BV816" s="113"/>
      <c r="BW816" s="113"/>
      <c r="BX816" s="113"/>
      <c r="BY816" s="113"/>
      <c r="BZ816" s="113"/>
      <c r="CA816" s="113"/>
      <c r="CB816" s="113"/>
      <c r="CC816" s="113"/>
      <c r="CD816" s="113"/>
      <c r="CE816" s="113"/>
      <c r="CF816" s="113"/>
      <c r="CG816" s="113"/>
      <c r="CH816" s="113"/>
      <c r="CI816" s="113"/>
      <c r="CJ816" s="113"/>
      <c r="CK816" s="113"/>
      <c r="CL816" s="113"/>
      <c r="CM816" s="113"/>
      <c r="CN816" s="113"/>
      <c r="CO816" s="113"/>
      <c r="CP816" s="113"/>
      <c r="CQ816" s="113"/>
      <c r="CR816" s="113"/>
      <c r="CS816" s="113"/>
      <c r="CT816" s="113"/>
      <c r="CU816" s="113"/>
      <c r="CV816" s="113"/>
      <c r="CW816" s="113"/>
      <c r="CX816" s="113"/>
      <c r="CY816" s="113"/>
      <c r="CZ816" s="113"/>
      <c r="DA816" s="113"/>
      <c r="DB816" s="113"/>
      <c r="DC816" s="113"/>
      <c r="DD816" s="113"/>
      <c r="DE816" s="113"/>
      <c r="DF816" s="113"/>
      <c r="DG816" s="113"/>
      <c r="DH816" s="113"/>
      <c r="DI816" s="113"/>
      <c r="DJ816" s="113"/>
      <c r="DK816" s="113"/>
      <c r="DL816" s="113"/>
      <c r="DM816" s="113"/>
      <c r="DN816" s="113"/>
      <c r="DO816" s="113"/>
      <c r="DP816" s="113"/>
      <c r="DQ816" s="113"/>
      <c r="DR816" s="113"/>
      <c r="DS816" s="113"/>
      <c r="DT816" s="113"/>
      <c r="DU816" s="113"/>
      <c r="DV816" s="113"/>
      <c r="DW816" s="113"/>
      <c r="DX816" s="113"/>
      <c r="DY816" s="113"/>
      <c r="DZ816" s="113"/>
      <c r="EA816" s="113"/>
      <c r="EB816" s="113"/>
      <c r="EC816" s="113"/>
      <c r="ED816" s="113"/>
      <c r="EE816" s="113"/>
      <c r="EF816" s="113"/>
      <c r="EG816" s="113"/>
      <c r="EH816" s="113"/>
      <c r="EI816" s="113"/>
      <c r="EJ816" s="113"/>
      <c r="EK816" s="113"/>
      <c r="EL816" s="113"/>
      <c r="EM816" s="113"/>
      <c r="EN816" s="113"/>
      <c r="EO816" s="113"/>
      <c r="EP816" s="113"/>
      <c r="EQ816" s="113"/>
      <c r="ER816" s="113"/>
      <c r="ES816" s="113"/>
      <c r="ET816" s="113"/>
      <c r="EU816" s="113"/>
      <c r="EV816" s="113"/>
      <c r="EW816" s="113"/>
      <c r="EX816" s="113"/>
      <c r="EY816" s="113"/>
      <c r="EZ816" s="113"/>
      <c r="FA816" s="113"/>
      <c r="FB816" s="113"/>
      <c r="FC816" s="113"/>
      <c r="FD816" s="113"/>
      <c r="FE816" s="113"/>
      <c r="FF816" s="113"/>
      <c r="FG816" s="113"/>
      <c r="FH816" s="113"/>
      <c r="FI816" s="113"/>
      <c r="FJ816" s="113"/>
      <c r="FK816" s="113"/>
      <c r="FL816" s="113"/>
      <c r="FM816" s="113"/>
      <c r="FN816" s="113"/>
      <c r="FO816" s="113"/>
      <c r="FP816" s="113"/>
      <c r="FQ816" s="113"/>
      <c r="FR816" s="113"/>
      <c r="FS816" s="113"/>
      <c r="FT816" s="113"/>
      <c r="FU816" s="113"/>
      <c r="FV816" s="113"/>
      <c r="FW816" s="113"/>
      <c r="FX816" s="113"/>
      <c r="FY816" s="113"/>
      <c r="FZ816" s="113"/>
      <c r="GA816" s="113"/>
      <c r="GB816" s="113"/>
      <c r="GC816" s="113"/>
      <c r="GD816" s="113"/>
      <c r="GE816" s="113"/>
      <c r="GF816" s="113"/>
      <c r="GG816" s="113"/>
      <c r="GH816" s="113"/>
      <c r="GI816" s="113"/>
      <c r="GJ816" s="113"/>
      <c r="GK816" s="113"/>
      <c r="GL816" s="113"/>
      <c r="GM816" s="113"/>
      <c r="GN816" s="113"/>
      <c r="GO816" s="113"/>
      <c r="GP816" s="113"/>
      <c r="GQ816" s="113"/>
      <c r="GR816" s="113"/>
      <c r="GS816" s="113"/>
      <c r="GT816" s="113"/>
      <c r="GU816" s="113"/>
      <c r="GV816" s="113"/>
      <c r="GW816" s="113"/>
      <c r="GX816" s="113"/>
      <c r="GY816" s="113"/>
      <c r="GZ816" s="113"/>
      <c r="HA816" s="113"/>
      <c r="HB816" s="113"/>
      <c r="HC816" s="113"/>
      <c r="HD816" s="113"/>
      <c r="HE816" s="113"/>
      <c r="HF816" s="113"/>
      <c r="HG816" s="113"/>
      <c r="HH816" s="113"/>
      <c r="HI816" s="113"/>
      <c r="HJ816" s="113"/>
      <c r="HK816" s="113"/>
      <c r="HL816" s="113"/>
      <c r="HM816" s="113"/>
      <c r="HN816" s="113"/>
      <c r="HO816" s="113"/>
      <c r="HP816" s="113"/>
      <c r="HQ816" s="113"/>
      <c r="HR816" s="113"/>
      <c r="HS816" s="113"/>
      <c r="HT816" s="113"/>
      <c r="HU816" s="113"/>
      <c r="HV816" s="113"/>
      <c r="HW816" s="113"/>
      <c r="HX816" s="113"/>
      <c r="HY816" s="113"/>
      <c r="HZ816" s="113"/>
      <c r="IA816" s="113"/>
      <c r="IB816" s="113"/>
      <c r="IC816" s="113"/>
      <c r="ID816" s="113"/>
      <c r="IE816" s="113"/>
      <c r="IF816" s="113"/>
      <c r="IG816" s="113"/>
      <c r="IH816" s="113"/>
      <c r="II816" s="113"/>
      <c r="IJ816" s="113"/>
      <c r="IK816" s="113"/>
      <c r="IL816" s="113"/>
      <c r="IM816" s="113"/>
      <c r="IN816" s="113"/>
      <c r="IO816" s="113"/>
      <c r="IP816" s="113"/>
      <c r="IQ816" s="113"/>
      <c r="IR816" s="113"/>
      <c r="IS816" s="113"/>
      <c r="IT816" s="113"/>
      <c r="IU816" s="113"/>
      <c r="IV816" s="113"/>
    </row>
    <row r="817" customFormat="false" ht="35.65" hidden="false" customHeight="true" outlineLevel="0" collapsed="false">
      <c r="A817" s="236"/>
      <c r="B817" s="86"/>
      <c r="C817" s="86"/>
      <c r="D817" s="86"/>
      <c r="E817" s="86"/>
      <c r="F817" s="89"/>
      <c r="G817" s="63" t="s">
        <v>208</v>
      </c>
      <c r="H817" s="77" t="s">
        <v>2450</v>
      </c>
      <c r="I817" s="57"/>
      <c r="J817" s="58"/>
      <c r="K817" s="56" t="n">
        <v>47.63</v>
      </c>
      <c r="L817" s="98" t="s">
        <v>39</v>
      </c>
      <c r="M817" s="58" t="n">
        <v>40.28</v>
      </c>
      <c r="N817" s="77" t="s">
        <v>2451</v>
      </c>
      <c r="O817" s="57"/>
      <c r="P817" s="58"/>
      <c r="Q817" s="56" t="n">
        <v>174.6</v>
      </c>
      <c r="R817" s="98" t="s">
        <v>39</v>
      </c>
      <c r="S817" s="58" t="n">
        <v>24.3</v>
      </c>
      <c r="T817" s="56"/>
      <c r="U817" s="70"/>
      <c r="V817" s="58"/>
      <c r="W817" s="56"/>
      <c r="X817" s="70"/>
      <c r="Y817" s="58"/>
      <c r="Z817" s="73"/>
      <c r="AA817" s="73"/>
      <c r="AB817" s="73"/>
      <c r="AC817" s="71"/>
      <c r="AD817" s="70"/>
      <c r="AE817" s="58"/>
      <c r="BM817" s="113"/>
      <c r="BN817" s="113"/>
      <c r="BO817" s="113"/>
      <c r="BP817" s="113"/>
      <c r="BQ817" s="113"/>
      <c r="BR817" s="113"/>
      <c r="BS817" s="113"/>
      <c r="BT817" s="113"/>
      <c r="BU817" s="113"/>
      <c r="BV817" s="113"/>
      <c r="BW817" s="113"/>
      <c r="BX817" s="113"/>
      <c r="BY817" s="113"/>
      <c r="BZ817" s="113"/>
      <c r="CA817" s="113"/>
      <c r="CB817" s="113"/>
      <c r="CC817" s="113"/>
      <c r="CD817" s="113"/>
      <c r="CE817" s="113"/>
      <c r="CF817" s="113"/>
      <c r="CG817" s="113"/>
      <c r="CH817" s="113"/>
      <c r="CI817" s="113"/>
      <c r="CJ817" s="113"/>
      <c r="CK817" s="113"/>
      <c r="CL817" s="113"/>
      <c r="CM817" s="113"/>
      <c r="CN817" s="113"/>
      <c r="CO817" s="113"/>
      <c r="CP817" s="113"/>
      <c r="CQ817" s="113"/>
      <c r="CR817" s="113"/>
      <c r="CS817" s="113"/>
      <c r="CT817" s="113"/>
      <c r="CU817" s="113"/>
      <c r="CV817" s="113"/>
      <c r="CW817" s="113"/>
      <c r="CX817" s="113"/>
      <c r="CY817" s="113"/>
      <c r="CZ817" s="113"/>
      <c r="DA817" s="113"/>
      <c r="DB817" s="113"/>
      <c r="DC817" s="113"/>
      <c r="DD817" s="113"/>
      <c r="DE817" s="113"/>
      <c r="DF817" s="113"/>
      <c r="DG817" s="113"/>
      <c r="DH817" s="113"/>
      <c r="DI817" s="113"/>
      <c r="DJ817" s="113"/>
      <c r="DK817" s="113"/>
      <c r="DL817" s="113"/>
      <c r="DM817" s="113"/>
      <c r="DN817" s="113"/>
      <c r="DO817" s="113"/>
      <c r="DP817" s="113"/>
      <c r="DQ817" s="113"/>
      <c r="DR817" s="113"/>
      <c r="DS817" s="113"/>
      <c r="DT817" s="113"/>
      <c r="DU817" s="113"/>
      <c r="DV817" s="113"/>
      <c r="DW817" s="113"/>
      <c r="DX817" s="113"/>
      <c r="DY817" s="113"/>
      <c r="DZ817" s="113"/>
      <c r="EA817" s="113"/>
      <c r="EB817" s="113"/>
      <c r="EC817" s="113"/>
      <c r="ED817" s="113"/>
      <c r="EE817" s="113"/>
      <c r="EF817" s="113"/>
      <c r="EG817" s="113"/>
      <c r="EH817" s="113"/>
      <c r="EI817" s="113"/>
      <c r="EJ817" s="113"/>
      <c r="EK817" s="113"/>
      <c r="EL817" s="113"/>
      <c r="EM817" s="113"/>
      <c r="EN817" s="113"/>
      <c r="EO817" s="113"/>
      <c r="EP817" s="113"/>
      <c r="EQ817" s="113"/>
      <c r="ER817" s="113"/>
      <c r="ES817" s="113"/>
      <c r="ET817" s="113"/>
      <c r="EU817" s="113"/>
      <c r="EV817" s="113"/>
      <c r="EW817" s="113"/>
      <c r="EX817" s="113"/>
      <c r="EY817" s="113"/>
      <c r="EZ817" s="113"/>
      <c r="FA817" s="113"/>
      <c r="FB817" s="113"/>
      <c r="FC817" s="113"/>
      <c r="FD817" s="113"/>
      <c r="FE817" s="113"/>
      <c r="FF817" s="113"/>
      <c r="FG817" s="113"/>
      <c r="FH817" s="113"/>
      <c r="FI817" s="113"/>
      <c r="FJ817" s="113"/>
      <c r="FK817" s="113"/>
      <c r="FL817" s="113"/>
      <c r="FM817" s="113"/>
      <c r="FN817" s="113"/>
      <c r="FO817" s="113"/>
      <c r="FP817" s="113"/>
      <c r="FQ817" s="113"/>
      <c r="FR817" s="113"/>
      <c r="FS817" s="113"/>
      <c r="FT817" s="113"/>
      <c r="FU817" s="113"/>
      <c r="FV817" s="113"/>
      <c r="FW817" s="113"/>
      <c r="FX817" s="113"/>
      <c r="FY817" s="113"/>
      <c r="FZ817" s="113"/>
      <c r="GA817" s="113"/>
      <c r="GB817" s="113"/>
      <c r="GC817" s="113"/>
      <c r="GD817" s="113"/>
      <c r="GE817" s="113"/>
      <c r="GF817" s="113"/>
      <c r="GG817" s="113"/>
      <c r="GH817" s="113"/>
      <c r="GI817" s="113"/>
      <c r="GJ817" s="113"/>
      <c r="GK817" s="113"/>
      <c r="GL817" s="113"/>
      <c r="GM817" s="113"/>
      <c r="GN817" s="113"/>
      <c r="GO817" s="113"/>
      <c r="GP817" s="113"/>
      <c r="GQ817" s="113"/>
      <c r="GR817" s="113"/>
      <c r="GS817" s="113"/>
      <c r="GT817" s="113"/>
      <c r="GU817" s="113"/>
      <c r="GV817" s="113"/>
      <c r="GW817" s="113"/>
      <c r="GX817" s="113"/>
      <c r="GY817" s="113"/>
      <c r="GZ817" s="113"/>
      <c r="HA817" s="113"/>
      <c r="HB817" s="113"/>
      <c r="HC817" s="113"/>
      <c r="HD817" s="113"/>
      <c r="HE817" s="113"/>
      <c r="HF817" s="113"/>
      <c r="HG817" s="113"/>
      <c r="HH817" s="113"/>
      <c r="HI817" s="113"/>
      <c r="HJ817" s="113"/>
      <c r="HK817" s="113"/>
      <c r="HL817" s="113"/>
      <c r="HM817" s="113"/>
      <c r="HN817" s="113"/>
      <c r="HO817" s="113"/>
      <c r="HP817" s="113"/>
      <c r="HQ817" s="113"/>
      <c r="HR817" s="113"/>
      <c r="HS817" s="113"/>
      <c r="HT817" s="113"/>
      <c r="HU817" s="113"/>
      <c r="HV817" s="113"/>
      <c r="HW817" s="113"/>
      <c r="HX817" s="113"/>
      <c r="HY817" s="113"/>
      <c r="HZ817" s="113"/>
      <c r="IA817" s="113"/>
      <c r="IB817" s="113"/>
      <c r="IC817" s="113"/>
      <c r="ID817" s="113"/>
      <c r="IE817" s="113"/>
      <c r="IF817" s="113"/>
      <c r="IG817" s="113"/>
      <c r="IH817" s="113"/>
      <c r="II817" s="113"/>
      <c r="IJ817" s="113"/>
      <c r="IK817" s="113"/>
      <c r="IL817" s="113"/>
      <c r="IM817" s="113"/>
      <c r="IN817" s="113"/>
      <c r="IO817" s="113"/>
      <c r="IP817" s="113"/>
      <c r="IQ817" s="113"/>
      <c r="IR817" s="113"/>
      <c r="IS817" s="113"/>
      <c r="IT817" s="113"/>
      <c r="IU817" s="113"/>
      <c r="IV817" s="113"/>
    </row>
    <row r="818" customFormat="false" ht="35.65" hidden="false" customHeight="true" outlineLevel="0" collapsed="false">
      <c r="A818" s="239"/>
      <c r="B818" s="239"/>
      <c r="C818" s="51"/>
      <c r="D818" s="51"/>
      <c r="E818" s="51"/>
      <c r="F818" s="53"/>
      <c r="G818" s="63" t="s">
        <v>176</v>
      </c>
      <c r="H818" s="209" t="str">
        <f aca="false">"&lt;"&amp;ROUND(RIGHT(H817,LEN(H817)-1)*81/1000,2)&amp;" ppb"</f>
        <v>&lt;79.78 ppb</v>
      </c>
      <c r="I818" s="70"/>
      <c r="J818" s="210"/>
      <c r="K818" s="71"/>
      <c r="L818" s="57"/>
      <c r="M818" s="72"/>
      <c r="N818" s="56"/>
      <c r="O818" s="70"/>
      <c r="P818" s="58"/>
      <c r="Q818" s="209" t="str">
        <f aca="false">ROUND(Q817*246/1000,2)&amp;" ppb"</f>
        <v>42.95 ppb</v>
      </c>
      <c r="R818" s="91" t="s">
        <v>39</v>
      </c>
      <c r="S818" s="210" t="str">
        <f aca="false">ROUND(S817*246/1000,2)&amp;" ppb"</f>
        <v>5.98 ppb</v>
      </c>
      <c r="T818" s="71"/>
      <c r="U818" s="72"/>
      <c r="V818" s="72"/>
      <c r="W818" s="56"/>
      <c r="X818" s="70"/>
      <c r="Y818" s="72"/>
      <c r="Z818" s="73"/>
      <c r="AA818" s="72"/>
      <c r="AB818" s="72"/>
      <c r="AC818" s="71"/>
      <c r="AD818" s="70"/>
      <c r="AE818" s="72"/>
      <c r="BM818" s="113"/>
      <c r="BN818" s="113"/>
      <c r="BO818" s="113"/>
      <c r="BP818" s="113"/>
      <c r="BQ818" s="113"/>
      <c r="BR818" s="113"/>
      <c r="BS818" s="113"/>
      <c r="BT818" s="113"/>
      <c r="BU818" s="113"/>
      <c r="BV818" s="113"/>
      <c r="BW818" s="113"/>
      <c r="BX818" s="113"/>
      <c r="BY818" s="113"/>
      <c r="BZ818" s="113"/>
      <c r="CA818" s="113"/>
      <c r="CB818" s="113"/>
      <c r="CC818" s="113"/>
      <c r="CD818" s="113"/>
      <c r="CE818" s="113"/>
      <c r="CF818" s="113"/>
      <c r="CG818" s="113"/>
      <c r="CH818" s="113"/>
      <c r="CI818" s="113"/>
      <c r="CJ818" s="113"/>
      <c r="CK818" s="113"/>
      <c r="CL818" s="113"/>
      <c r="CM818" s="113"/>
      <c r="CN818" s="113"/>
      <c r="CO818" s="113"/>
      <c r="CP818" s="113"/>
      <c r="CQ818" s="113"/>
      <c r="CR818" s="113"/>
      <c r="CS818" s="113"/>
      <c r="CT818" s="113"/>
      <c r="CU818" s="113"/>
      <c r="CV818" s="113"/>
      <c r="CW818" s="113"/>
      <c r="CX818" s="113"/>
      <c r="CY818" s="113"/>
      <c r="CZ818" s="113"/>
      <c r="DA818" s="113"/>
      <c r="DB818" s="113"/>
      <c r="DC818" s="113"/>
      <c r="DD818" s="113"/>
      <c r="DE818" s="113"/>
      <c r="DF818" s="113"/>
      <c r="DG818" s="113"/>
      <c r="DH818" s="113"/>
      <c r="DI818" s="113"/>
      <c r="DJ818" s="113"/>
      <c r="DK818" s="113"/>
      <c r="DL818" s="113"/>
      <c r="DM818" s="113"/>
      <c r="DN818" s="113"/>
      <c r="DO818" s="113"/>
      <c r="DP818" s="113"/>
      <c r="DQ818" s="113"/>
      <c r="DR818" s="113"/>
      <c r="DS818" s="113"/>
      <c r="DT818" s="113"/>
      <c r="DU818" s="113"/>
      <c r="DV818" s="113"/>
      <c r="DW818" s="113"/>
      <c r="DX818" s="113"/>
      <c r="DY818" s="113"/>
      <c r="DZ818" s="113"/>
      <c r="EA818" s="113"/>
      <c r="EB818" s="113"/>
      <c r="EC818" s="113"/>
      <c r="ED818" s="113"/>
      <c r="EE818" s="113"/>
      <c r="EF818" s="113"/>
      <c r="EG818" s="113"/>
      <c r="EH818" s="113"/>
      <c r="EI818" s="113"/>
      <c r="EJ818" s="113"/>
      <c r="EK818" s="113"/>
      <c r="EL818" s="113"/>
      <c r="EM818" s="113"/>
      <c r="EN818" s="113"/>
      <c r="EO818" s="113"/>
      <c r="EP818" s="113"/>
      <c r="EQ818" s="113"/>
      <c r="ER818" s="113"/>
      <c r="ES818" s="113"/>
      <c r="ET818" s="113"/>
      <c r="EU818" s="113"/>
      <c r="EV818" s="113"/>
      <c r="EW818" s="113"/>
      <c r="EX818" s="113"/>
      <c r="EY818" s="113"/>
      <c r="EZ818" s="113"/>
      <c r="FA818" s="113"/>
      <c r="FB818" s="113"/>
      <c r="FC818" s="113"/>
      <c r="FD818" s="113"/>
      <c r="FE818" s="113"/>
      <c r="FF818" s="113"/>
      <c r="FG818" s="113"/>
      <c r="FH818" s="113"/>
      <c r="FI818" s="113"/>
      <c r="FJ818" s="113"/>
      <c r="FK818" s="113"/>
      <c r="FL818" s="113"/>
      <c r="FM818" s="113"/>
      <c r="FN818" s="113"/>
      <c r="FO818" s="113"/>
      <c r="FP818" s="113"/>
      <c r="FQ818" s="113"/>
      <c r="FR818" s="113"/>
      <c r="FS818" s="113"/>
      <c r="FT818" s="113"/>
      <c r="FU818" s="113"/>
      <c r="FV818" s="113"/>
      <c r="FW818" s="113"/>
      <c r="FX818" s="113"/>
      <c r="FY818" s="113"/>
      <c r="FZ818" s="113"/>
      <c r="GA818" s="113"/>
      <c r="GB818" s="113"/>
      <c r="GC818" s="113"/>
      <c r="GD818" s="113"/>
      <c r="GE818" s="113"/>
      <c r="GF818" s="113"/>
      <c r="GG818" s="113"/>
      <c r="GH818" s="113"/>
      <c r="GI818" s="113"/>
      <c r="GJ818" s="113"/>
      <c r="GK818" s="113"/>
      <c r="GL818" s="113"/>
      <c r="GM818" s="113"/>
      <c r="GN818" s="113"/>
      <c r="GO818" s="113"/>
      <c r="GP818" s="113"/>
      <c r="GQ818" s="113"/>
      <c r="GR818" s="113"/>
      <c r="GS818" s="113"/>
      <c r="GT818" s="113"/>
      <c r="GU818" s="113"/>
      <c r="GV818" s="113"/>
      <c r="GW818" s="113"/>
      <c r="GX818" s="113"/>
      <c r="GY818" s="113"/>
      <c r="GZ818" s="113"/>
      <c r="HA818" s="113"/>
      <c r="HB818" s="113"/>
      <c r="HC818" s="113"/>
      <c r="HD818" s="113"/>
      <c r="HE818" s="113"/>
      <c r="HF818" s="113"/>
      <c r="HG818" s="113"/>
      <c r="HH818" s="113"/>
      <c r="HI818" s="113"/>
      <c r="HJ818" s="113"/>
      <c r="HK818" s="113"/>
      <c r="HL818" s="113"/>
      <c r="HM818" s="113"/>
      <c r="HN818" s="113"/>
      <c r="HO818" s="113"/>
      <c r="HP818" s="113"/>
      <c r="HQ818" s="113"/>
      <c r="HR818" s="113"/>
      <c r="HS818" s="113"/>
      <c r="HT818" s="113"/>
      <c r="HU818" s="113"/>
      <c r="HV818" s="113"/>
      <c r="HW818" s="113"/>
      <c r="HX818" s="113"/>
      <c r="HY818" s="113"/>
      <c r="HZ818" s="113"/>
      <c r="IA818" s="113"/>
      <c r="IB818" s="113"/>
      <c r="IC818" s="113"/>
      <c r="ID818" s="113"/>
      <c r="IE818" s="113"/>
      <c r="IF818" s="113"/>
      <c r="IG818" s="113"/>
      <c r="IH818" s="113"/>
      <c r="II818" s="113"/>
      <c r="IJ818" s="113"/>
      <c r="IK818" s="113"/>
      <c r="IL818" s="113"/>
      <c r="IM818" s="113"/>
      <c r="IN818" s="113"/>
      <c r="IO818" s="113"/>
      <c r="IP818" s="113"/>
      <c r="IQ818" s="113"/>
      <c r="IR818" s="113"/>
      <c r="IS818" s="113"/>
      <c r="IT818" s="113"/>
      <c r="IU818" s="113"/>
      <c r="IV818" s="113"/>
    </row>
    <row r="819" customFormat="false" ht="56.35" hidden="false" customHeight="true" outlineLevel="0" collapsed="false">
      <c r="A819" s="227" t="s">
        <v>2452</v>
      </c>
      <c r="B819" s="372" t="s">
        <v>2453</v>
      </c>
      <c r="C819" s="203" t="s">
        <v>2454</v>
      </c>
      <c r="D819" s="25" t="n">
        <v>6.759</v>
      </c>
      <c r="E819" s="26" t="s">
        <v>2455</v>
      </c>
      <c r="F819" s="27" t="n">
        <v>44981</v>
      </c>
      <c r="G819" s="28" t="s">
        <v>111</v>
      </c>
      <c r="H819" s="108"/>
      <c r="I819" s="109" t="s">
        <v>27</v>
      </c>
      <c r="J819" s="110"/>
      <c r="K819" s="108"/>
      <c r="L819" s="109" t="s">
        <v>28</v>
      </c>
      <c r="M819" s="110"/>
      <c r="N819" s="108"/>
      <c r="O819" s="109" t="s">
        <v>29</v>
      </c>
      <c r="P819" s="110"/>
      <c r="Q819" s="108"/>
      <c r="R819" s="109" t="s">
        <v>30</v>
      </c>
      <c r="S819" s="110"/>
      <c r="T819" s="111"/>
      <c r="U819" s="109" t="s">
        <v>112</v>
      </c>
      <c r="V819" s="110"/>
      <c r="W819" s="108"/>
      <c r="X819" s="109" t="s">
        <v>32</v>
      </c>
      <c r="Y819" s="110"/>
      <c r="Z819" s="108"/>
      <c r="AA819" s="109" t="s">
        <v>98</v>
      </c>
      <c r="AB819" s="110"/>
      <c r="AC819" s="112" t="s">
        <v>34</v>
      </c>
      <c r="AD819" s="112"/>
      <c r="AE819" s="112"/>
      <c r="BM819" s="113"/>
      <c r="BN819" s="113"/>
      <c r="BO819" s="113"/>
      <c r="BP819" s="113"/>
      <c r="BQ819" s="113"/>
      <c r="BR819" s="113"/>
      <c r="BS819" s="113"/>
      <c r="BT819" s="113"/>
      <c r="BU819" s="113"/>
      <c r="BV819" s="113"/>
      <c r="BW819" s="113"/>
      <c r="BX819" s="113"/>
      <c r="BY819" s="113"/>
      <c r="BZ819" s="113"/>
      <c r="CA819" s="113"/>
      <c r="CB819" s="113"/>
      <c r="CC819" s="113"/>
      <c r="CD819" s="113"/>
      <c r="CE819" s="113"/>
      <c r="CF819" s="113"/>
      <c r="CG819" s="113"/>
      <c r="CH819" s="113"/>
      <c r="CI819" s="113"/>
      <c r="CJ819" s="113"/>
      <c r="CK819" s="113"/>
      <c r="CL819" s="113"/>
      <c r="CM819" s="113"/>
      <c r="CN819" s="113"/>
      <c r="CO819" s="113"/>
      <c r="CP819" s="113"/>
      <c r="CQ819" s="113"/>
      <c r="CR819" s="113"/>
      <c r="CS819" s="113"/>
      <c r="CT819" s="113"/>
      <c r="CU819" s="113"/>
      <c r="CV819" s="113"/>
      <c r="CW819" s="113"/>
      <c r="CX819" s="113"/>
      <c r="CY819" s="113"/>
      <c r="CZ819" s="113"/>
      <c r="DA819" s="113"/>
      <c r="DB819" s="113"/>
      <c r="DC819" s="113"/>
      <c r="DD819" s="113"/>
      <c r="DE819" s="113"/>
      <c r="DF819" s="113"/>
      <c r="DG819" s="113"/>
      <c r="DH819" s="113"/>
      <c r="DI819" s="113"/>
      <c r="DJ819" s="113"/>
      <c r="DK819" s="113"/>
      <c r="DL819" s="113"/>
      <c r="DM819" s="113"/>
      <c r="DN819" s="113"/>
      <c r="DO819" s="113"/>
      <c r="DP819" s="113"/>
      <c r="DQ819" s="113"/>
      <c r="DR819" s="113"/>
      <c r="DS819" s="113"/>
      <c r="DT819" s="113"/>
      <c r="DU819" s="113"/>
      <c r="DV819" s="113"/>
      <c r="DW819" s="113"/>
      <c r="DX819" s="113"/>
      <c r="DY819" s="113"/>
      <c r="DZ819" s="113"/>
      <c r="EA819" s="113"/>
      <c r="EB819" s="113"/>
      <c r="EC819" s="113"/>
      <c r="ED819" s="113"/>
      <c r="EE819" s="113"/>
      <c r="EF819" s="113"/>
      <c r="EG819" s="113"/>
      <c r="EH819" s="113"/>
      <c r="EI819" s="113"/>
      <c r="EJ819" s="113"/>
      <c r="EK819" s="113"/>
      <c r="EL819" s="113"/>
      <c r="EM819" s="113"/>
      <c r="EN819" s="113"/>
      <c r="EO819" s="113"/>
      <c r="EP819" s="113"/>
      <c r="EQ819" s="113"/>
      <c r="ER819" s="113"/>
      <c r="ES819" s="113"/>
      <c r="ET819" s="113"/>
      <c r="EU819" s="113"/>
      <c r="EV819" s="113"/>
      <c r="EW819" s="113"/>
      <c r="EX819" s="113"/>
      <c r="EY819" s="113"/>
      <c r="EZ819" s="113"/>
      <c r="FA819" s="113"/>
      <c r="FB819" s="113"/>
      <c r="FC819" s="113"/>
      <c r="FD819" s="113"/>
      <c r="FE819" s="113"/>
      <c r="FF819" s="113"/>
      <c r="FG819" s="113"/>
      <c r="FH819" s="113"/>
      <c r="FI819" s="113"/>
      <c r="FJ819" s="113"/>
      <c r="FK819" s="113"/>
      <c r="FL819" s="113"/>
      <c r="FM819" s="113"/>
      <c r="FN819" s="113"/>
      <c r="FO819" s="113"/>
      <c r="FP819" s="113"/>
      <c r="FQ819" s="113"/>
      <c r="FR819" s="113"/>
      <c r="FS819" s="113"/>
      <c r="FT819" s="113"/>
      <c r="FU819" s="113"/>
      <c r="FV819" s="113"/>
      <c r="FW819" s="113"/>
      <c r="FX819" s="113"/>
      <c r="FY819" s="113"/>
      <c r="FZ819" s="113"/>
      <c r="GA819" s="113"/>
      <c r="GB819" s="113"/>
      <c r="GC819" s="113"/>
      <c r="GD819" s="113"/>
      <c r="GE819" s="113"/>
      <c r="GF819" s="113"/>
      <c r="GG819" s="113"/>
      <c r="GH819" s="113"/>
      <c r="GI819" s="113"/>
      <c r="GJ819" s="113"/>
      <c r="GK819" s="113"/>
      <c r="GL819" s="113"/>
      <c r="GM819" s="113"/>
      <c r="GN819" s="113"/>
      <c r="GO819" s="113"/>
      <c r="GP819" s="113"/>
      <c r="GQ819" s="113"/>
      <c r="GR819" s="113"/>
      <c r="GS819" s="113"/>
      <c r="GT819" s="113"/>
      <c r="GU819" s="113"/>
      <c r="GV819" s="113"/>
      <c r="GW819" s="113"/>
      <c r="GX819" s="113"/>
      <c r="GY819" s="113"/>
      <c r="GZ819" s="113"/>
      <c r="HA819" s="113"/>
      <c r="HB819" s="113"/>
      <c r="HC819" s="113"/>
      <c r="HD819" s="113"/>
      <c r="HE819" s="113"/>
      <c r="HF819" s="113"/>
      <c r="HG819" s="113"/>
      <c r="HH819" s="113"/>
      <c r="HI819" s="113"/>
      <c r="HJ819" s="113"/>
      <c r="HK819" s="113"/>
      <c r="HL819" s="113"/>
      <c r="HM819" s="113"/>
      <c r="HN819" s="113"/>
      <c r="HO819" s="113"/>
      <c r="HP819" s="113"/>
      <c r="HQ819" s="113"/>
      <c r="HR819" s="113"/>
      <c r="HS819" s="113"/>
      <c r="HT819" s="113"/>
      <c r="HU819" s="113"/>
      <c r="HV819" s="113"/>
      <c r="HW819" s="113"/>
      <c r="HX819" s="113"/>
      <c r="HY819" s="113"/>
      <c r="HZ819" s="113"/>
      <c r="IA819" s="113"/>
      <c r="IB819" s="113"/>
      <c r="IC819" s="113"/>
      <c r="ID819" s="113"/>
      <c r="IE819" s="113"/>
      <c r="IF819" s="113"/>
      <c r="IG819" s="113"/>
      <c r="IH819" s="113"/>
      <c r="II819" s="113"/>
      <c r="IJ819" s="113"/>
      <c r="IK819" s="113"/>
      <c r="IL819" s="113"/>
      <c r="IM819" s="113"/>
      <c r="IN819" s="113"/>
      <c r="IO819" s="113"/>
      <c r="IP819" s="113"/>
      <c r="IQ819" s="113"/>
      <c r="IR819" s="113"/>
      <c r="IS819" s="113"/>
      <c r="IT819" s="113"/>
      <c r="IU819" s="113"/>
      <c r="IV819" s="113"/>
    </row>
    <row r="820" customFormat="false" ht="37.3" hidden="false" customHeight="true" outlineLevel="0" collapsed="false">
      <c r="A820" s="93" t="s">
        <v>2456</v>
      </c>
      <c r="B820" s="93"/>
      <c r="C820" s="93"/>
      <c r="D820" s="93"/>
      <c r="E820" s="93"/>
      <c r="F820" s="96" t="n">
        <v>44988</v>
      </c>
      <c r="G820" s="28" t="s">
        <v>208</v>
      </c>
      <c r="H820" s="35" t="s">
        <v>2457</v>
      </c>
      <c r="I820" s="33"/>
      <c r="J820" s="36"/>
      <c r="K820" s="35" t="s">
        <v>2458</v>
      </c>
      <c r="L820" s="33"/>
      <c r="M820" s="36"/>
      <c r="N820" s="35" t="s">
        <v>2459</v>
      </c>
      <c r="O820" s="33"/>
      <c r="P820" s="36"/>
      <c r="Q820" s="35" t="n">
        <v>16.2</v>
      </c>
      <c r="R820" s="33" t="s">
        <v>39</v>
      </c>
      <c r="S820" s="36" t="n">
        <v>13.42</v>
      </c>
      <c r="T820" s="35" t="s">
        <v>2460</v>
      </c>
      <c r="U820" s="33"/>
      <c r="V820" s="36"/>
      <c r="W820" s="35" t="s">
        <v>2461</v>
      </c>
      <c r="X820" s="30"/>
      <c r="Y820" s="36"/>
      <c r="Z820" s="35" t="s">
        <v>2462</v>
      </c>
      <c r="AA820" s="33"/>
      <c r="AB820" s="36"/>
      <c r="AC820" s="167"/>
      <c r="AD820" s="167"/>
      <c r="AE820" s="167"/>
      <c r="BM820" s="113"/>
      <c r="BN820" s="113"/>
      <c r="BO820" s="113"/>
      <c r="BP820" s="113"/>
      <c r="BQ820" s="113"/>
      <c r="BR820" s="113"/>
      <c r="BS820" s="113"/>
      <c r="BT820" s="113"/>
      <c r="BU820" s="113"/>
      <c r="BV820" s="113"/>
      <c r="BW820" s="113"/>
      <c r="BX820" s="113"/>
      <c r="BY820" s="113"/>
      <c r="BZ820" s="113"/>
      <c r="CA820" s="113"/>
      <c r="CB820" s="113"/>
      <c r="CC820" s="113"/>
      <c r="CD820" s="113"/>
      <c r="CE820" s="113"/>
      <c r="CF820" s="113"/>
      <c r="CG820" s="113"/>
      <c r="CH820" s="113"/>
      <c r="CI820" s="113"/>
      <c r="CJ820" s="113"/>
      <c r="CK820" s="113"/>
      <c r="CL820" s="113"/>
      <c r="CM820" s="113"/>
      <c r="CN820" s="113"/>
      <c r="CO820" s="113"/>
      <c r="CP820" s="113"/>
      <c r="CQ820" s="113"/>
      <c r="CR820" s="113"/>
      <c r="CS820" s="113"/>
      <c r="CT820" s="113"/>
      <c r="CU820" s="113"/>
      <c r="CV820" s="113"/>
      <c r="CW820" s="113"/>
      <c r="CX820" s="113"/>
      <c r="CY820" s="113"/>
      <c r="CZ820" s="113"/>
      <c r="DA820" s="113"/>
      <c r="DB820" s="113"/>
      <c r="DC820" s="113"/>
      <c r="DD820" s="113"/>
      <c r="DE820" s="113"/>
      <c r="DF820" s="113"/>
      <c r="DG820" s="113"/>
      <c r="DH820" s="113"/>
      <c r="DI820" s="113"/>
      <c r="DJ820" s="113"/>
      <c r="DK820" s="113"/>
      <c r="DL820" s="113"/>
      <c r="DM820" s="113"/>
      <c r="DN820" s="113"/>
      <c r="DO820" s="113"/>
      <c r="DP820" s="113"/>
      <c r="DQ820" s="113"/>
      <c r="DR820" s="113"/>
      <c r="DS820" s="113"/>
      <c r="DT820" s="113"/>
      <c r="DU820" s="113"/>
      <c r="DV820" s="113"/>
      <c r="DW820" s="113"/>
      <c r="DX820" s="113"/>
      <c r="DY820" s="113"/>
      <c r="DZ820" s="113"/>
      <c r="EA820" s="113"/>
      <c r="EB820" s="113"/>
      <c r="EC820" s="113"/>
      <c r="ED820" s="113"/>
      <c r="EE820" s="113"/>
      <c r="EF820" s="113"/>
      <c r="EG820" s="113"/>
      <c r="EH820" s="113"/>
      <c r="EI820" s="113"/>
      <c r="EJ820" s="113"/>
      <c r="EK820" s="113"/>
      <c r="EL820" s="113"/>
      <c r="EM820" s="113"/>
      <c r="EN820" s="113"/>
      <c r="EO820" s="113"/>
      <c r="EP820" s="113"/>
      <c r="EQ820" s="113"/>
      <c r="ER820" s="113"/>
      <c r="ES820" s="113"/>
      <c r="ET820" s="113"/>
      <c r="EU820" s="113"/>
      <c r="EV820" s="113"/>
      <c r="EW820" s="113"/>
      <c r="EX820" s="113"/>
      <c r="EY820" s="113"/>
      <c r="EZ820" s="113"/>
      <c r="FA820" s="113"/>
      <c r="FB820" s="113"/>
      <c r="FC820" s="113"/>
      <c r="FD820" s="113"/>
      <c r="FE820" s="113"/>
      <c r="FF820" s="113"/>
      <c r="FG820" s="113"/>
      <c r="FH820" s="113"/>
      <c r="FI820" s="113"/>
      <c r="FJ820" s="113"/>
      <c r="FK820" s="113"/>
      <c r="FL820" s="113"/>
      <c r="FM820" s="113"/>
      <c r="FN820" s="113"/>
      <c r="FO820" s="113"/>
      <c r="FP820" s="113"/>
      <c r="FQ820" s="113"/>
      <c r="FR820" s="113"/>
      <c r="FS820" s="113"/>
      <c r="FT820" s="113"/>
      <c r="FU820" s="113"/>
      <c r="FV820" s="113"/>
      <c r="FW820" s="113"/>
      <c r="FX820" s="113"/>
      <c r="FY820" s="113"/>
      <c r="FZ820" s="113"/>
      <c r="GA820" s="113"/>
      <c r="GB820" s="113"/>
      <c r="GC820" s="113"/>
      <c r="GD820" s="113"/>
      <c r="GE820" s="113"/>
      <c r="GF820" s="113"/>
      <c r="GG820" s="113"/>
      <c r="GH820" s="113"/>
      <c r="GI820" s="113"/>
      <c r="GJ820" s="113"/>
      <c r="GK820" s="113"/>
      <c r="GL820" s="113"/>
      <c r="GM820" s="113"/>
      <c r="GN820" s="113"/>
      <c r="GO820" s="113"/>
      <c r="GP820" s="113"/>
      <c r="GQ820" s="113"/>
      <c r="GR820" s="113"/>
      <c r="GS820" s="113"/>
      <c r="GT820" s="113"/>
      <c r="GU820" s="113"/>
      <c r="GV820" s="113"/>
      <c r="GW820" s="113"/>
      <c r="GX820" s="113"/>
      <c r="GY820" s="113"/>
      <c r="GZ820" s="113"/>
      <c r="HA820" s="113"/>
      <c r="HB820" s="113"/>
      <c r="HC820" s="113"/>
      <c r="HD820" s="113"/>
      <c r="HE820" s="113"/>
      <c r="HF820" s="113"/>
      <c r="HG820" s="113"/>
      <c r="HH820" s="113"/>
      <c r="HI820" s="113"/>
      <c r="HJ820" s="113"/>
      <c r="HK820" s="113"/>
      <c r="HL820" s="113"/>
      <c r="HM820" s="113"/>
      <c r="HN820" s="113"/>
      <c r="HO820" s="113"/>
      <c r="HP820" s="113"/>
      <c r="HQ820" s="113"/>
      <c r="HR820" s="113"/>
      <c r="HS820" s="113"/>
      <c r="HT820" s="113"/>
      <c r="HU820" s="113"/>
      <c r="HV820" s="113"/>
      <c r="HW820" s="113"/>
      <c r="HX820" s="113"/>
      <c r="HY820" s="113"/>
      <c r="HZ820" s="113"/>
      <c r="IA820" s="113"/>
      <c r="IB820" s="113"/>
      <c r="IC820" s="113"/>
      <c r="ID820" s="113"/>
      <c r="IE820" s="113"/>
      <c r="IF820" s="113"/>
      <c r="IG820" s="113"/>
      <c r="IH820" s="113"/>
      <c r="II820" s="113"/>
      <c r="IJ820" s="113"/>
      <c r="IK820" s="113"/>
      <c r="IL820" s="113"/>
      <c r="IM820" s="113"/>
      <c r="IN820" s="113"/>
      <c r="IO820" s="113"/>
      <c r="IP820" s="113"/>
      <c r="IQ820" s="113"/>
      <c r="IR820" s="113"/>
      <c r="IS820" s="113"/>
      <c r="IT820" s="113"/>
      <c r="IU820" s="113"/>
      <c r="IV820" s="113"/>
    </row>
    <row r="821" customFormat="false" ht="37.3" hidden="false" customHeight="true" outlineLevel="0" collapsed="false">
      <c r="A821" s="93"/>
      <c r="B821" s="228"/>
      <c r="C821" s="93"/>
      <c r="D821" s="93"/>
      <c r="E821" s="93"/>
      <c r="F821" s="96"/>
      <c r="G821" s="28" t="s">
        <v>176</v>
      </c>
      <c r="H821" s="205" t="str">
        <f aca="false">"&lt;"&amp;ROUND(RIGHT(H820,LEN(H820)-1)*81/1000,2)&amp;" ppb"</f>
        <v>&lt;1.1 ppb</v>
      </c>
      <c r="I821" s="33"/>
      <c r="J821" s="206"/>
      <c r="K821" s="205" t="str">
        <f aca="false">"&lt;"&amp;ROUND(RIGHT(K820,LEN(K820)-1)*81/1000,2)&amp;" ppb"</f>
        <v>&lt;10.77 ppb</v>
      </c>
      <c r="L821" s="33"/>
      <c r="M821" s="206"/>
      <c r="N821" s="205" t="str">
        <f aca="false">"&lt;"&amp;ROUND(RIGHT(N820,LEN(N820)-1)*1760/1000,2)&amp;" ppb"</f>
        <v>&lt;11.72 ppb</v>
      </c>
      <c r="O821" s="33"/>
      <c r="P821" s="206"/>
      <c r="Q821" s="205" t="str">
        <f aca="false">ROUND(Q820*246/1000,2)&amp;" ppb"</f>
        <v>3.99 ppb</v>
      </c>
      <c r="R821" s="33" t="s">
        <v>39</v>
      </c>
      <c r="S821" s="206" t="str">
        <f aca="false">ROUND(S820*246/1000,2)&amp;" ppb"</f>
        <v>3.3 ppb</v>
      </c>
      <c r="T821" s="205" t="str">
        <f aca="false">"&lt;"&amp;ROUND(RIGHT(T820,LEN(T820)-1)*32300/1000000,2)&amp;" ppm"</f>
        <v>&lt;24.38 ppm</v>
      </c>
      <c r="U821" s="33"/>
      <c r="V821" s="206"/>
      <c r="W821" s="29"/>
      <c r="X821" s="33"/>
      <c r="Y821" s="31"/>
      <c r="Z821" s="29"/>
      <c r="AA821" s="33"/>
      <c r="AB821" s="31"/>
      <c r="AC821" s="37"/>
      <c r="AD821" s="33"/>
      <c r="AE821" s="38"/>
      <c r="BM821" s="113"/>
      <c r="BN821" s="113"/>
      <c r="BO821" s="113"/>
      <c r="BP821" s="113"/>
      <c r="BQ821" s="113"/>
      <c r="BR821" s="113"/>
      <c r="BS821" s="113"/>
      <c r="BT821" s="113"/>
      <c r="BU821" s="113"/>
      <c r="BV821" s="113"/>
      <c r="BW821" s="113"/>
      <c r="BX821" s="113"/>
      <c r="BY821" s="113"/>
      <c r="BZ821" s="113"/>
      <c r="CA821" s="113"/>
      <c r="CB821" s="113"/>
      <c r="CC821" s="113"/>
      <c r="CD821" s="113"/>
      <c r="CE821" s="113"/>
      <c r="CF821" s="113"/>
      <c r="CG821" s="113"/>
      <c r="CH821" s="113"/>
      <c r="CI821" s="113"/>
      <c r="CJ821" s="113"/>
      <c r="CK821" s="113"/>
      <c r="CL821" s="113"/>
      <c r="CM821" s="113"/>
      <c r="CN821" s="113"/>
      <c r="CO821" s="113"/>
      <c r="CP821" s="113"/>
      <c r="CQ821" s="113"/>
      <c r="CR821" s="113"/>
      <c r="CS821" s="113"/>
      <c r="CT821" s="113"/>
      <c r="CU821" s="113"/>
      <c r="CV821" s="113"/>
      <c r="CW821" s="113"/>
      <c r="CX821" s="113"/>
      <c r="CY821" s="113"/>
      <c r="CZ821" s="113"/>
      <c r="DA821" s="113"/>
      <c r="DB821" s="113"/>
      <c r="DC821" s="113"/>
      <c r="DD821" s="113"/>
      <c r="DE821" s="113"/>
      <c r="DF821" s="113"/>
      <c r="DG821" s="113"/>
      <c r="DH821" s="113"/>
      <c r="DI821" s="113"/>
      <c r="DJ821" s="113"/>
      <c r="DK821" s="113"/>
      <c r="DL821" s="113"/>
      <c r="DM821" s="113"/>
      <c r="DN821" s="113"/>
      <c r="DO821" s="113"/>
      <c r="DP821" s="113"/>
      <c r="DQ821" s="113"/>
      <c r="DR821" s="113"/>
      <c r="DS821" s="113"/>
      <c r="DT821" s="113"/>
      <c r="DU821" s="113"/>
      <c r="DV821" s="113"/>
      <c r="DW821" s="113"/>
      <c r="DX821" s="113"/>
      <c r="DY821" s="113"/>
      <c r="DZ821" s="113"/>
      <c r="EA821" s="113"/>
      <c r="EB821" s="113"/>
      <c r="EC821" s="113"/>
      <c r="ED821" s="113"/>
      <c r="EE821" s="113"/>
      <c r="EF821" s="113"/>
      <c r="EG821" s="113"/>
      <c r="EH821" s="113"/>
      <c r="EI821" s="113"/>
      <c r="EJ821" s="113"/>
      <c r="EK821" s="113"/>
      <c r="EL821" s="113"/>
      <c r="EM821" s="113"/>
      <c r="EN821" s="113"/>
      <c r="EO821" s="113"/>
      <c r="EP821" s="113"/>
      <c r="EQ821" s="113"/>
      <c r="ER821" s="113"/>
      <c r="ES821" s="113"/>
      <c r="ET821" s="113"/>
      <c r="EU821" s="113"/>
      <c r="EV821" s="113"/>
      <c r="EW821" s="113"/>
      <c r="EX821" s="113"/>
      <c r="EY821" s="113"/>
      <c r="EZ821" s="113"/>
      <c r="FA821" s="113"/>
      <c r="FB821" s="113"/>
      <c r="FC821" s="113"/>
      <c r="FD821" s="113"/>
      <c r="FE821" s="113"/>
      <c r="FF821" s="113"/>
      <c r="FG821" s="113"/>
      <c r="FH821" s="113"/>
      <c r="FI821" s="113"/>
      <c r="FJ821" s="113"/>
      <c r="FK821" s="113"/>
      <c r="FL821" s="113"/>
      <c r="FM821" s="113"/>
      <c r="FN821" s="113"/>
      <c r="FO821" s="113"/>
      <c r="FP821" s="113"/>
      <c r="FQ821" s="113"/>
      <c r="FR821" s="113"/>
      <c r="FS821" s="113"/>
      <c r="FT821" s="113"/>
      <c r="FU821" s="113"/>
      <c r="FV821" s="113"/>
      <c r="FW821" s="113"/>
      <c r="FX821" s="113"/>
      <c r="FY821" s="113"/>
      <c r="FZ821" s="113"/>
      <c r="GA821" s="113"/>
      <c r="GB821" s="113"/>
      <c r="GC821" s="113"/>
      <c r="GD821" s="113"/>
      <c r="GE821" s="113"/>
      <c r="GF821" s="113"/>
      <c r="GG821" s="113"/>
      <c r="GH821" s="113"/>
      <c r="GI821" s="113"/>
      <c r="GJ821" s="113"/>
      <c r="GK821" s="113"/>
      <c r="GL821" s="113"/>
      <c r="GM821" s="113"/>
      <c r="GN821" s="113"/>
      <c r="GO821" s="113"/>
      <c r="GP821" s="113"/>
      <c r="GQ821" s="113"/>
      <c r="GR821" s="113"/>
      <c r="GS821" s="113"/>
      <c r="GT821" s="113"/>
      <c r="GU821" s="113"/>
      <c r="GV821" s="113"/>
      <c r="GW821" s="113"/>
      <c r="GX821" s="113"/>
      <c r="GY821" s="113"/>
      <c r="GZ821" s="113"/>
      <c r="HA821" s="113"/>
      <c r="HB821" s="113"/>
      <c r="HC821" s="113"/>
      <c r="HD821" s="113"/>
      <c r="HE821" s="113"/>
      <c r="HF821" s="113"/>
      <c r="HG821" s="113"/>
      <c r="HH821" s="113"/>
      <c r="HI821" s="113"/>
      <c r="HJ821" s="113"/>
      <c r="HK821" s="113"/>
      <c r="HL821" s="113"/>
      <c r="HM821" s="113"/>
      <c r="HN821" s="113"/>
      <c r="HO821" s="113"/>
      <c r="HP821" s="113"/>
      <c r="HQ821" s="113"/>
      <c r="HR821" s="113"/>
      <c r="HS821" s="113"/>
      <c r="HT821" s="113"/>
      <c r="HU821" s="113"/>
      <c r="HV821" s="113"/>
      <c r="HW821" s="113"/>
      <c r="HX821" s="113"/>
      <c r="HY821" s="113"/>
      <c r="HZ821" s="113"/>
      <c r="IA821" s="113"/>
      <c r="IB821" s="113"/>
      <c r="IC821" s="113"/>
      <c r="ID821" s="113"/>
      <c r="IE821" s="113"/>
      <c r="IF821" s="113"/>
      <c r="IG821" s="113"/>
      <c r="IH821" s="113"/>
      <c r="II821" s="113"/>
      <c r="IJ821" s="113"/>
      <c r="IK821" s="113"/>
      <c r="IL821" s="113"/>
      <c r="IM821" s="113"/>
      <c r="IN821" s="113"/>
      <c r="IO821" s="113"/>
      <c r="IP821" s="113"/>
      <c r="IQ821" s="113"/>
      <c r="IR821" s="113"/>
      <c r="IS821" s="113"/>
      <c r="IT821" s="113"/>
      <c r="IU821" s="113"/>
      <c r="IV821" s="113"/>
    </row>
    <row r="822" customFormat="false" ht="30" hidden="false" customHeight="true" outlineLevel="0" collapsed="false">
      <c r="A822" s="93"/>
      <c r="B822" s="228"/>
      <c r="C822" s="93"/>
      <c r="D822" s="93"/>
      <c r="E822" s="93"/>
      <c r="F822" s="96"/>
      <c r="G822" s="28" t="s">
        <v>111</v>
      </c>
      <c r="H822" s="134" t="s">
        <v>115</v>
      </c>
      <c r="I822" s="134"/>
      <c r="J822" s="134"/>
      <c r="K822" s="108"/>
      <c r="L822" s="109" t="s">
        <v>80</v>
      </c>
      <c r="M822" s="110"/>
      <c r="N822" s="135"/>
      <c r="O822" s="109" t="s">
        <v>81</v>
      </c>
      <c r="P822" s="136"/>
      <c r="Q822" s="135"/>
      <c r="R822" s="109" t="s">
        <v>117</v>
      </c>
      <c r="S822" s="136"/>
      <c r="T822" s="111"/>
      <c r="U822" s="109" t="s">
        <v>1925</v>
      </c>
      <c r="V822" s="137"/>
      <c r="W822" s="111"/>
      <c r="X822" s="109" t="s">
        <v>1926</v>
      </c>
      <c r="Y822" s="137"/>
      <c r="Z822" s="111"/>
      <c r="AA822" s="109" t="s">
        <v>2463</v>
      </c>
      <c r="AB822" s="137"/>
      <c r="AC822" s="108"/>
      <c r="AD822" s="109"/>
      <c r="AE822" s="110"/>
      <c r="BM822" s="113"/>
      <c r="BN822" s="113"/>
      <c r="BO822" s="113"/>
      <c r="BP822" s="113"/>
      <c r="BQ822" s="113"/>
      <c r="BR822" s="113"/>
      <c r="BS822" s="113"/>
      <c r="BT822" s="113"/>
      <c r="BU822" s="113"/>
      <c r="BV822" s="113"/>
      <c r="BW822" s="113"/>
      <c r="BX822" s="113"/>
      <c r="BY822" s="113"/>
      <c r="BZ822" s="113"/>
      <c r="CA822" s="113"/>
      <c r="CB822" s="113"/>
      <c r="CC822" s="113"/>
      <c r="CD822" s="113"/>
      <c r="CE822" s="113"/>
      <c r="CF822" s="113"/>
      <c r="CG822" s="113"/>
      <c r="CH822" s="113"/>
      <c r="CI822" s="113"/>
      <c r="CJ822" s="113"/>
      <c r="CK822" s="113"/>
      <c r="CL822" s="113"/>
      <c r="CM822" s="113"/>
      <c r="CN822" s="113"/>
      <c r="CO822" s="113"/>
      <c r="CP822" s="113"/>
      <c r="CQ822" s="113"/>
      <c r="CR822" s="113"/>
      <c r="CS822" s="113"/>
      <c r="CT822" s="113"/>
      <c r="CU822" s="113"/>
      <c r="CV822" s="113"/>
      <c r="CW822" s="113"/>
      <c r="CX822" s="113"/>
      <c r="CY822" s="113"/>
      <c r="CZ822" s="113"/>
      <c r="DA822" s="113"/>
      <c r="DB822" s="113"/>
      <c r="DC822" s="113"/>
      <c r="DD822" s="113"/>
      <c r="DE822" s="113"/>
      <c r="DF822" s="113"/>
      <c r="DG822" s="113"/>
      <c r="DH822" s="113"/>
      <c r="DI822" s="113"/>
      <c r="DJ822" s="113"/>
      <c r="DK822" s="113"/>
      <c r="DL822" s="113"/>
      <c r="DM822" s="113"/>
      <c r="DN822" s="113"/>
      <c r="DO822" s="113"/>
      <c r="DP822" s="113"/>
      <c r="DQ822" s="113"/>
      <c r="DR822" s="113"/>
      <c r="DS822" s="113"/>
      <c r="DT822" s="113"/>
      <c r="DU822" s="113"/>
      <c r="DV822" s="113"/>
      <c r="DW822" s="113"/>
      <c r="DX822" s="113"/>
      <c r="DY822" s="113"/>
      <c r="DZ822" s="113"/>
      <c r="EA822" s="113"/>
      <c r="EB822" s="113"/>
      <c r="EC822" s="113"/>
      <c r="ED822" s="113"/>
      <c r="EE822" s="113"/>
      <c r="EF822" s="113"/>
      <c r="EG822" s="113"/>
      <c r="EH822" s="113"/>
      <c r="EI822" s="113"/>
      <c r="EJ822" s="113"/>
      <c r="EK822" s="113"/>
      <c r="EL822" s="113"/>
      <c r="EM822" s="113"/>
      <c r="EN822" s="113"/>
      <c r="EO822" s="113"/>
      <c r="EP822" s="113"/>
      <c r="EQ822" s="113"/>
      <c r="ER822" s="113"/>
      <c r="ES822" s="113"/>
      <c r="ET822" s="113"/>
      <c r="EU822" s="113"/>
      <c r="EV822" s="113"/>
      <c r="EW822" s="113"/>
      <c r="EX822" s="113"/>
      <c r="EY822" s="113"/>
      <c r="EZ822" s="113"/>
      <c r="FA822" s="113"/>
      <c r="FB822" s="113"/>
      <c r="FC822" s="113"/>
      <c r="FD822" s="113"/>
      <c r="FE822" s="113"/>
      <c r="FF822" s="113"/>
      <c r="FG822" s="113"/>
      <c r="FH822" s="113"/>
      <c r="FI822" s="113"/>
      <c r="FJ822" s="113"/>
      <c r="FK822" s="113"/>
      <c r="FL822" s="113"/>
      <c r="FM822" s="113"/>
      <c r="FN822" s="113"/>
      <c r="FO822" s="113"/>
      <c r="FP822" s="113"/>
      <c r="FQ822" s="113"/>
      <c r="FR822" s="113"/>
      <c r="FS822" s="113"/>
      <c r="FT822" s="113"/>
      <c r="FU822" s="113"/>
      <c r="FV822" s="113"/>
      <c r="FW822" s="113"/>
      <c r="FX822" s="113"/>
      <c r="FY822" s="113"/>
      <c r="FZ822" s="113"/>
      <c r="GA822" s="113"/>
      <c r="GB822" s="113"/>
      <c r="GC822" s="113"/>
      <c r="GD822" s="113"/>
      <c r="GE822" s="113"/>
      <c r="GF822" s="113"/>
      <c r="GG822" s="113"/>
      <c r="GH822" s="113"/>
      <c r="GI822" s="113"/>
      <c r="GJ822" s="113"/>
      <c r="GK822" s="113"/>
      <c r="GL822" s="113"/>
      <c r="GM822" s="113"/>
      <c r="GN822" s="113"/>
      <c r="GO822" s="113"/>
      <c r="GP822" s="113"/>
      <c r="GQ822" s="113"/>
      <c r="GR822" s="113"/>
      <c r="GS822" s="113"/>
      <c r="GT822" s="113"/>
      <c r="GU822" s="113"/>
      <c r="GV822" s="113"/>
      <c r="GW822" s="113"/>
      <c r="GX822" s="113"/>
      <c r="GY822" s="113"/>
      <c r="GZ822" s="113"/>
      <c r="HA822" s="113"/>
      <c r="HB822" s="113"/>
      <c r="HC822" s="113"/>
      <c r="HD822" s="113"/>
      <c r="HE822" s="113"/>
      <c r="HF822" s="113"/>
      <c r="HG822" s="113"/>
      <c r="HH822" s="113"/>
      <c r="HI822" s="113"/>
      <c r="HJ822" s="113"/>
      <c r="HK822" s="113"/>
      <c r="HL822" s="113"/>
      <c r="HM822" s="113"/>
      <c r="HN822" s="113"/>
      <c r="HO822" s="113"/>
      <c r="HP822" s="113"/>
      <c r="HQ822" s="113"/>
      <c r="HR822" s="113"/>
      <c r="HS822" s="113"/>
      <c r="HT822" s="113"/>
      <c r="HU822" s="113"/>
      <c r="HV822" s="113"/>
      <c r="HW822" s="113"/>
      <c r="HX822" s="113"/>
      <c r="HY822" s="113"/>
      <c r="HZ822" s="113"/>
      <c r="IA822" s="113"/>
      <c r="IB822" s="113"/>
      <c r="IC822" s="113"/>
      <c r="ID822" s="113"/>
      <c r="IE822" s="113"/>
      <c r="IF822" s="113"/>
      <c r="IG822" s="113"/>
      <c r="IH822" s="113"/>
      <c r="II822" s="113"/>
      <c r="IJ822" s="113"/>
      <c r="IK822" s="113"/>
      <c r="IL822" s="113"/>
      <c r="IM822" s="113"/>
      <c r="IN822" s="113"/>
      <c r="IO822" s="113"/>
      <c r="IP822" s="113"/>
      <c r="IQ822" s="113"/>
      <c r="IR822" s="113"/>
      <c r="IS822" s="113"/>
      <c r="IT822" s="113"/>
      <c r="IU822" s="113"/>
      <c r="IV822" s="113"/>
    </row>
    <row r="823" customFormat="false" ht="32.3" hidden="false" customHeight="true" outlineLevel="0" collapsed="false">
      <c r="A823" s="230"/>
      <c r="B823" s="93"/>
      <c r="C823" s="93"/>
      <c r="D823" s="93"/>
      <c r="E823" s="93"/>
      <c r="F823" s="96"/>
      <c r="G823" s="28" t="s">
        <v>208</v>
      </c>
      <c r="H823" s="35" t="s">
        <v>2464</v>
      </c>
      <c r="I823" s="30"/>
      <c r="J823" s="36"/>
      <c r="K823" s="35" t="s">
        <v>2465</v>
      </c>
      <c r="L823" s="30"/>
      <c r="M823" s="36"/>
      <c r="N823" s="35" t="s">
        <v>2466</v>
      </c>
      <c r="O823" s="30"/>
      <c r="P823" s="36"/>
      <c r="Q823" s="35" t="n">
        <v>41.26</v>
      </c>
      <c r="R823" s="30" t="s">
        <v>39</v>
      </c>
      <c r="S823" s="36" t="n">
        <v>18.96</v>
      </c>
      <c r="T823" s="35" t="n">
        <v>9.158</v>
      </c>
      <c r="U823" s="33" t="s">
        <v>39</v>
      </c>
      <c r="V823" s="36" t="n">
        <v>4.551</v>
      </c>
      <c r="W823" s="35" t="s">
        <v>2467</v>
      </c>
      <c r="X823" s="33"/>
      <c r="Y823" s="36"/>
      <c r="Z823" s="373" t="s">
        <v>2468</v>
      </c>
      <c r="AA823" s="373"/>
      <c r="AB823" s="373"/>
      <c r="AC823" s="29"/>
      <c r="AD823" s="33"/>
      <c r="AE823" s="36"/>
      <c r="BM823" s="113"/>
      <c r="BN823" s="113"/>
      <c r="BO823" s="113"/>
      <c r="BP823" s="113"/>
      <c r="BQ823" s="113"/>
      <c r="BR823" s="113"/>
      <c r="BS823" s="113"/>
      <c r="BT823" s="113"/>
      <c r="BU823" s="113"/>
      <c r="BV823" s="113"/>
      <c r="BW823" s="113"/>
      <c r="BX823" s="113"/>
      <c r="BY823" s="113"/>
      <c r="BZ823" s="113"/>
      <c r="CA823" s="113"/>
      <c r="CB823" s="113"/>
      <c r="CC823" s="113"/>
      <c r="CD823" s="113"/>
      <c r="CE823" s="113"/>
      <c r="CF823" s="113"/>
      <c r="CG823" s="113"/>
      <c r="CH823" s="113"/>
      <c r="CI823" s="113"/>
      <c r="CJ823" s="113"/>
      <c r="CK823" s="113"/>
      <c r="CL823" s="113"/>
      <c r="CM823" s="113"/>
      <c r="CN823" s="113"/>
      <c r="CO823" s="113"/>
      <c r="CP823" s="113"/>
      <c r="CQ823" s="113"/>
      <c r="CR823" s="113"/>
      <c r="CS823" s="113"/>
      <c r="CT823" s="113"/>
      <c r="CU823" s="113"/>
      <c r="CV823" s="113"/>
      <c r="CW823" s="113"/>
      <c r="CX823" s="113"/>
      <c r="CY823" s="113"/>
      <c r="CZ823" s="113"/>
      <c r="DA823" s="113"/>
      <c r="DB823" s="113"/>
      <c r="DC823" s="113"/>
      <c r="DD823" s="113"/>
      <c r="DE823" s="113"/>
      <c r="DF823" s="113"/>
      <c r="DG823" s="113"/>
      <c r="DH823" s="113"/>
      <c r="DI823" s="113"/>
      <c r="DJ823" s="113"/>
      <c r="DK823" s="113"/>
      <c r="DL823" s="113"/>
      <c r="DM823" s="113"/>
      <c r="DN823" s="113"/>
      <c r="DO823" s="113"/>
      <c r="DP823" s="113"/>
      <c r="DQ823" s="113"/>
      <c r="DR823" s="113"/>
      <c r="DS823" s="113"/>
      <c r="DT823" s="113"/>
      <c r="DU823" s="113"/>
      <c r="DV823" s="113"/>
      <c r="DW823" s="113"/>
      <c r="DX823" s="113"/>
      <c r="DY823" s="113"/>
      <c r="DZ823" s="113"/>
      <c r="EA823" s="113"/>
      <c r="EB823" s="113"/>
      <c r="EC823" s="113"/>
      <c r="ED823" s="113"/>
      <c r="EE823" s="113"/>
      <c r="EF823" s="113"/>
      <c r="EG823" s="113"/>
      <c r="EH823" s="113"/>
      <c r="EI823" s="113"/>
      <c r="EJ823" s="113"/>
      <c r="EK823" s="113"/>
      <c r="EL823" s="113"/>
      <c r="EM823" s="113"/>
      <c r="EN823" s="113"/>
      <c r="EO823" s="113"/>
      <c r="EP823" s="113"/>
      <c r="EQ823" s="113"/>
      <c r="ER823" s="113"/>
      <c r="ES823" s="113"/>
      <c r="ET823" s="113"/>
      <c r="EU823" s="113"/>
      <c r="EV823" s="113"/>
      <c r="EW823" s="113"/>
      <c r="EX823" s="113"/>
      <c r="EY823" s="113"/>
      <c r="EZ823" s="113"/>
      <c r="FA823" s="113"/>
      <c r="FB823" s="113"/>
      <c r="FC823" s="113"/>
      <c r="FD823" s="113"/>
      <c r="FE823" s="113"/>
      <c r="FF823" s="113"/>
      <c r="FG823" s="113"/>
      <c r="FH823" s="113"/>
      <c r="FI823" s="113"/>
      <c r="FJ823" s="113"/>
      <c r="FK823" s="113"/>
      <c r="FL823" s="113"/>
      <c r="FM823" s="113"/>
      <c r="FN823" s="113"/>
      <c r="FO823" s="113"/>
      <c r="FP823" s="113"/>
      <c r="FQ823" s="113"/>
      <c r="FR823" s="113"/>
      <c r="FS823" s="113"/>
      <c r="FT823" s="113"/>
      <c r="FU823" s="113"/>
      <c r="FV823" s="113"/>
      <c r="FW823" s="113"/>
      <c r="FX823" s="113"/>
      <c r="FY823" s="113"/>
      <c r="FZ823" s="113"/>
      <c r="GA823" s="113"/>
      <c r="GB823" s="113"/>
      <c r="GC823" s="113"/>
      <c r="GD823" s="113"/>
      <c r="GE823" s="113"/>
      <c r="GF823" s="113"/>
      <c r="GG823" s="113"/>
      <c r="GH823" s="113"/>
      <c r="GI823" s="113"/>
      <c r="GJ823" s="113"/>
      <c r="GK823" s="113"/>
      <c r="GL823" s="113"/>
      <c r="GM823" s="113"/>
      <c r="GN823" s="113"/>
      <c r="GO823" s="113"/>
      <c r="GP823" s="113"/>
      <c r="GQ823" s="113"/>
      <c r="GR823" s="113"/>
      <c r="GS823" s="113"/>
      <c r="GT823" s="113"/>
      <c r="GU823" s="113"/>
      <c r="GV823" s="113"/>
      <c r="GW823" s="113"/>
      <c r="GX823" s="113"/>
      <c r="GY823" s="113"/>
      <c r="GZ823" s="113"/>
      <c r="HA823" s="113"/>
      <c r="HB823" s="113"/>
      <c r="HC823" s="113"/>
      <c r="HD823" s="113"/>
      <c r="HE823" s="113"/>
      <c r="HF823" s="113"/>
      <c r="HG823" s="113"/>
      <c r="HH823" s="113"/>
      <c r="HI823" s="113"/>
      <c r="HJ823" s="113"/>
      <c r="HK823" s="113"/>
      <c r="HL823" s="113"/>
      <c r="HM823" s="113"/>
      <c r="HN823" s="113"/>
      <c r="HO823" s="113"/>
      <c r="HP823" s="113"/>
      <c r="HQ823" s="113"/>
      <c r="HR823" s="113"/>
      <c r="HS823" s="113"/>
      <c r="HT823" s="113"/>
      <c r="HU823" s="113"/>
      <c r="HV823" s="113"/>
      <c r="HW823" s="113"/>
      <c r="HX823" s="113"/>
      <c r="HY823" s="113"/>
      <c r="HZ823" s="113"/>
      <c r="IA823" s="113"/>
      <c r="IB823" s="113"/>
      <c r="IC823" s="113"/>
      <c r="ID823" s="113"/>
      <c r="IE823" s="113"/>
      <c r="IF823" s="113"/>
      <c r="IG823" s="113"/>
      <c r="IH823" s="113"/>
      <c r="II823" s="113"/>
      <c r="IJ823" s="113"/>
      <c r="IK823" s="113"/>
      <c r="IL823" s="113"/>
      <c r="IM823" s="113"/>
      <c r="IN823" s="113"/>
      <c r="IO823" s="113"/>
      <c r="IP823" s="113"/>
      <c r="IQ823" s="113"/>
      <c r="IR823" s="113"/>
      <c r="IS823" s="113"/>
      <c r="IT823" s="113"/>
      <c r="IU823" s="113"/>
      <c r="IV823" s="113"/>
    </row>
    <row r="824" customFormat="false" ht="30.65" hidden="false" customHeight="true" outlineLevel="0" collapsed="false">
      <c r="A824" s="232"/>
      <c r="B824" s="232"/>
      <c r="C824" s="39"/>
      <c r="D824" s="39"/>
      <c r="E824" s="39"/>
      <c r="F824" s="40"/>
      <c r="G824" s="28" t="s">
        <v>176</v>
      </c>
      <c r="H824" s="205" t="str">
        <f aca="false">"&lt;"&amp;ROUND(RIGHT(H823,LEN(H823)-1)*81/1000,2)&amp;" ppb"</f>
        <v>&lt;78.34 ppb</v>
      </c>
      <c r="I824" s="33"/>
      <c r="J824" s="206"/>
      <c r="K824" s="29"/>
      <c r="L824" s="30"/>
      <c r="M824" s="31"/>
      <c r="N824" s="35"/>
      <c r="O824" s="33"/>
      <c r="P824" s="36"/>
      <c r="Q824" s="205" t="str">
        <f aca="false">ROUND(Q823*246/1000,2)&amp;" ppb"</f>
        <v>10.15 ppb</v>
      </c>
      <c r="R824" s="33" t="s">
        <v>39</v>
      </c>
      <c r="S824" s="206" t="str">
        <f aca="false">ROUND(S823*246/1000,2)&amp;" ppb"</f>
        <v>4.66 ppb</v>
      </c>
      <c r="T824" s="29"/>
      <c r="U824" s="31"/>
      <c r="V824" s="31"/>
      <c r="W824" s="35"/>
      <c r="X824" s="33"/>
      <c r="Y824" s="31"/>
      <c r="Z824" s="37"/>
      <c r="AA824" s="31"/>
      <c r="AB824" s="31"/>
      <c r="AC824" s="29"/>
      <c r="AD824" s="33"/>
      <c r="AE824" s="31"/>
      <c r="BM824" s="113"/>
      <c r="BN824" s="113"/>
      <c r="BO824" s="113"/>
      <c r="BP824" s="113"/>
      <c r="BQ824" s="113"/>
      <c r="BR824" s="113"/>
      <c r="BS824" s="113"/>
      <c r="BT824" s="113"/>
      <c r="BU824" s="113"/>
      <c r="BV824" s="113"/>
      <c r="BW824" s="113"/>
      <c r="BX824" s="113"/>
      <c r="BY824" s="113"/>
      <c r="BZ824" s="113"/>
      <c r="CA824" s="113"/>
      <c r="CB824" s="113"/>
      <c r="CC824" s="113"/>
      <c r="CD824" s="113"/>
      <c r="CE824" s="113"/>
      <c r="CF824" s="113"/>
      <c r="CG824" s="113"/>
      <c r="CH824" s="113"/>
      <c r="CI824" s="113"/>
      <c r="CJ824" s="113"/>
      <c r="CK824" s="113"/>
      <c r="CL824" s="113"/>
      <c r="CM824" s="113"/>
      <c r="CN824" s="113"/>
      <c r="CO824" s="113"/>
      <c r="CP824" s="113"/>
      <c r="CQ824" s="113"/>
      <c r="CR824" s="113"/>
      <c r="CS824" s="113"/>
      <c r="CT824" s="113"/>
      <c r="CU824" s="113"/>
      <c r="CV824" s="113"/>
      <c r="CW824" s="113"/>
      <c r="CX824" s="113"/>
      <c r="CY824" s="113"/>
      <c r="CZ824" s="113"/>
      <c r="DA824" s="113"/>
      <c r="DB824" s="113"/>
      <c r="DC824" s="113"/>
      <c r="DD824" s="113"/>
      <c r="DE824" s="113"/>
      <c r="DF824" s="113"/>
      <c r="DG824" s="113"/>
      <c r="DH824" s="113"/>
      <c r="DI824" s="113"/>
      <c r="DJ824" s="113"/>
      <c r="DK824" s="113"/>
      <c r="DL824" s="113"/>
      <c r="DM824" s="113"/>
      <c r="DN824" s="113"/>
      <c r="DO824" s="113"/>
      <c r="DP824" s="113"/>
      <c r="DQ824" s="113"/>
      <c r="DR824" s="113"/>
      <c r="DS824" s="113"/>
      <c r="DT824" s="113"/>
      <c r="DU824" s="113"/>
      <c r="DV824" s="113"/>
      <c r="DW824" s="113"/>
      <c r="DX824" s="113"/>
      <c r="DY824" s="113"/>
      <c r="DZ824" s="113"/>
      <c r="EA824" s="113"/>
      <c r="EB824" s="113"/>
      <c r="EC824" s="113"/>
      <c r="ED824" s="113"/>
      <c r="EE824" s="113"/>
      <c r="EF824" s="113"/>
      <c r="EG824" s="113"/>
      <c r="EH824" s="113"/>
      <c r="EI824" s="113"/>
      <c r="EJ824" s="113"/>
      <c r="EK824" s="113"/>
      <c r="EL824" s="113"/>
      <c r="EM824" s="113"/>
      <c r="EN824" s="113"/>
      <c r="EO824" s="113"/>
      <c r="EP824" s="113"/>
      <c r="EQ824" s="113"/>
      <c r="ER824" s="113"/>
      <c r="ES824" s="113"/>
      <c r="ET824" s="113"/>
      <c r="EU824" s="113"/>
      <c r="EV824" s="113"/>
      <c r="EW824" s="113"/>
      <c r="EX824" s="113"/>
      <c r="EY824" s="113"/>
      <c r="EZ824" s="113"/>
      <c r="FA824" s="113"/>
      <c r="FB824" s="113"/>
      <c r="FC824" s="113"/>
      <c r="FD824" s="113"/>
      <c r="FE824" s="113"/>
      <c r="FF824" s="113"/>
      <c r="FG824" s="113"/>
      <c r="FH824" s="113"/>
      <c r="FI824" s="113"/>
      <c r="FJ824" s="113"/>
      <c r="FK824" s="113"/>
      <c r="FL824" s="113"/>
      <c r="FM824" s="113"/>
      <c r="FN824" s="113"/>
      <c r="FO824" s="113"/>
      <c r="FP824" s="113"/>
      <c r="FQ824" s="113"/>
      <c r="FR824" s="113"/>
      <c r="FS824" s="113"/>
      <c r="FT824" s="113"/>
      <c r="FU824" s="113"/>
      <c r="FV824" s="113"/>
      <c r="FW824" s="113"/>
      <c r="FX824" s="113"/>
      <c r="FY824" s="113"/>
      <c r="FZ824" s="113"/>
      <c r="GA824" s="113"/>
      <c r="GB824" s="113"/>
      <c r="GC824" s="113"/>
      <c r="GD824" s="113"/>
      <c r="GE824" s="113"/>
      <c r="GF824" s="113"/>
      <c r="GG824" s="113"/>
      <c r="GH824" s="113"/>
      <c r="GI824" s="113"/>
      <c r="GJ824" s="113"/>
      <c r="GK824" s="113"/>
      <c r="GL824" s="113"/>
      <c r="GM824" s="113"/>
      <c r="GN824" s="113"/>
      <c r="GO824" s="113"/>
      <c r="GP824" s="113"/>
      <c r="GQ824" s="113"/>
      <c r="GR824" s="113"/>
      <c r="GS824" s="113"/>
      <c r="GT824" s="113"/>
      <c r="GU824" s="113"/>
      <c r="GV824" s="113"/>
      <c r="GW824" s="113"/>
      <c r="GX824" s="113"/>
      <c r="GY824" s="113"/>
      <c r="GZ824" s="113"/>
      <c r="HA824" s="113"/>
      <c r="HB824" s="113"/>
      <c r="HC824" s="113"/>
      <c r="HD824" s="113"/>
      <c r="HE824" s="113"/>
      <c r="HF824" s="113"/>
      <c r="HG824" s="113"/>
      <c r="HH824" s="113"/>
      <c r="HI824" s="113"/>
      <c r="HJ824" s="113"/>
      <c r="HK824" s="113"/>
      <c r="HL824" s="113"/>
      <c r="HM824" s="113"/>
      <c r="HN824" s="113"/>
      <c r="HO824" s="113"/>
      <c r="HP824" s="113"/>
      <c r="HQ824" s="113"/>
      <c r="HR824" s="113"/>
      <c r="HS824" s="113"/>
      <c r="HT824" s="113"/>
      <c r="HU824" s="113"/>
      <c r="HV824" s="113"/>
      <c r="HW824" s="113"/>
      <c r="HX824" s="113"/>
      <c r="HY824" s="113"/>
      <c r="HZ824" s="113"/>
      <c r="IA824" s="113"/>
      <c r="IB824" s="113"/>
      <c r="IC824" s="113"/>
      <c r="ID824" s="113"/>
      <c r="IE824" s="113"/>
      <c r="IF824" s="113"/>
      <c r="IG824" s="113"/>
      <c r="IH824" s="113"/>
      <c r="II824" s="113"/>
      <c r="IJ824" s="113"/>
      <c r="IK824" s="113"/>
      <c r="IL824" s="113"/>
      <c r="IM824" s="113"/>
      <c r="IN824" s="113"/>
      <c r="IO824" s="113"/>
      <c r="IP824" s="113"/>
      <c r="IQ824" s="113"/>
      <c r="IR824" s="113"/>
      <c r="IS824" s="113"/>
      <c r="IT824" s="113"/>
      <c r="IU824" s="113"/>
      <c r="IV824" s="113"/>
    </row>
    <row r="825" customFormat="false" ht="35.65" hidden="false" customHeight="true" outlineLevel="0" collapsed="false">
      <c r="A825" s="233" t="s">
        <v>2469</v>
      </c>
      <c r="B825" s="302" t="s">
        <v>2470</v>
      </c>
      <c r="C825" s="189" t="s">
        <v>2471</v>
      </c>
      <c r="D825" s="76" t="n">
        <v>13.031</v>
      </c>
      <c r="E825" s="42" t="s">
        <v>2472</v>
      </c>
      <c r="F825" s="62" t="n">
        <v>44988</v>
      </c>
      <c r="G825" s="63" t="s">
        <v>111</v>
      </c>
      <c r="H825" s="108"/>
      <c r="I825" s="109" t="s">
        <v>27</v>
      </c>
      <c r="J825" s="110"/>
      <c r="K825" s="108"/>
      <c r="L825" s="109" t="s">
        <v>28</v>
      </c>
      <c r="M825" s="110"/>
      <c r="N825" s="108"/>
      <c r="O825" s="109" t="s">
        <v>29</v>
      </c>
      <c r="P825" s="110"/>
      <c r="Q825" s="108"/>
      <c r="R825" s="109" t="s">
        <v>30</v>
      </c>
      <c r="S825" s="110"/>
      <c r="T825" s="111"/>
      <c r="U825" s="109" t="s">
        <v>112</v>
      </c>
      <c r="V825" s="110"/>
      <c r="W825" s="108"/>
      <c r="X825" s="109" t="s">
        <v>32</v>
      </c>
      <c r="Y825" s="110"/>
      <c r="Z825" s="108"/>
      <c r="AA825" s="109" t="s">
        <v>98</v>
      </c>
      <c r="AB825" s="110"/>
      <c r="AC825" s="112" t="s">
        <v>34</v>
      </c>
      <c r="AD825" s="112"/>
      <c r="AE825" s="112"/>
      <c r="BM825" s="113"/>
      <c r="BN825" s="113"/>
      <c r="BO825" s="113"/>
      <c r="BP825" s="113"/>
      <c r="BQ825" s="113"/>
      <c r="BR825" s="113"/>
      <c r="BS825" s="113"/>
      <c r="BT825" s="113"/>
      <c r="BU825" s="113"/>
      <c r="BV825" s="113"/>
      <c r="BW825" s="113"/>
      <c r="BX825" s="113"/>
      <c r="BY825" s="113"/>
      <c r="BZ825" s="113"/>
      <c r="CA825" s="113"/>
      <c r="CB825" s="113"/>
      <c r="CC825" s="113"/>
      <c r="CD825" s="113"/>
      <c r="CE825" s="113"/>
      <c r="CF825" s="113"/>
      <c r="CG825" s="113"/>
      <c r="CH825" s="113"/>
      <c r="CI825" s="113"/>
      <c r="CJ825" s="113"/>
      <c r="CK825" s="113"/>
      <c r="CL825" s="113"/>
      <c r="CM825" s="113"/>
      <c r="CN825" s="113"/>
      <c r="CO825" s="113"/>
      <c r="CP825" s="113"/>
      <c r="CQ825" s="113"/>
      <c r="CR825" s="113"/>
      <c r="CS825" s="113"/>
      <c r="CT825" s="113"/>
      <c r="CU825" s="113"/>
      <c r="CV825" s="113"/>
      <c r="CW825" s="113"/>
      <c r="CX825" s="113"/>
      <c r="CY825" s="113"/>
      <c r="CZ825" s="113"/>
      <c r="DA825" s="113"/>
      <c r="DB825" s="113"/>
      <c r="DC825" s="113"/>
      <c r="DD825" s="113"/>
      <c r="DE825" s="113"/>
      <c r="DF825" s="113"/>
      <c r="DG825" s="113"/>
      <c r="DH825" s="113"/>
      <c r="DI825" s="113"/>
      <c r="DJ825" s="113"/>
      <c r="DK825" s="113"/>
      <c r="DL825" s="113"/>
      <c r="DM825" s="113"/>
      <c r="DN825" s="113"/>
      <c r="DO825" s="113"/>
      <c r="DP825" s="113"/>
      <c r="DQ825" s="113"/>
      <c r="DR825" s="113"/>
      <c r="DS825" s="113"/>
      <c r="DT825" s="113"/>
      <c r="DU825" s="113"/>
      <c r="DV825" s="113"/>
      <c r="DW825" s="113"/>
      <c r="DX825" s="113"/>
      <c r="DY825" s="113"/>
      <c r="DZ825" s="113"/>
      <c r="EA825" s="113"/>
      <c r="EB825" s="113"/>
      <c r="EC825" s="113"/>
      <c r="ED825" s="113"/>
      <c r="EE825" s="113"/>
      <c r="EF825" s="113"/>
      <c r="EG825" s="113"/>
      <c r="EH825" s="113"/>
      <c r="EI825" s="113"/>
      <c r="EJ825" s="113"/>
      <c r="EK825" s="113"/>
      <c r="EL825" s="113"/>
      <c r="EM825" s="113"/>
      <c r="EN825" s="113"/>
      <c r="EO825" s="113"/>
      <c r="EP825" s="113"/>
      <c r="EQ825" s="113"/>
      <c r="ER825" s="113"/>
      <c r="ES825" s="113"/>
      <c r="ET825" s="113"/>
      <c r="EU825" s="113"/>
      <c r="EV825" s="113"/>
      <c r="EW825" s="113"/>
      <c r="EX825" s="113"/>
      <c r="EY825" s="113"/>
      <c r="EZ825" s="113"/>
      <c r="FA825" s="113"/>
      <c r="FB825" s="113"/>
      <c r="FC825" s="113"/>
      <c r="FD825" s="113"/>
      <c r="FE825" s="113"/>
      <c r="FF825" s="113"/>
      <c r="FG825" s="113"/>
      <c r="FH825" s="113"/>
      <c r="FI825" s="113"/>
      <c r="FJ825" s="113"/>
      <c r="FK825" s="113"/>
      <c r="FL825" s="113"/>
      <c r="FM825" s="113"/>
      <c r="FN825" s="113"/>
      <c r="FO825" s="113"/>
      <c r="FP825" s="113"/>
      <c r="FQ825" s="113"/>
      <c r="FR825" s="113"/>
      <c r="FS825" s="113"/>
      <c r="FT825" s="113"/>
      <c r="FU825" s="113"/>
      <c r="FV825" s="113"/>
      <c r="FW825" s="113"/>
      <c r="FX825" s="113"/>
      <c r="FY825" s="113"/>
      <c r="FZ825" s="113"/>
      <c r="GA825" s="113"/>
      <c r="GB825" s="113"/>
      <c r="GC825" s="113"/>
      <c r="GD825" s="113"/>
      <c r="GE825" s="113"/>
      <c r="GF825" s="113"/>
      <c r="GG825" s="113"/>
      <c r="GH825" s="113"/>
      <c r="GI825" s="113"/>
      <c r="GJ825" s="113"/>
      <c r="GK825" s="113"/>
      <c r="GL825" s="113"/>
      <c r="GM825" s="113"/>
      <c r="GN825" s="113"/>
      <c r="GO825" s="113"/>
      <c r="GP825" s="113"/>
      <c r="GQ825" s="113"/>
      <c r="GR825" s="113"/>
      <c r="GS825" s="113"/>
      <c r="GT825" s="113"/>
      <c r="GU825" s="113"/>
      <c r="GV825" s="113"/>
      <c r="GW825" s="113"/>
      <c r="GX825" s="113"/>
      <c r="GY825" s="113"/>
      <c r="GZ825" s="113"/>
      <c r="HA825" s="113"/>
      <c r="HB825" s="113"/>
      <c r="HC825" s="113"/>
      <c r="HD825" s="113"/>
      <c r="HE825" s="113"/>
      <c r="HF825" s="113"/>
      <c r="HG825" s="113"/>
      <c r="HH825" s="113"/>
      <c r="HI825" s="113"/>
      <c r="HJ825" s="113"/>
      <c r="HK825" s="113"/>
      <c r="HL825" s="113"/>
      <c r="HM825" s="113"/>
      <c r="HN825" s="113"/>
      <c r="HO825" s="113"/>
      <c r="HP825" s="113"/>
      <c r="HQ825" s="113"/>
      <c r="HR825" s="113"/>
      <c r="HS825" s="113"/>
      <c r="HT825" s="113"/>
      <c r="HU825" s="113"/>
      <c r="HV825" s="113"/>
      <c r="HW825" s="113"/>
      <c r="HX825" s="113"/>
      <c r="HY825" s="113"/>
      <c r="HZ825" s="113"/>
      <c r="IA825" s="113"/>
      <c r="IB825" s="113"/>
      <c r="IC825" s="113"/>
      <c r="ID825" s="113"/>
      <c r="IE825" s="113"/>
      <c r="IF825" s="113"/>
      <c r="IG825" s="113"/>
      <c r="IH825" s="113"/>
      <c r="II825" s="113"/>
      <c r="IJ825" s="113"/>
      <c r="IK825" s="113"/>
      <c r="IL825" s="113"/>
      <c r="IM825" s="113"/>
      <c r="IN825" s="113"/>
      <c r="IO825" s="113"/>
      <c r="IP825" s="113"/>
      <c r="IQ825" s="113"/>
      <c r="IR825" s="113"/>
      <c r="IS825" s="113"/>
      <c r="IT825" s="113"/>
      <c r="IU825" s="113"/>
      <c r="IV825" s="113"/>
    </row>
    <row r="826" customFormat="false" ht="35.65" hidden="false" customHeight="true" outlineLevel="0" collapsed="false">
      <c r="A826" s="86" t="s">
        <v>2473</v>
      </c>
      <c r="B826" s="86"/>
      <c r="C826" s="86"/>
      <c r="D826" s="86"/>
      <c r="E826" s="86"/>
      <c r="F826" s="89" t="n">
        <v>45002</v>
      </c>
      <c r="G826" s="63" t="s">
        <v>208</v>
      </c>
      <c r="H826" s="77" t="s">
        <v>2474</v>
      </c>
      <c r="I826" s="70"/>
      <c r="J826" s="58"/>
      <c r="K826" s="77" t="s">
        <v>2475</v>
      </c>
      <c r="L826" s="70"/>
      <c r="M826" s="58"/>
      <c r="N826" s="77" t="s">
        <v>2476</v>
      </c>
      <c r="O826" s="70"/>
      <c r="P826" s="58"/>
      <c r="Q826" s="77" t="s">
        <v>2477</v>
      </c>
      <c r="R826" s="70"/>
      <c r="S826" s="58"/>
      <c r="T826" s="56" t="n">
        <v>1780.1</v>
      </c>
      <c r="U826" s="91" t="s">
        <v>39</v>
      </c>
      <c r="V826" s="58" t="n">
        <v>962</v>
      </c>
      <c r="W826" s="77" t="s">
        <v>2478</v>
      </c>
      <c r="X826" s="57"/>
      <c r="Y826" s="58"/>
      <c r="Z826" s="77" t="s">
        <v>2479</v>
      </c>
      <c r="AA826" s="70"/>
      <c r="AB826" s="58"/>
      <c r="AC826" s="69"/>
      <c r="AD826" s="69"/>
      <c r="AE826" s="69"/>
      <c r="BM826" s="113"/>
      <c r="BN826" s="113"/>
      <c r="BO826" s="113"/>
      <c r="BP826" s="113"/>
      <c r="BQ826" s="113"/>
      <c r="BR826" s="113"/>
      <c r="BS826" s="113"/>
      <c r="BT826" s="113"/>
      <c r="BU826" s="113"/>
      <c r="BV826" s="113"/>
      <c r="BW826" s="113"/>
      <c r="BX826" s="113"/>
      <c r="BY826" s="113"/>
      <c r="BZ826" s="113"/>
      <c r="CA826" s="113"/>
      <c r="CB826" s="113"/>
      <c r="CC826" s="113"/>
      <c r="CD826" s="113"/>
      <c r="CE826" s="113"/>
      <c r="CF826" s="113"/>
      <c r="CG826" s="113"/>
      <c r="CH826" s="113"/>
      <c r="CI826" s="113"/>
      <c r="CJ826" s="113"/>
      <c r="CK826" s="113"/>
      <c r="CL826" s="113"/>
      <c r="CM826" s="113"/>
      <c r="CN826" s="113"/>
      <c r="CO826" s="113"/>
      <c r="CP826" s="113"/>
      <c r="CQ826" s="113"/>
      <c r="CR826" s="113"/>
      <c r="CS826" s="113"/>
      <c r="CT826" s="113"/>
      <c r="CU826" s="113"/>
      <c r="CV826" s="113"/>
      <c r="CW826" s="113"/>
      <c r="CX826" s="113"/>
      <c r="CY826" s="113"/>
      <c r="CZ826" s="113"/>
      <c r="DA826" s="113"/>
      <c r="DB826" s="113"/>
      <c r="DC826" s="113"/>
      <c r="DD826" s="113"/>
      <c r="DE826" s="113"/>
      <c r="DF826" s="113"/>
      <c r="DG826" s="113"/>
      <c r="DH826" s="113"/>
      <c r="DI826" s="113"/>
      <c r="DJ826" s="113"/>
      <c r="DK826" s="113"/>
      <c r="DL826" s="113"/>
      <c r="DM826" s="113"/>
      <c r="DN826" s="113"/>
      <c r="DO826" s="113"/>
      <c r="DP826" s="113"/>
      <c r="DQ826" s="113"/>
      <c r="DR826" s="113"/>
      <c r="DS826" s="113"/>
      <c r="DT826" s="113"/>
      <c r="DU826" s="113"/>
      <c r="DV826" s="113"/>
      <c r="DW826" s="113"/>
      <c r="DX826" s="113"/>
      <c r="DY826" s="113"/>
      <c r="DZ826" s="113"/>
      <c r="EA826" s="113"/>
      <c r="EB826" s="113"/>
      <c r="EC826" s="113"/>
      <c r="ED826" s="113"/>
      <c r="EE826" s="113"/>
      <c r="EF826" s="113"/>
      <c r="EG826" s="113"/>
      <c r="EH826" s="113"/>
      <c r="EI826" s="113"/>
      <c r="EJ826" s="113"/>
      <c r="EK826" s="113"/>
      <c r="EL826" s="113"/>
      <c r="EM826" s="113"/>
      <c r="EN826" s="113"/>
      <c r="EO826" s="113"/>
      <c r="EP826" s="113"/>
      <c r="EQ826" s="113"/>
      <c r="ER826" s="113"/>
      <c r="ES826" s="113"/>
      <c r="ET826" s="113"/>
      <c r="EU826" s="113"/>
      <c r="EV826" s="113"/>
      <c r="EW826" s="113"/>
      <c r="EX826" s="113"/>
      <c r="EY826" s="113"/>
      <c r="EZ826" s="113"/>
      <c r="FA826" s="113"/>
      <c r="FB826" s="113"/>
      <c r="FC826" s="113"/>
      <c r="FD826" s="113"/>
      <c r="FE826" s="113"/>
      <c r="FF826" s="113"/>
      <c r="FG826" s="113"/>
      <c r="FH826" s="113"/>
      <c r="FI826" s="113"/>
      <c r="FJ826" s="113"/>
      <c r="FK826" s="113"/>
      <c r="FL826" s="113"/>
      <c r="FM826" s="113"/>
      <c r="FN826" s="113"/>
      <c r="FO826" s="113"/>
      <c r="FP826" s="113"/>
      <c r="FQ826" s="113"/>
      <c r="FR826" s="113"/>
      <c r="FS826" s="113"/>
      <c r="FT826" s="113"/>
      <c r="FU826" s="113"/>
      <c r="FV826" s="113"/>
      <c r="FW826" s="113"/>
      <c r="FX826" s="113"/>
      <c r="FY826" s="113"/>
      <c r="FZ826" s="113"/>
      <c r="GA826" s="113"/>
      <c r="GB826" s="113"/>
      <c r="GC826" s="113"/>
      <c r="GD826" s="113"/>
      <c r="GE826" s="113"/>
      <c r="GF826" s="113"/>
      <c r="GG826" s="113"/>
      <c r="GH826" s="113"/>
      <c r="GI826" s="113"/>
      <c r="GJ826" s="113"/>
      <c r="GK826" s="113"/>
      <c r="GL826" s="113"/>
      <c r="GM826" s="113"/>
      <c r="GN826" s="113"/>
      <c r="GO826" s="113"/>
      <c r="GP826" s="113"/>
      <c r="GQ826" s="113"/>
      <c r="GR826" s="113"/>
      <c r="GS826" s="113"/>
      <c r="GT826" s="113"/>
      <c r="GU826" s="113"/>
      <c r="GV826" s="113"/>
      <c r="GW826" s="113"/>
      <c r="GX826" s="113"/>
      <c r="GY826" s="113"/>
      <c r="GZ826" s="113"/>
      <c r="HA826" s="113"/>
      <c r="HB826" s="113"/>
      <c r="HC826" s="113"/>
      <c r="HD826" s="113"/>
      <c r="HE826" s="113"/>
      <c r="HF826" s="113"/>
      <c r="HG826" s="113"/>
      <c r="HH826" s="113"/>
      <c r="HI826" s="113"/>
      <c r="HJ826" s="113"/>
      <c r="HK826" s="113"/>
      <c r="HL826" s="113"/>
      <c r="HM826" s="113"/>
      <c r="HN826" s="113"/>
      <c r="HO826" s="113"/>
      <c r="HP826" s="113"/>
      <c r="HQ826" s="113"/>
      <c r="HR826" s="113"/>
      <c r="HS826" s="113"/>
      <c r="HT826" s="113"/>
      <c r="HU826" s="113"/>
      <c r="HV826" s="113"/>
      <c r="HW826" s="113"/>
      <c r="HX826" s="113"/>
      <c r="HY826" s="113"/>
      <c r="HZ826" s="113"/>
      <c r="IA826" s="113"/>
      <c r="IB826" s="113"/>
      <c r="IC826" s="113"/>
      <c r="ID826" s="113"/>
      <c r="IE826" s="113"/>
      <c r="IF826" s="113"/>
      <c r="IG826" s="113"/>
      <c r="IH826" s="113"/>
      <c r="II826" s="113"/>
      <c r="IJ826" s="113"/>
      <c r="IK826" s="113"/>
      <c r="IL826" s="113"/>
      <c r="IM826" s="113"/>
      <c r="IN826" s="113"/>
      <c r="IO826" s="113"/>
      <c r="IP826" s="113"/>
      <c r="IQ826" s="113"/>
      <c r="IR826" s="113"/>
      <c r="IS826" s="113"/>
      <c r="IT826" s="113"/>
      <c r="IU826" s="113"/>
      <c r="IV826" s="113"/>
    </row>
    <row r="827" customFormat="false" ht="41.45" hidden="false" customHeight="true" outlineLevel="0" collapsed="false">
      <c r="A827" s="86"/>
      <c r="B827" s="234"/>
      <c r="C827" s="86"/>
      <c r="D827" s="86"/>
      <c r="E827" s="86"/>
      <c r="F827" s="89"/>
      <c r="G827" s="63" t="s">
        <v>176</v>
      </c>
      <c r="H827" s="209" t="str">
        <f aca="false">"&lt;"&amp;ROUND(RIGHT(H826,LEN(H826)-1)*81/1000,2)&amp;" ppb"</f>
        <v>&lt;1.4 ppb</v>
      </c>
      <c r="I827" s="70"/>
      <c r="J827" s="210"/>
      <c r="K827" s="209" t="str">
        <f aca="false">"&lt;"&amp;ROUND(RIGHT(K826,LEN(K826)-1)*81/1000,2)&amp;" ppb"</f>
        <v>&lt;10.68 ppb</v>
      </c>
      <c r="L827" s="70"/>
      <c r="M827" s="210"/>
      <c r="N827" s="209" t="str">
        <f aca="false">"&lt;"&amp;ROUND(RIGHT(N826,LEN(N826)-1)*1760/1000,2)&amp;" ppb"</f>
        <v>&lt;13.78 ppb</v>
      </c>
      <c r="O827" s="70"/>
      <c r="P827" s="210"/>
      <c r="Q827" s="209" t="str">
        <f aca="false">"&lt;"&amp;ROUND(RIGHT(Q826,LEN(Q826)-1)*246/1000,2)&amp;" ppb"</f>
        <v>&lt;4.65 ppb</v>
      </c>
      <c r="R827" s="70"/>
      <c r="S827" s="210"/>
      <c r="T827" s="209" t="str">
        <f aca="false">ROUND(T826*32300/1000000,2)&amp;" ppm"</f>
        <v>57.5 ppm</v>
      </c>
      <c r="U827" s="91" t="s">
        <v>39</v>
      </c>
      <c r="V827" s="210" t="str">
        <f aca="false">ROUND(V826*32300/1000000,2)&amp;" ppm"</f>
        <v>31.07 ppm</v>
      </c>
      <c r="W827" s="71"/>
      <c r="X827" s="70"/>
      <c r="Y827" s="72"/>
      <c r="Z827" s="71"/>
      <c r="AA827" s="70"/>
      <c r="AB827" s="72"/>
      <c r="AC827" s="73"/>
      <c r="AD827" s="70"/>
      <c r="AE827" s="74"/>
      <c r="BM827" s="113"/>
      <c r="BN827" s="113"/>
      <c r="BO827" s="113"/>
      <c r="BP827" s="113"/>
      <c r="BQ827" s="113"/>
      <c r="BR827" s="113"/>
      <c r="BS827" s="113"/>
      <c r="BT827" s="113"/>
      <c r="BU827" s="113"/>
      <c r="BV827" s="113"/>
      <c r="BW827" s="113"/>
      <c r="BX827" s="113"/>
      <c r="BY827" s="113"/>
      <c r="BZ827" s="113"/>
      <c r="CA827" s="113"/>
      <c r="CB827" s="113"/>
      <c r="CC827" s="113"/>
      <c r="CD827" s="113"/>
      <c r="CE827" s="113"/>
      <c r="CF827" s="113"/>
      <c r="CG827" s="113"/>
      <c r="CH827" s="113"/>
      <c r="CI827" s="113"/>
      <c r="CJ827" s="113"/>
      <c r="CK827" s="113"/>
      <c r="CL827" s="113"/>
      <c r="CM827" s="113"/>
      <c r="CN827" s="113"/>
      <c r="CO827" s="113"/>
      <c r="CP827" s="113"/>
      <c r="CQ827" s="113"/>
      <c r="CR827" s="113"/>
      <c r="CS827" s="113"/>
      <c r="CT827" s="113"/>
      <c r="CU827" s="113"/>
      <c r="CV827" s="113"/>
      <c r="CW827" s="113"/>
      <c r="CX827" s="113"/>
      <c r="CY827" s="113"/>
      <c r="CZ827" s="113"/>
      <c r="DA827" s="113"/>
      <c r="DB827" s="113"/>
      <c r="DC827" s="113"/>
      <c r="DD827" s="113"/>
      <c r="DE827" s="113"/>
      <c r="DF827" s="113"/>
      <c r="DG827" s="113"/>
      <c r="DH827" s="113"/>
      <c r="DI827" s="113"/>
      <c r="DJ827" s="113"/>
      <c r="DK827" s="113"/>
      <c r="DL827" s="113"/>
      <c r="DM827" s="113"/>
      <c r="DN827" s="113"/>
      <c r="DO827" s="113"/>
      <c r="DP827" s="113"/>
      <c r="DQ827" s="113"/>
      <c r="DR827" s="113"/>
      <c r="DS827" s="113"/>
      <c r="DT827" s="113"/>
      <c r="DU827" s="113"/>
      <c r="DV827" s="113"/>
      <c r="DW827" s="113"/>
      <c r="DX827" s="113"/>
      <c r="DY827" s="113"/>
      <c r="DZ827" s="113"/>
      <c r="EA827" s="113"/>
      <c r="EB827" s="113"/>
      <c r="EC827" s="113"/>
      <c r="ED827" s="113"/>
      <c r="EE827" s="113"/>
      <c r="EF827" s="113"/>
      <c r="EG827" s="113"/>
      <c r="EH827" s="113"/>
      <c r="EI827" s="113"/>
      <c r="EJ827" s="113"/>
      <c r="EK827" s="113"/>
      <c r="EL827" s="113"/>
      <c r="EM827" s="113"/>
      <c r="EN827" s="113"/>
      <c r="EO827" s="113"/>
      <c r="EP827" s="113"/>
      <c r="EQ827" s="113"/>
      <c r="ER827" s="113"/>
      <c r="ES827" s="113"/>
      <c r="ET827" s="113"/>
      <c r="EU827" s="113"/>
      <c r="EV827" s="113"/>
      <c r="EW827" s="113"/>
      <c r="EX827" s="113"/>
      <c r="EY827" s="113"/>
      <c r="EZ827" s="113"/>
      <c r="FA827" s="113"/>
      <c r="FB827" s="113"/>
      <c r="FC827" s="113"/>
      <c r="FD827" s="113"/>
      <c r="FE827" s="113"/>
      <c r="FF827" s="113"/>
      <c r="FG827" s="113"/>
      <c r="FH827" s="113"/>
      <c r="FI827" s="113"/>
      <c r="FJ827" s="113"/>
      <c r="FK827" s="113"/>
      <c r="FL827" s="113"/>
      <c r="FM827" s="113"/>
      <c r="FN827" s="113"/>
      <c r="FO827" s="113"/>
      <c r="FP827" s="113"/>
      <c r="FQ827" s="113"/>
      <c r="FR827" s="113"/>
      <c r="FS827" s="113"/>
      <c r="FT827" s="113"/>
      <c r="FU827" s="113"/>
      <c r="FV827" s="113"/>
      <c r="FW827" s="113"/>
      <c r="FX827" s="113"/>
      <c r="FY827" s="113"/>
      <c r="FZ827" s="113"/>
      <c r="GA827" s="113"/>
      <c r="GB827" s="113"/>
      <c r="GC827" s="113"/>
      <c r="GD827" s="113"/>
      <c r="GE827" s="113"/>
      <c r="GF827" s="113"/>
      <c r="GG827" s="113"/>
      <c r="GH827" s="113"/>
      <c r="GI827" s="113"/>
      <c r="GJ827" s="113"/>
      <c r="GK827" s="113"/>
      <c r="GL827" s="113"/>
      <c r="GM827" s="113"/>
      <c r="GN827" s="113"/>
      <c r="GO827" s="113"/>
      <c r="GP827" s="113"/>
      <c r="GQ827" s="113"/>
      <c r="GR827" s="113"/>
      <c r="GS827" s="113"/>
      <c r="GT827" s="113"/>
      <c r="GU827" s="113"/>
      <c r="GV827" s="113"/>
      <c r="GW827" s="113"/>
      <c r="GX827" s="113"/>
      <c r="GY827" s="113"/>
      <c r="GZ827" s="113"/>
      <c r="HA827" s="113"/>
      <c r="HB827" s="113"/>
      <c r="HC827" s="113"/>
      <c r="HD827" s="113"/>
      <c r="HE827" s="113"/>
      <c r="HF827" s="113"/>
      <c r="HG827" s="113"/>
      <c r="HH827" s="113"/>
      <c r="HI827" s="113"/>
      <c r="HJ827" s="113"/>
      <c r="HK827" s="113"/>
      <c r="HL827" s="113"/>
      <c r="HM827" s="113"/>
      <c r="HN827" s="113"/>
      <c r="HO827" s="113"/>
      <c r="HP827" s="113"/>
      <c r="HQ827" s="113"/>
      <c r="HR827" s="113"/>
      <c r="HS827" s="113"/>
      <c r="HT827" s="113"/>
      <c r="HU827" s="113"/>
      <c r="HV827" s="113"/>
      <c r="HW827" s="113"/>
      <c r="HX827" s="113"/>
      <c r="HY827" s="113"/>
      <c r="HZ827" s="113"/>
      <c r="IA827" s="113"/>
      <c r="IB827" s="113"/>
      <c r="IC827" s="113"/>
      <c r="ID827" s="113"/>
      <c r="IE827" s="113"/>
      <c r="IF827" s="113"/>
      <c r="IG827" s="113"/>
      <c r="IH827" s="113"/>
      <c r="II827" s="113"/>
      <c r="IJ827" s="113"/>
      <c r="IK827" s="113"/>
      <c r="IL827" s="113"/>
      <c r="IM827" s="113"/>
      <c r="IN827" s="113"/>
      <c r="IO827" s="113"/>
      <c r="IP827" s="113"/>
      <c r="IQ827" s="113"/>
      <c r="IR827" s="113"/>
      <c r="IS827" s="113"/>
      <c r="IT827" s="113"/>
      <c r="IU827" s="113"/>
      <c r="IV827" s="113"/>
    </row>
    <row r="828" customFormat="false" ht="35.65" hidden="false" customHeight="true" outlineLevel="0" collapsed="false">
      <c r="A828" s="86"/>
      <c r="B828" s="234"/>
      <c r="C828" s="86"/>
      <c r="D828" s="86"/>
      <c r="E828" s="86"/>
      <c r="F828" s="89"/>
      <c r="G828" s="63" t="s">
        <v>111</v>
      </c>
      <c r="H828" s="134" t="s">
        <v>115</v>
      </c>
      <c r="I828" s="134"/>
      <c r="J828" s="134"/>
      <c r="K828" s="108"/>
      <c r="L828" s="109" t="s">
        <v>80</v>
      </c>
      <c r="M828" s="110"/>
      <c r="N828" s="135"/>
      <c r="O828" s="109" t="s">
        <v>81</v>
      </c>
      <c r="P828" s="136"/>
      <c r="Q828" s="135"/>
      <c r="R828" s="109" t="s">
        <v>117</v>
      </c>
      <c r="S828" s="136"/>
      <c r="T828" s="111"/>
      <c r="U828" s="109" t="s">
        <v>1925</v>
      </c>
      <c r="V828" s="137"/>
      <c r="W828" s="111"/>
      <c r="X828" s="109" t="s">
        <v>1926</v>
      </c>
      <c r="Y828" s="137"/>
      <c r="Z828" s="111"/>
      <c r="AA828" s="109" t="s">
        <v>2463</v>
      </c>
      <c r="AB828" s="137"/>
      <c r="AC828" s="108"/>
      <c r="AD828" s="109"/>
      <c r="AE828" s="110"/>
      <c r="BM828" s="113"/>
      <c r="BN828" s="113"/>
      <c r="BO828" s="113"/>
      <c r="BP828" s="113"/>
      <c r="BQ828" s="113"/>
      <c r="BR828" s="113"/>
      <c r="BS828" s="113"/>
      <c r="BT828" s="113"/>
      <c r="BU828" s="113"/>
      <c r="BV828" s="113"/>
      <c r="BW828" s="113"/>
      <c r="BX828" s="113"/>
      <c r="BY828" s="113"/>
      <c r="BZ828" s="113"/>
      <c r="CA828" s="113"/>
      <c r="CB828" s="113"/>
      <c r="CC828" s="113"/>
      <c r="CD828" s="113"/>
      <c r="CE828" s="113"/>
      <c r="CF828" s="113"/>
      <c r="CG828" s="113"/>
      <c r="CH828" s="113"/>
      <c r="CI828" s="113"/>
      <c r="CJ828" s="113"/>
      <c r="CK828" s="113"/>
      <c r="CL828" s="113"/>
      <c r="CM828" s="113"/>
      <c r="CN828" s="113"/>
      <c r="CO828" s="113"/>
      <c r="CP828" s="113"/>
      <c r="CQ828" s="113"/>
      <c r="CR828" s="113"/>
      <c r="CS828" s="113"/>
      <c r="CT828" s="113"/>
      <c r="CU828" s="113"/>
      <c r="CV828" s="113"/>
      <c r="CW828" s="113"/>
      <c r="CX828" s="113"/>
      <c r="CY828" s="113"/>
      <c r="CZ828" s="113"/>
      <c r="DA828" s="113"/>
      <c r="DB828" s="113"/>
      <c r="DC828" s="113"/>
      <c r="DD828" s="113"/>
      <c r="DE828" s="113"/>
      <c r="DF828" s="113"/>
      <c r="DG828" s="113"/>
      <c r="DH828" s="113"/>
      <c r="DI828" s="113"/>
      <c r="DJ828" s="113"/>
      <c r="DK828" s="113"/>
      <c r="DL828" s="113"/>
      <c r="DM828" s="113"/>
      <c r="DN828" s="113"/>
      <c r="DO828" s="113"/>
      <c r="DP828" s="113"/>
      <c r="DQ828" s="113"/>
      <c r="DR828" s="113"/>
      <c r="DS828" s="113"/>
      <c r="DT828" s="113"/>
      <c r="DU828" s="113"/>
      <c r="DV828" s="113"/>
      <c r="DW828" s="113"/>
      <c r="DX828" s="113"/>
      <c r="DY828" s="113"/>
      <c r="DZ828" s="113"/>
      <c r="EA828" s="113"/>
      <c r="EB828" s="113"/>
      <c r="EC828" s="113"/>
      <c r="ED828" s="113"/>
      <c r="EE828" s="113"/>
      <c r="EF828" s="113"/>
      <c r="EG828" s="113"/>
      <c r="EH828" s="113"/>
      <c r="EI828" s="113"/>
      <c r="EJ828" s="113"/>
      <c r="EK828" s="113"/>
      <c r="EL828" s="113"/>
      <c r="EM828" s="113"/>
      <c r="EN828" s="113"/>
      <c r="EO828" s="113"/>
      <c r="EP828" s="113"/>
      <c r="EQ828" s="113"/>
      <c r="ER828" s="113"/>
      <c r="ES828" s="113"/>
      <c r="ET828" s="113"/>
      <c r="EU828" s="113"/>
      <c r="EV828" s="113"/>
      <c r="EW828" s="113"/>
      <c r="EX828" s="113"/>
      <c r="EY828" s="113"/>
      <c r="EZ828" s="113"/>
      <c r="FA828" s="113"/>
      <c r="FB828" s="113"/>
      <c r="FC828" s="113"/>
      <c r="FD828" s="113"/>
      <c r="FE828" s="113"/>
      <c r="FF828" s="113"/>
      <c r="FG828" s="113"/>
      <c r="FH828" s="113"/>
      <c r="FI828" s="113"/>
      <c r="FJ828" s="113"/>
      <c r="FK828" s="113"/>
      <c r="FL828" s="113"/>
      <c r="FM828" s="113"/>
      <c r="FN828" s="113"/>
      <c r="FO828" s="113"/>
      <c r="FP828" s="113"/>
      <c r="FQ828" s="113"/>
      <c r="FR828" s="113"/>
      <c r="FS828" s="113"/>
      <c r="FT828" s="113"/>
      <c r="FU828" s="113"/>
      <c r="FV828" s="113"/>
      <c r="FW828" s="113"/>
      <c r="FX828" s="113"/>
      <c r="FY828" s="113"/>
      <c r="FZ828" s="113"/>
      <c r="GA828" s="113"/>
      <c r="GB828" s="113"/>
      <c r="GC828" s="113"/>
      <c r="GD828" s="113"/>
      <c r="GE828" s="113"/>
      <c r="GF828" s="113"/>
      <c r="GG828" s="113"/>
      <c r="GH828" s="113"/>
      <c r="GI828" s="113"/>
      <c r="GJ828" s="113"/>
      <c r="GK828" s="113"/>
      <c r="GL828" s="113"/>
      <c r="GM828" s="113"/>
      <c r="GN828" s="113"/>
      <c r="GO828" s="113"/>
      <c r="GP828" s="113"/>
      <c r="GQ828" s="113"/>
      <c r="GR828" s="113"/>
      <c r="GS828" s="113"/>
      <c r="GT828" s="113"/>
      <c r="GU828" s="113"/>
      <c r="GV828" s="113"/>
      <c r="GW828" s="113"/>
      <c r="GX828" s="113"/>
      <c r="GY828" s="113"/>
      <c r="GZ828" s="113"/>
      <c r="HA828" s="113"/>
      <c r="HB828" s="113"/>
      <c r="HC828" s="113"/>
      <c r="HD828" s="113"/>
      <c r="HE828" s="113"/>
      <c r="HF828" s="113"/>
      <c r="HG828" s="113"/>
      <c r="HH828" s="113"/>
      <c r="HI828" s="113"/>
      <c r="HJ828" s="113"/>
      <c r="HK828" s="113"/>
      <c r="HL828" s="113"/>
      <c r="HM828" s="113"/>
      <c r="HN828" s="113"/>
      <c r="HO828" s="113"/>
      <c r="HP828" s="113"/>
      <c r="HQ828" s="113"/>
      <c r="HR828" s="113"/>
      <c r="HS828" s="113"/>
      <c r="HT828" s="113"/>
      <c r="HU828" s="113"/>
      <c r="HV828" s="113"/>
      <c r="HW828" s="113"/>
      <c r="HX828" s="113"/>
      <c r="HY828" s="113"/>
      <c r="HZ828" s="113"/>
      <c r="IA828" s="113"/>
      <c r="IB828" s="113"/>
      <c r="IC828" s="113"/>
      <c r="ID828" s="113"/>
      <c r="IE828" s="113"/>
      <c r="IF828" s="113"/>
      <c r="IG828" s="113"/>
      <c r="IH828" s="113"/>
      <c r="II828" s="113"/>
      <c r="IJ828" s="113"/>
      <c r="IK828" s="113"/>
      <c r="IL828" s="113"/>
      <c r="IM828" s="113"/>
      <c r="IN828" s="113"/>
      <c r="IO828" s="113"/>
      <c r="IP828" s="113"/>
      <c r="IQ828" s="113"/>
      <c r="IR828" s="113"/>
      <c r="IS828" s="113"/>
      <c r="IT828" s="113"/>
      <c r="IU828" s="113"/>
      <c r="IV828" s="113"/>
    </row>
    <row r="829" customFormat="false" ht="35.65" hidden="false" customHeight="true" outlineLevel="0" collapsed="false">
      <c r="A829" s="236"/>
      <c r="B829" s="86"/>
      <c r="C829" s="86"/>
      <c r="D829" s="86"/>
      <c r="E829" s="86"/>
      <c r="F829" s="89"/>
      <c r="G829" s="63" t="s">
        <v>208</v>
      </c>
      <c r="H829" s="77" t="s">
        <v>2480</v>
      </c>
      <c r="I829" s="57"/>
      <c r="J829" s="58"/>
      <c r="K829" s="77" t="s">
        <v>2481</v>
      </c>
      <c r="L829" s="57"/>
      <c r="M829" s="58"/>
      <c r="N829" s="77" t="s">
        <v>2482</v>
      </c>
      <c r="O829" s="57"/>
      <c r="P829" s="58"/>
      <c r="Q829" s="56" t="n">
        <v>53.61</v>
      </c>
      <c r="R829" s="98" t="s">
        <v>39</v>
      </c>
      <c r="S829" s="58" t="n">
        <v>43.65</v>
      </c>
      <c r="T829" s="77" t="s">
        <v>2483</v>
      </c>
      <c r="U829" s="70"/>
      <c r="V829" s="58"/>
      <c r="W829" s="77" t="s">
        <v>2484</v>
      </c>
      <c r="X829" s="70"/>
      <c r="Y829" s="58"/>
      <c r="Z829" s="357" t="s">
        <v>2485</v>
      </c>
      <c r="AA829" s="357"/>
      <c r="AB829" s="357"/>
      <c r="AC829" s="71"/>
      <c r="AD829" s="70"/>
      <c r="AE829" s="58"/>
      <c r="BM829" s="113"/>
      <c r="BN829" s="113"/>
      <c r="BO829" s="113"/>
      <c r="BP829" s="113"/>
      <c r="BQ829" s="113"/>
      <c r="BR829" s="113"/>
      <c r="BS829" s="113"/>
      <c r="BT829" s="113"/>
      <c r="BU829" s="113"/>
      <c r="BV829" s="113"/>
      <c r="BW829" s="113"/>
      <c r="BX829" s="113"/>
      <c r="BY829" s="113"/>
      <c r="BZ829" s="113"/>
      <c r="CA829" s="113"/>
      <c r="CB829" s="113"/>
      <c r="CC829" s="113"/>
      <c r="CD829" s="113"/>
      <c r="CE829" s="113"/>
      <c r="CF829" s="113"/>
      <c r="CG829" s="113"/>
      <c r="CH829" s="113"/>
      <c r="CI829" s="113"/>
      <c r="CJ829" s="113"/>
      <c r="CK829" s="113"/>
      <c r="CL829" s="113"/>
      <c r="CM829" s="113"/>
      <c r="CN829" s="113"/>
      <c r="CO829" s="113"/>
      <c r="CP829" s="113"/>
      <c r="CQ829" s="113"/>
      <c r="CR829" s="113"/>
      <c r="CS829" s="113"/>
      <c r="CT829" s="113"/>
      <c r="CU829" s="113"/>
      <c r="CV829" s="113"/>
      <c r="CW829" s="113"/>
      <c r="CX829" s="113"/>
      <c r="CY829" s="113"/>
      <c r="CZ829" s="113"/>
      <c r="DA829" s="113"/>
      <c r="DB829" s="113"/>
      <c r="DC829" s="113"/>
      <c r="DD829" s="113"/>
      <c r="DE829" s="113"/>
      <c r="DF829" s="113"/>
      <c r="DG829" s="113"/>
      <c r="DH829" s="113"/>
      <c r="DI829" s="113"/>
      <c r="DJ829" s="113"/>
      <c r="DK829" s="113"/>
      <c r="DL829" s="113"/>
      <c r="DM829" s="113"/>
      <c r="DN829" s="113"/>
      <c r="DO829" s="113"/>
      <c r="DP829" s="113"/>
      <c r="DQ829" s="113"/>
      <c r="DR829" s="113"/>
      <c r="DS829" s="113"/>
      <c r="DT829" s="113"/>
      <c r="DU829" s="113"/>
      <c r="DV829" s="113"/>
      <c r="DW829" s="113"/>
      <c r="DX829" s="113"/>
      <c r="DY829" s="113"/>
      <c r="DZ829" s="113"/>
      <c r="EA829" s="113"/>
      <c r="EB829" s="113"/>
      <c r="EC829" s="113"/>
      <c r="ED829" s="113"/>
      <c r="EE829" s="113"/>
      <c r="EF829" s="113"/>
      <c r="EG829" s="113"/>
      <c r="EH829" s="113"/>
      <c r="EI829" s="113"/>
      <c r="EJ829" s="113"/>
      <c r="EK829" s="113"/>
      <c r="EL829" s="113"/>
      <c r="EM829" s="113"/>
      <c r="EN829" s="113"/>
      <c r="EO829" s="113"/>
      <c r="EP829" s="113"/>
      <c r="EQ829" s="113"/>
      <c r="ER829" s="113"/>
      <c r="ES829" s="113"/>
      <c r="ET829" s="113"/>
      <c r="EU829" s="113"/>
      <c r="EV829" s="113"/>
      <c r="EW829" s="113"/>
      <c r="EX829" s="113"/>
      <c r="EY829" s="113"/>
      <c r="EZ829" s="113"/>
      <c r="FA829" s="113"/>
      <c r="FB829" s="113"/>
      <c r="FC829" s="113"/>
      <c r="FD829" s="113"/>
      <c r="FE829" s="113"/>
      <c r="FF829" s="113"/>
      <c r="FG829" s="113"/>
      <c r="FH829" s="113"/>
      <c r="FI829" s="113"/>
      <c r="FJ829" s="113"/>
      <c r="FK829" s="113"/>
      <c r="FL829" s="113"/>
      <c r="FM829" s="113"/>
      <c r="FN829" s="113"/>
      <c r="FO829" s="113"/>
      <c r="FP829" s="113"/>
      <c r="FQ829" s="113"/>
      <c r="FR829" s="113"/>
      <c r="FS829" s="113"/>
      <c r="FT829" s="113"/>
      <c r="FU829" s="113"/>
      <c r="FV829" s="113"/>
      <c r="FW829" s="113"/>
      <c r="FX829" s="113"/>
      <c r="FY829" s="113"/>
      <c r="FZ829" s="113"/>
      <c r="GA829" s="113"/>
      <c r="GB829" s="113"/>
      <c r="GC829" s="113"/>
      <c r="GD829" s="113"/>
      <c r="GE829" s="113"/>
      <c r="GF829" s="113"/>
      <c r="GG829" s="113"/>
      <c r="GH829" s="113"/>
      <c r="GI829" s="113"/>
      <c r="GJ829" s="113"/>
      <c r="GK829" s="113"/>
      <c r="GL829" s="113"/>
      <c r="GM829" s="113"/>
      <c r="GN829" s="113"/>
      <c r="GO829" s="113"/>
      <c r="GP829" s="113"/>
      <c r="GQ829" s="113"/>
      <c r="GR829" s="113"/>
      <c r="GS829" s="113"/>
      <c r="GT829" s="113"/>
      <c r="GU829" s="113"/>
      <c r="GV829" s="113"/>
      <c r="GW829" s="113"/>
      <c r="GX829" s="113"/>
      <c r="GY829" s="113"/>
      <c r="GZ829" s="113"/>
      <c r="HA829" s="113"/>
      <c r="HB829" s="113"/>
      <c r="HC829" s="113"/>
      <c r="HD829" s="113"/>
      <c r="HE829" s="113"/>
      <c r="HF829" s="113"/>
      <c r="HG829" s="113"/>
      <c r="HH829" s="113"/>
      <c r="HI829" s="113"/>
      <c r="HJ829" s="113"/>
      <c r="HK829" s="113"/>
      <c r="HL829" s="113"/>
      <c r="HM829" s="113"/>
      <c r="HN829" s="113"/>
      <c r="HO829" s="113"/>
      <c r="HP829" s="113"/>
      <c r="HQ829" s="113"/>
      <c r="HR829" s="113"/>
      <c r="HS829" s="113"/>
      <c r="HT829" s="113"/>
      <c r="HU829" s="113"/>
      <c r="HV829" s="113"/>
      <c r="HW829" s="113"/>
      <c r="HX829" s="113"/>
      <c r="HY829" s="113"/>
      <c r="HZ829" s="113"/>
      <c r="IA829" s="113"/>
      <c r="IB829" s="113"/>
      <c r="IC829" s="113"/>
      <c r="ID829" s="113"/>
      <c r="IE829" s="113"/>
      <c r="IF829" s="113"/>
      <c r="IG829" s="113"/>
      <c r="IH829" s="113"/>
      <c r="II829" s="113"/>
      <c r="IJ829" s="113"/>
      <c r="IK829" s="113"/>
      <c r="IL829" s="113"/>
      <c r="IM829" s="113"/>
      <c r="IN829" s="113"/>
      <c r="IO829" s="113"/>
      <c r="IP829" s="113"/>
      <c r="IQ829" s="113"/>
      <c r="IR829" s="113"/>
      <c r="IS829" s="113"/>
      <c r="IT829" s="113"/>
      <c r="IU829" s="113"/>
      <c r="IV829" s="113"/>
    </row>
    <row r="830" customFormat="false" ht="35.65" hidden="false" customHeight="true" outlineLevel="0" collapsed="false">
      <c r="A830" s="239"/>
      <c r="B830" s="239"/>
      <c r="C830" s="51"/>
      <c r="D830" s="51"/>
      <c r="E830" s="51"/>
      <c r="F830" s="53"/>
      <c r="G830" s="63" t="s">
        <v>176</v>
      </c>
      <c r="H830" s="209" t="str">
        <f aca="false">"&lt;"&amp;ROUND(RIGHT(H829,LEN(H829)-1)*81/1000,2)&amp;" ppb"</f>
        <v>&lt;142.72 ppb</v>
      </c>
      <c r="I830" s="70"/>
      <c r="J830" s="210"/>
      <c r="K830" s="71"/>
      <c r="L830" s="57"/>
      <c r="M830" s="72"/>
      <c r="N830" s="56"/>
      <c r="O830" s="70"/>
      <c r="P830" s="58"/>
      <c r="Q830" s="209" t="str">
        <f aca="false">ROUND(Q829*246/1000,2)&amp;" ppb"</f>
        <v>13.19 ppb</v>
      </c>
      <c r="R830" s="91" t="s">
        <v>39</v>
      </c>
      <c r="S830" s="210" t="str">
        <f aca="false">ROUND(S829*246/1000,2)&amp;" ppb"</f>
        <v>10.74 ppb</v>
      </c>
      <c r="T830" s="71"/>
      <c r="U830" s="72"/>
      <c r="V830" s="72"/>
      <c r="W830" s="56"/>
      <c r="X830" s="70"/>
      <c r="Y830" s="72"/>
      <c r="Z830" s="73"/>
      <c r="AA830" s="72"/>
      <c r="AB830" s="72"/>
      <c r="AC830" s="71"/>
      <c r="AD830" s="70"/>
      <c r="AE830" s="72"/>
      <c r="BM830" s="113"/>
      <c r="BN830" s="113"/>
      <c r="BO830" s="113"/>
      <c r="BP830" s="113"/>
      <c r="BQ830" s="113"/>
      <c r="BR830" s="113"/>
      <c r="BS830" s="113"/>
      <c r="BT830" s="113"/>
      <c r="BU830" s="113"/>
      <c r="BV830" s="113"/>
      <c r="BW830" s="113"/>
      <c r="BX830" s="113"/>
      <c r="BY830" s="113"/>
      <c r="BZ830" s="113"/>
      <c r="CA830" s="113"/>
      <c r="CB830" s="113"/>
      <c r="CC830" s="113"/>
      <c r="CD830" s="113"/>
      <c r="CE830" s="113"/>
      <c r="CF830" s="113"/>
      <c r="CG830" s="113"/>
      <c r="CH830" s="113"/>
      <c r="CI830" s="113"/>
      <c r="CJ830" s="113"/>
      <c r="CK830" s="113"/>
      <c r="CL830" s="113"/>
      <c r="CM830" s="113"/>
      <c r="CN830" s="113"/>
      <c r="CO830" s="113"/>
      <c r="CP830" s="113"/>
      <c r="CQ830" s="113"/>
      <c r="CR830" s="113"/>
      <c r="CS830" s="113"/>
      <c r="CT830" s="113"/>
      <c r="CU830" s="113"/>
      <c r="CV830" s="113"/>
      <c r="CW830" s="113"/>
      <c r="CX830" s="113"/>
      <c r="CY830" s="113"/>
      <c r="CZ830" s="113"/>
      <c r="DA830" s="113"/>
      <c r="DB830" s="113"/>
      <c r="DC830" s="113"/>
      <c r="DD830" s="113"/>
      <c r="DE830" s="113"/>
      <c r="DF830" s="113"/>
      <c r="DG830" s="113"/>
      <c r="DH830" s="113"/>
      <c r="DI830" s="113"/>
      <c r="DJ830" s="113"/>
      <c r="DK830" s="113"/>
      <c r="DL830" s="113"/>
      <c r="DM830" s="113"/>
      <c r="DN830" s="113"/>
      <c r="DO830" s="113"/>
      <c r="DP830" s="113"/>
      <c r="DQ830" s="113"/>
      <c r="DR830" s="113"/>
      <c r="DS830" s="113"/>
      <c r="DT830" s="113"/>
      <c r="DU830" s="113"/>
      <c r="DV830" s="113"/>
      <c r="DW830" s="113"/>
      <c r="DX830" s="113"/>
      <c r="DY830" s="113"/>
      <c r="DZ830" s="113"/>
      <c r="EA830" s="113"/>
      <c r="EB830" s="113"/>
      <c r="EC830" s="113"/>
      <c r="ED830" s="113"/>
      <c r="EE830" s="113"/>
      <c r="EF830" s="113"/>
      <c r="EG830" s="113"/>
      <c r="EH830" s="113"/>
      <c r="EI830" s="113"/>
      <c r="EJ830" s="113"/>
      <c r="EK830" s="113"/>
      <c r="EL830" s="113"/>
      <c r="EM830" s="113"/>
      <c r="EN830" s="113"/>
      <c r="EO830" s="113"/>
      <c r="EP830" s="113"/>
      <c r="EQ830" s="113"/>
      <c r="ER830" s="113"/>
      <c r="ES830" s="113"/>
      <c r="ET830" s="113"/>
      <c r="EU830" s="113"/>
      <c r="EV830" s="113"/>
      <c r="EW830" s="113"/>
      <c r="EX830" s="113"/>
      <c r="EY830" s="113"/>
      <c r="EZ830" s="113"/>
      <c r="FA830" s="113"/>
      <c r="FB830" s="113"/>
      <c r="FC830" s="113"/>
      <c r="FD830" s="113"/>
      <c r="FE830" s="113"/>
      <c r="FF830" s="113"/>
      <c r="FG830" s="113"/>
      <c r="FH830" s="113"/>
      <c r="FI830" s="113"/>
      <c r="FJ830" s="113"/>
      <c r="FK830" s="113"/>
      <c r="FL830" s="113"/>
      <c r="FM830" s="113"/>
      <c r="FN830" s="113"/>
      <c r="FO830" s="113"/>
      <c r="FP830" s="113"/>
      <c r="FQ830" s="113"/>
      <c r="FR830" s="113"/>
      <c r="FS830" s="113"/>
      <c r="FT830" s="113"/>
      <c r="FU830" s="113"/>
      <c r="FV830" s="113"/>
      <c r="FW830" s="113"/>
      <c r="FX830" s="113"/>
      <c r="FY830" s="113"/>
      <c r="FZ830" s="113"/>
      <c r="GA830" s="113"/>
      <c r="GB830" s="113"/>
      <c r="GC830" s="113"/>
      <c r="GD830" s="113"/>
      <c r="GE830" s="113"/>
      <c r="GF830" s="113"/>
      <c r="GG830" s="113"/>
      <c r="GH830" s="113"/>
      <c r="GI830" s="113"/>
      <c r="GJ830" s="113"/>
      <c r="GK830" s="113"/>
      <c r="GL830" s="113"/>
      <c r="GM830" s="113"/>
      <c r="GN830" s="113"/>
      <c r="GO830" s="113"/>
      <c r="GP830" s="113"/>
      <c r="GQ830" s="113"/>
      <c r="GR830" s="113"/>
      <c r="GS830" s="113"/>
      <c r="GT830" s="113"/>
      <c r="GU830" s="113"/>
      <c r="GV830" s="113"/>
      <c r="GW830" s="113"/>
      <c r="GX830" s="113"/>
      <c r="GY830" s="113"/>
      <c r="GZ830" s="113"/>
      <c r="HA830" s="113"/>
      <c r="HB830" s="113"/>
      <c r="HC830" s="113"/>
      <c r="HD830" s="113"/>
      <c r="HE830" s="113"/>
      <c r="HF830" s="113"/>
      <c r="HG830" s="113"/>
      <c r="HH830" s="113"/>
      <c r="HI830" s="113"/>
      <c r="HJ830" s="113"/>
      <c r="HK830" s="113"/>
      <c r="HL830" s="113"/>
      <c r="HM830" s="113"/>
      <c r="HN830" s="113"/>
      <c r="HO830" s="113"/>
      <c r="HP830" s="113"/>
      <c r="HQ830" s="113"/>
      <c r="HR830" s="113"/>
      <c r="HS830" s="113"/>
      <c r="HT830" s="113"/>
      <c r="HU830" s="113"/>
      <c r="HV830" s="113"/>
      <c r="HW830" s="113"/>
      <c r="HX830" s="113"/>
      <c r="HY830" s="113"/>
      <c r="HZ830" s="113"/>
      <c r="IA830" s="113"/>
      <c r="IB830" s="113"/>
      <c r="IC830" s="113"/>
      <c r="ID830" s="113"/>
      <c r="IE830" s="113"/>
      <c r="IF830" s="113"/>
      <c r="IG830" s="113"/>
      <c r="IH830" s="113"/>
      <c r="II830" s="113"/>
      <c r="IJ830" s="113"/>
      <c r="IK830" s="113"/>
      <c r="IL830" s="113"/>
      <c r="IM830" s="113"/>
      <c r="IN830" s="113"/>
      <c r="IO830" s="113"/>
      <c r="IP830" s="113"/>
      <c r="IQ830" s="113"/>
      <c r="IR830" s="113"/>
      <c r="IS830" s="113"/>
      <c r="IT830" s="113"/>
      <c r="IU830" s="113"/>
      <c r="IV830" s="113"/>
    </row>
    <row r="831" customFormat="false" ht="56.35" hidden="false" customHeight="true" outlineLevel="0" collapsed="false">
      <c r="A831" s="227" t="s">
        <v>2486</v>
      </c>
      <c r="B831" s="372" t="s">
        <v>2487</v>
      </c>
      <c r="C831" s="203" t="s">
        <v>2488</v>
      </c>
      <c r="D831" s="25" t="n">
        <v>10.704</v>
      </c>
      <c r="E831" s="26" t="n">
        <v>230317</v>
      </c>
      <c r="F831" s="27" t="n">
        <v>45002</v>
      </c>
      <c r="G831" s="28" t="s">
        <v>111</v>
      </c>
      <c r="H831" s="108"/>
      <c r="I831" s="109" t="s">
        <v>27</v>
      </c>
      <c r="J831" s="110"/>
      <c r="K831" s="108"/>
      <c r="L831" s="109" t="s">
        <v>28</v>
      </c>
      <c r="M831" s="110"/>
      <c r="N831" s="108"/>
      <c r="O831" s="109" t="s">
        <v>29</v>
      </c>
      <c r="P831" s="110"/>
      <c r="Q831" s="108"/>
      <c r="R831" s="109" t="s">
        <v>30</v>
      </c>
      <c r="S831" s="110"/>
      <c r="T831" s="111"/>
      <c r="U831" s="109" t="s">
        <v>112</v>
      </c>
      <c r="V831" s="110"/>
      <c r="W831" s="108"/>
      <c r="X831" s="109" t="s">
        <v>32</v>
      </c>
      <c r="Y831" s="110"/>
      <c r="Z831" s="108"/>
      <c r="AA831" s="109" t="s">
        <v>98</v>
      </c>
      <c r="AB831" s="110"/>
      <c r="AC831" s="112" t="s">
        <v>34</v>
      </c>
      <c r="AD831" s="112"/>
      <c r="AE831" s="112"/>
      <c r="BM831" s="113"/>
      <c r="BN831" s="113"/>
      <c r="BO831" s="113"/>
      <c r="BP831" s="113"/>
      <c r="BQ831" s="113"/>
      <c r="BR831" s="113"/>
      <c r="BS831" s="113"/>
      <c r="BT831" s="113"/>
      <c r="BU831" s="113"/>
      <c r="BV831" s="113"/>
      <c r="BW831" s="113"/>
      <c r="BX831" s="113"/>
      <c r="BY831" s="113"/>
      <c r="BZ831" s="113"/>
      <c r="CA831" s="113"/>
      <c r="CB831" s="113"/>
      <c r="CC831" s="113"/>
      <c r="CD831" s="113"/>
      <c r="CE831" s="113"/>
      <c r="CF831" s="113"/>
      <c r="CG831" s="113"/>
      <c r="CH831" s="113"/>
      <c r="CI831" s="113"/>
      <c r="CJ831" s="113"/>
      <c r="CK831" s="113"/>
      <c r="CL831" s="113"/>
      <c r="CM831" s="113"/>
      <c r="CN831" s="113"/>
      <c r="CO831" s="113"/>
      <c r="CP831" s="113"/>
      <c r="CQ831" s="113"/>
      <c r="CR831" s="113"/>
      <c r="CS831" s="113"/>
      <c r="CT831" s="113"/>
      <c r="CU831" s="113"/>
      <c r="CV831" s="113"/>
      <c r="CW831" s="113"/>
      <c r="CX831" s="113"/>
      <c r="CY831" s="113"/>
      <c r="CZ831" s="113"/>
      <c r="DA831" s="113"/>
      <c r="DB831" s="113"/>
      <c r="DC831" s="113"/>
      <c r="DD831" s="113"/>
      <c r="DE831" s="113"/>
      <c r="DF831" s="113"/>
      <c r="DG831" s="113"/>
      <c r="DH831" s="113"/>
      <c r="DI831" s="113"/>
      <c r="DJ831" s="113"/>
      <c r="DK831" s="113"/>
      <c r="DL831" s="113"/>
      <c r="DM831" s="113"/>
      <c r="DN831" s="113"/>
      <c r="DO831" s="113"/>
      <c r="DP831" s="113"/>
      <c r="DQ831" s="113"/>
      <c r="DR831" s="113"/>
      <c r="DS831" s="113"/>
      <c r="DT831" s="113"/>
      <c r="DU831" s="113"/>
      <c r="DV831" s="113"/>
      <c r="DW831" s="113"/>
      <c r="DX831" s="113"/>
      <c r="DY831" s="113"/>
      <c r="DZ831" s="113"/>
      <c r="EA831" s="113"/>
      <c r="EB831" s="113"/>
      <c r="EC831" s="113"/>
      <c r="ED831" s="113"/>
      <c r="EE831" s="113"/>
      <c r="EF831" s="113"/>
      <c r="EG831" s="113"/>
      <c r="EH831" s="113"/>
      <c r="EI831" s="113"/>
      <c r="EJ831" s="113"/>
      <c r="EK831" s="113"/>
      <c r="EL831" s="113"/>
      <c r="EM831" s="113"/>
      <c r="EN831" s="113"/>
      <c r="EO831" s="113"/>
      <c r="EP831" s="113"/>
      <c r="EQ831" s="113"/>
      <c r="ER831" s="113"/>
      <c r="ES831" s="113"/>
      <c r="ET831" s="113"/>
      <c r="EU831" s="113"/>
      <c r="EV831" s="113"/>
      <c r="EW831" s="113"/>
      <c r="EX831" s="113"/>
      <c r="EY831" s="113"/>
      <c r="EZ831" s="113"/>
      <c r="FA831" s="113"/>
      <c r="FB831" s="113"/>
      <c r="FC831" s="113"/>
      <c r="FD831" s="113"/>
      <c r="FE831" s="113"/>
      <c r="FF831" s="113"/>
      <c r="FG831" s="113"/>
      <c r="FH831" s="113"/>
      <c r="FI831" s="113"/>
      <c r="FJ831" s="113"/>
      <c r="FK831" s="113"/>
      <c r="FL831" s="113"/>
      <c r="FM831" s="113"/>
      <c r="FN831" s="113"/>
      <c r="FO831" s="113"/>
      <c r="FP831" s="113"/>
      <c r="FQ831" s="113"/>
      <c r="FR831" s="113"/>
      <c r="FS831" s="113"/>
      <c r="FT831" s="113"/>
      <c r="FU831" s="113"/>
      <c r="FV831" s="113"/>
      <c r="FW831" s="113"/>
      <c r="FX831" s="113"/>
      <c r="FY831" s="113"/>
      <c r="FZ831" s="113"/>
      <c r="GA831" s="113"/>
      <c r="GB831" s="113"/>
      <c r="GC831" s="113"/>
      <c r="GD831" s="113"/>
      <c r="GE831" s="113"/>
      <c r="GF831" s="113"/>
      <c r="GG831" s="113"/>
      <c r="GH831" s="113"/>
      <c r="GI831" s="113"/>
      <c r="GJ831" s="113"/>
      <c r="GK831" s="113"/>
      <c r="GL831" s="113"/>
      <c r="GM831" s="113"/>
      <c r="GN831" s="113"/>
      <c r="GO831" s="113"/>
      <c r="GP831" s="113"/>
      <c r="GQ831" s="113"/>
      <c r="GR831" s="113"/>
      <c r="GS831" s="113"/>
      <c r="GT831" s="113"/>
      <c r="GU831" s="113"/>
      <c r="GV831" s="113"/>
      <c r="GW831" s="113"/>
      <c r="GX831" s="113"/>
      <c r="GY831" s="113"/>
      <c r="GZ831" s="113"/>
      <c r="HA831" s="113"/>
      <c r="HB831" s="113"/>
      <c r="HC831" s="113"/>
      <c r="HD831" s="113"/>
      <c r="HE831" s="113"/>
      <c r="HF831" s="113"/>
      <c r="HG831" s="113"/>
      <c r="HH831" s="113"/>
      <c r="HI831" s="113"/>
      <c r="HJ831" s="113"/>
      <c r="HK831" s="113"/>
      <c r="HL831" s="113"/>
      <c r="HM831" s="113"/>
      <c r="HN831" s="113"/>
      <c r="HO831" s="113"/>
      <c r="HP831" s="113"/>
      <c r="HQ831" s="113"/>
      <c r="HR831" s="113"/>
      <c r="HS831" s="113"/>
      <c r="HT831" s="113"/>
      <c r="HU831" s="113"/>
      <c r="HV831" s="113"/>
      <c r="HW831" s="113"/>
      <c r="HX831" s="113"/>
      <c r="HY831" s="113"/>
      <c r="HZ831" s="113"/>
      <c r="IA831" s="113"/>
      <c r="IB831" s="113"/>
      <c r="IC831" s="113"/>
      <c r="ID831" s="113"/>
      <c r="IE831" s="113"/>
      <c r="IF831" s="113"/>
      <c r="IG831" s="113"/>
      <c r="IH831" s="113"/>
      <c r="II831" s="113"/>
      <c r="IJ831" s="113"/>
      <c r="IK831" s="113"/>
      <c r="IL831" s="113"/>
      <c r="IM831" s="113"/>
      <c r="IN831" s="113"/>
      <c r="IO831" s="113"/>
      <c r="IP831" s="113"/>
      <c r="IQ831" s="113"/>
      <c r="IR831" s="113"/>
      <c r="IS831" s="113"/>
      <c r="IT831" s="113"/>
      <c r="IU831" s="113"/>
      <c r="IV831" s="113"/>
    </row>
    <row r="832" customFormat="false" ht="29.05" hidden="false" customHeight="true" outlineLevel="0" collapsed="false">
      <c r="A832" s="93" t="s">
        <v>2489</v>
      </c>
      <c r="B832" s="93"/>
      <c r="C832" s="93"/>
      <c r="D832" s="93"/>
      <c r="E832" s="93"/>
      <c r="F832" s="96" t="n">
        <v>45013</v>
      </c>
      <c r="G832" s="28" t="s">
        <v>208</v>
      </c>
      <c r="H832" s="35" t="n">
        <v>21.97</v>
      </c>
      <c r="I832" s="33" t="s">
        <v>39</v>
      </c>
      <c r="J832" s="36" t="n">
        <v>20.06</v>
      </c>
      <c r="K832" s="35" t="s">
        <v>2490</v>
      </c>
      <c r="L832" s="33"/>
      <c r="M832" s="36"/>
      <c r="N832" s="35" t="n">
        <v>4.998</v>
      </c>
      <c r="O832" s="33" t="s">
        <v>39</v>
      </c>
      <c r="P832" s="36" t="n">
        <v>4.338</v>
      </c>
      <c r="Q832" s="35" t="s">
        <v>2491</v>
      </c>
      <c r="R832" s="33"/>
      <c r="S832" s="36"/>
      <c r="T832" s="35" t="s">
        <v>2492</v>
      </c>
      <c r="U832" s="33"/>
      <c r="V832" s="36"/>
      <c r="W832" s="35" t="s">
        <v>2493</v>
      </c>
      <c r="X832" s="30"/>
      <c r="Y832" s="36"/>
      <c r="Z832" s="35" t="s">
        <v>2494</v>
      </c>
      <c r="AA832" s="33"/>
      <c r="AB832" s="36"/>
      <c r="AC832" s="167"/>
      <c r="AD832" s="167"/>
      <c r="AE832" s="167"/>
      <c r="BM832" s="113"/>
      <c r="BN832" s="113"/>
      <c r="BO832" s="113"/>
      <c r="BP832" s="113"/>
      <c r="BQ832" s="113"/>
      <c r="BR832" s="113"/>
      <c r="BS832" s="113"/>
      <c r="BT832" s="113"/>
      <c r="BU832" s="113"/>
      <c r="BV832" s="113"/>
      <c r="BW832" s="113"/>
      <c r="BX832" s="113"/>
      <c r="BY832" s="113"/>
      <c r="BZ832" s="113"/>
      <c r="CA832" s="113"/>
      <c r="CB832" s="113"/>
      <c r="CC832" s="113"/>
      <c r="CD832" s="113"/>
      <c r="CE832" s="113"/>
      <c r="CF832" s="113"/>
      <c r="CG832" s="113"/>
      <c r="CH832" s="113"/>
      <c r="CI832" s="113"/>
      <c r="CJ832" s="113"/>
      <c r="CK832" s="113"/>
      <c r="CL832" s="113"/>
      <c r="CM832" s="113"/>
      <c r="CN832" s="113"/>
      <c r="CO832" s="113"/>
      <c r="CP832" s="113"/>
      <c r="CQ832" s="113"/>
      <c r="CR832" s="113"/>
      <c r="CS832" s="113"/>
      <c r="CT832" s="113"/>
      <c r="CU832" s="113"/>
      <c r="CV832" s="113"/>
      <c r="CW832" s="113"/>
      <c r="CX832" s="113"/>
      <c r="CY832" s="113"/>
      <c r="CZ832" s="113"/>
      <c r="DA832" s="113"/>
      <c r="DB832" s="113"/>
      <c r="DC832" s="113"/>
      <c r="DD832" s="113"/>
      <c r="DE832" s="113"/>
      <c r="DF832" s="113"/>
      <c r="DG832" s="113"/>
      <c r="DH832" s="113"/>
      <c r="DI832" s="113"/>
      <c r="DJ832" s="113"/>
      <c r="DK832" s="113"/>
      <c r="DL832" s="113"/>
      <c r="DM832" s="113"/>
      <c r="DN832" s="113"/>
      <c r="DO832" s="113"/>
      <c r="DP832" s="113"/>
      <c r="DQ832" s="113"/>
      <c r="DR832" s="113"/>
      <c r="DS832" s="113"/>
      <c r="DT832" s="113"/>
      <c r="DU832" s="113"/>
      <c r="DV832" s="113"/>
      <c r="DW832" s="113"/>
      <c r="DX832" s="113"/>
      <c r="DY832" s="113"/>
      <c r="DZ832" s="113"/>
      <c r="EA832" s="113"/>
      <c r="EB832" s="113"/>
      <c r="EC832" s="113"/>
      <c r="ED832" s="113"/>
      <c r="EE832" s="113"/>
      <c r="EF832" s="113"/>
      <c r="EG832" s="113"/>
      <c r="EH832" s="113"/>
      <c r="EI832" s="113"/>
      <c r="EJ832" s="113"/>
      <c r="EK832" s="113"/>
      <c r="EL832" s="113"/>
      <c r="EM832" s="113"/>
      <c r="EN832" s="113"/>
      <c r="EO832" s="113"/>
      <c r="EP832" s="113"/>
      <c r="EQ832" s="113"/>
      <c r="ER832" s="113"/>
      <c r="ES832" s="113"/>
      <c r="ET832" s="113"/>
      <c r="EU832" s="113"/>
      <c r="EV832" s="113"/>
      <c r="EW832" s="113"/>
      <c r="EX832" s="113"/>
      <c r="EY832" s="113"/>
      <c r="EZ832" s="113"/>
      <c r="FA832" s="113"/>
      <c r="FB832" s="113"/>
      <c r="FC832" s="113"/>
      <c r="FD832" s="113"/>
      <c r="FE832" s="113"/>
      <c r="FF832" s="113"/>
      <c r="FG832" s="113"/>
      <c r="FH832" s="113"/>
      <c r="FI832" s="113"/>
      <c r="FJ832" s="113"/>
      <c r="FK832" s="113"/>
      <c r="FL832" s="113"/>
      <c r="FM832" s="113"/>
      <c r="FN832" s="113"/>
      <c r="FO832" s="113"/>
      <c r="FP832" s="113"/>
      <c r="FQ832" s="113"/>
      <c r="FR832" s="113"/>
      <c r="FS832" s="113"/>
      <c r="FT832" s="113"/>
      <c r="FU832" s="113"/>
      <c r="FV832" s="113"/>
      <c r="FW832" s="113"/>
      <c r="FX832" s="113"/>
      <c r="FY832" s="113"/>
      <c r="FZ832" s="113"/>
      <c r="GA832" s="113"/>
      <c r="GB832" s="113"/>
      <c r="GC832" s="113"/>
      <c r="GD832" s="113"/>
      <c r="GE832" s="113"/>
      <c r="GF832" s="113"/>
      <c r="GG832" s="113"/>
      <c r="GH832" s="113"/>
      <c r="GI832" s="113"/>
      <c r="GJ832" s="113"/>
      <c r="GK832" s="113"/>
      <c r="GL832" s="113"/>
      <c r="GM832" s="113"/>
      <c r="GN832" s="113"/>
      <c r="GO832" s="113"/>
      <c r="GP832" s="113"/>
      <c r="GQ832" s="113"/>
      <c r="GR832" s="113"/>
      <c r="GS832" s="113"/>
      <c r="GT832" s="113"/>
      <c r="GU832" s="113"/>
      <c r="GV832" s="113"/>
      <c r="GW832" s="113"/>
      <c r="GX832" s="113"/>
      <c r="GY832" s="113"/>
      <c r="GZ832" s="113"/>
      <c r="HA832" s="113"/>
      <c r="HB832" s="113"/>
      <c r="HC832" s="113"/>
      <c r="HD832" s="113"/>
      <c r="HE832" s="113"/>
      <c r="HF832" s="113"/>
      <c r="HG832" s="113"/>
      <c r="HH832" s="113"/>
      <c r="HI832" s="113"/>
      <c r="HJ832" s="113"/>
      <c r="HK832" s="113"/>
      <c r="HL832" s="113"/>
      <c r="HM832" s="113"/>
      <c r="HN832" s="113"/>
      <c r="HO832" s="113"/>
      <c r="HP832" s="113"/>
      <c r="HQ832" s="113"/>
      <c r="HR832" s="113"/>
      <c r="HS832" s="113"/>
      <c r="HT832" s="113"/>
      <c r="HU832" s="113"/>
      <c r="HV832" s="113"/>
      <c r="HW832" s="113"/>
      <c r="HX832" s="113"/>
      <c r="HY832" s="113"/>
      <c r="HZ832" s="113"/>
      <c r="IA832" s="113"/>
      <c r="IB832" s="113"/>
      <c r="IC832" s="113"/>
      <c r="ID832" s="113"/>
      <c r="IE832" s="113"/>
      <c r="IF832" s="113"/>
      <c r="IG832" s="113"/>
      <c r="IH832" s="113"/>
      <c r="II832" s="113"/>
      <c r="IJ832" s="113"/>
      <c r="IK832" s="113"/>
      <c r="IL832" s="113"/>
      <c r="IM832" s="113"/>
      <c r="IN832" s="113"/>
      <c r="IO832" s="113"/>
      <c r="IP832" s="113"/>
      <c r="IQ832" s="113"/>
      <c r="IR832" s="113"/>
      <c r="IS832" s="113"/>
      <c r="IT832" s="113"/>
      <c r="IU832" s="113"/>
      <c r="IV832" s="113"/>
    </row>
    <row r="833" customFormat="false" ht="39.8" hidden="false" customHeight="true" outlineLevel="0" collapsed="false">
      <c r="A833" s="93"/>
      <c r="B833" s="228"/>
      <c r="C833" s="93"/>
      <c r="D833" s="93"/>
      <c r="E833" s="93"/>
      <c r="F833" s="96"/>
      <c r="G833" s="28" t="s">
        <v>176</v>
      </c>
      <c r="H833" s="205" t="str">
        <f aca="false">ROUND(H832*81/1000,2)&amp;" ppb"</f>
        <v>1.78 ppb</v>
      </c>
      <c r="I833" s="33" t="s">
        <v>39</v>
      </c>
      <c r="J833" s="206" t="str">
        <f aca="false">ROUND(J832*81/1000,2)&amp;" ppb"</f>
        <v>1.62 ppb</v>
      </c>
      <c r="K833" s="205" t="str">
        <f aca="false">"&lt;"&amp;ROUND(RIGHT(K832,LEN(K832)-1)*81/1000,2)&amp;" ppb"</f>
        <v>&lt;12.51 ppb</v>
      </c>
      <c r="L833" s="33"/>
      <c r="M833" s="206"/>
      <c r="N833" s="205" t="str">
        <f aca="false">ROUND(N832*1760/1000,2)&amp;" ppb"</f>
        <v>8.8 ppb</v>
      </c>
      <c r="O833" s="33" t="s">
        <v>39</v>
      </c>
      <c r="P833" s="206" t="str">
        <f aca="false">ROUND(P832*1760/1000,2)&amp;" ppb"</f>
        <v>7.63 ppb</v>
      </c>
      <c r="Q833" s="205" t="str">
        <f aca="false">"&lt;"&amp;ROUND(RIGHT(Q832,LEN(Q832)-1)*246/1000,2)&amp;" ppb"</f>
        <v>&lt;5.68 ppb</v>
      </c>
      <c r="R833" s="33"/>
      <c r="S833" s="206"/>
      <c r="T833" s="205" t="str">
        <f aca="false">"&lt;"&amp;ROUND(RIGHT(T832,LEN(T832)-1)*32300/1000000,2)&amp;" ppm"</f>
        <v>&lt;49.68 ppm</v>
      </c>
      <c r="U833" s="33"/>
      <c r="V833" s="206"/>
      <c r="W833" s="29"/>
      <c r="X833" s="33"/>
      <c r="Y833" s="31"/>
      <c r="Z833" s="29"/>
      <c r="AA833" s="33"/>
      <c r="AB833" s="31"/>
      <c r="AC833" s="37"/>
      <c r="AD833" s="33"/>
      <c r="AE833" s="38"/>
      <c r="BM833" s="113"/>
      <c r="BN833" s="113"/>
      <c r="BO833" s="113"/>
      <c r="BP833" s="113"/>
      <c r="BQ833" s="113"/>
      <c r="BR833" s="113"/>
      <c r="BS833" s="113"/>
      <c r="BT833" s="113"/>
      <c r="BU833" s="113"/>
      <c r="BV833" s="113"/>
      <c r="BW833" s="113"/>
      <c r="BX833" s="113"/>
      <c r="BY833" s="113"/>
      <c r="BZ833" s="113"/>
      <c r="CA833" s="113"/>
      <c r="CB833" s="113"/>
      <c r="CC833" s="113"/>
      <c r="CD833" s="113"/>
      <c r="CE833" s="113"/>
      <c r="CF833" s="113"/>
      <c r="CG833" s="113"/>
      <c r="CH833" s="113"/>
      <c r="CI833" s="113"/>
      <c r="CJ833" s="113"/>
      <c r="CK833" s="113"/>
      <c r="CL833" s="113"/>
      <c r="CM833" s="113"/>
      <c r="CN833" s="113"/>
      <c r="CO833" s="113"/>
      <c r="CP833" s="113"/>
      <c r="CQ833" s="113"/>
      <c r="CR833" s="113"/>
      <c r="CS833" s="113"/>
      <c r="CT833" s="113"/>
      <c r="CU833" s="113"/>
      <c r="CV833" s="113"/>
      <c r="CW833" s="113"/>
      <c r="CX833" s="113"/>
      <c r="CY833" s="113"/>
      <c r="CZ833" s="113"/>
      <c r="DA833" s="113"/>
      <c r="DB833" s="113"/>
      <c r="DC833" s="113"/>
      <c r="DD833" s="113"/>
      <c r="DE833" s="113"/>
      <c r="DF833" s="113"/>
      <c r="DG833" s="113"/>
      <c r="DH833" s="113"/>
      <c r="DI833" s="113"/>
      <c r="DJ833" s="113"/>
      <c r="DK833" s="113"/>
      <c r="DL833" s="113"/>
      <c r="DM833" s="113"/>
      <c r="DN833" s="113"/>
      <c r="DO833" s="113"/>
      <c r="DP833" s="113"/>
      <c r="DQ833" s="113"/>
      <c r="DR833" s="113"/>
      <c r="DS833" s="113"/>
      <c r="DT833" s="113"/>
      <c r="DU833" s="113"/>
      <c r="DV833" s="113"/>
      <c r="DW833" s="113"/>
      <c r="DX833" s="113"/>
      <c r="DY833" s="113"/>
      <c r="DZ833" s="113"/>
      <c r="EA833" s="113"/>
      <c r="EB833" s="113"/>
      <c r="EC833" s="113"/>
      <c r="ED833" s="113"/>
      <c r="EE833" s="113"/>
      <c r="EF833" s="113"/>
      <c r="EG833" s="113"/>
      <c r="EH833" s="113"/>
      <c r="EI833" s="113"/>
      <c r="EJ833" s="113"/>
      <c r="EK833" s="113"/>
      <c r="EL833" s="113"/>
      <c r="EM833" s="113"/>
      <c r="EN833" s="113"/>
      <c r="EO833" s="113"/>
      <c r="EP833" s="113"/>
      <c r="EQ833" s="113"/>
      <c r="ER833" s="113"/>
      <c r="ES833" s="113"/>
      <c r="ET833" s="113"/>
      <c r="EU833" s="113"/>
      <c r="EV833" s="113"/>
      <c r="EW833" s="113"/>
      <c r="EX833" s="113"/>
      <c r="EY833" s="113"/>
      <c r="EZ833" s="113"/>
      <c r="FA833" s="113"/>
      <c r="FB833" s="113"/>
      <c r="FC833" s="113"/>
      <c r="FD833" s="113"/>
      <c r="FE833" s="113"/>
      <c r="FF833" s="113"/>
      <c r="FG833" s="113"/>
      <c r="FH833" s="113"/>
      <c r="FI833" s="113"/>
      <c r="FJ833" s="113"/>
      <c r="FK833" s="113"/>
      <c r="FL833" s="113"/>
      <c r="FM833" s="113"/>
      <c r="FN833" s="113"/>
      <c r="FO833" s="113"/>
      <c r="FP833" s="113"/>
      <c r="FQ833" s="113"/>
      <c r="FR833" s="113"/>
      <c r="FS833" s="113"/>
      <c r="FT833" s="113"/>
      <c r="FU833" s="113"/>
      <c r="FV833" s="113"/>
      <c r="FW833" s="113"/>
      <c r="FX833" s="113"/>
      <c r="FY833" s="113"/>
      <c r="FZ833" s="113"/>
      <c r="GA833" s="113"/>
      <c r="GB833" s="113"/>
      <c r="GC833" s="113"/>
      <c r="GD833" s="113"/>
      <c r="GE833" s="113"/>
      <c r="GF833" s="113"/>
      <c r="GG833" s="113"/>
      <c r="GH833" s="113"/>
      <c r="GI833" s="113"/>
      <c r="GJ833" s="113"/>
      <c r="GK833" s="113"/>
      <c r="GL833" s="113"/>
      <c r="GM833" s="113"/>
      <c r="GN833" s="113"/>
      <c r="GO833" s="113"/>
      <c r="GP833" s="113"/>
      <c r="GQ833" s="113"/>
      <c r="GR833" s="113"/>
      <c r="GS833" s="113"/>
      <c r="GT833" s="113"/>
      <c r="GU833" s="113"/>
      <c r="GV833" s="113"/>
      <c r="GW833" s="113"/>
      <c r="GX833" s="113"/>
      <c r="GY833" s="113"/>
      <c r="GZ833" s="113"/>
      <c r="HA833" s="113"/>
      <c r="HB833" s="113"/>
      <c r="HC833" s="113"/>
      <c r="HD833" s="113"/>
      <c r="HE833" s="113"/>
      <c r="HF833" s="113"/>
      <c r="HG833" s="113"/>
      <c r="HH833" s="113"/>
      <c r="HI833" s="113"/>
      <c r="HJ833" s="113"/>
      <c r="HK833" s="113"/>
      <c r="HL833" s="113"/>
      <c r="HM833" s="113"/>
      <c r="HN833" s="113"/>
      <c r="HO833" s="113"/>
      <c r="HP833" s="113"/>
      <c r="HQ833" s="113"/>
      <c r="HR833" s="113"/>
      <c r="HS833" s="113"/>
      <c r="HT833" s="113"/>
      <c r="HU833" s="113"/>
      <c r="HV833" s="113"/>
      <c r="HW833" s="113"/>
      <c r="HX833" s="113"/>
      <c r="HY833" s="113"/>
      <c r="HZ833" s="113"/>
      <c r="IA833" s="113"/>
      <c r="IB833" s="113"/>
      <c r="IC833" s="113"/>
      <c r="ID833" s="113"/>
      <c r="IE833" s="113"/>
      <c r="IF833" s="113"/>
      <c r="IG833" s="113"/>
      <c r="IH833" s="113"/>
      <c r="II833" s="113"/>
      <c r="IJ833" s="113"/>
      <c r="IK833" s="113"/>
      <c r="IL833" s="113"/>
      <c r="IM833" s="113"/>
      <c r="IN833" s="113"/>
      <c r="IO833" s="113"/>
      <c r="IP833" s="113"/>
      <c r="IQ833" s="113"/>
      <c r="IR833" s="113"/>
      <c r="IS833" s="113"/>
      <c r="IT833" s="113"/>
      <c r="IU833" s="113"/>
      <c r="IV833" s="113"/>
    </row>
    <row r="834" customFormat="false" ht="30" hidden="false" customHeight="true" outlineLevel="0" collapsed="false">
      <c r="A834" s="93"/>
      <c r="B834" s="228"/>
      <c r="C834" s="93"/>
      <c r="D834" s="93"/>
      <c r="E834" s="93"/>
      <c r="F834" s="96"/>
      <c r="G834" s="28" t="s">
        <v>111</v>
      </c>
      <c r="H834" s="134" t="s">
        <v>115</v>
      </c>
      <c r="I834" s="134"/>
      <c r="J834" s="134"/>
      <c r="K834" s="108"/>
      <c r="L834" s="109" t="s">
        <v>80</v>
      </c>
      <c r="M834" s="110"/>
      <c r="N834" s="135"/>
      <c r="O834" s="109" t="s">
        <v>81</v>
      </c>
      <c r="P834" s="136"/>
      <c r="Q834" s="135"/>
      <c r="R834" s="109" t="s">
        <v>117</v>
      </c>
      <c r="S834" s="136"/>
      <c r="T834" s="111"/>
      <c r="U834" s="109"/>
      <c r="V834" s="137"/>
      <c r="W834" s="111"/>
      <c r="X834" s="109"/>
      <c r="Y834" s="137"/>
      <c r="Z834" s="111"/>
      <c r="AA834" s="109"/>
      <c r="AB834" s="137"/>
      <c r="AC834" s="108"/>
      <c r="AD834" s="109"/>
      <c r="AE834" s="110"/>
      <c r="BM834" s="113"/>
      <c r="BN834" s="113"/>
      <c r="BO834" s="113"/>
      <c r="BP834" s="113"/>
      <c r="BQ834" s="113"/>
      <c r="BR834" s="113"/>
      <c r="BS834" s="113"/>
      <c r="BT834" s="113"/>
      <c r="BU834" s="113"/>
      <c r="BV834" s="113"/>
      <c r="BW834" s="113"/>
      <c r="BX834" s="113"/>
      <c r="BY834" s="113"/>
      <c r="BZ834" s="113"/>
      <c r="CA834" s="113"/>
      <c r="CB834" s="113"/>
      <c r="CC834" s="113"/>
      <c r="CD834" s="113"/>
      <c r="CE834" s="113"/>
      <c r="CF834" s="113"/>
      <c r="CG834" s="113"/>
      <c r="CH834" s="113"/>
      <c r="CI834" s="113"/>
      <c r="CJ834" s="113"/>
      <c r="CK834" s="113"/>
      <c r="CL834" s="113"/>
      <c r="CM834" s="113"/>
      <c r="CN834" s="113"/>
      <c r="CO834" s="113"/>
      <c r="CP834" s="113"/>
      <c r="CQ834" s="113"/>
      <c r="CR834" s="113"/>
      <c r="CS834" s="113"/>
      <c r="CT834" s="113"/>
      <c r="CU834" s="113"/>
      <c r="CV834" s="113"/>
      <c r="CW834" s="113"/>
      <c r="CX834" s="113"/>
      <c r="CY834" s="113"/>
      <c r="CZ834" s="113"/>
      <c r="DA834" s="113"/>
      <c r="DB834" s="113"/>
      <c r="DC834" s="113"/>
      <c r="DD834" s="113"/>
      <c r="DE834" s="113"/>
      <c r="DF834" s="113"/>
      <c r="DG834" s="113"/>
      <c r="DH834" s="113"/>
      <c r="DI834" s="113"/>
      <c r="DJ834" s="113"/>
      <c r="DK834" s="113"/>
      <c r="DL834" s="113"/>
      <c r="DM834" s="113"/>
      <c r="DN834" s="113"/>
      <c r="DO834" s="113"/>
      <c r="DP834" s="113"/>
      <c r="DQ834" s="113"/>
      <c r="DR834" s="113"/>
      <c r="DS834" s="113"/>
      <c r="DT834" s="113"/>
      <c r="DU834" s="113"/>
      <c r="DV834" s="113"/>
      <c r="DW834" s="113"/>
      <c r="DX834" s="113"/>
      <c r="DY834" s="113"/>
      <c r="DZ834" s="113"/>
      <c r="EA834" s="113"/>
      <c r="EB834" s="113"/>
      <c r="EC834" s="113"/>
      <c r="ED834" s="113"/>
      <c r="EE834" s="113"/>
      <c r="EF834" s="113"/>
      <c r="EG834" s="113"/>
      <c r="EH834" s="113"/>
      <c r="EI834" s="113"/>
      <c r="EJ834" s="113"/>
      <c r="EK834" s="113"/>
      <c r="EL834" s="113"/>
      <c r="EM834" s="113"/>
      <c r="EN834" s="113"/>
      <c r="EO834" s="113"/>
      <c r="EP834" s="113"/>
      <c r="EQ834" s="113"/>
      <c r="ER834" s="113"/>
      <c r="ES834" s="113"/>
      <c r="ET834" s="113"/>
      <c r="EU834" s="113"/>
      <c r="EV834" s="113"/>
      <c r="EW834" s="113"/>
      <c r="EX834" s="113"/>
      <c r="EY834" s="113"/>
      <c r="EZ834" s="113"/>
      <c r="FA834" s="113"/>
      <c r="FB834" s="113"/>
      <c r="FC834" s="113"/>
      <c r="FD834" s="113"/>
      <c r="FE834" s="113"/>
      <c r="FF834" s="113"/>
      <c r="FG834" s="113"/>
      <c r="FH834" s="113"/>
      <c r="FI834" s="113"/>
      <c r="FJ834" s="113"/>
      <c r="FK834" s="113"/>
      <c r="FL834" s="113"/>
      <c r="FM834" s="113"/>
      <c r="FN834" s="113"/>
      <c r="FO834" s="113"/>
      <c r="FP834" s="113"/>
      <c r="FQ834" s="113"/>
      <c r="FR834" s="113"/>
      <c r="FS834" s="113"/>
      <c r="FT834" s="113"/>
      <c r="FU834" s="113"/>
      <c r="FV834" s="113"/>
      <c r="FW834" s="113"/>
      <c r="FX834" s="113"/>
      <c r="FY834" s="113"/>
      <c r="FZ834" s="113"/>
      <c r="GA834" s="113"/>
      <c r="GB834" s="113"/>
      <c r="GC834" s="113"/>
      <c r="GD834" s="113"/>
      <c r="GE834" s="113"/>
      <c r="GF834" s="113"/>
      <c r="GG834" s="113"/>
      <c r="GH834" s="113"/>
      <c r="GI834" s="113"/>
      <c r="GJ834" s="113"/>
      <c r="GK834" s="113"/>
      <c r="GL834" s="113"/>
      <c r="GM834" s="113"/>
      <c r="GN834" s="113"/>
      <c r="GO834" s="113"/>
      <c r="GP834" s="113"/>
      <c r="GQ834" s="113"/>
      <c r="GR834" s="113"/>
      <c r="GS834" s="113"/>
      <c r="GT834" s="113"/>
      <c r="GU834" s="113"/>
      <c r="GV834" s="113"/>
      <c r="GW834" s="113"/>
      <c r="GX834" s="113"/>
      <c r="GY834" s="113"/>
      <c r="GZ834" s="113"/>
      <c r="HA834" s="113"/>
      <c r="HB834" s="113"/>
      <c r="HC834" s="113"/>
      <c r="HD834" s="113"/>
      <c r="HE834" s="113"/>
      <c r="HF834" s="113"/>
      <c r="HG834" s="113"/>
      <c r="HH834" s="113"/>
      <c r="HI834" s="113"/>
      <c r="HJ834" s="113"/>
      <c r="HK834" s="113"/>
      <c r="HL834" s="113"/>
      <c r="HM834" s="113"/>
      <c r="HN834" s="113"/>
      <c r="HO834" s="113"/>
      <c r="HP834" s="113"/>
      <c r="HQ834" s="113"/>
      <c r="HR834" s="113"/>
      <c r="HS834" s="113"/>
      <c r="HT834" s="113"/>
      <c r="HU834" s="113"/>
      <c r="HV834" s="113"/>
      <c r="HW834" s="113"/>
      <c r="HX834" s="113"/>
      <c r="HY834" s="113"/>
      <c r="HZ834" s="113"/>
      <c r="IA834" s="113"/>
      <c r="IB834" s="113"/>
      <c r="IC834" s="113"/>
      <c r="ID834" s="113"/>
      <c r="IE834" s="113"/>
      <c r="IF834" s="113"/>
      <c r="IG834" s="113"/>
      <c r="IH834" s="113"/>
      <c r="II834" s="113"/>
      <c r="IJ834" s="113"/>
      <c r="IK834" s="113"/>
      <c r="IL834" s="113"/>
      <c r="IM834" s="113"/>
      <c r="IN834" s="113"/>
      <c r="IO834" s="113"/>
      <c r="IP834" s="113"/>
      <c r="IQ834" s="113"/>
      <c r="IR834" s="113"/>
      <c r="IS834" s="113"/>
      <c r="IT834" s="113"/>
      <c r="IU834" s="113"/>
      <c r="IV834" s="113"/>
    </row>
    <row r="835" customFormat="false" ht="27.6" hidden="false" customHeight="true" outlineLevel="0" collapsed="false">
      <c r="A835" s="230"/>
      <c r="B835" s="93"/>
      <c r="C835" s="93"/>
      <c r="D835" s="93"/>
      <c r="E835" s="93"/>
      <c r="F835" s="96"/>
      <c r="G835" s="28" t="s">
        <v>208</v>
      </c>
      <c r="H835" s="35" t="s">
        <v>2495</v>
      </c>
      <c r="I835" s="30"/>
      <c r="J835" s="36"/>
      <c r="K835" s="35" t="s">
        <v>2496</v>
      </c>
      <c r="L835" s="30"/>
      <c r="M835" s="36"/>
      <c r="N835" s="35" t="s">
        <v>2497</v>
      </c>
      <c r="O835" s="30"/>
      <c r="P835" s="36"/>
      <c r="Q835" s="35" t="s">
        <v>2498</v>
      </c>
      <c r="R835" s="30"/>
      <c r="S835" s="36"/>
      <c r="T835" s="35"/>
      <c r="U835" s="33"/>
      <c r="V835" s="36"/>
      <c r="W835" s="35"/>
      <c r="X835" s="33"/>
      <c r="Y835" s="36"/>
      <c r="Z835" s="37"/>
      <c r="AA835" s="37"/>
      <c r="AB835" s="37"/>
      <c r="AC835" s="29"/>
      <c r="AD835" s="33"/>
      <c r="AE835" s="36"/>
      <c r="BM835" s="113"/>
      <c r="BN835" s="113"/>
      <c r="BO835" s="113"/>
      <c r="BP835" s="113"/>
      <c r="BQ835" s="113"/>
      <c r="BR835" s="113"/>
      <c r="BS835" s="113"/>
      <c r="BT835" s="113"/>
      <c r="BU835" s="113"/>
      <c r="BV835" s="113"/>
      <c r="BW835" s="113"/>
      <c r="BX835" s="113"/>
      <c r="BY835" s="113"/>
      <c r="BZ835" s="113"/>
      <c r="CA835" s="113"/>
      <c r="CB835" s="113"/>
      <c r="CC835" s="113"/>
      <c r="CD835" s="113"/>
      <c r="CE835" s="113"/>
      <c r="CF835" s="113"/>
      <c r="CG835" s="113"/>
      <c r="CH835" s="113"/>
      <c r="CI835" s="113"/>
      <c r="CJ835" s="113"/>
      <c r="CK835" s="113"/>
      <c r="CL835" s="113"/>
      <c r="CM835" s="113"/>
      <c r="CN835" s="113"/>
      <c r="CO835" s="113"/>
      <c r="CP835" s="113"/>
      <c r="CQ835" s="113"/>
      <c r="CR835" s="113"/>
      <c r="CS835" s="113"/>
      <c r="CT835" s="113"/>
      <c r="CU835" s="113"/>
      <c r="CV835" s="113"/>
      <c r="CW835" s="113"/>
      <c r="CX835" s="113"/>
      <c r="CY835" s="113"/>
      <c r="CZ835" s="113"/>
      <c r="DA835" s="113"/>
      <c r="DB835" s="113"/>
      <c r="DC835" s="113"/>
      <c r="DD835" s="113"/>
      <c r="DE835" s="113"/>
      <c r="DF835" s="113"/>
      <c r="DG835" s="113"/>
      <c r="DH835" s="113"/>
      <c r="DI835" s="113"/>
      <c r="DJ835" s="113"/>
      <c r="DK835" s="113"/>
      <c r="DL835" s="113"/>
      <c r="DM835" s="113"/>
      <c r="DN835" s="113"/>
      <c r="DO835" s="113"/>
      <c r="DP835" s="113"/>
      <c r="DQ835" s="113"/>
      <c r="DR835" s="113"/>
      <c r="DS835" s="113"/>
      <c r="DT835" s="113"/>
      <c r="DU835" s="113"/>
      <c r="DV835" s="113"/>
      <c r="DW835" s="113"/>
      <c r="DX835" s="113"/>
      <c r="DY835" s="113"/>
      <c r="DZ835" s="113"/>
      <c r="EA835" s="113"/>
      <c r="EB835" s="113"/>
      <c r="EC835" s="113"/>
      <c r="ED835" s="113"/>
      <c r="EE835" s="113"/>
      <c r="EF835" s="113"/>
      <c r="EG835" s="113"/>
      <c r="EH835" s="113"/>
      <c r="EI835" s="113"/>
      <c r="EJ835" s="113"/>
      <c r="EK835" s="113"/>
      <c r="EL835" s="113"/>
      <c r="EM835" s="113"/>
      <c r="EN835" s="113"/>
      <c r="EO835" s="113"/>
      <c r="EP835" s="113"/>
      <c r="EQ835" s="113"/>
      <c r="ER835" s="113"/>
      <c r="ES835" s="113"/>
      <c r="ET835" s="113"/>
      <c r="EU835" s="113"/>
      <c r="EV835" s="113"/>
      <c r="EW835" s="113"/>
      <c r="EX835" s="113"/>
      <c r="EY835" s="113"/>
      <c r="EZ835" s="113"/>
      <c r="FA835" s="113"/>
      <c r="FB835" s="113"/>
      <c r="FC835" s="113"/>
      <c r="FD835" s="113"/>
      <c r="FE835" s="113"/>
      <c r="FF835" s="113"/>
      <c r="FG835" s="113"/>
      <c r="FH835" s="113"/>
      <c r="FI835" s="113"/>
      <c r="FJ835" s="113"/>
      <c r="FK835" s="113"/>
      <c r="FL835" s="113"/>
      <c r="FM835" s="113"/>
      <c r="FN835" s="113"/>
      <c r="FO835" s="113"/>
      <c r="FP835" s="113"/>
      <c r="FQ835" s="113"/>
      <c r="FR835" s="113"/>
      <c r="FS835" s="113"/>
      <c r="FT835" s="113"/>
      <c r="FU835" s="113"/>
      <c r="FV835" s="113"/>
      <c r="FW835" s="113"/>
      <c r="FX835" s="113"/>
      <c r="FY835" s="113"/>
      <c r="FZ835" s="113"/>
      <c r="GA835" s="113"/>
      <c r="GB835" s="113"/>
      <c r="GC835" s="113"/>
      <c r="GD835" s="113"/>
      <c r="GE835" s="113"/>
      <c r="GF835" s="113"/>
      <c r="GG835" s="113"/>
      <c r="GH835" s="113"/>
      <c r="GI835" s="113"/>
      <c r="GJ835" s="113"/>
      <c r="GK835" s="113"/>
      <c r="GL835" s="113"/>
      <c r="GM835" s="113"/>
      <c r="GN835" s="113"/>
      <c r="GO835" s="113"/>
      <c r="GP835" s="113"/>
      <c r="GQ835" s="113"/>
      <c r="GR835" s="113"/>
      <c r="GS835" s="113"/>
      <c r="GT835" s="113"/>
      <c r="GU835" s="113"/>
      <c r="GV835" s="113"/>
      <c r="GW835" s="113"/>
      <c r="GX835" s="113"/>
      <c r="GY835" s="113"/>
      <c r="GZ835" s="113"/>
      <c r="HA835" s="113"/>
      <c r="HB835" s="113"/>
      <c r="HC835" s="113"/>
      <c r="HD835" s="113"/>
      <c r="HE835" s="113"/>
      <c r="HF835" s="113"/>
      <c r="HG835" s="113"/>
      <c r="HH835" s="113"/>
      <c r="HI835" s="113"/>
      <c r="HJ835" s="113"/>
      <c r="HK835" s="113"/>
      <c r="HL835" s="113"/>
      <c r="HM835" s="113"/>
      <c r="HN835" s="113"/>
      <c r="HO835" s="113"/>
      <c r="HP835" s="113"/>
      <c r="HQ835" s="113"/>
      <c r="HR835" s="113"/>
      <c r="HS835" s="113"/>
      <c r="HT835" s="113"/>
      <c r="HU835" s="113"/>
      <c r="HV835" s="113"/>
      <c r="HW835" s="113"/>
      <c r="HX835" s="113"/>
      <c r="HY835" s="113"/>
      <c r="HZ835" s="113"/>
      <c r="IA835" s="113"/>
      <c r="IB835" s="113"/>
      <c r="IC835" s="113"/>
      <c r="ID835" s="113"/>
      <c r="IE835" s="113"/>
      <c r="IF835" s="113"/>
      <c r="IG835" s="113"/>
      <c r="IH835" s="113"/>
      <c r="II835" s="113"/>
      <c r="IJ835" s="113"/>
      <c r="IK835" s="113"/>
      <c r="IL835" s="113"/>
      <c r="IM835" s="113"/>
      <c r="IN835" s="113"/>
      <c r="IO835" s="113"/>
      <c r="IP835" s="113"/>
      <c r="IQ835" s="113"/>
      <c r="IR835" s="113"/>
      <c r="IS835" s="113"/>
      <c r="IT835" s="113"/>
      <c r="IU835" s="113"/>
      <c r="IV835" s="113"/>
    </row>
    <row r="836" customFormat="false" ht="29.2" hidden="false" customHeight="true" outlineLevel="0" collapsed="false">
      <c r="A836" s="232"/>
      <c r="B836" s="232"/>
      <c r="C836" s="39"/>
      <c r="D836" s="39"/>
      <c r="E836" s="39"/>
      <c r="F836" s="40"/>
      <c r="G836" s="28" t="s">
        <v>176</v>
      </c>
      <c r="H836" s="205" t="str">
        <f aca="false">"&lt;"&amp;ROUND(RIGHT(H835,LEN(H835)-1)*81/1000,2)&amp;" ppb"</f>
        <v>&lt;226.96 ppb</v>
      </c>
      <c r="I836" s="33"/>
      <c r="J836" s="206"/>
      <c r="K836" s="29"/>
      <c r="L836" s="30"/>
      <c r="M836" s="31"/>
      <c r="N836" s="35"/>
      <c r="O836" s="33"/>
      <c r="P836" s="36"/>
      <c r="Q836" s="205" t="str">
        <f aca="false">"&lt;"&amp;ROUND(RIGHT(Q835,LEN(Q835)-1)*246/1000,2)&amp;" ppb"</f>
        <v>&lt;11.68 ppb</v>
      </c>
      <c r="R836" s="33"/>
      <c r="S836" s="206"/>
      <c r="T836" s="29"/>
      <c r="U836" s="31"/>
      <c r="V836" s="31"/>
      <c r="W836" s="35"/>
      <c r="X836" s="33"/>
      <c r="Y836" s="31"/>
      <c r="Z836" s="37"/>
      <c r="AA836" s="31"/>
      <c r="AB836" s="31"/>
      <c r="AC836" s="29"/>
      <c r="AD836" s="33"/>
      <c r="AE836" s="31"/>
      <c r="BM836" s="113"/>
      <c r="BN836" s="113"/>
      <c r="BO836" s="113"/>
      <c r="BP836" s="113"/>
      <c r="BQ836" s="113"/>
      <c r="BR836" s="113"/>
      <c r="BS836" s="113"/>
      <c r="BT836" s="113"/>
      <c r="BU836" s="113"/>
      <c r="BV836" s="113"/>
      <c r="BW836" s="113"/>
      <c r="BX836" s="113"/>
      <c r="BY836" s="113"/>
      <c r="BZ836" s="113"/>
      <c r="CA836" s="113"/>
      <c r="CB836" s="113"/>
      <c r="CC836" s="113"/>
      <c r="CD836" s="113"/>
      <c r="CE836" s="113"/>
      <c r="CF836" s="113"/>
      <c r="CG836" s="113"/>
      <c r="CH836" s="113"/>
      <c r="CI836" s="113"/>
      <c r="CJ836" s="113"/>
      <c r="CK836" s="113"/>
      <c r="CL836" s="113"/>
      <c r="CM836" s="113"/>
      <c r="CN836" s="113"/>
      <c r="CO836" s="113"/>
      <c r="CP836" s="113"/>
      <c r="CQ836" s="113"/>
      <c r="CR836" s="113"/>
      <c r="CS836" s="113"/>
      <c r="CT836" s="113"/>
      <c r="CU836" s="113"/>
      <c r="CV836" s="113"/>
      <c r="CW836" s="113"/>
      <c r="CX836" s="113"/>
      <c r="CY836" s="113"/>
      <c r="CZ836" s="113"/>
      <c r="DA836" s="113"/>
      <c r="DB836" s="113"/>
      <c r="DC836" s="113"/>
      <c r="DD836" s="113"/>
      <c r="DE836" s="113"/>
      <c r="DF836" s="113"/>
      <c r="DG836" s="113"/>
      <c r="DH836" s="113"/>
      <c r="DI836" s="113"/>
      <c r="DJ836" s="113"/>
      <c r="DK836" s="113"/>
      <c r="DL836" s="113"/>
      <c r="DM836" s="113"/>
      <c r="DN836" s="113"/>
      <c r="DO836" s="113"/>
      <c r="DP836" s="113"/>
      <c r="DQ836" s="113"/>
      <c r="DR836" s="113"/>
      <c r="DS836" s="113"/>
      <c r="DT836" s="113"/>
      <c r="DU836" s="113"/>
      <c r="DV836" s="113"/>
      <c r="DW836" s="113"/>
      <c r="DX836" s="113"/>
      <c r="DY836" s="113"/>
      <c r="DZ836" s="113"/>
      <c r="EA836" s="113"/>
      <c r="EB836" s="113"/>
      <c r="EC836" s="113"/>
      <c r="ED836" s="113"/>
      <c r="EE836" s="113"/>
      <c r="EF836" s="113"/>
      <c r="EG836" s="113"/>
      <c r="EH836" s="113"/>
      <c r="EI836" s="113"/>
      <c r="EJ836" s="113"/>
      <c r="EK836" s="113"/>
      <c r="EL836" s="113"/>
      <c r="EM836" s="113"/>
      <c r="EN836" s="113"/>
      <c r="EO836" s="113"/>
      <c r="EP836" s="113"/>
      <c r="EQ836" s="113"/>
      <c r="ER836" s="113"/>
      <c r="ES836" s="113"/>
      <c r="ET836" s="113"/>
      <c r="EU836" s="113"/>
      <c r="EV836" s="113"/>
      <c r="EW836" s="113"/>
      <c r="EX836" s="113"/>
      <c r="EY836" s="113"/>
      <c r="EZ836" s="113"/>
      <c r="FA836" s="113"/>
      <c r="FB836" s="113"/>
      <c r="FC836" s="113"/>
      <c r="FD836" s="113"/>
      <c r="FE836" s="113"/>
      <c r="FF836" s="113"/>
      <c r="FG836" s="113"/>
      <c r="FH836" s="113"/>
      <c r="FI836" s="113"/>
      <c r="FJ836" s="113"/>
      <c r="FK836" s="113"/>
      <c r="FL836" s="113"/>
      <c r="FM836" s="113"/>
      <c r="FN836" s="113"/>
      <c r="FO836" s="113"/>
      <c r="FP836" s="113"/>
      <c r="FQ836" s="113"/>
      <c r="FR836" s="113"/>
      <c r="FS836" s="113"/>
      <c r="FT836" s="113"/>
      <c r="FU836" s="113"/>
      <c r="FV836" s="113"/>
      <c r="FW836" s="113"/>
      <c r="FX836" s="113"/>
      <c r="FY836" s="113"/>
      <c r="FZ836" s="113"/>
      <c r="GA836" s="113"/>
      <c r="GB836" s="113"/>
      <c r="GC836" s="113"/>
      <c r="GD836" s="113"/>
      <c r="GE836" s="113"/>
      <c r="GF836" s="113"/>
      <c r="GG836" s="113"/>
      <c r="GH836" s="113"/>
      <c r="GI836" s="113"/>
      <c r="GJ836" s="113"/>
      <c r="GK836" s="113"/>
      <c r="GL836" s="113"/>
      <c r="GM836" s="113"/>
      <c r="GN836" s="113"/>
      <c r="GO836" s="113"/>
      <c r="GP836" s="113"/>
      <c r="GQ836" s="113"/>
      <c r="GR836" s="113"/>
      <c r="GS836" s="113"/>
      <c r="GT836" s="113"/>
      <c r="GU836" s="113"/>
      <c r="GV836" s="113"/>
      <c r="GW836" s="113"/>
      <c r="GX836" s="113"/>
      <c r="GY836" s="113"/>
      <c r="GZ836" s="113"/>
      <c r="HA836" s="113"/>
      <c r="HB836" s="113"/>
      <c r="HC836" s="113"/>
      <c r="HD836" s="113"/>
      <c r="HE836" s="113"/>
      <c r="HF836" s="113"/>
      <c r="HG836" s="113"/>
      <c r="HH836" s="113"/>
      <c r="HI836" s="113"/>
      <c r="HJ836" s="113"/>
      <c r="HK836" s="113"/>
      <c r="HL836" s="113"/>
      <c r="HM836" s="113"/>
      <c r="HN836" s="113"/>
      <c r="HO836" s="113"/>
      <c r="HP836" s="113"/>
      <c r="HQ836" s="113"/>
      <c r="HR836" s="113"/>
      <c r="HS836" s="113"/>
      <c r="HT836" s="113"/>
      <c r="HU836" s="113"/>
      <c r="HV836" s="113"/>
      <c r="HW836" s="113"/>
      <c r="HX836" s="113"/>
      <c r="HY836" s="113"/>
      <c r="HZ836" s="113"/>
      <c r="IA836" s="113"/>
      <c r="IB836" s="113"/>
      <c r="IC836" s="113"/>
      <c r="ID836" s="113"/>
      <c r="IE836" s="113"/>
      <c r="IF836" s="113"/>
      <c r="IG836" s="113"/>
      <c r="IH836" s="113"/>
      <c r="II836" s="113"/>
      <c r="IJ836" s="113"/>
      <c r="IK836" s="113"/>
      <c r="IL836" s="113"/>
      <c r="IM836" s="113"/>
      <c r="IN836" s="113"/>
      <c r="IO836" s="113"/>
      <c r="IP836" s="113"/>
      <c r="IQ836" s="113"/>
      <c r="IR836" s="113"/>
      <c r="IS836" s="113"/>
      <c r="IT836" s="113"/>
      <c r="IU836" s="113"/>
      <c r="IV836" s="113"/>
    </row>
    <row r="837" customFormat="false" ht="35.65" hidden="false" customHeight="true" outlineLevel="0" collapsed="false">
      <c r="A837" s="233" t="s">
        <v>2499</v>
      </c>
      <c r="B837" s="302" t="s">
        <v>2500</v>
      </c>
      <c r="C837" s="189" t="s">
        <v>2501</v>
      </c>
      <c r="D837" s="76" t="n">
        <v>6.866</v>
      </c>
      <c r="E837" s="42" t="n">
        <v>230328</v>
      </c>
      <c r="F837" s="62" t="n">
        <v>45013</v>
      </c>
      <c r="G837" s="63" t="s">
        <v>111</v>
      </c>
      <c r="H837" s="108"/>
      <c r="I837" s="109" t="s">
        <v>27</v>
      </c>
      <c r="J837" s="110"/>
      <c r="K837" s="108"/>
      <c r="L837" s="109" t="s">
        <v>28</v>
      </c>
      <c r="M837" s="110"/>
      <c r="N837" s="108"/>
      <c r="O837" s="109" t="s">
        <v>29</v>
      </c>
      <c r="P837" s="110"/>
      <c r="Q837" s="108"/>
      <c r="R837" s="109" t="s">
        <v>30</v>
      </c>
      <c r="S837" s="110"/>
      <c r="T837" s="111"/>
      <c r="U837" s="109" t="s">
        <v>112</v>
      </c>
      <c r="V837" s="110"/>
      <c r="W837" s="108"/>
      <c r="X837" s="109" t="s">
        <v>32</v>
      </c>
      <c r="Y837" s="110"/>
      <c r="Z837" s="108"/>
      <c r="AA837" s="109" t="s">
        <v>98</v>
      </c>
      <c r="AB837" s="110"/>
      <c r="AC837" s="112" t="s">
        <v>34</v>
      </c>
      <c r="AD837" s="112"/>
      <c r="AE837" s="112"/>
      <c r="BM837" s="113"/>
      <c r="BN837" s="113"/>
      <c r="BO837" s="113"/>
      <c r="BP837" s="113"/>
      <c r="BQ837" s="113"/>
      <c r="BR837" s="113"/>
      <c r="BS837" s="113"/>
      <c r="BT837" s="113"/>
      <c r="BU837" s="113"/>
      <c r="BV837" s="113"/>
      <c r="BW837" s="113"/>
      <c r="BX837" s="113"/>
      <c r="BY837" s="113"/>
      <c r="BZ837" s="113"/>
      <c r="CA837" s="113"/>
      <c r="CB837" s="113"/>
      <c r="CC837" s="113"/>
      <c r="CD837" s="113"/>
      <c r="CE837" s="113"/>
      <c r="CF837" s="113"/>
      <c r="CG837" s="113"/>
      <c r="CH837" s="113"/>
      <c r="CI837" s="113"/>
      <c r="CJ837" s="113"/>
      <c r="CK837" s="113"/>
      <c r="CL837" s="113"/>
      <c r="CM837" s="113"/>
      <c r="CN837" s="113"/>
      <c r="CO837" s="113"/>
      <c r="CP837" s="113"/>
      <c r="CQ837" s="113"/>
      <c r="CR837" s="113"/>
      <c r="CS837" s="113"/>
      <c r="CT837" s="113"/>
      <c r="CU837" s="113"/>
      <c r="CV837" s="113"/>
      <c r="CW837" s="113"/>
      <c r="CX837" s="113"/>
      <c r="CY837" s="113"/>
      <c r="CZ837" s="113"/>
      <c r="DA837" s="113"/>
      <c r="DB837" s="113"/>
      <c r="DC837" s="113"/>
      <c r="DD837" s="113"/>
      <c r="DE837" s="113"/>
      <c r="DF837" s="113"/>
      <c r="DG837" s="113"/>
      <c r="DH837" s="113"/>
      <c r="DI837" s="113"/>
      <c r="DJ837" s="113"/>
      <c r="DK837" s="113"/>
      <c r="DL837" s="113"/>
      <c r="DM837" s="113"/>
      <c r="DN837" s="113"/>
      <c r="DO837" s="113"/>
      <c r="DP837" s="113"/>
      <c r="DQ837" s="113"/>
      <c r="DR837" s="113"/>
      <c r="DS837" s="113"/>
      <c r="DT837" s="113"/>
      <c r="DU837" s="113"/>
      <c r="DV837" s="113"/>
      <c r="DW837" s="113"/>
      <c r="DX837" s="113"/>
      <c r="DY837" s="113"/>
      <c r="DZ837" s="113"/>
      <c r="EA837" s="113"/>
      <c r="EB837" s="113"/>
      <c r="EC837" s="113"/>
      <c r="ED837" s="113"/>
      <c r="EE837" s="113"/>
      <c r="EF837" s="113"/>
      <c r="EG837" s="113"/>
      <c r="EH837" s="113"/>
      <c r="EI837" s="113"/>
      <c r="EJ837" s="113"/>
      <c r="EK837" s="113"/>
      <c r="EL837" s="113"/>
      <c r="EM837" s="113"/>
      <c r="EN837" s="113"/>
      <c r="EO837" s="113"/>
      <c r="EP837" s="113"/>
      <c r="EQ837" s="113"/>
      <c r="ER837" s="113"/>
      <c r="ES837" s="113"/>
      <c r="ET837" s="113"/>
      <c r="EU837" s="113"/>
      <c r="EV837" s="113"/>
      <c r="EW837" s="113"/>
      <c r="EX837" s="113"/>
      <c r="EY837" s="113"/>
      <c r="EZ837" s="113"/>
      <c r="FA837" s="113"/>
      <c r="FB837" s="113"/>
      <c r="FC837" s="113"/>
      <c r="FD837" s="113"/>
      <c r="FE837" s="113"/>
      <c r="FF837" s="113"/>
      <c r="FG837" s="113"/>
      <c r="FH837" s="113"/>
      <c r="FI837" s="113"/>
      <c r="FJ837" s="113"/>
      <c r="FK837" s="113"/>
      <c r="FL837" s="113"/>
      <c r="FM837" s="113"/>
      <c r="FN837" s="113"/>
      <c r="FO837" s="113"/>
      <c r="FP837" s="113"/>
      <c r="FQ837" s="113"/>
      <c r="FR837" s="113"/>
      <c r="FS837" s="113"/>
      <c r="FT837" s="113"/>
      <c r="FU837" s="113"/>
      <c r="FV837" s="113"/>
      <c r="FW837" s="113"/>
      <c r="FX837" s="113"/>
      <c r="FY837" s="113"/>
      <c r="FZ837" s="113"/>
      <c r="GA837" s="113"/>
      <c r="GB837" s="113"/>
      <c r="GC837" s="113"/>
      <c r="GD837" s="113"/>
      <c r="GE837" s="113"/>
      <c r="GF837" s="113"/>
      <c r="GG837" s="113"/>
      <c r="GH837" s="113"/>
      <c r="GI837" s="113"/>
      <c r="GJ837" s="113"/>
      <c r="GK837" s="113"/>
      <c r="GL837" s="113"/>
      <c r="GM837" s="113"/>
      <c r="GN837" s="113"/>
      <c r="GO837" s="113"/>
      <c r="GP837" s="113"/>
      <c r="GQ837" s="113"/>
      <c r="GR837" s="113"/>
      <c r="GS837" s="113"/>
      <c r="GT837" s="113"/>
      <c r="GU837" s="113"/>
      <c r="GV837" s="113"/>
      <c r="GW837" s="113"/>
      <c r="GX837" s="113"/>
      <c r="GY837" s="113"/>
      <c r="GZ837" s="113"/>
      <c r="HA837" s="113"/>
      <c r="HB837" s="113"/>
      <c r="HC837" s="113"/>
      <c r="HD837" s="113"/>
      <c r="HE837" s="113"/>
      <c r="HF837" s="113"/>
      <c r="HG837" s="113"/>
      <c r="HH837" s="113"/>
      <c r="HI837" s="113"/>
      <c r="HJ837" s="113"/>
      <c r="HK837" s="113"/>
      <c r="HL837" s="113"/>
      <c r="HM837" s="113"/>
      <c r="HN837" s="113"/>
      <c r="HO837" s="113"/>
      <c r="HP837" s="113"/>
      <c r="HQ837" s="113"/>
      <c r="HR837" s="113"/>
      <c r="HS837" s="113"/>
      <c r="HT837" s="113"/>
      <c r="HU837" s="113"/>
      <c r="HV837" s="113"/>
      <c r="HW837" s="113"/>
      <c r="HX837" s="113"/>
      <c r="HY837" s="113"/>
      <c r="HZ837" s="113"/>
      <c r="IA837" s="113"/>
      <c r="IB837" s="113"/>
      <c r="IC837" s="113"/>
      <c r="ID837" s="113"/>
      <c r="IE837" s="113"/>
      <c r="IF837" s="113"/>
      <c r="IG837" s="113"/>
      <c r="IH837" s="113"/>
      <c r="II837" s="113"/>
      <c r="IJ837" s="113"/>
      <c r="IK837" s="113"/>
      <c r="IL837" s="113"/>
      <c r="IM837" s="113"/>
      <c r="IN837" s="113"/>
      <c r="IO837" s="113"/>
      <c r="IP837" s="113"/>
      <c r="IQ837" s="113"/>
      <c r="IR837" s="113"/>
      <c r="IS837" s="113"/>
      <c r="IT837" s="113"/>
      <c r="IU837" s="113"/>
      <c r="IV837" s="113"/>
    </row>
    <row r="838" customFormat="false" ht="35.65" hidden="false" customHeight="true" outlineLevel="0" collapsed="false">
      <c r="A838" s="86" t="s">
        <v>2502</v>
      </c>
      <c r="B838" s="86"/>
      <c r="C838" s="86"/>
      <c r="D838" s="86"/>
      <c r="E838" s="86"/>
      <c r="F838" s="89" t="n">
        <v>45020</v>
      </c>
      <c r="G838" s="63" t="s">
        <v>208</v>
      </c>
      <c r="H838" s="56" t="n">
        <v>5386</v>
      </c>
      <c r="I838" s="91" t="s">
        <v>39</v>
      </c>
      <c r="J838" s="58" t="n">
        <v>191.3</v>
      </c>
      <c r="K838" s="56" t="n">
        <v>9544</v>
      </c>
      <c r="L838" s="91" t="s">
        <v>39</v>
      </c>
      <c r="M838" s="58" t="n">
        <v>688.6</v>
      </c>
      <c r="N838" s="56" t="n">
        <v>304.2</v>
      </c>
      <c r="O838" s="91" t="s">
        <v>39</v>
      </c>
      <c r="P838" s="58" t="n">
        <v>16.54</v>
      </c>
      <c r="Q838" s="56" t="n">
        <v>6481</v>
      </c>
      <c r="R838" s="91" t="s">
        <v>39</v>
      </c>
      <c r="S838" s="58" t="n">
        <v>250.1</v>
      </c>
      <c r="T838" s="56" t="n">
        <v>7503</v>
      </c>
      <c r="U838" s="91" t="s">
        <v>39</v>
      </c>
      <c r="V838" s="58" t="n">
        <v>1695</v>
      </c>
      <c r="W838" s="77" t="s">
        <v>2503</v>
      </c>
      <c r="X838" s="57"/>
      <c r="Y838" s="58"/>
      <c r="Z838" s="77" t="s">
        <v>2504</v>
      </c>
      <c r="AA838" s="70"/>
      <c r="AB838" s="58"/>
      <c r="AC838" s="69"/>
      <c r="AD838" s="69"/>
      <c r="AE838" s="69"/>
      <c r="BM838" s="113"/>
      <c r="BN838" s="113"/>
      <c r="BO838" s="113"/>
      <c r="BP838" s="113"/>
      <c r="BQ838" s="113"/>
      <c r="BR838" s="113"/>
      <c r="BS838" s="113"/>
      <c r="BT838" s="113"/>
      <c r="BU838" s="113"/>
      <c r="BV838" s="113"/>
      <c r="BW838" s="113"/>
      <c r="BX838" s="113"/>
      <c r="BY838" s="113"/>
      <c r="BZ838" s="113"/>
      <c r="CA838" s="113"/>
      <c r="CB838" s="113"/>
      <c r="CC838" s="113"/>
      <c r="CD838" s="113"/>
      <c r="CE838" s="113"/>
      <c r="CF838" s="113"/>
      <c r="CG838" s="113"/>
      <c r="CH838" s="113"/>
      <c r="CI838" s="113"/>
      <c r="CJ838" s="113"/>
      <c r="CK838" s="113"/>
      <c r="CL838" s="113"/>
      <c r="CM838" s="113"/>
      <c r="CN838" s="113"/>
      <c r="CO838" s="113"/>
      <c r="CP838" s="113"/>
      <c r="CQ838" s="113"/>
      <c r="CR838" s="113"/>
      <c r="CS838" s="113"/>
      <c r="CT838" s="113"/>
      <c r="CU838" s="113"/>
      <c r="CV838" s="113"/>
      <c r="CW838" s="113"/>
      <c r="CX838" s="113"/>
      <c r="CY838" s="113"/>
      <c r="CZ838" s="113"/>
      <c r="DA838" s="113"/>
      <c r="DB838" s="113"/>
      <c r="DC838" s="113"/>
      <c r="DD838" s="113"/>
      <c r="DE838" s="113"/>
      <c r="DF838" s="113"/>
      <c r="DG838" s="113"/>
      <c r="DH838" s="113"/>
      <c r="DI838" s="113"/>
      <c r="DJ838" s="113"/>
      <c r="DK838" s="113"/>
      <c r="DL838" s="113"/>
      <c r="DM838" s="113"/>
      <c r="DN838" s="113"/>
      <c r="DO838" s="113"/>
      <c r="DP838" s="113"/>
      <c r="DQ838" s="113"/>
      <c r="DR838" s="113"/>
      <c r="DS838" s="113"/>
      <c r="DT838" s="113"/>
      <c r="DU838" s="113"/>
      <c r="DV838" s="113"/>
      <c r="DW838" s="113"/>
      <c r="DX838" s="113"/>
      <c r="DY838" s="113"/>
      <c r="DZ838" s="113"/>
      <c r="EA838" s="113"/>
      <c r="EB838" s="113"/>
      <c r="EC838" s="113"/>
      <c r="ED838" s="113"/>
      <c r="EE838" s="113"/>
      <c r="EF838" s="113"/>
      <c r="EG838" s="113"/>
      <c r="EH838" s="113"/>
      <c r="EI838" s="113"/>
      <c r="EJ838" s="113"/>
      <c r="EK838" s="113"/>
      <c r="EL838" s="113"/>
      <c r="EM838" s="113"/>
      <c r="EN838" s="113"/>
      <c r="EO838" s="113"/>
      <c r="EP838" s="113"/>
      <c r="EQ838" s="113"/>
      <c r="ER838" s="113"/>
      <c r="ES838" s="113"/>
      <c r="ET838" s="113"/>
      <c r="EU838" s="113"/>
      <c r="EV838" s="113"/>
      <c r="EW838" s="113"/>
      <c r="EX838" s="113"/>
      <c r="EY838" s="113"/>
      <c r="EZ838" s="113"/>
      <c r="FA838" s="113"/>
      <c r="FB838" s="113"/>
      <c r="FC838" s="113"/>
      <c r="FD838" s="113"/>
      <c r="FE838" s="113"/>
      <c r="FF838" s="113"/>
      <c r="FG838" s="113"/>
      <c r="FH838" s="113"/>
      <c r="FI838" s="113"/>
      <c r="FJ838" s="113"/>
      <c r="FK838" s="113"/>
      <c r="FL838" s="113"/>
      <c r="FM838" s="113"/>
      <c r="FN838" s="113"/>
      <c r="FO838" s="113"/>
      <c r="FP838" s="113"/>
      <c r="FQ838" s="113"/>
      <c r="FR838" s="113"/>
      <c r="FS838" s="113"/>
      <c r="FT838" s="113"/>
      <c r="FU838" s="113"/>
      <c r="FV838" s="113"/>
      <c r="FW838" s="113"/>
      <c r="FX838" s="113"/>
      <c r="FY838" s="113"/>
      <c r="FZ838" s="113"/>
      <c r="GA838" s="113"/>
      <c r="GB838" s="113"/>
      <c r="GC838" s="113"/>
      <c r="GD838" s="113"/>
      <c r="GE838" s="113"/>
      <c r="GF838" s="113"/>
      <c r="GG838" s="113"/>
      <c r="GH838" s="113"/>
      <c r="GI838" s="113"/>
      <c r="GJ838" s="113"/>
      <c r="GK838" s="113"/>
      <c r="GL838" s="113"/>
      <c r="GM838" s="113"/>
      <c r="GN838" s="113"/>
      <c r="GO838" s="113"/>
      <c r="GP838" s="113"/>
      <c r="GQ838" s="113"/>
      <c r="GR838" s="113"/>
      <c r="GS838" s="113"/>
      <c r="GT838" s="113"/>
      <c r="GU838" s="113"/>
      <c r="GV838" s="113"/>
      <c r="GW838" s="113"/>
      <c r="GX838" s="113"/>
      <c r="GY838" s="113"/>
      <c r="GZ838" s="113"/>
      <c r="HA838" s="113"/>
      <c r="HB838" s="113"/>
      <c r="HC838" s="113"/>
      <c r="HD838" s="113"/>
      <c r="HE838" s="113"/>
      <c r="HF838" s="113"/>
      <c r="HG838" s="113"/>
      <c r="HH838" s="113"/>
      <c r="HI838" s="113"/>
      <c r="HJ838" s="113"/>
      <c r="HK838" s="113"/>
      <c r="HL838" s="113"/>
      <c r="HM838" s="113"/>
      <c r="HN838" s="113"/>
      <c r="HO838" s="113"/>
      <c r="HP838" s="113"/>
      <c r="HQ838" s="113"/>
      <c r="HR838" s="113"/>
      <c r="HS838" s="113"/>
      <c r="HT838" s="113"/>
      <c r="HU838" s="113"/>
      <c r="HV838" s="113"/>
      <c r="HW838" s="113"/>
      <c r="HX838" s="113"/>
      <c r="HY838" s="113"/>
      <c r="HZ838" s="113"/>
      <c r="IA838" s="113"/>
      <c r="IB838" s="113"/>
      <c r="IC838" s="113"/>
      <c r="ID838" s="113"/>
      <c r="IE838" s="113"/>
      <c r="IF838" s="113"/>
      <c r="IG838" s="113"/>
      <c r="IH838" s="113"/>
      <c r="II838" s="113"/>
      <c r="IJ838" s="113"/>
      <c r="IK838" s="113"/>
      <c r="IL838" s="113"/>
      <c r="IM838" s="113"/>
      <c r="IN838" s="113"/>
      <c r="IO838" s="113"/>
      <c r="IP838" s="113"/>
      <c r="IQ838" s="113"/>
      <c r="IR838" s="113"/>
      <c r="IS838" s="113"/>
      <c r="IT838" s="113"/>
      <c r="IU838" s="113"/>
      <c r="IV838" s="113"/>
    </row>
    <row r="839" customFormat="false" ht="41.45" hidden="false" customHeight="true" outlineLevel="0" collapsed="false">
      <c r="A839" s="86"/>
      <c r="B839" s="86" t="s">
        <v>2042</v>
      </c>
      <c r="C839" s="86"/>
      <c r="D839" s="86"/>
      <c r="E839" s="86"/>
      <c r="F839" s="89"/>
      <c r="G839" s="63" t="s">
        <v>176</v>
      </c>
      <c r="H839" s="209" t="str">
        <f aca="false">ROUND(H838*81/1000,2)&amp;" ppb"</f>
        <v>436.27 ppb</v>
      </c>
      <c r="I839" s="91" t="s">
        <v>39</v>
      </c>
      <c r="J839" s="210" t="str">
        <f aca="false">ROUND(J838*81/1000,2)&amp;" ppb"</f>
        <v>15.5 ppb</v>
      </c>
      <c r="K839" s="209" t="str">
        <f aca="false">ROUND(K838*81/1000,2)&amp;" ppb"</f>
        <v>773.06 ppb</v>
      </c>
      <c r="L839" s="91" t="s">
        <v>39</v>
      </c>
      <c r="M839" s="210" t="str">
        <f aca="false">ROUND(M838*81/1000,2)&amp;" ppb"</f>
        <v>55.78 ppb</v>
      </c>
      <c r="N839" s="209" t="str">
        <f aca="false">ROUND(N838*1760/1000,2)&amp;" ppb"</f>
        <v>535.39 ppb</v>
      </c>
      <c r="O839" s="91" t="s">
        <v>39</v>
      </c>
      <c r="P839" s="210" t="str">
        <f aca="false">ROUND(P838*1760/1000,2)&amp;" ppb"</f>
        <v>29.11 ppb</v>
      </c>
      <c r="Q839" s="209" t="str">
        <f aca="false">ROUND(Q838*246/1000,2)&amp;" ppb"</f>
        <v>1594.33 ppb</v>
      </c>
      <c r="R839" s="91" t="s">
        <v>39</v>
      </c>
      <c r="S839" s="210" t="str">
        <f aca="false">ROUND(S838*246/1000,2)&amp;" ppb"</f>
        <v>61.52 ppb</v>
      </c>
      <c r="T839" s="209" t="str">
        <f aca="false">ROUND(T838*32300/1000000,2)&amp;" ppm"</f>
        <v>242.35 ppm</v>
      </c>
      <c r="U839" s="91" t="s">
        <v>39</v>
      </c>
      <c r="V839" s="210" t="str">
        <f aca="false">ROUND(V838*32300/1000000,2)&amp;" ppm"</f>
        <v>54.75 ppm</v>
      </c>
      <c r="W839" s="71"/>
      <c r="X839" s="70"/>
      <c r="Y839" s="72"/>
      <c r="Z839" s="71"/>
      <c r="AA839" s="70"/>
      <c r="AB839" s="72"/>
      <c r="AC839" s="73"/>
      <c r="AD839" s="70"/>
      <c r="AE839" s="74"/>
      <c r="BM839" s="113"/>
      <c r="BN839" s="113"/>
      <c r="BO839" s="113"/>
      <c r="BP839" s="113"/>
      <c r="BQ839" s="113"/>
      <c r="BR839" s="113"/>
      <c r="BS839" s="113"/>
      <c r="BT839" s="113"/>
      <c r="BU839" s="113"/>
      <c r="BV839" s="113"/>
      <c r="BW839" s="113"/>
      <c r="BX839" s="113"/>
      <c r="BY839" s="113"/>
      <c r="BZ839" s="113"/>
      <c r="CA839" s="113"/>
      <c r="CB839" s="113"/>
      <c r="CC839" s="113"/>
      <c r="CD839" s="113"/>
      <c r="CE839" s="113"/>
      <c r="CF839" s="113"/>
      <c r="CG839" s="113"/>
      <c r="CH839" s="113"/>
      <c r="CI839" s="113"/>
      <c r="CJ839" s="113"/>
      <c r="CK839" s="113"/>
      <c r="CL839" s="113"/>
      <c r="CM839" s="113"/>
      <c r="CN839" s="113"/>
      <c r="CO839" s="113"/>
      <c r="CP839" s="113"/>
      <c r="CQ839" s="113"/>
      <c r="CR839" s="113"/>
      <c r="CS839" s="113"/>
      <c r="CT839" s="113"/>
      <c r="CU839" s="113"/>
      <c r="CV839" s="113"/>
      <c r="CW839" s="113"/>
      <c r="CX839" s="113"/>
      <c r="CY839" s="113"/>
      <c r="CZ839" s="113"/>
      <c r="DA839" s="113"/>
      <c r="DB839" s="113"/>
      <c r="DC839" s="113"/>
      <c r="DD839" s="113"/>
      <c r="DE839" s="113"/>
      <c r="DF839" s="113"/>
      <c r="DG839" s="113"/>
      <c r="DH839" s="113"/>
      <c r="DI839" s="113"/>
      <c r="DJ839" s="113"/>
      <c r="DK839" s="113"/>
      <c r="DL839" s="113"/>
      <c r="DM839" s="113"/>
      <c r="DN839" s="113"/>
      <c r="DO839" s="113"/>
      <c r="DP839" s="113"/>
      <c r="DQ839" s="113"/>
      <c r="DR839" s="113"/>
      <c r="DS839" s="113"/>
      <c r="DT839" s="113"/>
      <c r="DU839" s="113"/>
      <c r="DV839" s="113"/>
      <c r="DW839" s="113"/>
      <c r="DX839" s="113"/>
      <c r="DY839" s="113"/>
      <c r="DZ839" s="113"/>
      <c r="EA839" s="113"/>
      <c r="EB839" s="113"/>
      <c r="EC839" s="113"/>
      <c r="ED839" s="113"/>
      <c r="EE839" s="113"/>
      <c r="EF839" s="113"/>
      <c r="EG839" s="113"/>
      <c r="EH839" s="113"/>
      <c r="EI839" s="113"/>
      <c r="EJ839" s="113"/>
      <c r="EK839" s="113"/>
      <c r="EL839" s="113"/>
      <c r="EM839" s="113"/>
      <c r="EN839" s="113"/>
      <c r="EO839" s="113"/>
      <c r="EP839" s="113"/>
      <c r="EQ839" s="113"/>
      <c r="ER839" s="113"/>
      <c r="ES839" s="113"/>
      <c r="ET839" s="113"/>
      <c r="EU839" s="113"/>
      <c r="EV839" s="113"/>
      <c r="EW839" s="113"/>
      <c r="EX839" s="113"/>
      <c r="EY839" s="113"/>
      <c r="EZ839" s="113"/>
      <c r="FA839" s="113"/>
      <c r="FB839" s="113"/>
      <c r="FC839" s="113"/>
      <c r="FD839" s="113"/>
      <c r="FE839" s="113"/>
      <c r="FF839" s="113"/>
      <c r="FG839" s="113"/>
      <c r="FH839" s="113"/>
      <c r="FI839" s="113"/>
      <c r="FJ839" s="113"/>
      <c r="FK839" s="113"/>
      <c r="FL839" s="113"/>
      <c r="FM839" s="113"/>
      <c r="FN839" s="113"/>
      <c r="FO839" s="113"/>
      <c r="FP839" s="113"/>
      <c r="FQ839" s="113"/>
      <c r="FR839" s="113"/>
      <c r="FS839" s="113"/>
      <c r="FT839" s="113"/>
      <c r="FU839" s="113"/>
      <c r="FV839" s="113"/>
      <c r="FW839" s="113"/>
      <c r="FX839" s="113"/>
      <c r="FY839" s="113"/>
      <c r="FZ839" s="113"/>
      <c r="GA839" s="113"/>
      <c r="GB839" s="113"/>
      <c r="GC839" s="113"/>
      <c r="GD839" s="113"/>
      <c r="GE839" s="113"/>
      <c r="GF839" s="113"/>
      <c r="GG839" s="113"/>
      <c r="GH839" s="113"/>
      <c r="GI839" s="113"/>
      <c r="GJ839" s="113"/>
      <c r="GK839" s="113"/>
      <c r="GL839" s="113"/>
      <c r="GM839" s="113"/>
      <c r="GN839" s="113"/>
      <c r="GO839" s="113"/>
      <c r="GP839" s="113"/>
      <c r="GQ839" s="113"/>
      <c r="GR839" s="113"/>
      <c r="GS839" s="113"/>
      <c r="GT839" s="113"/>
      <c r="GU839" s="113"/>
      <c r="GV839" s="113"/>
      <c r="GW839" s="113"/>
      <c r="GX839" s="113"/>
      <c r="GY839" s="113"/>
      <c r="GZ839" s="113"/>
      <c r="HA839" s="113"/>
      <c r="HB839" s="113"/>
      <c r="HC839" s="113"/>
      <c r="HD839" s="113"/>
      <c r="HE839" s="113"/>
      <c r="HF839" s="113"/>
      <c r="HG839" s="113"/>
      <c r="HH839" s="113"/>
      <c r="HI839" s="113"/>
      <c r="HJ839" s="113"/>
      <c r="HK839" s="113"/>
      <c r="HL839" s="113"/>
      <c r="HM839" s="113"/>
      <c r="HN839" s="113"/>
      <c r="HO839" s="113"/>
      <c r="HP839" s="113"/>
      <c r="HQ839" s="113"/>
      <c r="HR839" s="113"/>
      <c r="HS839" s="113"/>
      <c r="HT839" s="113"/>
      <c r="HU839" s="113"/>
      <c r="HV839" s="113"/>
      <c r="HW839" s="113"/>
      <c r="HX839" s="113"/>
      <c r="HY839" s="113"/>
      <c r="HZ839" s="113"/>
      <c r="IA839" s="113"/>
      <c r="IB839" s="113"/>
      <c r="IC839" s="113"/>
      <c r="ID839" s="113"/>
      <c r="IE839" s="113"/>
      <c r="IF839" s="113"/>
      <c r="IG839" s="113"/>
      <c r="IH839" s="113"/>
      <c r="II839" s="113"/>
      <c r="IJ839" s="113"/>
      <c r="IK839" s="113"/>
      <c r="IL839" s="113"/>
      <c r="IM839" s="113"/>
      <c r="IN839" s="113"/>
      <c r="IO839" s="113"/>
      <c r="IP839" s="113"/>
      <c r="IQ839" s="113"/>
      <c r="IR839" s="113"/>
      <c r="IS839" s="113"/>
      <c r="IT839" s="113"/>
      <c r="IU839" s="113"/>
      <c r="IV839" s="113"/>
    </row>
    <row r="840" customFormat="false" ht="35.65" hidden="false" customHeight="true" outlineLevel="0" collapsed="false">
      <c r="A840" s="86"/>
      <c r="B840" s="86"/>
      <c r="C840" s="86"/>
      <c r="D840" s="86"/>
      <c r="E840" s="86"/>
      <c r="F840" s="89"/>
      <c r="G840" s="63" t="s">
        <v>111</v>
      </c>
      <c r="H840" s="134" t="s">
        <v>115</v>
      </c>
      <c r="I840" s="134"/>
      <c r="J840" s="134"/>
      <c r="K840" s="108"/>
      <c r="L840" s="109" t="s">
        <v>80</v>
      </c>
      <c r="M840" s="110"/>
      <c r="N840" s="135"/>
      <c r="O840" s="109" t="s">
        <v>81</v>
      </c>
      <c r="P840" s="136"/>
      <c r="Q840" s="135"/>
      <c r="R840" s="109" t="s">
        <v>117</v>
      </c>
      <c r="S840" s="136"/>
      <c r="T840" s="111"/>
      <c r="U840" s="109"/>
      <c r="V840" s="137"/>
      <c r="W840" s="111"/>
      <c r="X840" s="109"/>
      <c r="Y840" s="137"/>
      <c r="Z840" s="111"/>
      <c r="AA840" s="109"/>
      <c r="AB840" s="137"/>
      <c r="AC840" s="108"/>
      <c r="AD840" s="109"/>
      <c r="AE840" s="110"/>
      <c r="BM840" s="113"/>
      <c r="BN840" s="113"/>
      <c r="BO840" s="113"/>
      <c r="BP840" s="113"/>
      <c r="BQ840" s="113"/>
      <c r="BR840" s="113"/>
      <c r="BS840" s="113"/>
      <c r="BT840" s="113"/>
      <c r="BU840" s="113"/>
      <c r="BV840" s="113"/>
      <c r="BW840" s="113"/>
      <c r="BX840" s="113"/>
      <c r="BY840" s="113"/>
      <c r="BZ840" s="113"/>
      <c r="CA840" s="113"/>
      <c r="CB840" s="113"/>
      <c r="CC840" s="113"/>
      <c r="CD840" s="113"/>
      <c r="CE840" s="113"/>
      <c r="CF840" s="113"/>
      <c r="CG840" s="113"/>
      <c r="CH840" s="113"/>
      <c r="CI840" s="113"/>
      <c r="CJ840" s="113"/>
      <c r="CK840" s="113"/>
      <c r="CL840" s="113"/>
      <c r="CM840" s="113"/>
      <c r="CN840" s="113"/>
      <c r="CO840" s="113"/>
      <c r="CP840" s="113"/>
      <c r="CQ840" s="113"/>
      <c r="CR840" s="113"/>
      <c r="CS840" s="113"/>
      <c r="CT840" s="113"/>
      <c r="CU840" s="113"/>
      <c r="CV840" s="113"/>
      <c r="CW840" s="113"/>
      <c r="CX840" s="113"/>
      <c r="CY840" s="113"/>
      <c r="CZ840" s="113"/>
      <c r="DA840" s="113"/>
      <c r="DB840" s="113"/>
      <c r="DC840" s="113"/>
      <c r="DD840" s="113"/>
      <c r="DE840" s="113"/>
      <c r="DF840" s="113"/>
      <c r="DG840" s="113"/>
      <c r="DH840" s="113"/>
      <c r="DI840" s="113"/>
      <c r="DJ840" s="113"/>
      <c r="DK840" s="113"/>
      <c r="DL840" s="113"/>
      <c r="DM840" s="113"/>
      <c r="DN840" s="113"/>
      <c r="DO840" s="113"/>
      <c r="DP840" s="113"/>
      <c r="DQ840" s="113"/>
      <c r="DR840" s="113"/>
      <c r="DS840" s="113"/>
      <c r="DT840" s="113"/>
      <c r="DU840" s="113"/>
      <c r="DV840" s="113"/>
      <c r="DW840" s="113"/>
      <c r="DX840" s="113"/>
      <c r="DY840" s="113"/>
      <c r="DZ840" s="113"/>
      <c r="EA840" s="113"/>
      <c r="EB840" s="113"/>
      <c r="EC840" s="113"/>
      <c r="ED840" s="113"/>
      <c r="EE840" s="113"/>
      <c r="EF840" s="113"/>
      <c r="EG840" s="113"/>
      <c r="EH840" s="113"/>
      <c r="EI840" s="113"/>
      <c r="EJ840" s="113"/>
      <c r="EK840" s="113"/>
      <c r="EL840" s="113"/>
      <c r="EM840" s="113"/>
      <c r="EN840" s="113"/>
      <c r="EO840" s="113"/>
      <c r="EP840" s="113"/>
      <c r="EQ840" s="113"/>
      <c r="ER840" s="113"/>
      <c r="ES840" s="113"/>
      <c r="ET840" s="113"/>
      <c r="EU840" s="113"/>
      <c r="EV840" s="113"/>
      <c r="EW840" s="113"/>
      <c r="EX840" s="113"/>
      <c r="EY840" s="113"/>
      <c r="EZ840" s="113"/>
      <c r="FA840" s="113"/>
      <c r="FB840" s="113"/>
      <c r="FC840" s="113"/>
      <c r="FD840" s="113"/>
      <c r="FE840" s="113"/>
      <c r="FF840" s="113"/>
      <c r="FG840" s="113"/>
      <c r="FH840" s="113"/>
      <c r="FI840" s="113"/>
      <c r="FJ840" s="113"/>
      <c r="FK840" s="113"/>
      <c r="FL840" s="113"/>
      <c r="FM840" s="113"/>
      <c r="FN840" s="113"/>
      <c r="FO840" s="113"/>
      <c r="FP840" s="113"/>
      <c r="FQ840" s="113"/>
      <c r="FR840" s="113"/>
      <c r="FS840" s="113"/>
      <c r="FT840" s="113"/>
      <c r="FU840" s="113"/>
      <c r="FV840" s="113"/>
      <c r="FW840" s="113"/>
      <c r="FX840" s="113"/>
      <c r="FY840" s="113"/>
      <c r="FZ840" s="113"/>
      <c r="GA840" s="113"/>
      <c r="GB840" s="113"/>
      <c r="GC840" s="113"/>
      <c r="GD840" s="113"/>
      <c r="GE840" s="113"/>
      <c r="GF840" s="113"/>
      <c r="GG840" s="113"/>
      <c r="GH840" s="113"/>
      <c r="GI840" s="113"/>
      <c r="GJ840" s="113"/>
      <c r="GK840" s="113"/>
      <c r="GL840" s="113"/>
      <c r="GM840" s="113"/>
      <c r="GN840" s="113"/>
      <c r="GO840" s="113"/>
      <c r="GP840" s="113"/>
      <c r="GQ840" s="113"/>
      <c r="GR840" s="113"/>
      <c r="GS840" s="113"/>
      <c r="GT840" s="113"/>
      <c r="GU840" s="113"/>
      <c r="GV840" s="113"/>
      <c r="GW840" s="113"/>
      <c r="GX840" s="113"/>
      <c r="GY840" s="113"/>
      <c r="GZ840" s="113"/>
      <c r="HA840" s="113"/>
      <c r="HB840" s="113"/>
      <c r="HC840" s="113"/>
      <c r="HD840" s="113"/>
      <c r="HE840" s="113"/>
      <c r="HF840" s="113"/>
      <c r="HG840" s="113"/>
      <c r="HH840" s="113"/>
      <c r="HI840" s="113"/>
      <c r="HJ840" s="113"/>
      <c r="HK840" s="113"/>
      <c r="HL840" s="113"/>
      <c r="HM840" s="113"/>
      <c r="HN840" s="113"/>
      <c r="HO840" s="113"/>
      <c r="HP840" s="113"/>
      <c r="HQ840" s="113"/>
      <c r="HR840" s="113"/>
      <c r="HS840" s="113"/>
      <c r="HT840" s="113"/>
      <c r="HU840" s="113"/>
      <c r="HV840" s="113"/>
      <c r="HW840" s="113"/>
      <c r="HX840" s="113"/>
      <c r="HY840" s="113"/>
      <c r="HZ840" s="113"/>
      <c r="IA840" s="113"/>
      <c r="IB840" s="113"/>
      <c r="IC840" s="113"/>
      <c r="ID840" s="113"/>
      <c r="IE840" s="113"/>
      <c r="IF840" s="113"/>
      <c r="IG840" s="113"/>
      <c r="IH840" s="113"/>
      <c r="II840" s="113"/>
      <c r="IJ840" s="113"/>
      <c r="IK840" s="113"/>
      <c r="IL840" s="113"/>
      <c r="IM840" s="113"/>
      <c r="IN840" s="113"/>
      <c r="IO840" s="113"/>
      <c r="IP840" s="113"/>
      <c r="IQ840" s="113"/>
      <c r="IR840" s="113"/>
      <c r="IS840" s="113"/>
      <c r="IT840" s="113"/>
      <c r="IU840" s="113"/>
      <c r="IV840" s="113"/>
    </row>
    <row r="841" customFormat="false" ht="35.65" hidden="false" customHeight="true" outlineLevel="0" collapsed="false">
      <c r="A841" s="236"/>
      <c r="B841" s="86"/>
      <c r="C841" s="86"/>
      <c r="D841" s="86"/>
      <c r="E841" s="86"/>
      <c r="F841" s="89"/>
      <c r="G841" s="63" t="s">
        <v>208</v>
      </c>
      <c r="H841" s="56" t="n">
        <v>3163.1</v>
      </c>
      <c r="I841" s="98" t="s">
        <v>39</v>
      </c>
      <c r="J841" s="58" t="n">
        <v>1665</v>
      </c>
      <c r="K841" s="77" t="s">
        <v>2505</v>
      </c>
      <c r="L841" s="57"/>
      <c r="M841" s="58"/>
      <c r="N841" s="56" t="n">
        <v>199.85</v>
      </c>
      <c r="O841" s="98" t="s">
        <v>39</v>
      </c>
      <c r="P841" s="58" t="n">
        <v>78.96</v>
      </c>
      <c r="Q841" s="56" t="n">
        <v>6254</v>
      </c>
      <c r="R841" s="98" t="s">
        <v>39</v>
      </c>
      <c r="S841" s="58" t="n">
        <v>253.1</v>
      </c>
      <c r="T841" s="56"/>
      <c r="U841" s="70"/>
      <c r="V841" s="58"/>
      <c r="W841" s="56"/>
      <c r="X841" s="70"/>
      <c r="Y841" s="58"/>
      <c r="Z841" s="73"/>
      <c r="AA841" s="73"/>
      <c r="AB841" s="73"/>
      <c r="AC841" s="71"/>
      <c r="AD841" s="70"/>
      <c r="AE841" s="58"/>
      <c r="BM841" s="113"/>
      <c r="BN841" s="113"/>
      <c r="BO841" s="113"/>
      <c r="BP841" s="113"/>
      <c r="BQ841" s="113"/>
      <c r="BR841" s="113"/>
      <c r="BS841" s="113"/>
      <c r="BT841" s="113"/>
      <c r="BU841" s="113"/>
      <c r="BV841" s="113"/>
      <c r="BW841" s="113"/>
      <c r="BX841" s="113"/>
      <c r="BY841" s="113"/>
      <c r="BZ841" s="113"/>
      <c r="CA841" s="113"/>
      <c r="CB841" s="113"/>
      <c r="CC841" s="113"/>
      <c r="CD841" s="113"/>
      <c r="CE841" s="113"/>
      <c r="CF841" s="113"/>
      <c r="CG841" s="113"/>
      <c r="CH841" s="113"/>
      <c r="CI841" s="113"/>
      <c r="CJ841" s="113"/>
      <c r="CK841" s="113"/>
      <c r="CL841" s="113"/>
      <c r="CM841" s="113"/>
      <c r="CN841" s="113"/>
      <c r="CO841" s="113"/>
      <c r="CP841" s="113"/>
      <c r="CQ841" s="113"/>
      <c r="CR841" s="113"/>
      <c r="CS841" s="113"/>
      <c r="CT841" s="113"/>
      <c r="CU841" s="113"/>
      <c r="CV841" s="113"/>
      <c r="CW841" s="113"/>
      <c r="CX841" s="113"/>
      <c r="CY841" s="113"/>
      <c r="CZ841" s="113"/>
      <c r="DA841" s="113"/>
      <c r="DB841" s="113"/>
      <c r="DC841" s="113"/>
      <c r="DD841" s="113"/>
      <c r="DE841" s="113"/>
      <c r="DF841" s="113"/>
      <c r="DG841" s="113"/>
      <c r="DH841" s="113"/>
      <c r="DI841" s="113"/>
      <c r="DJ841" s="113"/>
      <c r="DK841" s="113"/>
      <c r="DL841" s="113"/>
      <c r="DM841" s="113"/>
      <c r="DN841" s="113"/>
      <c r="DO841" s="113"/>
      <c r="DP841" s="113"/>
      <c r="DQ841" s="113"/>
      <c r="DR841" s="113"/>
      <c r="DS841" s="113"/>
      <c r="DT841" s="113"/>
      <c r="DU841" s="113"/>
      <c r="DV841" s="113"/>
      <c r="DW841" s="113"/>
      <c r="DX841" s="113"/>
      <c r="DY841" s="113"/>
      <c r="DZ841" s="113"/>
      <c r="EA841" s="113"/>
      <c r="EB841" s="113"/>
      <c r="EC841" s="113"/>
      <c r="ED841" s="113"/>
      <c r="EE841" s="113"/>
      <c r="EF841" s="113"/>
      <c r="EG841" s="113"/>
      <c r="EH841" s="113"/>
      <c r="EI841" s="113"/>
      <c r="EJ841" s="113"/>
      <c r="EK841" s="113"/>
      <c r="EL841" s="113"/>
      <c r="EM841" s="113"/>
      <c r="EN841" s="113"/>
      <c r="EO841" s="113"/>
      <c r="EP841" s="113"/>
      <c r="EQ841" s="113"/>
      <c r="ER841" s="113"/>
      <c r="ES841" s="113"/>
      <c r="ET841" s="113"/>
      <c r="EU841" s="113"/>
      <c r="EV841" s="113"/>
      <c r="EW841" s="113"/>
      <c r="EX841" s="113"/>
      <c r="EY841" s="113"/>
      <c r="EZ841" s="113"/>
      <c r="FA841" s="113"/>
      <c r="FB841" s="113"/>
      <c r="FC841" s="113"/>
      <c r="FD841" s="113"/>
      <c r="FE841" s="113"/>
      <c r="FF841" s="113"/>
      <c r="FG841" s="113"/>
      <c r="FH841" s="113"/>
      <c r="FI841" s="113"/>
      <c r="FJ841" s="113"/>
      <c r="FK841" s="113"/>
      <c r="FL841" s="113"/>
      <c r="FM841" s="113"/>
      <c r="FN841" s="113"/>
      <c r="FO841" s="113"/>
      <c r="FP841" s="113"/>
      <c r="FQ841" s="113"/>
      <c r="FR841" s="113"/>
      <c r="FS841" s="113"/>
      <c r="FT841" s="113"/>
      <c r="FU841" s="113"/>
      <c r="FV841" s="113"/>
      <c r="FW841" s="113"/>
      <c r="FX841" s="113"/>
      <c r="FY841" s="113"/>
      <c r="FZ841" s="113"/>
      <c r="GA841" s="113"/>
      <c r="GB841" s="113"/>
      <c r="GC841" s="113"/>
      <c r="GD841" s="113"/>
      <c r="GE841" s="113"/>
      <c r="GF841" s="113"/>
      <c r="GG841" s="113"/>
      <c r="GH841" s="113"/>
      <c r="GI841" s="113"/>
      <c r="GJ841" s="113"/>
      <c r="GK841" s="113"/>
      <c r="GL841" s="113"/>
      <c r="GM841" s="113"/>
      <c r="GN841" s="113"/>
      <c r="GO841" s="113"/>
      <c r="GP841" s="113"/>
      <c r="GQ841" s="113"/>
      <c r="GR841" s="113"/>
      <c r="GS841" s="113"/>
      <c r="GT841" s="113"/>
      <c r="GU841" s="113"/>
      <c r="GV841" s="113"/>
      <c r="GW841" s="113"/>
      <c r="GX841" s="113"/>
      <c r="GY841" s="113"/>
      <c r="GZ841" s="113"/>
      <c r="HA841" s="113"/>
      <c r="HB841" s="113"/>
      <c r="HC841" s="113"/>
      <c r="HD841" s="113"/>
      <c r="HE841" s="113"/>
      <c r="HF841" s="113"/>
      <c r="HG841" s="113"/>
      <c r="HH841" s="113"/>
      <c r="HI841" s="113"/>
      <c r="HJ841" s="113"/>
      <c r="HK841" s="113"/>
      <c r="HL841" s="113"/>
      <c r="HM841" s="113"/>
      <c r="HN841" s="113"/>
      <c r="HO841" s="113"/>
      <c r="HP841" s="113"/>
      <c r="HQ841" s="113"/>
      <c r="HR841" s="113"/>
      <c r="HS841" s="113"/>
      <c r="HT841" s="113"/>
      <c r="HU841" s="113"/>
      <c r="HV841" s="113"/>
      <c r="HW841" s="113"/>
      <c r="HX841" s="113"/>
      <c r="HY841" s="113"/>
      <c r="HZ841" s="113"/>
      <c r="IA841" s="113"/>
      <c r="IB841" s="113"/>
      <c r="IC841" s="113"/>
      <c r="ID841" s="113"/>
      <c r="IE841" s="113"/>
      <c r="IF841" s="113"/>
      <c r="IG841" s="113"/>
      <c r="IH841" s="113"/>
      <c r="II841" s="113"/>
      <c r="IJ841" s="113"/>
      <c r="IK841" s="113"/>
      <c r="IL841" s="113"/>
      <c r="IM841" s="113"/>
      <c r="IN841" s="113"/>
      <c r="IO841" s="113"/>
      <c r="IP841" s="113"/>
      <c r="IQ841" s="113"/>
      <c r="IR841" s="113"/>
      <c r="IS841" s="113"/>
      <c r="IT841" s="113"/>
      <c r="IU841" s="113"/>
      <c r="IV841" s="113"/>
    </row>
    <row r="842" customFormat="false" ht="35.65" hidden="false" customHeight="true" outlineLevel="0" collapsed="false">
      <c r="A842" s="239"/>
      <c r="B842" s="239"/>
      <c r="C842" s="51"/>
      <c r="D842" s="51"/>
      <c r="E842" s="51"/>
      <c r="F842" s="53"/>
      <c r="G842" s="63" t="s">
        <v>176</v>
      </c>
      <c r="H842" s="209" t="str">
        <f aca="false">ROUND(H841*81/1000,2)&amp;" ppb"</f>
        <v>256.21 ppb</v>
      </c>
      <c r="I842" s="91" t="s">
        <v>39</v>
      </c>
      <c r="J842" s="210" t="str">
        <f aca="false">ROUND(J841*81/1000,2)&amp;" ppb"</f>
        <v>134.87 ppb</v>
      </c>
      <c r="K842" s="71"/>
      <c r="L842" s="57"/>
      <c r="M842" s="72"/>
      <c r="N842" s="56"/>
      <c r="O842" s="70"/>
      <c r="P842" s="58"/>
      <c r="Q842" s="209" t="str">
        <f aca="false">ROUND(Q841*246/1000,2)&amp;" ppb"</f>
        <v>1538.48 ppb</v>
      </c>
      <c r="R842" s="91" t="s">
        <v>39</v>
      </c>
      <c r="S842" s="210" t="str">
        <f aca="false">ROUND(S841*246/1000,2)&amp;" ppb"</f>
        <v>62.26 ppb</v>
      </c>
      <c r="T842" s="71"/>
      <c r="U842" s="72"/>
      <c r="V842" s="72"/>
      <c r="W842" s="56"/>
      <c r="X842" s="70"/>
      <c r="Y842" s="72"/>
      <c r="Z842" s="73"/>
      <c r="AA842" s="72"/>
      <c r="AB842" s="72"/>
      <c r="AC842" s="71"/>
      <c r="AD842" s="70"/>
      <c r="AE842" s="72"/>
      <c r="BM842" s="113"/>
      <c r="BN842" s="113"/>
      <c r="BO842" s="113"/>
      <c r="BP842" s="113"/>
      <c r="BQ842" s="113"/>
      <c r="BR842" s="113"/>
      <c r="BS842" s="113"/>
      <c r="BT842" s="113"/>
      <c r="BU842" s="113"/>
      <c r="BV842" s="113"/>
      <c r="BW842" s="113"/>
      <c r="BX842" s="113"/>
      <c r="BY842" s="113"/>
      <c r="BZ842" s="113"/>
      <c r="CA842" s="113"/>
      <c r="CB842" s="113"/>
      <c r="CC842" s="113"/>
      <c r="CD842" s="113"/>
      <c r="CE842" s="113"/>
      <c r="CF842" s="113"/>
      <c r="CG842" s="113"/>
      <c r="CH842" s="113"/>
      <c r="CI842" s="113"/>
      <c r="CJ842" s="113"/>
      <c r="CK842" s="113"/>
      <c r="CL842" s="113"/>
      <c r="CM842" s="113"/>
      <c r="CN842" s="113"/>
      <c r="CO842" s="113"/>
      <c r="CP842" s="113"/>
      <c r="CQ842" s="113"/>
      <c r="CR842" s="113"/>
      <c r="CS842" s="113"/>
      <c r="CT842" s="113"/>
      <c r="CU842" s="113"/>
      <c r="CV842" s="113"/>
      <c r="CW842" s="113"/>
      <c r="CX842" s="113"/>
      <c r="CY842" s="113"/>
      <c r="CZ842" s="113"/>
      <c r="DA842" s="113"/>
      <c r="DB842" s="113"/>
      <c r="DC842" s="113"/>
      <c r="DD842" s="113"/>
      <c r="DE842" s="113"/>
      <c r="DF842" s="113"/>
      <c r="DG842" s="113"/>
      <c r="DH842" s="113"/>
      <c r="DI842" s="113"/>
      <c r="DJ842" s="113"/>
      <c r="DK842" s="113"/>
      <c r="DL842" s="113"/>
      <c r="DM842" s="113"/>
      <c r="DN842" s="113"/>
      <c r="DO842" s="113"/>
      <c r="DP842" s="113"/>
      <c r="DQ842" s="113"/>
      <c r="DR842" s="113"/>
      <c r="DS842" s="113"/>
      <c r="DT842" s="113"/>
      <c r="DU842" s="113"/>
      <c r="DV842" s="113"/>
      <c r="DW842" s="113"/>
      <c r="DX842" s="113"/>
      <c r="DY842" s="113"/>
      <c r="DZ842" s="113"/>
      <c r="EA842" s="113"/>
      <c r="EB842" s="113"/>
      <c r="EC842" s="113"/>
      <c r="ED842" s="113"/>
      <c r="EE842" s="113"/>
      <c r="EF842" s="113"/>
      <c r="EG842" s="113"/>
      <c r="EH842" s="113"/>
      <c r="EI842" s="113"/>
      <c r="EJ842" s="113"/>
      <c r="EK842" s="113"/>
      <c r="EL842" s="113"/>
      <c r="EM842" s="113"/>
      <c r="EN842" s="113"/>
      <c r="EO842" s="113"/>
      <c r="EP842" s="113"/>
      <c r="EQ842" s="113"/>
      <c r="ER842" s="113"/>
      <c r="ES842" s="113"/>
      <c r="ET842" s="113"/>
      <c r="EU842" s="113"/>
      <c r="EV842" s="113"/>
      <c r="EW842" s="113"/>
      <c r="EX842" s="113"/>
      <c r="EY842" s="113"/>
      <c r="EZ842" s="113"/>
      <c r="FA842" s="113"/>
      <c r="FB842" s="113"/>
      <c r="FC842" s="113"/>
      <c r="FD842" s="113"/>
      <c r="FE842" s="113"/>
      <c r="FF842" s="113"/>
      <c r="FG842" s="113"/>
      <c r="FH842" s="113"/>
      <c r="FI842" s="113"/>
      <c r="FJ842" s="113"/>
      <c r="FK842" s="113"/>
      <c r="FL842" s="113"/>
      <c r="FM842" s="113"/>
      <c r="FN842" s="113"/>
      <c r="FO842" s="113"/>
      <c r="FP842" s="113"/>
      <c r="FQ842" s="113"/>
      <c r="FR842" s="113"/>
      <c r="FS842" s="113"/>
      <c r="FT842" s="113"/>
      <c r="FU842" s="113"/>
      <c r="FV842" s="113"/>
      <c r="FW842" s="113"/>
      <c r="FX842" s="113"/>
      <c r="FY842" s="113"/>
      <c r="FZ842" s="113"/>
      <c r="GA842" s="113"/>
      <c r="GB842" s="113"/>
      <c r="GC842" s="113"/>
      <c r="GD842" s="113"/>
      <c r="GE842" s="113"/>
      <c r="GF842" s="113"/>
      <c r="GG842" s="113"/>
      <c r="GH842" s="113"/>
      <c r="GI842" s="113"/>
      <c r="GJ842" s="113"/>
      <c r="GK842" s="113"/>
      <c r="GL842" s="113"/>
      <c r="GM842" s="113"/>
      <c r="GN842" s="113"/>
      <c r="GO842" s="113"/>
      <c r="GP842" s="113"/>
      <c r="GQ842" s="113"/>
      <c r="GR842" s="113"/>
      <c r="GS842" s="113"/>
      <c r="GT842" s="113"/>
      <c r="GU842" s="113"/>
      <c r="GV842" s="113"/>
      <c r="GW842" s="113"/>
      <c r="GX842" s="113"/>
      <c r="GY842" s="113"/>
      <c r="GZ842" s="113"/>
      <c r="HA842" s="113"/>
      <c r="HB842" s="113"/>
      <c r="HC842" s="113"/>
      <c r="HD842" s="113"/>
      <c r="HE842" s="113"/>
      <c r="HF842" s="113"/>
      <c r="HG842" s="113"/>
      <c r="HH842" s="113"/>
      <c r="HI842" s="113"/>
      <c r="HJ842" s="113"/>
      <c r="HK842" s="113"/>
      <c r="HL842" s="113"/>
      <c r="HM842" s="113"/>
      <c r="HN842" s="113"/>
      <c r="HO842" s="113"/>
      <c r="HP842" s="113"/>
      <c r="HQ842" s="113"/>
      <c r="HR842" s="113"/>
      <c r="HS842" s="113"/>
      <c r="HT842" s="113"/>
      <c r="HU842" s="113"/>
      <c r="HV842" s="113"/>
      <c r="HW842" s="113"/>
      <c r="HX842" s="113"/>
      <c r="HY842" s="113"/>
      <c r="HZ842" s="113"/>
      <c r="IA842" s="113"/>
      <c r="IB842" s="113"/>
      <c r="IC842" s="113"/>
      <c r="ID842" s="113"/>
      <c r="IE842" s="113"/>
      <c r="IF842" s="113"/>
      <c r="IG842" s="113"/>
      <c r="IH842" s="113"/>
      <c r="II842" s="113"/>
      <c r="IJ842" s="113"/>
      <c r="IK842" s="113"/>
      <c r="IL842" s="113"/>
      <c r="IM842" s="113"/>
      <c r="IN842" s="113"/>
      <c r="IO842" s="113"/>
      <c r="IP842" s="113"/>
      <c r="IQ842" s="113"/>
      <c r="IR842" s="113"/>
      <c r="IS842" s="113"/>
      <c r="IT842" s="113"/>
      <c r="IU842" s="113"/>
      <c r="IV842" s="113"/>
    </row>
    <row r="843" customFormat="false" ht="56.35" hidden="false" customHeight="true" outlineLevel="0" collapsed="false">
      <c r="A843" s="227" t="s">
        <v>2506</v>
      </c>
      <c r="B843" s="372" t="s">
        <v>2500</v>
      </c>
      <c r="C843" s="203" t="s">
        <v>2507</v>
      </c>
      <c r="D843" s="25" t="n">
        <v>6.812</v>
      </c>
      <c r="E843" s="26" t="n">
        <v>231129</v>
      </c>
      <c r="F843" s="27" t="n">
        <v>45259</v>
      </c>
      <c r="G843" s="28" t="s">
        <v>111</v>
      </c>
      <c r="H843" s="108"/>
      <c r="I843" s="109" t="s">
        <v>27</v>
      </c>
      <c r="J843" s="110"/>
      <c r="K843" s="108"/>
      <c r="L843" s="109" t="s">
        <v>28</v>
      </c>
      <c r="M843" s="110"/>
      <c r="N843" s="108"/>
      <c r="O843" s="109" t="s">
        <v>29</v>
      </c>
      <c r="P843" s="110"/>
      <c r="Q843" s="108"/>
      <c r="R843" s="109" t="s">
        <v>30</v>
      </c>
      <c r="S843" s="110"/>
      <c r="T843" s="111"/>
      <c r="U843" s="109" t="s">
        <v>112</v>
      </c>
      <c r="V843" s="110"/>
      <c r="W843" s="108"/>
      <c r="X843" s="109" t="s">
        <v>32</v>
      </c>
      <c r="Y843" s="110"/>
      <c r="Z843" s="108"/>
      <c r="AA843" s="109" t="s">
        <v>98</v>
      </c>
      <c r="AB843" s="110"/>
      <c r="AC843" s="112" t="s">
        <v>34</v>
      </c>
      <c r="AD843" s="112"/>
      <c r="AE843" s="112"/>
      <c r="BM843" s="113"/>
      <c r="BN843" s="113"/>
      <c r="BO843" s="113"/>
      <c r="BP843" s="113"/>
      <c r="BQ843" s="113"/>
      <c r="BR843" s="113"/>
      <c r="BS843" s="113"/>
      <c r="BT843" s="113"/>
      <c r="BU843" s="113"/>
      <c r="BV843" s="113"/>
      <c r="BW843" s="113"/>
      <c r="BX843" s="113"/>
      <c r="BY843" s="113"/>
      <c r="BZ843" s="113"/>
      <c r="CA843" s="113"/>
      <c r="CB843" s="113"/>
      <c r="CC843" s="113"/>
      <c r="CD843" s="113"/>
      <c r="CE843" s="113"/>
      <c r="CF843" s="113"/>
      <c r="CG843" s="113"/>
      <c r="CH843" s="113"/>
      <c r="CI843" s="113"/>
      <c r="CJ843" s="113"/>
      <c r="CK843" s="113"/>
      <c r="CL843" s="113"/>
      <c r="CM843" s="113"/>
      <c r="CN843" s="113"/>
      <c r="CO843" s="113"/>
      <c r="CP843" s="113"/>
      <c r="CQ843" s="113"/>
      <c r="CR843" s="113"/>
      <c r="CS843" s="113"/>
      <c r="CT843" s="113"/>
      <c r="CU843" s="113"/>
      <c r="CV843" s="113"/>
      <c r="CW843" s="113"/>
      <c r="CX843" s="113"/>
      <c r="CY843" s="113"/>
      <c r="CZ843" s="113"/>
      <c r="DA843" s="113"/>
      <c r="DB843" s="113"/>
      <c r="DC843" s="113"/>
      <c r="DD843" s="113"/>
      <c r="DE843" s="113"/>
      <c r="DF843" s="113"/>
      <c r="DG843" s="113"/>
      <c r="DH843" s="113"/>
      <c r="DI843" s="113"/>
      <c r="DJ843" s="113"/>
      <c r="DK843" s="113"/>
      <c r="DL843" s="113"/>
      <c r="DM843" s="113"/>
      <c r="DN843" s="113"/>
      <c r="DO843" s="113"/>
      <c r="DP843" s="113"/>
      <c r="DQ843" s="113"/>
      <c r="DR843" s="113"/>
      <c r="DS843" s="113"/>
      <c r="DT843" s="113"/>
      <c r="DU843" s="113"/>
      <c r="DV843" s="113"/>
      <c r="DW843" s="113"/>
      <c r="DX843" s="113"/>
      <c r="DY843" s="113"/>
      <c r="DZ843" s="113"/>
      <c r="EA843" s="113"/>
      <c r="EB843" s="113"/>
      <c r="EC843" s="113"/>
      <c r="ED843" s="113"/>
      <c r="EE843" s="113"/>
      <c r="EF843" s="113"/>
      <c r="EG843" s="113"/>
      <c r="EH843" s="113"/>
      <c r="EI843" s="113"/>
      <c r="EJ843" s="113"/>
      <c r="EK843" s="113"/>
      <c r="EL843" s="113"/>
      <c r="EM843" s="113"/>
      <c r="EN843" s="113"/>
      <c r="EO843" s="113"/>
      <c r="EP843" s="113"/>
      <c r="EQ843" s="113"/>
      <c r="ER843" s="113"/>
      <c r="ES843" s="113"/>
      <c r="ET843" s="113"/>
      <c r="EU843" s="113"/>
      <c r="EV843" s="113"/>
      <c r="EW843" s="113"/>
      <c r="EX843" s="113"/>
      <c r="EY843" s="113"/>
      <c r="EZ843" s="113"/>
      <c r="FA843" s="113"/>
      <c r="FB843" s="113"/>
      <c r="FC843" s="113"/>
      <c r="FD843" s="113"/>
      <c r="FE843" s="113"/>
      <c r="FF843" s="113"/>
      <c r="FG843" s="113"/>
      <c r="FH843" s="113"/>
      <c r="FI843" s="113"/>
      <c r="FJ843" s="113"/>
      <c r="FK843" s="113"/>
      <c r="FL843" s="113"/>
      <c r="FM843" s="113"/>
      <c r="FN843" s="113"/>
      <c r="FO843" s="113"/>
      <c r="FP843" s="113"/>
      <c r="FQ843" s="113"/>
      <c r="FR843" s="113"/>
      <c r="FS843" s="113"/>
      <c r="FT843" s="113"/>
      <c r="FU843" s="113"/>
      <c r="FV843" s="113"/>
      <c r="FW843" s="113"/>
      <c r="FX843" s="113"/>
      <c r="FY843" s="113"/>
      <c r="FZ843" s="113"/>
      <c r="GA843" s="113"/>
      <c r="GB843" s="113"/>
      <c r="GC843" s="113"/>
      <c r="GD843" s="113"/>
      <c r="GE843" s="113"/>
      <c r="GF843" s="113"/>
      <c r="GG843" s="113"/>
      <c r="GH843" s="113"/>
      <c r="GI843" s="113"/>
      <c r="GJ843" s="113"/>
      <c r="GK843" s="113"/>
      <c r="GL843" s="113"/>
      <c r="GM843" s="113"/>
      <c r="GN843" s="113"/>
      <c r="GO843" s="113"/>
      <c r="GP843" s="113"/>
      <c r="GQ843" s="113"/>
      <c r="GR843" s="113"/>
      <c r="GS843" s="113"/>
      <c r="GT843" s="113"/>
      <c r="GU843" s="113"/>
      <c r="GV843" s="113"/>
      <c r="GW843" s="113"/>
      <c r="GX843" s="113"/>
      <c r="GY843" s="113"/>
      <c r="GZ843" s="113"/>
      <c r="HA843" s="113"/>
      <c r="HB843" s="113"/>
      <c r="HC843" s="113"/>
      <c r="HD843" s="113"/>
      <c r="HE843" s="113"/>
      <c r="HF843" s="113"/>
      <c r="HG843" s="113"/>
      <c r="HH843" s="113"/>
      <c r="HI843" s="113"/>
      <c r="HJ843" s="113"/>
      <c r="HK843" s="113"/>
      <c r="HL843" s="113"/>
      <c r="HM843" s="113"/>
      <c r="HN843" s="113"/>
      <c r="HO843" s="113"/>
      <c r="HP843" s="113"/>
      <c r="HQ843" s="113"/>
      <c r="HR843" s="113"/>
      <c r="HS843" s="113"/>
      <c r="HT843" s="113"/>
      <c r="HU843" s="113"/>
      <c r="HV843" s="113"/>
      <c r="HW843" s="113"/>
      <c r="HX843" s="113"/>
      <c r="HY843" s="113"/>
      <c r="HZ843" s="113"/>
      <c r="IA843" s="113"/>
      <c r="IB843" s="113"/>
      <c r="IC843" s="113"/>
      <c r="ID843" s="113"/>
      <c r="IE843" s="113"/>
      <c r="IF843" s="113"/>
      <c r="IG843" s="113"/>
      <c r="IH843" s="113"/>
      <c r="II843" s="113"/>
      <c r="IJ843" s="113"/>
      <c r="IK843" s="113"/>
      <c r="IL843" s="113"/>
      <c r="IM843" s="113"/>
      <c r="IN843" s="113"/>
      <c r="IO843" s="113"/>
      <c r="IP843" s="113"/>
      <c r="IQ843" s="113"/>
      <c r="IR843" s="113"/>
      <c r="IS843" s="113"/>
      <c r="IT843" s="113"/>
      <c r="IU843" s="113"/>
      <c r="IV843" s="113"/>
    </row>
    <row r="844" customFormat="false" ht="29.05" hidden="false" customHeight="true" outlineLevel="0" collapsed="false">
      <c r="A844" s="93" t="s">
        <v>2508</v>
      </c>
      <c r="B844" s="93"/>
      <c r="C844" s="93"/>
      <c r="D844" s="93"/>
      <c r="E844" s="93"/>
      <c r="F844" s="96" t="n">
        <v>45266</v>
      </c>
      <c r="G844" s="28" t="s">
        <v>208</v>
      </c>
      <c r="H844" s="35" t="s">
        <v>2509</v>
      </c>
      <c r="I844" s="33"/>
      <c r="J844" s="36"/>
      <c r="K844" s="35" t="n">
        <v>1459</v>
      </c>
      <c r="L844" s="33" t="s">
        <v>39</v>
      </c>
      <c r="M844" s="36" t="n">
        <v>216.5</v>
      </c>
      <c r="N844" s="35" t="n">
        <v>28.91</v>
      </c>
      <c r="O844" s="33" t="s">
        <v>39</v>
      </c>
      <c r="P844" s="36" t="n">
        <v>3.364</v>
      </c>
      <c r="Q844" s="35" t="n">
        <v>20.58</v>
      </c>
      <c r="R844" s="33" t="s">
        <v>39</v>
      </c>
      <c r="S844" s="36" t="n">
        <v>9.113</v>
      </c>
      <c r="T844" s="35" t="n">
        <v>505.53</v>
      </c>
      <c r="U844" s="33" t="s">
        <v>39</v>
      </c>
      <c r="V844" s="36" t="n">
        <v>297.6</v>
      </c>
      <c r="W844" s="35" t="s">
        <v>2510</v>
      </c>
      <c r="X844" s="30"/>
      <c r="Y844" s="36"/>
      <c r="Z844" s="35" t="s">
        <v>2511</v>
      </c>
      <c r="AA844" s="33"/>
      <c r="AB844" s="36"/>
      <c r="AC844" s="167"/>
      <c r="AD844" s="167"/>
      <c r="AE844" s="167"/>
      <c r="BM844" s="113"/>
      <c r="BN844" s="113"/>
      <c r="BO844" s="113"/>
      <c r="BP844" s="113"/>
      <c r="BQ844" s="113"/>
      <c r="BR844" s="113"/>
      <c r="BS844" s="113"/>
      <c r="BT844" s="113"/>
      <c r="BU844" s="113"/>
      <c r="BV844" s="113"/>
      <c r="BW844" s="113"/>
      <c r="BX844" s="113"/>
      <c r="BY844" s="113"/>
      <c r="BZ844" s="113"/>
      <c r="CA844" s="113"/>
      <c r="CB844" s="113"/>
      <c r="CC844" s="113"/>
      <c r="CD844" s="113"/>
      <c r="CE844" s="113"/>
      <c r="CF844" s="113"/>
      <c r="CG844" s="113"/>
      <c r="CH844" s="113"/>
      <c r="CI844" s="113"/>
      <c r="CJ844" s="113"/>
      <c r="CK844" s="113"/>
      <c r="CL844" s="113"/>
      <c r="CM844" s="113"/>
      <c r="CN844" s="113"/>
      <c r="CO844" s="113"/>
      <c r="CP844" s="113"/>
      <c r="CQ844" s="113"/>
      <c r="CR844" s="113"/>
      <c r="CS844" s="113"/>
      <c r="CT844" s="113"/>
      <c r="CU844" s="113"/>
      <c r="CV844" s="113"/>
      <c r="CW844" s="113"/>
      <c r="CX844" s="113"/>
      <c r="CY844" s="113"/>
      <c r="CZ844" s="113"/>
      <c r="DA844" s="113"/>
      <c r="DB844" s="113"/>
      <c r="DC844" s="113"/>
      <c r="DD844" s="113"/>
      <c r="DE844" s="113"/>
      <c r="DF844" s="113"/>
      <c r="DG844" s="113"/>
      <c r="DH844" s="113"/>
      <c r="DI844" s="113"/>
      <c r="DJ844" s="113"/>
      <c r="DK844" s="113"/>
      <c r="DL844" s="113"/>
      <c r="DM844" s="113"/>
      <c r="DN844" s="113"/>
      <c r="DO844" s="113"/>
      <c r="DP844" s="113"/>
      <c r="DQ844" s="113"/>
      <c r="DR844" s="113"/>
      <c r="DS844" s="113"/>
      <c r="DT844" s="113"/>
      <c r="DU844" s="113"/>
      <c r="DV844" s="113"/>
      <c r="DW844" s="113"/>
      <c r="DX844" s="113"/>
      <c r="DY844" s="113"/>
      <c r="DZ844" s="113"/>
      <c r="EA844" s="113"/>
      <c r="EB844" s="113"/>
      <c r="EC844" s="113"/>
      <c r="ED844" s="113"/>
      <c r="EE844" s="113"/>
      <c r="EF844" s="113"/>
      <c r="EG844" s="113"/>
      <c r="EH844" s="113"/>
      <c r="EI844" s="113"/>
      <c r="EJ844" s="113"/>
      <c r="EK844" s="113"/>
      <c r="EL844" s="113"/>
      <c r="EM844" s="113"/>
      <c r="EN844" s="113"/>
      <c r="EO844" s="113"/>
      <c r="EP844" s="113"/>
      <c r="EQ844" s="113"/>
      <c r="ER844" s="113"/>
      <c r="ES844" s="113"/>
      <c r="ET844" s="113"/>
      <c r="EU844" s="113"/>
      <c r="EV844" s="113"/>
      <c r="EW844" s="113"/>
      <c r="EX844" s="113"/>
      <c r="EY844" s="113"/>
      <c r="EZ844" s="113"/>
      <c r="FA844" s="113"/>
      <c r="FB844" s="113"/>
      <c r="FC844" s="113"/>
      <c r="FD844" s="113"/>
      <c r="FE844" s="113"/>
      <c r="FF844" s="113"/>
      <c r="FG844" s="113"/>
      <c r="FH844" s="113"/>
      <c r="FI844" s="113"/>
      <c r="FJ844" s="113"/>
      <c r="FK844" s="113"/>
      <c r="FL844" s="113"/>
      <c r="FM844" s="113"/>
      <c r="FN844" s="113"/>
      <c r="FO844" s="113"/>
      <c r="FP844" s="113"/>
      <c r="FQ844" s="113"/>
      <c r="FR844" s="113"/>
      <c r="FS844" s="113"/>
      <c r="FT844" s="113"/>
      <c r="FU844" s="113"/>
      <c r="FV844" s="113"/>
      <c r="FW844" s="113"/>
      <c r="FX844" s="113"/>
      <c r="FY844" s="113"/>
      <c r="FZ844" s="113"/>
      <c r="GA844" s="113"/>
      <c r="GB844" s="113"/>
      <c r="GC844" s="113"/>
      <c r="GD844" s="113"/>
      <c r="GE844" s="113"/>
      <c r="GF844" s="113"/>
      <c r="GG844" s="113"/>
      <c r="GH844" s="113"/>
      <c r="GI844" s="113"/>
      <c r="GJ844" s="113"/>
      <c r="GK844" s="113"/>
      <c r="GL844" s="113"/>
      <c r="GM844" s="113"/>
      <c r="GN844" s="113"/>
      <c r="GO844" s="113"/>
      <c r="GP844" s="113"/>
      <c r="GQ844" s="113"/>
      <c r="GR844" s="113"/>
      <c r="GS844" s="113"/>
      <c r="GT844" s="113"/>
      <c r="GU844" s="113"/>
      <c r="GV844" s="113"/>
      <c r="GW844" s="113"/>
      <c r="GX844" s="113"/>
      <c r="GY844" s="113"/>
      <c r="GZ844" s="113"/>
      <c r="HA844" s="113"/>
      <c r="HB844" s="113"/>
      <c r="HC844" s="113"/>
      <c r="HD844" s="113"/>
      <c r="HE844" s="113"/>
      <c r="HF844" s="113"/>
      <c r="HG844" s="113"/>
      <c r="HH844" s="113"/>
      <c r="HI844" s="113"/>
      <c r="HJ844" s="113"/>
      <c r="HK844" s="113"/>
      <c r="HL844" s="113"/>
      <c r="HM844" s="113"/>
      <c r="HN844" s="113"/>
      <c r="HO844" s="113"/>
      <c r="HP844" s="113"/>
      <c r="HQ844" s="113"/>
      <c r="HR844" s="113"/>
      <c r="HS844" s="113"/>
      <c r="HT844" s="113"/>
      <c r="HU844" s="113"/>
      <c r="HV844" s="113"/>
      <c r="HW844" s="113"/>
      <c r="HX844" s="113"/>
      <c r="HY844" s="113"/>
      <c r="HZ844" s="113"/>
      <c r="IA844" s="113"/>
      <c r="IB844" s="113"/>
      <c r="IC844" s="113"/>
      <c r="ID844" s="113"/>
      <c r="IE844" s="113"/>
      <c r="IF844" s="113"/>
      <c r="IG844" s="113"/>
      <c r="IH844" s="113"/>
      <c r="II844" s="113"/>
      <c r="IJ844" s="113"/>
      <c r="IK844" s="113"/>
      <c r="IL844" s="113"/>
      <c r="IM844" s="113"/>
      <c r="IN844" s="113"/>
      <c r="IO844" s="113"/>
      <c r="IP844" s="113"/>
      <c r="IQ844" s="113"/>
      <c r="IR844" s="113"/>
      <c r="IS844" s="113"/>
      <c r="IT844" s="113"/>
      <c r="IU844" s="113"/>
      <c r="IV844" s="113"/>
    </row>
    <row r="845" customFormat="false" ht="39.8" hidden="false" customHeight="true" outlineLevel="0" collapsed="false">
      <c r="A845" s="93"/>
      <c r="B845" s="93" t="s">
        <v>2512</v>
      </c>
      <c r="C845" s="93"/>
      <c r="D845" s="93"/>
      <c r="E845" s="93"/>
      <c r="F845" s="96"/>
      <c r="G845" s="28" t="s">
        <v>176</v>
      </c>
      <c r="H845" s="205" t="str">
        <f aca="false">"&lt;"&amp;ROUND(RIGHT(H844,LEN(H844)-1)*81/1000,2)&amp;" ppb"</f>
        <v>&lt;0.7 ppb</v>
      </c>
      <c r="I845" s="33"/>
      <c r="J845" s="206"/>
      <c r="K845" s="205" t="str">
        <f aca="false">ROUND(K844*81/1000,2)&amp;" ppb"</f>
        <v>118.18 ppb</v>
      </c>
      <c r="L845" s="33" t="s">
        <v>39</v>
      </c>
      <c r="M845" s="206" t="str">
        <f aca="false">ROUND(M844*81/1000,2)&amp;" ppb"</f>
        <v>17.54 ppb</v>
      </c>
      <c r="N845" s="205" t="str">
        <f aca="false">ROUND(N844*1760/1000,2)&amp;" ppb"</f>
        <v>50.88 ppb</v>
      </c>
      <c r="O845" s="33" t="s">
        <v>39</v>
      </c>
      <c r="P845" s="206" t="str">
        <f aca="false">ROUND(P844*1760/1000,2)&amp;" ppb"</f>
        <v>5.92 ppb</v>
      </c>
      <c r="Q845" s="205" t="str">
        <f aca="false">ROUND(Q844*246/1000,2)&amp;" ppb"</f>
        <v>5.06 ppb</v>
      </c>
      <c r="R845" s="33" t="s">
        <v>39</v>
      </c>
      <c r="S845" s="206" t="str">
        <f aca="false">ROUND(S844*246/1000,2)&amp;" ppb"</f>
        <v>2.24 ppb</v>
      </c>
      <c r="T845" s="205" t="str">
        <f aca="false">ROUND(T844*32300/1000000,2)&amp;" ppm"</f>
        <v>16.33 ppm</v>
      </c>
      <c r="U845" s="33" t="s">
        <v>39</v>
      </c>
      <c r="V845" s="206" t="str">
        <f aca="false">ROUND(V844*32300/1000000,2)&amp;" ppm"</f>
        <v>9.61 ppm</v>
      </c>
      <c r="W845" s="29"/>
      <c r="X845" s="33"/>
      <c r="Y845" s="31"/>
      <c r="Z845" s="29"/>
      <c r="AA845" s="33"/>
      <c r="AB845" s="31"/>
      <c r="AC845" s="37"/>
      <c r="AD845" s="33"/>
      <c r="AE845" s="38"/>
      <c r="BM845" s="113"/>
      <c r="BN845" s="113"/>
      <c r="BO845" s="113"/>
      <c r="BP845" s="113"/>
      <c r="BQ845" s="113"/>
      <c r="BR845" s="113"/>
      <c r="BS845" s="113"/>
      <c r="BT845" s="113"/>
      <c r="BU845" s="113"/>
      <c r="BV845" s="113"/>
      <c r="BW845" s="113"/>
      <c r="BX845" s="113"/>
      <c r="BY845" s="113"/>
      <c r="BZ845" s="113"/>
      <c r="CA845" s="113"/>
      <c r="CB845" s="113"/>
      <c r="CC845" s="113"/>
      <c r="CD845" s="113"/>
      <c r="CE845" s="113"/>
      <c r="CF845" s="113"/>
      <c r="CG845" s="113"/>
      <c r="CH845" s="113"/>
      <c r="CI845" s="113"/>
      <c r="CJ845" s="113"/>
      <c r="CK845" s="113"/>
      <c r="CL845" s="113"/>
      <c r="CM845" s="113"/>
      <c r="CN845" s="113"/>
      <c r="CO845" s="113"/>
      <c r="CP845" s="113"/>
      <c r="CQ845" s="113"/>
      <c r="CR845" s="113"/>
      <c r="CS845" s="113"/>
      <c r="CT845" s="113"/>
      <c r="CU845" s="113"/>
      <c r="CV845" s="113"/>
      <c r="CW845" s="113"/>
      <c r="CX845" s="113"/>
      <c r="CY845" s="113"/>
      <c r="CZ845" s="113"/>
      <c r="DA845" s="113"/>
      <c r="DB845" s="113"/>
      <c r="DC845" s="113"/>
      <c r="DD845" s="113"/>
      <c r="DE845" s="113"/>
      <c r="DF845" s="113"/>
      <c r="DG845" s="113"/>
      <c r="DH845" s="113"/>
      <c r="DI845" s="113"/>
      <c r="DJ845" s="113"/>
      <c r="DK845" s="113"/>
      <c r="DL845" s="113"/>
      <c r="DM845" s="113"/>
      <c r="DN845" s="113"/>
      <c r="DO845" s="113"/>
      <c r="DP845" s="113"/>
      <c r="DQ845" s="113"/>
      <c r="DR845" s="113"/>
      <c r="DS845" s="113"/>
      <c r="DT845" s="113"/>
      <c r="DU845" s="113"/>
      <c r="DV845" s="113"/>
      <c r="DW845" s="113"/>
      <c r="DX845" s="113"/>
      <c r="DY845" s="113"/>
      <c r="DZ845" s="113"/>
      <c r="EA845" s="113"/>
      <c r="EB845" s="113"/>
      <c r="EC845" s="113"/>
      <c r="ED845" s="113"/>
      <c r="EE845" s="113"/>
      <c r="EF845" s="113"/>
      <c r="EG845" s="113"/>
      <c r="EH845" s="113"/>
      <c r="EI845" s="113"/>
      <c r="EJ845" s="113"/>
      <c r="EK845" s="113"/>
      <c r="EL845" s="113"/>
      <c r="EM845" s="113"/>
      <c r="EN845" s="113"/>
      <c r="EO845" s="113"/>
      <c r="EP845" s="113"/>
      <c r="EQ845" s="113"/>
      <c r="ER845" s="113"/>
      <c r="ES845" s="113"/>
      <c r="ET845" s="113"/>
      <c r="EU845" s="113"/>
      <c r="EV845" s="113"/>
      <c r="EW845" s="113"/>
      <c r="EX845" s="113"/>
      <c r="EY845" s="113"/>
      <c r="EZ845" s="113"/>
      <c r="FA845" s="113"/>
      <c r="FB845" s="113"/>
      <c r="FC845" s="113"/>
      <c r="FD845" s="113"/>
      <c r="FE845" s="113"/>
      <c r="FF845" s="113"/>
      <c r="FG845" s="113"/>
      <c r="FH845" s="113"/>
      <c r="FI845" s="113"/>
      <c r="FJ845" s="113"/>
      <c r="FK845" s="113"/>
      <c r="FL845" s="113"/>
      <c r="FM845" s="113"/>
      <c r="FN845" s="113"/>
      <c r="FO845" s="113"/>
      <c r="FP845" s="113"/>
      <c r="FQ845" s="113"/>
      <c r="FR845" s="113"/>
      <c r="FS845" s="113"/>
      <c r="FT845" s="113"/>
      <c r="FU845" s="113"/>
      <c r="FV845" s="113"/>
      <c r="FW845" s="113"/>
      <c r="FX845" s="113"/>
      <c r="FY845" s="113"/>
      <c r="FZ845" s="113"/>
      <c r="GA845" s="113"/>
      <c r="GB845" s="113"/>
      <c r="GC845" s="113"/>
      <c r="GD845" s="113"/>
      <c r="GE845" s="113"/>
      <c r="GF845" s="113"/>
      <c r="GG845" s="113"/>
      <c r="GH845" s="113"/>
      <c r="GI845" s="113"/>
      <c r="GJ845" s="113"/>
      <c r="GK845" s="113"/>
      <c r="GL845" s="113"/>
      <c r="GM845" s="113"/>
      <c r="GN845" s="113"/>
      <c r="GO845" s="113"/>
      <c r="GP845" s="113"/>
      <c r="GQ845" s="113"/>
      <c r="GR845" s="113"/>
      <c r="GS845" s="113"/>
      <c r="GT845" s="113"/>
      <c r="GU845" s="113"/>
      <c r="GV845" s="113"/>
      <c r="GW845" s="113"/>
      <c r="GX845" s="113"/>
      <c r="GY845" s="113"/>
      <c r="GZ845" s="113"/>
      <c r="HA845" s="113"/>
      <c r="HB845" s="113"/>
      <c r="HC845" s="113"/>
      <c r="HD845" s="113"/>
      <c r="HE845" s="113"/>
      <c r="HF845" s="113"/>
      <c r="HG845" s="113"/>
      <c r="HH845" s="113"/>
      <c r="HI845" s="113"/>
      <c r="HJ845" s="113"/>
      <c r="HK845" s="113"/>
      <c r="HL845" s="113"/>
      <c r="HM845" s="113"/>
      <c r="HN845" s="113"/>
      <c r="HO845" s="113"/>
      <c r="HP845" s="113"/>
      <c r="HQ845" s="113"/>
      <c r="HR845" s="113"/>
      <c r="HS845" s="113"/>
      <c r="HT845" s="113"/>
      <c r="HU845" s="113"/>
      <c r="HV845" s="113"/>
      <c r="HW845" s="113"/>
      <c r="HX845" s="113"/>
      <c r="HY845" s="113"/>
      <c r="HZ845" s="113"/>
      <c r="IA845" s="113"/>
      <c r="IB845" s="113"/>
      <c r="IC845" s="113"/>
      <c r="ID845" s="113"/>
      <c r="IE845" s="113"/>
      <c r="IF845" s="113"/>
      <c r="IG845" s="113"/>
      <c r="IH845" s="113"/>
      <c r="II845" s="113"/>
      <c r="IJ845" s="113"/>
      <c r="IK845" s="113"/>
      <c r="IL845" s="113"/>
      <c r="IM845" s="113"/>
      <c r="IN845" s="113"/>
      <c r="IO845" s="113"/>
      <c r="IP845" s="113"/>
      <c r="IQ845" s="113"/>
      <c r="IR845" s="113"/>
      <c r="IS845" s="113"/>
      <c r="IT845" s="113"/>
      <c r="IU845" s="113"/>
      <c r="IV845" s="113"/>
    </row>
    <row r="846" customFormat="false" ht="30" hidden="false" customHeight="true" outlineLevel="0" collapsed="false">
      <c r="A846" s="93"/>
      <c r="B846" s="93"/>
      <c r="C846" s="93"/>
      <c r="D846" s="93"/>
      <c r="E846" s="93"/>
      <c r="F846" s="96"/>
      <c r="G846" s="28" t="s">
        <v>111</v>
      </c>
      <c r="H846" s="134" t="s">
        <v>115</v>
      </c>
      <c r="I846" s="134"/>
      <c r="J846" s="134"/>
      <c r="K846" s="108"/>
      <c r="L846" s="109" t="s">
        <v>80</v>
      </c>
      <c r="M846" s="110"/>
      <c r="N846" s="135"/>
      <c r="O846" s="109" t="s">
        <v>81</v>
      </c>
      <c r="P846" s="136"/>
      <c r="Q846" s="135"/>
      <c r="R846" s="109" t="s">
        <v>117</v>
      </c>
      <c r="S846" s="136"/>
      <c r="T846" s="111"/>
      <c r="U846" s="109"/>
      <c r="V846" s="137"/>
      <c r="W846" s="111"/>
      <c r="X846" s="109"/>
      <c r="Y846" s="137"/>
      <c r="Z846" s="111"/>
      <c r="AA846" s="109"/>
      <c r="AB846" s="137"/>
      <c r="AC846" s="108"/>
      <c r="AD846" s="109"/>
      <c r="AE846" s="110"/>
      <c r="BM846" s="113"/>
      <c r="BN846" s="113"/>
      <c r="BO846" s="113"/>
      <c r="BP846" s="113"/>
      <c r="BQ846" s="113"/>
      <c r="BR846" s="113"/>
      <c r="BS846" s="113"/>
      <c r="BT846" s="113"/>
      <c r="BU846" s="113"/>
      <c r="BV846" s="113"/>
      <c r="BW846" s="113"/>
      <c r="BX846" s="113"/>
      <c r="BY846" s="113"/>
      <c r="BZ846" s="113"/>
      <c r="CA846" s="113"/>
      <c r="CB846" s="113"/>
      <c r="CC846" s="113"/>
      <c r="CD846" s="113"/>
      <c r="CE846" s="113"/>
      <c r="CF846" s="113"/>
      <c r="CG846" s="113"/>
      <c r="CH846" s="113"/>
      <c r="CI846" s="113"/>
      <c r="CJ846" s="113"/>
      <c r="CK846" s="113"/>
      <c r="CL846" s="113"/>
      <c r="CM846" s="113"/>
      <c r="CN846" s="113"/>
      <c r="CO846" s="113"/>
      <c r="CP846" s="113"/>
      <c r="CQ846" s="113"/>
      <c r="CR846" s="113"/>
      <c r="CS846" s="113"/>
      <c r="CT846" s="113"/>
      <c r="CU846" s="113"/>
      <c r="CV846" s="113"/>
      <c r="CW846" s="113"/>
      <c r="CX846" s="113"/>
      <c r="CY846" s="113"/>
      <c r="CZ846" s="113"/>
      <c r="DA846" s="113"/>
      <c r="DB846" s="113"/>
      <c r="DC846" s="113"/>
      <c r="DD846" s="113"/>
      <c r="DE846" s="113"/>
      <c r="DF846" s="113"/>
      <c r="DG846" s="113"/>
      <c r="DH846" s="113"/>
      <c r="DI846" s="113"/>
      <c r="DJ846" s="113"/>
      <c r="DK846" s="113"/>
      <c r="DL846" s="113"/>
      <c r="DM846" s="113"/>
      <c r="DN846" s="113"/>
      <c r="DO846" s="113"/>
      <c r="DP846" s="113"/>
      <c r="DQ846" s="113"/>
      <c r="DR846" s="113"/>
      <c r="DS846" s="113"/>
      <c r="DT846" s="113"/>
      <c r="DU846" s="113"/>
      <c r="DV846" s="113"/>
      <c r="DW846" s="113"/>
      <c r="DX846" s="113"/>
      <c r="DY846" s="113"/>
      <c r="DZ846" s="113"/>
      <c r="EA846" s="113"/>
      <c r="EB846" s="113"/>
      <c r="EC846" s="113"/>
      <c r="ED846" s="113"/>
      <c r="EE846" s="113"/>
      <c r="EF846" s="113"/>
      <c r="EG846" s="113"/>
      <c r="EH846" s="113"/>
      <c r="EI846" s="113"/>
      <c r="EJ846" s="113"/>
      <c r="EK846" s="113"/>
      <c r="EL846" s="113"/>
      <c r="EM846" s="113"/>
      <c r="EN846" s="113"/>
      <c r="EO846" s="113"/>
      <c r="EP846" s="113"/>
      <c r="EQ846" s="113"/>
      <c r="ER846" s="113"/>
      <c r="ES846" s="113"/>
      <c r="ET846" s="113"/>
      <c r="EU846" s="113"/>
      <c r="EV846" s="113"/>
      <c r="EW846" s="113"/>
      <c r="EX846" s="113"/>
      <c r="EY846" s="113"/>
      <c r="EZ846" s="113"/>
      <c r="FA846" s="113"/>
      <c r="FB846" s="113"/>
      <c r="FC846" s="113"/>
      <c r="FD846" s="113"/>
      <c r="FE846" s="113"/>
      <c r="FF846" s="113"/>
      <c r="FG846" s="113"/>
      <c r="FH846" s="113"/>
      <c r="FI846" s="113"/>
      <c r="FJ846" s="113"/>
      <c r="FK846" s="113"/>
      <c r="FL846" s="113"/>
      <c r="FM846" s="113"/>
      <c r="FN846" s="113"/>
      <c r="FO846" s="113"/>
      <c r="FP846" s="113"/>
      <c r="FQ846" s="113"/>
      <c r="FR846" s="113"/>
      <c r="FS846" s="113"/>
      <c r="FT846" s="113"/>
      <c r="FU846" s="113"/>
      <c r="FV846" s="113"/>
      <c r="FW846" s="113"/>
      <c r="FX846" s="113"/>
      <c r="FY846" s="113"/>
      <c r="FZ846" s="113"/>
      <c r="GA846" s="113"/>
      <c r="GB846" s="113"/>
      <c r="GC846" s="113"/>
      <c r="GD846" s="113"/>
      <c r="GE846" s="113"/>
      <c r="GF846" s="113"/>
      <c r="GG846" s="113"/>
      <c r="GH846" s="113"/>
      <c r="GI846" s="113"/>
      <c r="GJ846" s="113"/>
      <c r="GK846" s="113"/>
      <c r="GL846" s="113"/>
      <c r="GM846" s="113"/>
      <c r="GN846" s="113"/>
      <c r="GO846" s="113"/>
      <c r="GP846" s="113"/>
      <c r="GQ846" s="113"/>
      <c r="GR846" s="113"/>
      <c r="GS846" s="113"/>
      <c r="GT846" s="113"/>
      <c r="GU846" s="113"/>
      <c r="GV846" s="113"/>
      <c r="GW846" s="113"/>
      <c r="GX846" s="113"/>
      <c r="GY846" s="113"/>
      <c r="GZ846" s="113"/>
      <c r="HA846" s="113"/>
      <c r="HB846" s="113"/>
      <c r="HC846" s="113"/>
      <c r="HD846" s="113"/>
      <c r="HE846" s="113"/>
      <c r="HF846" s="113"/>
      <c r="HG846" s="113"/>
      <c r="HH846" s="113"/>
      <c r="HI846" s="113"/>
      <c r="HJ846" s="113"/>
      <c r="HK846" s="113"/>
      <c r="HL846" s="113"/>
      <c r="HM846" s="113"/>
      <c r="HN846" s="113"/>
      <c r="HO846" s="113"/>
      <c r="HP846" s="113"/>
      <c r="HQ846" s="113"/>
      <c r="HR846" s="113"/>
      <c r="HS846" s="113"/>
      <c r="HT846" s="113"/>
      <c r="HU846" s="113"/>
      <c r="HV846" s="113"/>
      <c r="HW846" s="113"/>
      <c r="HX846" s="113"/>
      <c r="HY846" s="113"/>
      <c r="HZ846" s="113"/>
      <c r="IA846" s="113"/>
      <c r="IB846" s="113"/>
      <c r="IC846" s="113"/>
      <c r="ID846" s="113"/>
      <c r="IE846" s="113"/>
      <c r="IF846" s="113"/>
      <c r="IG846" s="113"/>
      <c r="IH846" s="113"/>
      <c r="II846" s="113"/>
      <c r="IJ846" s="113"/>
      <c r="IK846" s="113"/>
      <c r="IL846" s="113"/>
      <c r="IM846" s="113"/>
      <c r="IN846" s="113"/>
      <c r="IO846" s="113"/>
      <c r="IP846" s="113"/>
      <c r="IQ846" s="113"/>
      <c r="IR846" s="113"/>
      <c r="IS846" s="113"/>
      <c r="IT846" s="113"/>
      <c r="IU846" s="113"/>
      <c r="IV846" s="113"/>
    </row>
    <row r="847" customFormat="false" ht="27.6" hidden="false" customHeight="true" outlineLevel="0" collapsed="false">
      <c r="A847" s="230"/>
      <c r="B847" s="93"/>
      <c r="C847" s="93"/>
      <c r="D847" s="93"/>
      <c r="E847" s="93"/>
      <c r="F847" s="96"/>
      <c r="G847" s="28" t="s">
        <v>208</v>
      </c>
      <c r="H847" s="35" t="n">
        <v>77515</v>
      </c>
      <c r="I847" s="30" t="s">
        <v>39</v>
      </c>
      <c r="J847" s="36" t="n">
        <v>5479</v>
      </c>
      <c r="K847" s="35" t="s">
        <v>2513</v>
      </c>
      <c r="L847" s="30"/>
      <c r="M847" s="36"/>
      <c r="N847" s="35" t="n">
        <v>8.8599</v>
      </c>
      <c r="O847" s="30" t="s">
        <v>39</v>
      </c>
      <c r="P847" s="36" t="n">
        <v>9.627</v>
      </c>
      <c r="Q847" s="35" t="n">
        <v>23.51</v>
      </c>
      <c r="R847" s="30" t="s">
        <v>39</v>
      </c>
      <c r="S847" s="36" t="n">
        <v>13.18</v>
      </c>
      <c r="T847" s="35"/>
      <c r="U847" s="33"/>
      <c r="V847" s="36"/>
      <c r="W847" s="35"/>
      <c r="X847" s="33"/>
      <c r="Y847" s="36"/>
      <c r="Z847" s="37"/>
      <c r="AA847" s="37"/>
      <c r="AB847" s="37"/>
      <c r="AC847" s="29"/>
      <c r="AD847" s="33"/>
      <c r="AE847" s="36"/>
      <c r="BM847" s="113"/>
      <c r="BN847" s="113"/>
      <c r="BO847" s="113"/>
      <c r="BP847" s="113"/>
      <c r="BQ847" s="113"/>
      <c r="BR847" s="113"/>
      <c r="BS847" s="113"/>
      <c r="BT847" s="113"/>
      <c r="BU847" s="113"/>
      <c r="BV847" s="113"/>
      <c r="BW847" s="113"/>
      <c r="BX847" s="113"/>
      <c r="BY847" s="113"/>
      <c r="BZ847" s="113"/>
      <c r="CA847" s="113"/>
      <c r="CB847" s="113"/>
      <c r="CC847" s="113"/>
      <c r="CD847" s="113"/>
      <c r="CE847" s="113"/>
      <c r="CF847" s="113"/>
      <c r="CG847" s="113"/>
      <c r="CH847" s="113"/>
      <c r="CI847" s="113"/>
      <c r="CJ847" s="113"/>
      <c r="CK847" s="113"/>
      <c r="CL847" s="113"/>
      <c r="CM847" s="113"/>
      <c r="CN847" s="113"/>
      <c r="CO847" s="113"/>
      <c r="CP847" s="113"/>
      <c r="CQ847" s="113"/>
      <c r="CR847" s="113"/>
      <c r="CS847" s="113"/>
      <c r="CT847" s="113"/>
      <c r="CU847" s="113"/>
      <c r="CV847" s="113"/>
      <c r="CW847" s="113"/>
      <c r="CX847" s="113"/>
      <c r="CY847" s="113"/>
      <c r="CZ847" s="113"/>
      <c r="DA847" s="113"/>
      <c r="DB847" s="113"/>
      <c r="DC847" s="113"/>
      <c r="DD847" s="113"/>
      <c r="DE847" s="113"/>
      <c r="DF847" s="113"/>
      <c r="DG847" s="113"/>
      <c r="DH847" s="113"/>
      <c r="DI847" s="113"/>
      <c r="DJ847" s="113"/>
      <c r="DK847" s="113"/>
      <c r="DL847" s="113"/>
      <c r="DM847" s="113"/>
      <c r="DN847" s="113"/>
      <c r="DO847" s="113"/>
      <c r="DP847" s="113"/>
      <c r="DQ847" s="113"/>
      <c r="DR847" s="113"/>
      <c r="DS847" s="113"/>
      <c r="DT847" s="113"/>
      <c r="DU847" s="113"/>
      <c r="DV847" s="113"/>
      <c r="DW847" s="113"/>
      <c r="DX847" s="113"/>
      <c r="DY847" s="113"/>
      <c r="DZ847" s="113"/>
      <c r="EA847" s="113"/>
      <c r="EB847" s="113"/>
      <c r="EC847" s="113"/>
      <c r="ED847" s="113"/>
      <c r="EE847" s="113"/>
      <c r="EF847" s="113"/>
      <c r="EG847" s="113"/>
      <c r="EH847" s="113"/>
      <c r="EI847" s="113"/>
      <c r="EJ847" s="113"/>
      <c r="EK847" s="113"/>
      <c r="EL847" s="113"/>
      <c r="EM847" s="113"/>
      <c r="EN847" s="113"/>
      <c r="EO847" s="113"/>
      <c r="EP847" s="113"/>
      <c r="EQ847" s="113"/>
      <c r="ER847" s="113"/>
      <c r="ES847" s="113"/>
      <c r="ET847" s="113"/>
      <c r="EU847" s="113"/>
      <c r="EV847" s="113"/>
      <c r="EW847" s="113"/>
      <c r="EX847" s="113"/>
      <c r="EY847" s="113"/>
      <c r="EZ847" s="113"/>
      <c r="FA847" s="113"/>
      <c r="FB847" s="113"/>
      <c r="FC847" s="113"/>
      <c r="FD847" s="113"/>
      <c r="FE847" s="113"/>
      <c r="FF847" s="113"/>
      <c r="FG847" s="113"/>
      <c r="FH847" s="113"/>
      <c r="FI847" s="113"/>
      <c r="FJ847" s="113"/>
      <c r="FK847" s="113"/>
      <c r="FL847" s="113"/>
      <c r="FM847" s="113"/>
      <c r="FN847" s="113"/>
      <c r="FO847" s="113"/>
      <c r="FP847" s="113"/>
      <c r="FQ847" s="113"/>
      <c r="FR847" s="113"/>
      <c r="FS847" s="113"/>
      <c r="FT847" s="113"/>
      <c r="FU847" s="113"/>
      <c r="FV847" s="113"/>
      <c r="FW847" s="113"/>
      <c r="FX847" s="113"/>
      <c r="FY847" s="113"/>
      <c r="FZ847" s="113"/>
      <c r="GA847" s="113"/>
      <c r="GB847" s="113"/>
      <c r="GC847" s="113"/>
      <c r="GD847" s="113"/>
      <c r="GE847" s="113"/>
      <c r="GF847" s="113"/>
      <c r="GG847" s="113"/>
      <c r="GH847" s="113"/>
      <c r="GI847" s="113"/>
      <c r="GJ847" s="113"/>
      <c r="GK847" s="113"/>
      <c r="GL847" s="113"/>
      <c r="GM847" s="113"/>
      <c r="GN847" s="113"/>
      <c r="GO847" s="113"/>
      <c r="GP847" s="113"/>
      <c r="GQ847" s="113"/>
      <c r="GR847" s="113"/>
      <c r="GS847" s="113"/>
      <c r="GT847" s="113"/>
      <c r="GU847" s="113"/>
      <c r="GV847" s="113"/>
      <c r="GW847" s="113"/>
      <c r="GX847" s="113"/>
      <c r="GY847" s="113"/>
      <c r="GZ847" s="113"/>
      <c r="HA847" s="113"/>
      <c r="HB847" s="113"/>
      <c r="HC847" s="113"/>
      <c r="HD847" s="113"/>
      <c r="HE847" s="113"/>
      <c r="HF847" s="113"/>
      <c r="HG847" s="113"/>
      <c r="HH847" s="113"/>
      <c r="HI847" s="113"/>
      <c r="HJ847" s="113"/>
      <c r="HK847" s="113"/>
      <c r="HL847" s="113"/>
      <c r="HM847" s="113"/>
      <c r="HN847" s="113"/>
      <c r="HO847" s="113"/>
      <c r="HP847" s="113"/>
      <c r="HQ847" s="113"/>
      <c r="HR847" s="113"/>
      <c r="HS847" s="113"/>
      <c r="HT847" s="113"/>
      <c r="HU847" s="113"/>
      <c r="HV847" s="113"/>
      <c r="HW847" s="113"/>
      <c r="HX847" s="113"/>
      <c r="HY847" s="113"/>
      <c r="HZ847" s="113"/>
      <c r="IA847" s="113"/>
      <c r="IB847" s="113"/>
      <c r="IC847" s="113"/>
      <c r="ID847" s="113"/>
      <c r="IE847" s="113"/>
      <c r="IF847" s="113"/>
      <c r="IG847" s="113"/>
      <c r="IH847" s="113"/>
      <c r="II847" s="113"/>
      <c r="IJ847" s="113"/>
      <c r="IK847" s="113"/>
      <c r="IL847" s="113"/>
      <c r="IM847" s="113"/>
      <c r="IN847" s="113"/>
      <c r="IO847" s="113"/>
      <c r="IP847" s="113"/>
      <c r="IQ847" s="113"/>
      <c r="IR847" s="113"/>
      <c r="IS847" s="113"/>
      <c r="IT847" s="113"/>
      <c r="IU847" s="113"/>
      <c r="IV847" s="113"/>
    </row>
    <row r="848" customFormat="false" ht="29.2" hidden="false" customHeight="true" outlineLevel="0" collapsed="false">
      <c r="A848" s="232"/>
      <c r="B848" s="232"/>
      <c r="C848" s="39"/>
      <c r="D848" s="39"/>
      <c r="E848" s="39"/>
      <c r="F848" s="40"/>
      <c r="G848" s="28" t="s">
        <v>176</v>
      </c>
      <c r="H848" s="205" t="str">
        <f aca="false">ROUND(H847*81/1000000,2)&amp;" ppm"</f>
        <v>6.28 ppm</v>
      </c>
      <c r="I848" s="33" t="s">
        <v>39</v>
      </c>
      <c r="J848" s="206" t="str">
        <f aca="false">ROUND(J847*81/1000000,2)&amp;" ppm"</f>
        <v>0.44 ppm</v>
      </c>
      <c r="K848" s="29"/>
      <c r="L848" s="30"/>
      <c r="M848" s="31"/>
      <c r="N848" s="35"/>
      <c r="O848" s="33"/>
      <c r="P848" s="36"/>
      <c r="Q848" s="205" t="str">
        <f aca="false">ROUND(Q847*246/1000,2)&amp;" ppb"</f>
        <v>5.78 ppb</v>
      </c>
      <c r="R848" s="33" t="s">
        <v>39</v>
      </c>
      <c r="S848" s="206" t="str">
        <f aca="false">ROUND(S847*246/1000,2)&amp;" ppb"</f>
        <v>3.24 ppb</v>
      </c>
      <c r="T848" s="29"/>
      <c r="U848" s="31"/>
      <c r="V848" s="31"/>
      <c r="W848" s="35"/>
      <c r="X848" s="33"/>
      <c r="Y848" s="31"/>
      <c r="Z848" s="37"/>
      <c r="AA848" s="31"/>
      <c r="AB848" s="31"/>
      <c r="AC848" s="29"/>
      <c r="AD848" s="33"/>
      <c r="AE848" s="31"/>
      <c r="BM848" s="113"/>
      <c r="BN848" s="113"/>
      <c r="BO848" s="113"/>
      <c r="BP848" s="113"/>
      <c r="BQ848" s="113"/>
      <c r="BR848" s="113"/>
      <c r="BS848" s="113"/>
      <c r="BT848" s="113"/>
      <c r="BU848" s="113"/>
      <c r="BV848" s="113"/>
      <c r="BW848" s="113"/>
      <c r="BX848" s="113"/>
      <c r="BY848" s="113"/>
      <c r="BZ848" s="113"/>
      <c r="CA848" s="113"/>
      <c r="CB848" s="113"/>
      <c r="CC848" s="113"/>
      <c r="CD848" s="113"/>
      <c r="CE848" s="113"/>
      <c r="CF848" s="113"/>
      <c r="CG848" s="113"/>
      <c r="CH848" s="113"/>
      <c r="CI848" s="113"/>
      <c r="CJ848" s="113"/>
      <c r="CK848" s="113"/>
      <c r="CL848" s="113"/>
      <c r="CM848" s="113"/>
      <c r="CN848" s="113"/>
      <c r="CO848" s="113"/>
      <c r="CP848" s="113"/>
      <c r="CQ848" s="113"/>
      <c r="CR848" s="113"/>
      <c r="CS848" s="113"/>
      <c r="CT848" s="113"/>
      <c r="CU848" s="113"/>
      <c r="CV848" s="113"/>
      <c r="CW848" s="113"/>
      <c r="CX848" s="113"/>
      <c r="CY848" s="113"/>
      <c r="CZ848" s="113"/>
      <c r="DA848" s="113"/>
      <c r="DB848" s="113"/>
      <c r="DC848" s="113"/>
      <c r="DD848" s="113"/>
      <c r="DE848" s="113"/>
      <c r="DF848" s="113"/>
      <c r="DG848" s="113"/>
      <c r="DH848" s="113"/>
      <c r="DI848" s="113"/>
      <c r="DJ848" s="113"/>
      <c r="DK848" s="113"/>
      <c r="DL848" s="113"/>
      <c r="DM848" s="113"/>
      <c r="DN848" s="113"/>
      <c r="DO848" s="113"/>
      <c r="DP848" s="113"/>
      <c r="DQ848" s="113"/>
      <c r="DR848" s="113"/>
      <c r="DS848" s="113"/>
      <c r="DT848" s="113"/>
      <c r="DU848" s="113"/>
      <c r="DV848" s="113"/>
      <c r="DW848" s="113"/>
      <c r="DX848" s="113"/>
      <c r="DY848" s="113"/>
      <c r="DZ848" s="113"/>
      <c r="EA848" s="113"/>
      <c r="EB848" s="113"/>
      <c r="EC848" s="113"/>
      <c r="ED848" s="113"/>
      <c r="EE848" s="113"/>
      <c r="EF848" s="113"/>
      <c r="EG848" s="113"/>
      <c r="EH848" s="113"/>
      <c r="EI848" s="113"/>
      <c r="EJ848" s="113"/>
      <c r="EK848" s="113"/>
      <c r="EL848" s="113"/>
      <c r="EM848" s="113"/>
      <c r="EN848" s="113"/>
      <c r="EO848" s="113"/>
      <c r="EP848" s="113"/>
      <c r="EQ848" s="113"/>
      <c r="ER848" s="113"/>
      <c r="ES848" s="113"/>
      <c r="ET848" s="113"/>
      <c r="EU848" s="113"/>
      <c r="EV848" s="113"/>
      <c r="EW848" s="113"/>
      <c r="EX848" s="113"/>
      <c r="EY848" s="113"/>
      <c r="EZ848" s="113"/>
      <c r="FA848" s="113"/>
      <c r="FB848" s="113"/>
      <c r="FC848" s="113"/>
      <c r="FD848" s="113"/>
      <c r="FE848" s="113"/>
      <c r="FF848" s="113"/>
      <c r="FG848" s="113"/>
      <c r="FH848" s="113"/>
      <c r="FI848" s="113"/>
      <c r="FJ848" s="113"/>
      <c r="FK848" s="113"/>
      <c r="FL848" s="113"/>
      <c r="FM848" s="113"/>
      <c r="FN848" s="113"/>
      <c r="FO848" s="113"/>
      <c r="FP848" s="113"/>
      <c r="FQ848" s="113"/>
      <c r="FR848" s="113"/>
      <c r="FS848" s="113"/>
      <c r="FT848" s="113"/>
      <c r="FU848" s="113"/>
      <c r="FV848" s="113"/>
      <c r="FW848" s="113"/>
      <c r="FX848" s="113"/>
      <c r="FY848" s="113"/>
      <c r="FZ848" s="113"/>
      <c r="GA848" s="113"/>
      <c r="GB848" s="113"/>
      <c r="GC848" s="113"/>
      <c r="GD848" s="113"/>
      <c r="GE848" s="113"/>
      <c r="GF848" s="113"/>
      <c r="GG848" s="113"/>
      <c r="GH848" s="113"/>
      <c r="GI848" s="113"/>
      <c r="GJ848" s="113"/>
      <c r="GK848" s="113"/>
      <c r="GL848" s="113"/>
      <c r="GM848" s="113"/>
      <c r="GN848" s="113"/>
      <c r="GO848" s="113"/>
      <c r="GP848" s="113"/>
      <c r="GQ848" s="113"/>
      <c r="GR848" s="113"/>
      <c r="GS848" s="113"/>
      <c r="GT848" s="113"/>
      <c r="GU848" s="113"/>
      <c r="GV848" s="113"/>
      <c r="GW848" s="113"/>
      <c r="GX848" s="113"/>
      <c r="GY848" s="113"/>
      <c r="GZ848" s="113"/>
      <c r="HA848" s="113"/>
      <c r="HB848" s="113"/>
      <c r="HC848" s="113"/>
      <c r="HD848" s="113"/>
      <c r="HE848" s="113"/>
      <c r="HF848" s="113"/>
      <c r="HG848" s="113"/>
      <c r="HH848" s="113"/>
      <c r="HI848" s="113"/>
      <c r="HJ848" s="113"/>
      <c r="HK848" s="113"/>
      <c r="HL848" s="113"/>
      <c r="HM848" s="113"/>
      <c r="HN848" s="113"/>
      <c r="HO848" s="113"/>
      <c r="HP848" s="113"/>
      <c r="HQ848" s="113"/>
      <c r="HR848" s="113"/>
      <c r="HS848" s="113"/>
      <c r="HT848" s="113"/>
      <c r="HU848" s="113"/>
      <c r="HV848" s="113"/>
      <c r="HW848" s="113"/>
      <c r="HX848" s="113"/>
      <c r="HY848" s="113"/>
      <c r="HZ848" s="113"/>
      <c r="IA848" s="113"/>
      <c r="IB848" s="113"/>
      <c r="IC848" s="113"/>
      <c r="ID848" s="113"/>
      <c r="IE848" s="113"/>
      <c r="IF848" s="113"/>
      <c r="IG848" s="113"/>
      <c r="IH848" s="113"/>
      <c r="II848" s="113"/>
      <c r="IJ848" s="113"/>
      <c r="IK848" s="113"/>
      <c r="IL848" s="113"/>
      <c r="IM848" s="113"/>
      <c r="IN848" s="113"/>
      <c r="IO848" s="113"/>
      <c r="IP848" s="113"/>
      <c r="IQ848" s="113"/>
      <c r="IR848" s="113"/>
      <c r="IS848" s="113"/>
      <c r="IT848" s="113"/>
      <c r="IU848" s="113"/>
      <c r="IV848" s="113"/>
    </row>
    <row r="849" customFormat="false" ht="35.65" hidden="false" customHeight="true" outlineLevel="0" collapsed="false">
      <c r="A849" s="233" t="s">
        <v>2514</v>
      </c>
      <c r="B849" s="302" t="s">
        <v>2500</v>
      </c>
      <c r="C849" s="189" t="s">
        <v>2515</v>
      </c>
      <c r="D849" s="76" t="n">
        <v>5.843</v>
      </c>
      <c r="E849" s="42" t="s">
        <v>2516</v>
      </c>
      <c r="F849" s="62" t="n">
        <v>45266</v>
      </c>
      <c r="G849" s="63" t="s">
        <v>111</v>
      </c>
      <c r="H849" s="108"/>
      <c r="I849" s="109" t="s">
        <v>27</v>
      </c>
      <c r="J849" s="110"/>
      <c r="K849" s="108"/>
      <c r="L849" s="109" t="s">
        <v>28</v>
      </c>
      <c r="M849" s="110"/>
      <c r="N849" s="108"/>
      <c r="O849" s="109" t="s">
        <v>29</v>
      </c>
      <c r="P849" s="110"/>
      <c r="Q849" s="108"/>
      <c r="R849" s="109" t="s">
        <v>30</v>
      </c>
      <c r="S849" s="110"/>
      <c r="T849" s="111"/>
      <c r="U849" s="109" t="s">
        <v>112</v>
      </c>
      <c r="V849" s="110"/>
      <c r="W849" s="108"/>
      <c r="X849" s="109" t="s">
        <v>32</v>
      </c>
      <c r="Y849" s="110"/>
      <c r="Z849" s="108"/>
      <c r="AA849" s="109" t="s">
        <v>98</v>
      </c>
      <c r="AB849" s="110"/>
      <c r="AC849" s="112" t="s">
        <v>34</v>
      </c>
      <c r="AD849" s="112"/>
      <c r="AE849" s="112"/>
      <c r="BM849" s="113"/>
      <c r="BN849" s="113"/>
      <c r="BO849" s="113"/>
      <c r="BP849" s="113"/>
      <c r="BQ849" s="113"/>
      <c r="BR849" s="113"/>
      <c r="BS849" s="113"/>
      <c r="BT849" s="113"/>
      <c r="BU849" s="113"/>
      <c r="BV849" s="113"/>
      <c r="BW849" s="113"/>
      <c r="BX849" s="113"/>
      <c r="BY849" s="113"/>
      <c r="BZ849" s="113"/>
      <c r="CA849" s="113"/>
      <c r="CB849" s="113"/>
      <c r="CC849" s="113"/>
      <c r="CD849" s="113"/>
      <c r="CE849" s="113"/>
      <c r="CF849" s="113"/>
      <c r="CG849" s="113"/>
      <c r="CH849" s="113"/>
      <c r="CI849" s="113"/>
      <c r="CJ849" s="113"/>
      <c r="CK849" s="113"/>
      <c r="CL849" s="113"/>
      <c r="CM849" s="113"/>
      <c r="CN849" s="113"/>
      <c r="CO849" s="113"/>
      <c r="CP849" s="113"/>
      <c r="CQ849" s="113"/>
      <c r="CR849" s="113"/>
      <c r="CS849" s="113"/>
      <c r="CT849" s="113"/>
      <c r="CU849" s="113"/>
      <c r="CV849" s="113"/>
      <c r="CW849" s="113"/>
      <c r="CX849" s="113"/>
      <c r="CY849" s="113"/>
      <c r="CZ849" s="113"/>
      <c r="DA849" s="113"/>
      <c r="DB849" s="113"/>
      <c r="DC849" s="113"/>
      <c r="DD849" s="113"/>
      <c r="DE849" s="113"/>
      <c r="DF849" s="113"/>
      <c r="DG849" s="113"/>
      <c r="DH849" s="113"/>
      <c r="DI849" s="113"/>
      <c r="DJ849" s="113"/>
      <c r="DK849" s="113"/>
      <c r="DL849" s="113"/>
      <c r="DM849" s="113"/>
      <c r="DN849" s="113"/>
      <c r="DO849" s="113"/>
      <c r="DP849" s="113"/>
      <c r="DQ849" s="113"/>
      <c r="DR849" s="113"/>
      <c r="DS849" s="113"/>
      <c r="DT849" s="113"/>
      <c r="DU849" s="113"/>
      <c r="DV849" s="113"/>
      <c r="DW849" s="113"/>
      <c r="DX849" s="113"/>
      <c r="DY849" s="113"/>
      <c r="DZ849" s="113"/>
      <c r="EA849" s="113"/>
      <c r="EB849" s="113"/>
      <c r="EC849" s="113"/>
      <c r="ED849" s="113"/>
      <c r="EE849" s="113"/>
      <c r="EF849" s="113"/>
      <c r="EG849" s="113"/>
      <c r="EH849" s="113"/>
      <c r="EI849" s="113"/>
      <c r="EJ849" s="113"/>
      <c r="EK849" s="113"/>
      <c r="EL849" s="113"/>
      <c r="EM849" s="113"/>
      <c r="EN849" s="113"/>
      <c r="EO849" s="113"/>
      <c r="EP849" s="113"/>
      <c r="EQ849" s="113"/>
      <c r="ER849" s="113"/>
      <c r="ES849" s="113"/>
      <c r="ET849" s="113"/>
      <c r="EU849" s="113"/>
      <c r="EV849" s="113"/>
      <c r="EW849" s="113"/>
      <c r="EX849" s="113"/>
      <c r="EY849" s="113"/>
      <c r="EZ849" s="113"/>
      <c r="FA849" s="113"/>
      <c r="FB849" s="113"/>
      <c r="FC849" s="113"/>
      <c r="FD849" s="113"/>
      <c r="FE849" s="113"/>
      <c r="FF849" s="113"/>
      <c r="FG849" s="113"/>
      <c r="FH849" s="113"/>
      <c r="FI849" s="113"/>
      <c r="FJ849" s="113"/>
      <c r="FK849" s="113"/>
      <c r="FL849" s="113"/>
      <c r="FM849" s="113"/>
      <c r="FN849" s="113"/>
      <c r="FO849" s="113"/>
      <c r="FP849" s="113"/>
      <c r="FQ849" s="113"/>
      <c r="FR849" s="113"/>
      <c r="FS849" s="113"/>
      <c r="FT849" s="113"/>
      <c r="FU849" s="113"/>
      <c r="FV849" s="113"/>
      <c r="FW849" s="113"/>
      <c r="FX849" s="113"/>
      <c r="FY849" s="113"/>
      <c r="FZ849" s="113"/>
      <c r="GA849" s="113"/>
      <c r="GB849" s="113"/>
      <c r="GC849" s="113"/>
      <c r="GD849" s="113"/>
      <c r="GE849" s="113"/>
      <c r="GF849" s="113"/>
      <c r="GG849" s="113"/>
      <c r="GH849" s="113"/>
      <c r="GI849" s="113"/>
      <c r="GJ849" s="113"/>
      <c r="GK849" s="113"/>
      <c r="GL849" s="113"/>
      <c r="GM849" s="113"/>
      <c r="GN849" s="113"/>
      <c r="GO849" s="113"/>
      <c r="GP849" s="113"/>
      <c r="GQ849" s="113"/>
      <c r="GR849" s="113"/>
      <c r="GS849" s="113"/>
      <c r="GT849" s="113"/>
      <c r="GU849" s="113"/>
      <c r="GV849" s="113"/>
      <c r="GW849" s="113"/>
      <c r="GX849" s="113"/>
      <c r="GY849" s="113"/>
      <c r="GZ849" s="113"/>
      <c r="HA849" s="113"/>
      <c r="HB849" s="113"/>
      <c r="HC849" s="113"/>
      <c r="HD849" s="113"/>
      <c r="HE849" s="113"/>
      <c r="HF849" s="113"/>
      <c r="HG849" s="113"/>
      <c r="HH849" s="113"/>
      <c r="HI849" s="113"/>
      <c r="HJ849" s="113"/>
      <c r="HK849" s="113"/>
      <c r="HL849" s="113"/>
      <c r="HM849" s="113"/>
      <c r="HN849" s="113"/>
      <c r="HO849" s="113"/>
      <c r="HP849" s="113"/>
      <c r="HQ849" s="113"/>
      <c r="HR849" s="113"/>
      <c r="HS849" s="113"/>
      <c r="HT849" s="113"/>
      <c r="HU849" s="113"/>
      <c r="HV849" s="113"/>
      <c r="HW849" s="113"/>
      <c r="HX849" s="113"/>
      <c r="HY849" s="113"/>
      <c r="HZ849" s="113"/>
      <c r="IA849" s="113"/>
      <c r="IB849" s="113"/>
      <c r="IC849" s="113"/>
      <c r="ID849" s="113"/>
      <c r="IE849" s="113"/>
      <c r="IF849" s="113"/>
      <c r="IG849" s="113"/>
      <c r="IH849" s="113"/>
      <c r="II849" s="113"/>
      <c r="IJ849" s="113"/>
      <c r="IK849" s="113"/>
      <c r="IL849" s="113"/>
      <c r="IM849" s="113"/>
      <c r="IN849" s="113"/>
      <c r="IO849" s="113"/>
      <c r="IP849" s="113"/>
      <c r="IQ849" s="113"/>
      <c r="IR849" s="113"/>
      <c r="IS849" s="113"/>
      <c r="IT849" s="113"/>
      <c r="IU849" s="113"/>
      <c r="IV849" s="113"/>
    </row>
    <row r="850" customFormat="false" ht="35.65" hidden="false" customHeight="true" outlineLevel="0" collapsed="false">
      <c r="A850" s="86" t="s">
        <v>2517</v>
      </c>
      <c r="B850" s="374" t="s">
        <v>2518</v>
      </c>
      <c r="C850" s="86"/>
      <c r="D850" s="86"/>
      <c r="E850" s="86"/>
      <c r="F850" s="89" t="n">
        <v>45272</v>
      </c>
      <c r="G850" s="63" t="s">
        <v>208</v>
      </c>
      <c r="H850" s="77" t="s">
        <v>2519</v>
      </c>
      <c r="I850" s="70"/>
      <c r="J850" s="58"/>
      <c r="K850" s="77" t="s">
        <v>2520</v>
      </c>
      <c r="L850" s="70"/>
      <c r="M850" s="58"/>
      <c r="N850" s="77" t="s">
        <v>2521</v>
      </c>
      <c r="O850" s="70"/>
      <c r="P850" s="58"/>
      <c r="Q850" s="77" t="s">
        <v>2522</v>
      </c>
      <c r="R850" s="70"/>
      <c r="S850" s="58"/>
      <c r="T850" s="56" t="n">
        <v>391.51</v>
      </c>
      <c r="U850" s="91" t="s">
        <v>39</v>
      </c>
      <c r="V850" s="58" t="n">
        <v>525.7</v>
      </c>
      <c r="W850" s="77" t="s">
        <v>2523</v>
      </c>
      <c r="X850" s="57"/>
      <c r="Y850" s="58"/>
      <c r="Z850" s="56" t="n">
        <v>27.71</v>
      </c>
      <c r="AA850" s="91" t="s">
        <v>39</v>
      </c>
      <c r="AB850" s="58" t="n">
        <v>28.12</v>
      </c>
      <c r="AC850" s="69"/>
      <c r="AD850" s="69"/>
      <c r="AE850" s="69"/>
      <c r="BM850" s="113"/>
      <c r="BN850" s="113"/>
      <c r="BO850" s="113"/>
      <c r="BP850" s="113"/>
      <c r="BQ850" s="113"/>
      <c r="BR850" s="113"/>
      <c r="BS850" s="113"/>
      <c r="BT850" s="113"/>
      <c r="BU850" s="113"/>
      <c r="BV850" s="113"/>
      <c r="BW850" s="113"/>
      <c r="BX850" s="113"/>
      <c r="BY850" s="113"/>
      <c r="BZ850" s="113"/>
      <c r="CA850" s="113"/>
      <c r="CB850" s="113"/>
      <c r="CC850" s="113"/>
      <c r="CD850" s="113"/>
      <c r="CE850" s="113"/>
      <c r="CF850" s="113"/>
      <c r="CG850" s="113"/>
      <c r="CH850" s="113"/>
      <c r="CI850" s="113"/>
      <c r="CJ850" s="113"/>
      <c r="CK850" s="113"/>
      <c r="CL850" s="113"/>
      <c r="CM850" s="113"/>
      <c r="CN850" s="113"/>
      <c r="CO850" s="113"/>
      <c r="CP850" s="113"/>
      <c r="CQ850" s="113"/>
      <c r="CR850" s="113"/>
      <c r="CS850" s="113"/>
      <c r="CT850" s="113"/>
      <c r="CU850" s="113"/>
      <c r="CV850" s="113"/>
      <c r="CW850" s="113"/>
      <c r="CX850" s="113"/>
      <c r="CY850" s="113"/>
      <c r="CZ850" s="113"/>
      <c r="DA850" s="113"/>
      <c r="DB850" s="113"/>
      <c r="DC850" s="113"/>
      <c r="DD850" s="113"/>
      <c r="DE850" s="113"/>
      <c r="DF850" s="113"/>
      <c r="DG850" s="113"/>
      <c r="DH850" s="113"/>
      <c r="DI850" s="113"/>
      <c r="DJ850" s="113"/>
      <c r="DK850" s="113"/>
      <c r="DL850" s="113"/>
      <c r="DM850" s="113"/>
      <c r="DN850" s="113"/>
      <c r="DO850" s="113"/>
      <c r="DP850" s="113"/>
      <c r="DQ850" s="113"/>
      <c r="DR850" s="113"/>
      <c r="DS850" s="113"/>
      <c r="DT850" s="113"/>
      <c r="DU850" s="113"/>
      <c r="DV850" s="113"/>
      <c r="DW850" s="113"/>
      <c r="DX850" s="113"/>
      <c r="DY850" s="113"/>
      <c r="DZ850" s="113"/>
      <c r="EA850" s="113"/>
      <c r="EB850" s="113"/>
      <c r="EC850" s="113"/>
      <c r="ED850" s="113"/>
      <c r="EE850" s="113"/>
      <c r="EF850" s="113"/>
      <c r="EG850" s="113"/>
      <c r="EH850" s="113"/>
      <c r="EI850" s="113"/>
      <c r="EJ850" s="113"/>
      <c r="EK850" s="113"/>
      <c r="EL850" s="113"/>
      <c r="EM850" s="113"/>
      <c r="EN850" s="113"/>
      <c r="EO850" s="113"/>
      <c r="EP850" s="113"/>
      <c r="EQ850" s="113"/>
      <c r="ER850" s="113"/>
      <c r="ES850" s="113"/>
      <c r="ET850" s="113"/>
      <c r="EU850" s="113"/>
      <c r="EV850" s="113"/>
      <c r="EW850" s="113"/>
      <c r="EX850" s="113"/>
      <c r="EY850" s="113"/>
      <c r="EZ850" s="113"/>
      <c r="FA850" s="113"/>
      <c r="FB850" s="113"/>
      <c r="FC850" s="113"/>
      <c r="FD850" s="113"/>
      <c r="FE850" s="113"/>
      <c r="FF850" s="113"/>
      <c r="FG850" s="113"/>
      <c r="FH850" s="113"/>
      <c r="FI850" s="113"/>
      <c r="FJ850" s="113"/>
      <c r="FK850" s="113"/>
      <c r="FL850" s="113"/>
      <c r="FM850" s="113"/>
      <c r="FN850" s="113"/>
      <c r="FO850" s="113"/>
      <c r="FP850" s="113"/>
      <c r="FQ850" s="113"/>
      <c r="FR850" s="113"/>
      <c r="FS850" s="113"/>
      <c r="FT850" s="113"/>
      <c r="FU850" s="113"/>
      <c r="FV850" s="113"/>
      <c r="FW850" s="113"/>
      <c r="FX850" s="113"/>
      <c r="FY850" s="113"/>
      <c r="FZ850" s="113"/>
      <c r="GA850" s="113"/>
      <c r="GB850" s="113"/>
      <c r="GC850" s="113"/>
      <c r="GD850" s="113"/>
      <c r="GE850" s="113"/>
      <c r="GF850" s="113"/>
      <c r="GG850" s="113"/>
      <c r="GH850" s="113"/>
      <c r="GI850" s="113"/>
      <c r="GJ850" s="113"/>
      <c r="GK850" s="113"/>
      <c r="GL850" s="113"/>
      <c r="GM850" s="113"/>
      <c r="GN850" s="113"/>
      <c r="GO850" s="113"/>
      <c r="GP850" s="113"/>
      <c r="GQ850" s="113"/>
      <c r="GR850" s="113"/>
      <c r="GS850" s="113"/>
      <c r="GT850" s="113"/>
      <c r="GU850" s="113"/>
      <c r="GV850" s="113"/>
      <c r="GW850" s="113"/>
      <c r="GX850" s="113"/>
      <c r="GY850" s="113"/>
      <c r="GZ850" s="113"/>
      <c r="HA850" s="113"/>
      <c r="HB850" s="113"/>
      <c r="HC850" s="113"/>
      <c r="HD850" s="113"/>
      <c r="HE850" s="113"/>
      <c r="HF850" s="113"/>
      <c r="HG850" s="113"/>
      <c r="HH850" s="113"/>
      <c r="HI850" s="113"/>
      <c r="HJ850" s="113"/>
      <c r="HK850" s="113"/>
      <c r="HL850" s="113"/>
      <c r="HM850" s="113"/>
      <c r="HN850" s="113"/>
      <c r="HO850" s="113"/>
      <c r="HP850" s="113"/>
      <c r="HQ850" s="113"/>
      <c r="HR850" s="113"/>
      <c r="HS850" s="113"/>
      <c r="HT850" s="113"/>
      <c r="HU850" s="113"/>
      <c r="HV850" s="113"/>
      <c r="HW850" s="113"/>
      <c r="HX850" s="113"/>
      <c r="HY850" s="113"/>
      <c r="HZ850" s="113"/>
      <c r="IA850" s="113"/>
      <c r="IB850" s="113"/>
      <c r="IC850" s="113"/>
      <c r="ID850" s="113"/>
      <c r="IE850" s="113"/>
      <c r="IF850" s="113"/>
      <c r="IG850" s="113"/>
      <c r="IH850" s="113"/>
      <c r="II850" s="113"/>
      <c r="IJ850" s="113"/>
      <c r="IK850" s="113"/>
      <c r="IL850" s="113"/>
      <c r="IM850" s="113"/>
      <c r="IN850" s="113"/>
      <c r="IO850" s="113"/>
      <c r="IP850" s="113"/>
      <c r="IQ850" s="113"/>
      <c r="IR850" s="113"/>
      <c r="IS850" s="113"/>
      <c r="IT850" s="113"/>
      <c r="IU850" s="113"/>
      <c r="IV850" s="113"/>
    </row>
    <row r="851" customFormat="false" ht="41.45" hidden="false" customHeight="true" outlineLevel="0" collapsed="false">
      <c r="A851" s="86"/>
      <c r="B851" s="86" t="s">
        <v>2524</v>
      </c>
      <c r="C851" s="86"/>
      <c r="D851" s="86"/>
      <c r="E851" s="86"/>
      <c r="F851" s="89"/>
      <c r="G851" s="63" t="s">
        <v>176</v>
      </c>
      <c r="H851" s="209" t="str">
        <f aca="false">"&lt;"&amp;ROUND(RIGHT(H850,LEN(H850)-1)*81/1000,2)&amp;" ppb"</f>
        <v>&lt;1.21 ppb</v>
      </c>
      <c r="I851" s="70"/>
      <c r="J851" s="210"/>
      <c r="K851" s="209" t="str">
        <f aca="false">"&lt;"&amp;ROUND(RIGHT(K850,LEN(K850)-1)*81/1000,2)&amp;" ppb"</f>
        <v>&lt;5.04 ppb</v>
      </c>
      <c r="L851" s="70"/>
      <c r="M851" s="210"/>
      <c r="N851" s="209" t="str">
        <f aca="false">"&lt;"&amp;ROUND(RIGHT(N850,LEN(N850)-1)*1760/1000,2)&amp;" ppb"</f>
        <v>&lt;11.69 ppb</v>
      </c>
      <c r="O851" s="70"/>
      <c r="P851" s="210"/>
      <c r="Q851" s="209" t="str">
        <f aca="false">"&lt;"&amp;ROUND(RIGHT(Q850,LEN(Q850)-1)*246/1000,2)&amp;" ppb"</f>
        <v>&lt;2.91 ppb</v>
      </c>
      <c r="R851" s="70"/>
      <c r="S851" s="210"/>
      <c r="T851" s="209" t="str">
        <f aca="false">ROUND(T850*32300/1000000,2)&amp;" ppm"</f>
        <v>12.65 ppm</v>
      </c>
      <c r="U851" s="91" t="s">
        <v>39</v>
      </c>
      <c r="V851" s="210" t="str">
        <f aca="false">ROUND(V850*32300/1000000,2)&amp;" ppm"</f>
        <v>16.98 ppm</v>
      </c>
      <c r="W851" s="71"/>
      <c r="X851" s="70"/>
      <c r="Y851" s="72"/>
      <c r="Z851" s="71"/>
      <c r="AA851" s="70"/>
      <c r="AB851" s="72"/>
      <c r="AC851" s="73"/>
      <c r="AD851" s="70"/>
      <c r="AE851" s="74"/>
      <c r="BM851" s="113"/>
      <c r="BN851" s="113"/>
      <c r="BO851" s="113"/>
      <c r="BP851" s="113"/>
      <c r="BQ851" s="113"/>
      <c r="BR851" s="113"/>
      <c r="BS851" s="113"/>
      <c r="BT851" s="113"/>
      <c r="BU851" s="113"/>
      <c r="BV851" s="113"/>
      <c r="BW851" s="113"/>
      <c r="BX851" s="113"/>
      <c r="BY851" s="113"/>
      <c r="BZ851" s="113"/>
      <c r="CA851" s="113"/>
      <c r="CB851" s="113"/>
      <c r="CC851" s="113"/>
      <c r="CD851" s="113"/>
      <c r="CE851" s="113"/>
      <c r="CF851" s="113"/>
      <c r="CG851" s="113"/>
      <c r="CH851" s="113"/>
      <c r="CI851" s="113"/>
      <c r="CJ851" s="113"/>
      <c r="CK851" s="113"/>
      <c r="CL851" s="113"/>
      <c r="CM851" s="113"/>
      <c r="CN851" s="113"/>
      <c r="CO851" s="113"/>
      <c r="CP851" s="113"/>
      <c r="CQ851" s="113"/>
      <c r="CR851" s="113"/>
      <c r="CS851" s="113"/>
      <c r="CT851" s="113"/>
      <c r="CU851" s="113"/>
      <c r="CV851" s="113"/>
      <c r="CW851" s="113"/>
      <c r="CX851" s="113"/>
      <c r="CY851" s="113"/>
      <c r="CZ851" s="113"/>
      <c r="DA851" s="113"/>
      <c r="DB851" s="113"/>
      <c r="DC851" s="113"/>
      <c r="DD851" s="113"/>
      <c r="DE851" s="113"/>
      <c r="DF851" s="113"/>
      <c r="DG851" s="113"/>
      <c r="DH851" s="113"/>
      <c r="DI851" s="113"/>
      <c r="DJ851" s="113"/>
      <c r="DK851" s="113"/>
      <c r="DL851" s="113"/>
      <c r="DM851" s="113"/>
      <c r="DN851" s="113"/>
      <c r="DO851" s="113"/>
      <c r="DP851" s="113"/>
      <c r="DQ851" s="113"/>
      <c r="DR851" s="113"/>
      <c r="DS851" s="113"/>
      <c r="DT851" s="113"/>
      <c r="DU851" s="113"/>
      <c r="DV851" s="113"/>
      <c r="DW851" s="113"/>
      <c r="DX851" s="113"/>
      <c r="DY851" s="113"/>
      <c r="DZ851" s="113"/>
      <c r="EA851" s="113"/>
      <c r="EB851" s="113"/>
      <c r="EC851" s="113"/>
      <c r="ED851" s="113"/>
      <c r="EE851" s="113"/>
      <c r="EF851" s="113"/>
      <c r="EG851" s="113"/>
      <c r="EH851" s="113"/>
      <c r="EI851" s="113"/>
      <c r="EJ851" s="113"/>
      <c r="EK851" s="113"/>
      <c r="EL851" s="113"/>
      <c r="EM851" s="113"/>
      <c r="EN851" s="113"/>
      <c r="EO851" s="113"/>
      <c r="EP851" s="113"/>
      <c r="EQ851" s="113"/>
      <c r="ER851" s="113"/>
      <c r="ES851" s="113"/>
      <c r="ET851" s="113"/>
      <c r="EU851" s="113"/>
      <c r="EV851" s="113"/>
      <c r="EW851" s="113"/>
      <c r="EX851" s="113"/>
      <c r="EY851" s="113"/>
      <c r="EZ851" s="113"/>
      <c r="FA851" s="113"/>
      <c r="FB851" s="113"/>
      <c r="FC851" s="113"/>
      <c r="FD851" s="113"/>
      <c r="FE851" s="113"/>
      <c r="FF851" s="113"/>
      <c r="FG851" s="113"/>
      <c r="FH851" s="113"/>
      <c r="FI851" s="113"/>
      <c r="FJ851" s="113"/>
      <c r="FK851" s="113"/>
      <c r="FL851" s="113"/>
      <c r="FM851" s="113"/>
      <c r="FN851" s="113"/>
      <c r="FO851" s="113"/>
      <c r="FP851" s="113"/>
      <c r="FQ851" s="113"/>
      <c r="FR851" s="113"/>
      <c r="FS851" s="113"/>
      <c r="FT851" s="113"/>
      <c r="FU851" s="113"/>
      <c r="FV851" s="113"/>
      <c r="FW851" s="113"/>
      <c r="FX851" s="113"/>
      <c r="FY851" s="113"/>
      <c r="FZ851" s="113"/>
      <c r="GA851" s="113"/>
      <c r="GB851" s="113"/>
      <c r="GC851" s="113"/>
      <c r="GD851" s="113"/>
      <c r="GE851" s="113"/>
      <c r="GF851" s="113"/>
      <c r="GG851" s="113"/>
      <c r="GH851" s="113"/>
      <c r="GI851" s="113"/>
      <c r="GJ851" s="113"/>
      <c r="GK851" s="113"/>
      <c r="GL851" s="113"/>
      <c r="GM851" s="113"/>
      <c r="GN851" s="113"/>
      <c r="GO851" s="113"/>
      <c r="GP851" s="113"/>
      <c r="GQ851" s="113"/>
      <c r="GR851" s="113"/>
      <c r="GS851" s="113"/>
      <c r="GT851" s="113"/>
      <c r="GU851" s="113"/>
      <c r="GV851" s="113"/>
      <c r="GW851" s="113"/>
      <c r="GX851" s="113"/>
      <c r="GY851" s="113"/>
      <c r="GZ851" s="113"/>
      <c r="HA851" s="113"/>
      <c r="HB851" s="113"/>
      <c r="HC851" s="113"/>
      <c r="HD851" s="113"/>
      <c r="HE851" s="113"/>
      <c r="HF851" s="113"/>
      <c r="HG851" s="113"/>
      <c r="HH851" s="113"/>
      <c r="HI851" s="113"/>
      <c r="HJ851" s="113"/>
      <c r="HK851" s="113"/>
      <c r="HL851" s="113"/>
      <c r="HM851" s="113"/>
      <c r="HN851" s="113"/>
      <c r="HO851" s="113"/>
      <c r="HP851" s="113"/>
      <c r="HQ851" s="113"/>
      <c r="HR851" s="113"/>
      <c r="HS851" s="113"/>
      <c r="HT851" s="113"/>
      <c r="HU851" s="113"/>
      <c r="HV851" s="113"/>
      <c r="HW851" s="113"/>
      <c r="HX851" s="113"/>
      <c r="HY851" s="113"/>
      <c r="HZ851" s="113"/>
      <c r="IA851" s="113"/>
      <c r="IB851" s="113"/>
      <c r="IC851" s="113"/>
      <c r="ID851" s="113"/>
      <c r="IE851" s="113"/>
      <c r="IF851" s="113"/>
      <c r="IG851" s="113"/>
      <c r="IH851" s="113"/>
      <c r="II851" s="113"/>
      <c r="IJ851" s="113"/>
      <c r="IK851" s="113"/>
      <c r="IL851" s="113"/>
      <c r="IM851" s="113"/>
      <c r="IN851" s="113"/>
      <c r="IO851" s="113"/>
      <c r="IP851" s="113"/>
      <c r="IQ851" s="113"/>
      <c r="IR851" s="113"/>
      <c r="IS851" s="113"/>
      <c r="IT851" s="113"/>
      <c r="IU851" s="113"/>
      <c r="IV851" s="113"/>
    </row>
    <row r="852" customFormat="false" ht="35.65" hidden="false" customHeight="true" outlineLevel="0" collapsed="false">
      <c r="A852" s="86"/>
      <c r="B852" s="86"/>
      <c r="C852" s="86"/>
      <c r="D852" s="86"/>
      <c r="E852" s="86"/>
      <c r="F852" s="89"/>
      <c r="G852" s="63" t="s">
        <v>111</v>
      </c>
      <c r="H852" s="134" t="s">
        <v>115</v>
      </c>
      <c r="I852" s="134"/>
      <c r="J852" s="134"/>
      <c r="K852" s="108"/>
      <c r="L852" s="109" t="s">
        <v>80</v>
      </c>
      <c r="M852" s="110"/>
      <c r="N852" s="135"/>
      <c r="O852" s="109" t="s">
        <v>81</v>
      </c>
      <c r="P852" s="136"/>
      <c r="Q852" s="135"/>
      <c r="R852" s="109" t="s">
        <v>117</v>
      </c>
      <c r="S852" s="136"/>
      <c r="T852" s="111"/>
      <c r="U852" s="109"/>
      <c r="V852" s="137"/>
      <c r="W852" s="111"/>
      <c r="X852" s="109"/>
      <c r="Y852" s="137"/>
      <c r="Z852" s="111"/>
      <c r="AA852" s="109"/>
      <c r="AB852" s="137"/>
      <c r="AC852" s="108"/>
      <c r="AD852" s="109"/>
      <c r="AE852" s="110"/>
      <c r="BM852" s="113"/>
      <c r="BN852" s="113"/>
      <c r="BO852" s="113"/>
      <c r="BP852" s="113"/>
      <c r="BQ852" s="113"/>
      <c r="BR852" s="113"/>
      <c r="BS852" s="113"/>
      <c r="BT852" s="113"/>
      <c r="BU852" s="113"/>
      <c r="BV852" s="113"/>
      <c r="BW852" s="113"/>
      <c r="BX852" s="113"/>
      <c r="BY852" s="113"/>
      <c r="BZ852" s="113"/>
      <c r="CA852" s="113"/>
      <c r="CB852" s="113"/>
      <c r="CC852" s="113"/>
      <c r="CD852" s="113"/>
      <c r="CE852" s="113"/>
      <c r="CF852" s="113"/>
      <c r="CG852" s="113"/>
      <c r="CH852" s="113"/>
      <c r="CI852" s="113"/>
      <c r="CJ852" s="113"/>
      <c r="CK852" s="113"/>
      <c r="CL852" s="113"/>
      <c r="CM852" s="113"/>
      <c r="CN852" s="113"/>
      <c r="CO852" s="113"/>
      <c r="CP852" s="113"/>
      <c r="CQ852" s="113"/>
      <c r="CR852" s="113"/>
      <c r="CS852" s="113"/>
      <c r="CT852" s="113"/>
      <c r="CU852" s="113"/>
      <c r="CV852" s="113"/>
      <c r="CW852" s="113"/>
      <c r="CX852" s="113"/>
      <c r="CY852" s="113"/>
      <c r="CZ852" s="113"/>
      <c r="DA852" s="113"/>
      <c r="DB852" s="113"/>
      <c r="DC852" s="113"/>
      <c r="DD852" s="113"/>
      <c r="DE852" s="113"/>
      <c r="DF852" s="113"/>
      <c r="DG852" s="113"/>
      <c r="DH852" s="113"/>
      <c r="DI852" s="113"/>
      <c r="DJ852" s="113"/>
      <c r="DK852" s="113"/>
      <c r="DL852" s="113"/>
      <c r="DM852" s="113"/>
      <c r="DN852" s="113"/>
      <c r="DO852" s="113"/>
      <c r="DP852" s="113"/>
      <c r="DQ852" s="113"/>
      <c r="DR852" s="113"/>
      <c r="DS852" s="113"/>
      <c r="DT852" s="113"/>
      <c r="DU852" s="113"/>
      <c r="DV852" s="113"/>
      <c r="DW852" s="113"/>
      <c r="DX852" s="113"/>
      <c r="DY852" s="113"/>
      <c r="DZ852" s="113"/>
      <c r="EA852" s="113"/>
      <c r="EB852" s="113"/>
      <c r="EC852" s="113"/>
      <c r="ED852" s="113"/>
      <c r="EE852" s="113"/>
      <c r="EF852" s="113"/>
      <c r="EG852" s="113"/>
      <c r="EH852" s="113"/>
      <c r="EI852" s="113"/>
      <c r="EJ852" s="113"/>
      <c r="EK852" s="113"/>
      <c r="EL852" s="113"/>
      <c r="EM852" s="113"/>
      <c r="EN852" s="113"/>
      <c r="EO852" s="113"/>
      <c r="EP852" s="113"/>
      <c r="EQ852" s="113"/>
      <c r="ER852" s="113"/>
      <c r="ES852" s="113"/>
      <c r="ET852" s="113"/>
      <c r="EU852" s="113"/>
      <c r="EV852" s="113"/>
      <c r="EW852" s="113"/>
      <c r="EX852" s="113"/>
      <c r="EY852" s="113"/>
      <c r="EZ852" s="113"/>
      <c r="FA852" s="113"/>
      <c r="FB852" s="113"/>
      <c r="FC852" s="113"/>
      <c r="FD852" s="113"/>
      <c r="FE852" s="113"/>
      <c r="FF852" s="113"/>
      <c r="FG852" s="113"/>
      <c r="FH852" s="113"/>
      <c r="FI852" s="113"/>
      <c r="FJ852" s="113"/>
      <c r="FK852" s="113"/>
      <c r="FL852" s="113"/>
      <c r="FM852" s="113"/>
      <c r="FN852" s="113"/>
      <c r="FO852" s="113"/>
      <c r="FP852" s="113"/>
      <c r="FQ852" s="113"/>
      <c r="FR852" s="113"/>
      <c r="FS852" s="113"/>
      <c r="FT852" s="113"/>
      <c r="FU852" s="113"/>
      <c r="FV852" s="113"/>
      <c r="FW852" s="113"/>
      <c r="FX852" s="113"/>
      <c r="FY852" s="113"/>
      <c r="FZ852" s="113"/>
      <c r="GA852" s="113"/>
      <c r="GB852" s="113"/>
      <c r="GC852" s="113"/>
      <c r="GD852" s="113"/>
      <c r="GE852" s="113"/>
      <c r="GF852" s="113"/>
      <c r="GG852" s="113"/>
      <c r="GH852" s="113"/>
      <c r="GI852" s="113"/>
      <c r="GJ852" s="113"/>
      <c r="GK852" s="113"/>
      <c r="GL852" s="113"/>
      <c r="GM852" s="113"/>
      <c r="GN852" s="113"/>
      <c r="GO852" s="113"/>
      <c r="GP852" s="113"/>
      <c r="GQ852" s="113"/>
      <c r="GR852" s="113"/>
      <c r="GS852" s="113"/>
      <c r="GT852" s="113"/>
      <c r="GU852" s="113"/>
      <c r="GV852" s="113"/>
      <c r="GW852" s="113"/>
      <c r="GX852" s="113"/>
      <c r="GY852" s="113"/>
      <c r="GZ852" s="113"/>
      <c r="HA852" s="113"/>
      <c r="HB852" s="113"/>
      <c r="HC852" s="113"/>
      <c r="HD852" s="113"/>
      <c r="HE852" s="113"/>
      <c r="HF852" s="113"/>
      <c r="HG852" s="113"/>
      <c r="HH852" s="113"/>
      <c r="HI852" s="113"/>
      <c r="HJ852" s="113"/>
      <c r="HK852" s="113"/>
      <c r="HL852" s="113"/>
      <c r="HM852" s="113"/>
      <c r="HN852" s="113"/>
      <c r="HO852" s="113"/>
      <c r="HP852" s="113"/>
      <c r="HQ852" s="113"/>
      <c r="HR852" s="113"/>
      <c r="HS852" s="113"/>
      <c r="HT852" s="113"/>
      <c r="HU852" s="113"/>
      <c r="HV852" s="113"/>
      <c r="HW852" s="113"/>
      <c r="HX852" s="113"/>
      <c r="HY852" s="113"/>
      <c r="HZ852" s="113"/>
      <c r="IA852" s="113"/>
      <c r="IB852" s="113"/>
      <c r="IC852" s="113"/>
      <c r="ID852" s="113"/>
      <c r="IE852" s="113"/>
      <c r="IF852" s="113"/>
      <c r="IG852" s="113"/>
      <c r="IH852" s="113"/>
      <c r="II852" s="113"/>
      <c r="IJ852" s="113"/>
      <c r="IK852" s="113"/>
      <c r="IL852" s="113"/>
      <c r="IM852" s="113"/>
      <c r="IN852" s="113"/>
      <c r="IO852" s="113"/>
      <c r="IP852" s="113"/>
      <c r="IQ852" s="113"/>
      <c r="IR852" s="113"/>
      <c r="IS852" s="113"/>
      <c r="IT852" s="113"/>
      <c r="IU852" s="113"/>
      <c r="IV852" s="113"/>
    </row>
    <row r="853" customFormat="false" ht="35.65" hidden="false" customHeight="true" outlineLevel="0" collapsed="false">
      <c r="A853" s="236"/>
      <c r="B853" s="86"/>
      <c r="C853" s="86"/>
      <c r="D853" s="86"/>
      <c r="E853" s="86"/>
      <c r="F853" s="89"/>
      <c r="G853" s="63" t="s">
        <v>208</v>
      </c>
      <c r="H853" s="77" t="s">
        <v>2525</v>
      </c>
      <c r="I853" s="57"/>
      <c r="J853" s="58"/>
      <c r="K853" s="77" t="s">
        <v>2526</v>
      </c>
      <c r="L853" s="57"/>
      <c r="M853" s="58"/>
      <c r="N853" s="77" t="s">
        <v>2527</v>
      </c>
      <c r="O853" s="57"/>
      <c r="P853" s="58"/>
      <c r="Q853" s="77" t="s">
        <v>971</v>
      </c>
      <c r="R853" s="57"/>
      <c r="S853" s="58"/>
      <c r="T853" s="56"/>
      <c r="U853" s="70"/>
      <c r="V853" s="58"/>
      <c r="W853" s="56"/>
      <c r="X853" s="70"/>
      <c r="Y853" s="58"/>
      <c r="Z853" s="73"/>
      <c r="AA853" s="73"/>
      <c r="AB853" s="73"/>
      <c r="AC853" s="71"/>
      <c r="AD853" s="70"/>
      <c r="AE853" s="58"/>
      <c r="BM853" s="113"/>
      <c r="BN853" s="113"/>
      <c r="BO853" s="113"/>
      <c r="BP853" s="113"/>
      <c r="BQ853" s="113"/>
      <c r="BR853" s="113"/>
      <c r="BS853" s="113"/>
      <c r="BT853" s="113"/>
      <c r="BU853" s="113"/>
      <c r="BV853" s="113"/>
      <c r="BW853" s="113"/>
      <c r="BX853" s="113"/>
      <c r="BY853" s="113"/>
      <c r="BZ853" s="113"/>
      <c r="CA853" s="113"/>
      <c r="CB853" s="113"/>
      <c r="CC853" s="113"/>
      <c r="CD853" s="113"/>
      <c r="CE853" s="113"/>
      <c r="CF853" s="113"/>
      <c r="CG853" s="113"/>
      <c r="CH853" s="113"/>
      <c r="CI853" s="113"/>
      <c r="CJ853" s="113"/>
      <c r="CK853" s="113"/>
      <c r="CL853" s="113"/>
      <c r="CM853" s="113"/>
      <c r="CN853" s="113"/>
      <c r="CO853" s="113"/>
      <c r="CP853" s="113"/>
      <c r="CQ853" s="113"/>
      <c r="CR853" s="113"/>
      <c r="CS853" s="113"/>
      <c r="CT853" s="113"/>
      <c r="CU853" s="113"/>
      <c r="CV853" s="113"/>
      <c r="CW853" s="113"/>
      <c r="CX853" s="113"/>
      <c r="CY853" s="113"/>
      <c r="CZ853" s="113"/>
      <c r="DA853" s="113"/>
      <c r="DB853" s="113"/>
      <c r="DC853" s="113"/>
      <c r="DD853" s="113"/>
      <c r="DE853" s="113"/>
      <c r="DF853" s="113"/>
      <c r="DG853" s="113"/>
      <c r="DH853" s="113"/>
      <c r="DI853" s="113"/>
      <c r="DJ853" s="113"/>
      <c r="DK853" s="113"/>
      <c r="DL853" s="113"/>
      <c r="DM853" s="113"/>
      <c r="DN853" s="113"/>
      <c r="DO853" s="113"/>
      <c r="DP853" s="113"/>
      <c r="DQ853" s="113"/>
      <c r="DR853" s="113"/>
      <c r="DS853" s="113"/>
      <c r="DT853" s="113"/>
      <c r="DU853" s="113"/>
      <c r="DV853" s="113"/>
      <c r="DW853" s="113"/>
      <c r="DX853" s="113"/>
      <c r="DY853" s="113"/>
      <c r="DZ853" s="113"/>
      <c r="EA853" s="113"/>
      <c r="EB853" s="113"/>
      <c r="EC853" s="113"/>
      <c r="ED853" s="113"/>
      <c r="EE853" s="113"/>
      <c r="EF853" s="113"/>
      <c r="EG853" s="113"/>
      <c r="EH853" s="113"/>
      <c r="EI853" s="113"/>
      <c r="EJ853" s="113"/>
      <c r="EK853" s="113"/>
      <c r="EL853" s="113"/>
      <c r="EM853" s="113"/>
      <c r="EN853" s="113"/>
      <c r="EO853" s="113"/>
      <c r="EP853" s="113"/>
      <c r="EQ853" s="113"/>
      <c r="ER853" s="113"/>
      <c r="ES853" s="113"/>
      <c r="ET853" s="113"/>
      <c r="EU853" s="113"/>
      <c r="EV853" s="113"/>
      <c r="EW853" s="113"/>
      <c r="EX853" s="113"/>
      <c r="EY853" s="113"/>
      <c r="EZ853" s="113"/>
      <c r="FA853" s="113"/>
      <c r="FB853" s="113"/>
      <c r="FC853" s="113"/>
      <c r="FD853" s="113"/>
      <c r="FE853" s="113"/>
      <c r="FF853" s="113"/>
      <c r="FG853" s="113"/>
      <c r="FH853" s="113"/>
      <c r="FI853" s="113"/>
      <c r="FJ853" s="113"/>
      <c r="FK853" s="113"/>
      <c r="FL853" s="113"/>
      <c r="FM853" s="113"/>
      <c r="FN853" s="113"/>
      <c r="FO853" s="113"/>
      <c r="FP853" s="113"/>
      <c r="FQ853" s="113"/>
      <c r="FR853" s="113"/>
      <c r="FS853" s="113"/>
      <c r="FT853" s="113"/>
      <c r="FU853" s="113"/>
      <c r="FV853" s="113"/>
      <c r="FW853" s="113"/>
      <c r="FX853" s="113"/>
      <c r="FY853" s="113"/>
      <c r="FZ853" s="113"/>
      <c r="GA853" s="113"/>
      <c r="GB853" s="113"/>
      <c r="GC853" s="113"/>
      <c r="GD853" s="113"/>
      <c r="GE853" s="113"/>
      <c r="GF853" s="113"/>
      <c r="GG853" s="113"/>
      <c r="GH853" s="113"/>
      <c r="GI853" s="113"/>
      <c r="GJ853" s="113"/>
      <c r="GK853" s="113"/>
      <c r="GL853" s="113"/>
      <c r="GM853" s="113"/>
      <c r="GN853" s="113"/>
      <c r="GO853" s="113"/>
      <c r="GP853" s="113"/>
      <c r="GQ853" s="113"/>
      <c r="GR853" s="113"/>
      <c r="GS853" s="113"/>
      <c r="GT853" s="113"/>
      <c r="GU853" s="113"/>
      <c r="GV853" s="113"/>
      <c r="GW853" s="113"/>
      <c r="GX853" s="113"/>
      <c r="GY853" s="113"/>
      <c r="GZ853" s="113"/>
      <c r="HA853" s="113"/>
      <c r="HB853" s="113"/>
      <c r="HC853" s="113"/>
      <c r="HD853" s="113"/>
      <c r="HE853" s="113"/>
      <c r="HF853" s="113"/>
      <c r="HG853" s="113"/>
      <c r="HH853" s="113"/>
      <c r="HI853" s="113"/>
      <c r="HJ853" s="113"/>
      <c r="HK853" s="113"/>
      <c r="HL853" s="113"/>
      <c r="HM853" s="113"/>
      <c r="HN853" s="113"/>
      <c r="HO853" s="113"/>
      <c r="HP853" s="113"/>
      <c r="HQ853" s="113"/>
      <c r="HR853" s="113"/>
      <c r="HS853" s="113"/>
      <c r="HT853" s="113"/>
      <c r="HU853" s="113"/>
      <c r="HV853" s="113"/>
      <c r="HW853" s="113"/>
      <c r="HX853" s="113"/>
      <c r="HY853" s="113"/>
      <c r="HZ853" s="113"/>
      <c r="IA853" s="113"/>
      <c r="IB853" s="113"/>
      <c r="IC853" s="113"/>
      <c r="ID853" s="113"/>
      <c r="IE853" s="113"/>
      <c r="IF853" s="113"/>
      <c r="IG853" s="113"/>
      <c r="IH853" s="113"/>
      <c r="II853" s="113"/>
      <c r="IJ853" s="113"/>
      <c r="IK853" s="113"/>
      <c r="IL853" s="113"/>
      <c r="IM853" s="113"/>
      <c r="IN853" s="113"/>
      <c r="IO853" s="113"/>
      <c r="IP853" s="113"/>
      <c r="IQ853" s="113"/>
      <c r="IR853" s="113"/>
      <c r="IS853" s="113"/>
      <c r="IT853" s="113"/>
      <c r="IU853" s="113"/>
      <c r="IV853" s="113"/>
    </row>
    <row r="854" customFormat="false" ht="35.65" hidden="false" customHeight="true" outlineLevel="0" collapsed="false">
      <c r="A854" s="239"/>
      <c r="B854" s="239"/>
      <c r="C854" s="51"/>
      <c r="D854" s="51"/>
      <c r="E854" s="51"/>
      <c r="F854" s="53"/>
      <c r="G854" s="63" t="s">
        <v>176</v>
      </c>
      <c r="H854" s="209" t="str">
        <f aca="false">"&lt;"&amp;ROUND(RIGHT(H853,LEN(H853)-1)*81/1000,2)&amp;" ppb"</f>
        <v>&lt;48.9 ppb</v>
      </c>
      <c r="I854" s="70"/>
      <c r="J854" s="210"/>
      <c r="K854" s="71"/>
      <c r="L854" s="57"/>
      <c r="M854" s="72"/>
      <c r="N854" s="56"/>
      <c r="O854" s="70"/>
      <c r="P854" s="58"/>
      <c r="Q854" s="209" t="str">
        <f aca="false">"&lt;"&amp;ROUND(RIGHT(Q853,LEN(Q853)-1)*246/1000,2)&amp;" ppb"</f>
        <v>&lt;7.43 ppb</v>
      </c>
      <c r="R854" s="70"/>
      <c r="S854" s="210"/>
      <c r="T854" s="71"/>
      <c r="U854" s="72"/>
      <c r="V854" s="72"/>
      <c r="W854" s="56"/>
      <c r="X854" s="70"/>
      <c r="Y854" s="72"/>
      <c r="Z854" s="73"/>
      <c r="AA854" s="72"/>
      <c r="AB854" s="72"/>
      <c r="AC854" s="71"/>
      <c r="AD854" s="70"/>
      <c r="AE854" s="72"/>
      <c r="BM854" s="113"/>
      <c r="BN854" s="113"/>
      <c r="BO854" s="113"/>
      <c r="BP854" s="113"/>
      <c r="BQ854" s="113"/>
      <c r="BR854" s="113"/>
      <c r="BS854" s="113"/>
      <c r="BT854" s="113"/>
      <c r="BU854" s="113"/>
      <c r="BV854" s="113"/>
      <c r="BW854" s="113"/>
      <c r="BX854" s="113"/>
      <c r="BY854" s="113"/>
      <c r="BZ854" s="113"/>
      <c r="CA854" s="113"/>
      <c r="CB854" s="113"/>
      <c r="CC854" s="113"/>
      <c r="CD854" s="113"/>
      <c r="CE854" s="113"/>
      <c r="CF854" s="113"/>
      <c r="CG854" s="113"/>
      <c r="CH854" s="113"/>
      <c r="CI854" s="113"/>
      <c r="CJ854" s="113"/>
      <c r="CK854" s="113"/>
      <c r="CL854" s="113"/>
      <c r="CM854" s="113"/>
      <c r="CN854" s="113"/>
      <c r="CO854" s="113"/>
      <c r="CP854" s="113"/>
      <c r="CQ854" s="113"/>
      <c r="CR854" s="113"/>
      <c r="CS854" s="113"/>
      <c r="CT854" s="113"/>
      <c r="CU854" s="113"/>
      <c r="CV854" s="113"/>
      <c r="CW854" s="113"/>
      <c r="CX854" s="113"/>
      <c r="CY854" s="113"/>
      <c r="CZ854" s="113"/>
      <c r="DA854" s="113"/>
      <c r="DB854" s="113"/>
      <c r="DC854" s="113"/>
      <c r="DD854" s="113"/>
      <c r="DE854" s="113"/>
      <c r="DF854" s="113"/>
      <c r="DG854" s="113"/>
      <c r="DH854" s="113"/>
      <c r="DI854" s="113"/>
      <c r="DJ854" s="113"/>
      <c r="DK854" s="113"/>
      <c r="DL854" s="113"/>
      <c r="DM854" s="113"/>
      <c r="DN854" s="113"/>
      <c r="DO854" s="113"/>
      <c r="DP854" s="113"/>
      <c r="DQ854" s="113"/>
      <c r="DR854" s="113"/>
      <c r="DS854" s="113"/>
      <c r="DT854" s="113"/>
      <c r="DU854" s="113"/>
      <c r="DV854" s="113"/>
      <c r="DW854" s="113"/>
      <c r="DX854" s="113"/>
      <c r="DY854" s="113"/>
      <c r="DZ854" s="113"/>
      <c r="EA854" s="113"/>
      <c r="EB854" s="113"/>
      <c r="EC854" s="113"/>
      <c r="ED854" s="113"/>
      <c r="EE854" s="113"/>
      <c r="EF854" s="113"/>
      <c r="EG854" s="113"/>
      <c r="EH854" s="113"/>
      <c r="EI854" s="113"/>
      <c r="EJ854" s="113"/>
      <c r="EK854" s="113"/>
      <c r="EL854" s="113"/>
      <c r="EM854" s="113"/>
      <c r="EN854" s="113"/>
      <c r="EO854" s="113"/>
      <c r="EP854" s="113"/>
      <c r="EQ854" s="113"/>
      <c r="ER854" s="113"/>
      <c r="ES854" s="113"/>
      <c r="ET854" s="113"/>
      <c r="EU854" s="113"/>
      <c r="EV854" s="113"/>
      <c r="EW854" s="113"/>
      <c r="EX854" s="113"/>
      <c r="EY854" s="113"/>
      <c r="EZ854" s="113"/>
      <c r="FA854" s="113"/>
      <c r="FB854" s="113"/>
      <c r="FC854" s="113"/>
      <c r="FD854" s="113"/>
      <c r="FE854" s="113"/>
      <c r="FF854" s="113"/>
      <c r="FG854" s="113"/>
      <c r="FH854" s="113"/>
      <c r="FI854" s="113"/>
      <c r="FJ854" s="113"/>
      <c r="FK854" s="113"/>
      <c r="FL854" s="113"/>
      <c r="FM854" s="113"/>
      <c r="FN854" s="113"/>
      <c r="FO854" s="113"/>
      <c r="FP854" s="113"/>
      <c r="FQ854" s="113"/>
      <c r="FR854" s="113"/>
      <c r="FS854" s="113"/>
      <c r="FT854" s="113"/>
      <c r="FU854" s="113"/>
      <c r="FV854" s="113"/>
      <c r="FW854" s="113"/>
      <c r="FX854" s="113"/>
      <c r="FY854" s="113"/>
      <c r="FZ854" s="113"/>
      <c r="GA854" s="113"/>
      <c r="GB854" s="113"/>
      <c r="GC854" s="113"/>
      <c r="GD854" s="113"/>
      <c r="GE854" s="113"/>
      <c r="GF854" s="113"/>
      <c r="GG854" s="113"/>
      <c r="GH854" s="113"/>
      <c r="GI854" s="113"/>
      <c r="GJ854" s="113"/>
      <c r="GK854" s="113"/>
      <c r="GL854" s="113"/>
      <c r="GM854" s="113"/>
      <c r="GN854" s="113"/>
      <c r="GO854" s="113"/>
      <c r="GP854" s="113"/>
      <c r="GQ854" s="113"/>
      <c r="GR854" s="113"/>
      <c r="GS854" s="113"/>
      <c r="GT854" s="113"/>
      <c r="GU854" s="113"/>
      <c r="GV854" s="113"/>
      <c r="GW854" s="113"/>
      <c r="GX854" s="113"/>
      <c r="GY854" s="113"/>
      <c r="GZ854" s="113"/>
      <c r="HA854" s="113"/>
      <c r="HB854" s="113"/>
      <c r="HC854" s="113"/>
      <c r="HD854" s="113"/>
      <c r="HE854" s="113"/>
      <c r="HF854" s="113"/>
      <c r="HG854" s="113"/>
      <c r="HH854" s="113"/>
      <c r="HI854" s="113"/>
      <c r="HJ854" s="113"/>
      <c r="HK854" s="113"/>
      <c r="HL854" s="113"/>
      <c r="HM854" s="113"/>
      <c r="HN854" s="113"/>
      <c r="HO854" s="113"/>
      <c r="HP854" s="113"/>
      <c r="HQ854" s="113"/>
      <c r="HR854" s="113"/>
      <c r="HS854" s="113"/>
      <c r="HT854" s="113"/>
      <c r="HU854" s="113"/>
      <c r="HV854" s="113"/>
      <c r="HW854" s="113"/>
      <c r="HX854" s="113"/>
      <c r="HY854" s="113"/>
      <c r="HZ854" s="113"/>
      <c r="IA854" s="113"/>
      <c r="IB854" s="113"/>
      <c r="IC854" s="113"/>
      <c r="ID854" s="113"/>
      <c r="IE854" s="113"/>
      <c r="IF854" s="113"/>
      <c r="IG854" s="113"/>
      <c r="IH854" s="113"/>
      <c r="II854" s="113"/>
      <c r="IJ854" s="113"/>
      <c r="IK854" s="113"/>
      <c r="IL854" s="113"/>
      <c r="IM854" s="113"/>
      <c r="IN854" s="113"/>
      <c r="IO854" s="113"/>
      <c r="IP854" s="113"/>
      <c r="IQ854" s="113"/>
      <c r="IR854" s="113"/>
      <c r="IS854" s="113"/>
      <c r="IT854" s="113"/>
      <c r="IU854" s="113"/>
      <c r="IV854" s="113"/>
    </row>
    <row r="855" customFormat="false" ht="56.35" hidden="false" customHeight="true" outlineLevel="0" collapsed="false">
      <c r="A855" s="227" t="s">
        <v>2528</v>
      </c>
      <c r="B855" s="372" t="s">
        <v>2500</v>
      </c>
      <c r="C855" s="203" t="s">
        <v>2529</v>
      </c>
      <c r="D855" s="25" t="n">
        <v>6.86</v>
      </c>
      <c r="E855" s="26" t="n">
        <v>231212</v>
      </c>
      <c r="F855" s="27" t="n">
        <v>45272</v>
      </c>
      <c r="G855" s="28" t="s">
        <v>111</v>
      </c>
      <c r="H855" s="108"/>
      <c r="I855" s="109" t="s">
        <v>27</v>
      </c>
      <c r="J855" s="110"/>
      <c r="K855" s="108"/>
      <c r="L855" s="109" t="s">
        <v>28</v>
      </c>
      <c r="M855" s="110"/>
      <c r="N855" s="108"/>
      <c r="O855" s="109" t="s">
        <v>29</v>
      </c>
      <c r="P855" s="110"/>
      <c r="Q855" s="108"/>
      <c r="R855" s="109" t="s">
        <v>30</v>
      </c>
      <c r="S855" s="110"/>
      <c r="T855" s="111"/>
      <c r="U855" s="109" t="s">
        <v>112</v>
      </c>
      <c r="V855" s="110"/>
      <c r="W855" s="108"/>
      <c r="X855" s="109" t="s">
        <v>32</v>
      </c>
      <c r="Y855" s="110"/>
      <c r="Z855" s="108"/>
      <c r="AA855" s="109" t="s">
        <v>98</v>
      </c>
      <c r="AB855" s="110"/>
      <c r="AC855" s="112" t="s">
        <v>34</v>
      </c>
      <c r="AD855" s="112"/>
      <c r="AE855" s="112"/>
      <c r="BM855" s="113"/>
      <c r="BN855" s="113"/>
      <c r="BO855" s="113"/>
      <c r="BP855" s="113"/>
      <c r="BQ855" s="113"/>
      <c r="BR855" s="113"/>
      <c r="BS855" s="113"/>
      <c r="BT855" s="113"/>
      <c r="BU855" s="113"/>
      <c r="BV855" s="113"/>
      <c r="BW855" s="113"/>
      <c r="BX855" s="113"/>
      <c r="BY855" s="113"/>
      <c r="BZ855" s="113"/>
      <c r="CA855" s="113"/>
      <c r="CB855" s="113"/>
      <c r="CC855" s="113"/>
      <c r="CD855" s="113"/>
      <c r="CE855" s="113"/>
      <c r="CF855" s="113"/>
      <c r="CG855" s="113"/>
      <c r="CH855" s="113"/>
      <c r="CI855" s="113"/>
      <c r="CJ855" s="113"/>
      <c r="CK855" s="113"/>
      <c r="CL855" s="113"/>
      <c r="CM855" s="113"/>
      <c r="CN855" s="113"/>
      <c r="CO855" s="113"/>
      <c r="CP855" s="113"/>
      <c r="CQ855" s="113"/>
      <c r="CR855" s="113"/>
      <c r="CS855" s="113"/>
      <c r="CT855" s="113"/>
      <c r="CU855" s="113"/>
      <c r="CV855" s="113"/>
      <c r="CW855" s="113"/>
      <c r="CX855" s="113"/>
      <c r="CY855" s="113"/>
      <c r="CZ855" s="113"/>
      <c r="DA855" s="113"/>
      <c r="DB855" s="113"/>
      <c r="DC855" s="113"/>
      <c r="DD855" s="113"/>
      <c r="DE855" s="113"/>
      <c r="DF855" s="113"/>
      <c r="DG855" s="113"/>
      <c r="DH855" s="113"/>
      <c r="DI855" s="113"/>
      <c r="DJ855" s="113"/>
      <c r="DK855" s="113"/>
      <c r="DL855" s="113"/>
      <c r="DM855" s="113"/>
      <c r="DN855" s="113"/>
      <c r="DO855" s="113"/>
      <c r="DP855" s="113"/>
      <c r="DQ855" s="113"/>
      <c r="DR855" s="113"/>
      <c r="DS855" s="113"/>
      <c r="DT855" s="113"/>
      <c r="DU855" s="113"/>
      <c r="DV855" s="113"/>
      <c r="DW855" s="113"/>
      <c r="DX855" s="113"/>
      <c r="DY855" s="113"/>
      <c r="DZ855" s="113"/>
      <c r="EA855" s="113"/>
      <c r="EB855" s="113"/>
      <c r="EC855" s="113"/>
      <c r="ED855" s="113"/>
      <c r="EE855" s="113"/>
      <c r="EF855" s="113"/>
      <c r="EG855" s="113"/>
      <c r="EH855" s="113"/>
      <c r="EI855" s="113"/>
      <c r="EJ855" s="113"/>
      <c r="EK855" s="113"/>
      <c r="EL855" s="113"/>
      <c r="EM855" s="113"/>
      <c r="EN855" s="113"/>
      <c r="EO855" s="113"/>
      <c r="EP855" s="113"/>
      <c r="EQ855" s="113"/>
      <c r="ER855" s="113"/>
      <c r="ES855" s="113"/>
      <c r="ET855" s="113"/>
      <c r="EU855" s="113"/>
      <c r="EV855" s="113"/>
      <c r="EW855" s="113"/>
      <c r="EX855" s="113"/>
      <c r="EY855" s="113"/>
      <c r="EZ855" s="113"/>
      <c r="FA855" s="113"/>
      <c r="FB855" s="113"/>
      <c r="FC855" s="113"/>
      <c r="FD855" s="113"/>
      <c r="FE855" s="113"/>
      <c r="FF855" s="113"/>
      <c r="FG855" s="113"/>
      <c r="FH855" s="113"/>
      <c r="FI855" s="113"/>
      <c r="FJ855" s="113"/>
      <c r="FK855" s="113"/>
      <c r="FL855" s="113"/>
      <c r="FM855" s="113"/>
      <c r="FN855" s="113"/>
      <c r="FO855" s="113"/>
      <c r="FP855" s="113"/>
      <c r="FQ855" s="113"/>
      <c r="FR855" s="113"/>
      <c r="FS855" s="113"/>
      <c r="FT855" s="113"/>
      <c r="FU855" s="113"/>
      <c r="FV855" s="113"/>
      <c r="FW855" s="113"/>
      <c r="FX855" s="113"/>
      <c r="FY855" s="113"/>
      <c r="FZ855" s="113"/>
      <c r="GA855" s="113"/>
      <c r="GB855" s="113"/>
      <c r="GC855" s="113"/>
      <c r="GD855" s="113"/>
      <c r="GE855" s="113"/>
      <c r="GF855" s="113"/>
      <c r="GG855" s="113"/>
      <c r="GH855" s="113"/>
      <c r="GI855" s="113"/>
      <c r="GJ855" s="113"/>
      <c r="GK855" s="113"/>
      <c r="GL855" s="113"/>
      <c r="GM855" s="113"/>
      <c r="GN855" s="113"/>
      <c r="GO855" s="113"/>
      <c r="GP855" s="113"/>
      <c r="GQ855" s="113"/>
      <c r="GR855" s="113"/>
      <c r="GS855" s="113"/>
      <c r="GT855" s="113"/>
      <c r="GU855" s="113"/>
      <c r="GV855" s="113"/>
      <c r="GW855" s="113"/>
      <c r="GX855" s="113"/>
      <c r="GY855" s="113"/>
      <c r="GZ855" s="113"/>
      <c r="HA855" s="113"/>
      <c r="HB855" s="113"/>
      <c r="HC855" s="113"/>
      <c r="HD855" s="113"/>
      <c r="HE855" s="113"/>
      <c r="HF855" s="113"/>
      <c r="HG855" s="113"/>
      <c r="HH855" s="113"/>
      <c r="HI855" s="113"/>
      <c r="HJ855" s="113"/>
      <c r="HK855" s="113"/>
      <c r="HL855" s="113"/>
      <c r="HM855" s="113"/>
      <c r="HN855" s="113"/>
      <c r="HO855" s="113"/>
      <c r="HP855" s="113"/>
      <c r="HQ855" s="113"/>
      <c r="HR855" s="113"/>
      <c r="HS855" s="113"/>
      <c r="HT855" s="113"/>
      <c r="HU855" s="113"/>
      <c r="HV855" s="113"/>
      <c r="HW855" s="113"/>
      <c r="HX855" s="113"/>
      <c r="HY855" s="113"/>
      <c r="HZ855" s="113"/>
      <c r="IA855" s="113"/>
      <c r="IB855" s="113"/>
      <c r="IC855" s="113"/>
      <c r="ID855" s="113"/>
      <c r="IE855" s="113"/>
      <c r="IF855" s="113"/>
      <c r="IG855" s="113"/>
      <c r="IH855" s="113"/>
      <c r="II855" s="113"/>
      <c r="IJ855" s="113"/>
      <c r="IK855" s="113"/>
      <c r="IL855" s="113"/>
      <c r="IM855" s="113"/>
      <c r="IN855" s="113"/>
      <c r="IO855" s="113"/>
      <c r="IP855" s="113"/>
      <c r="IQ855" s="113"/>
      <c r="IR855" s="113"/>
      <c r="IS855" s="113"/>
      <c r="IT855" s="113"/>
      <c r="IU855" s="113"/>
      <c r="IV855" s="113"/>
    </row>
    <row r="856" customFormat="false" ht="29.05" hidden="false" customHeight="true" outlineLevel="0" collapsed="false">
      <c r="A856" s="93" t="s">
        <v>2530</v>
      </c>
      <c r="B856" s="93" t="s">
        <v>2531</v>
      </c>
      <c r="C856" s="93"/>
      <c r="D856" s="93"/>
      <c r="E856" s="93"/>
      <c r="F856" s="96" t="n">
        <v>45279</v>
      </c>
      <c r="G856" s="28" t="s">
        <v>208</v>
      </c>
      <c r="H856" s="35" t="n">
        <v>3337</v>
      </c>
      <c r="I856" s="33" t="s">
        <v>39</v>
      </c>
      <c r="J856" s="36" t="n">
        <v>276.7</v>
      </c>
      <c r="K856" s="35" t="n">
        <v>8104</v>
      </c>
      <c r="L856" s="33" t="s">
        <v>39</v>
      </c>
      <c r="M856" s="36" t="n">
        <v>1197</v>
      </c>
      <c r="N856" s="35" t="n">
        <v>189.5</v>
      </c>
      <c r="O856" s="33" t="s">
        <v>39</v>
      </c>
      <c r="P856" s="36" t="n">
        <v>41.39</v>
      </c>
      <c r="Q856" s="35" t="n">
        <v>6149</v>
      </c>
      <c r="R856" s="33" t="s">
        <v>39</v>
      </c>
      <c r="S856" s="36" t="n">
        <v>407.2</v>
      </c>
      <c r="T856" s="35" t="n">
        <v>14077</v>
      </c>
      <c r="U856" s="33" t="s">
        <v>39</v>
      </c>
      <c r="V856" s="36" t="n">
        <v>7897</v>
      </c>
      <c r="W856" s="35" t="s">
        <v>2532</v>
      </c>
      <c r="X856" s="30"/>
      <c r="Y856" s="36"/>
      <c r="Z856" s="35" t="s">
        <v>2533</v>
      </c>
      <c r="AA856" s="33"/>
      <c r="AB856" s="36"/>
      <c r="AC856" s="167"/>
      <c r="AD856" s="167"/>
      <c r="AE856" s="167"/>
      <c r="BM856" s="113"/>
      <c r="BN856" s="113"/>
      <c r="BO856" s="113"/>
      <c r="BP856" s="113"/>
      <c r="BQ856" s="113"/>
      <c r="BR856" s="113"/>
      <c r="BS856" s="113"/>
      <c r="BT856" s="113"/>
      <c r="BU856" s="113"/>
      <c r="BV856" s="113"/>
      <c r="BW856" s="113"/>
      <c r="BX856" s="113"/>
      <c r="BY856" s="113"/>
      <c r="BZ856" s="113"/>
      <c r="CA856" s="113"/>
      <c r="CB856" s="113"/>
      <c r="CC856" s="113"/>
      <c r="CD856" s="113"/>
      <c r="CE856" s="113"/>
      <c r="CF856" s="113"/>
      <c r="CG856" s="113"/>
      <c r="CH856" s="113"/>
      <c r="CI856" s="113"/>
      <c r="CJ856" s="113"/>
      <c r="CK856" s="113"/>
      <c r="CL856" s="113"/>
      <c r="CM856" s="113"/>
      <c r="CN856" s="113"/>
      <c r="CO856" s="113"/>
      <c r="CP856" s="113"/>
      <c r="CQ856" s="113"/>
      <c r="CR856" s="113"/>
      <c r="CS856" s="113"/>
      <c r="CT856" s="113"/>
      <c r="CU856" s="113"/>
      <c r="CV856" s="113"/>
      <c r="CW856" s="113"/>
      <c r="CX856" s="113"/>
      <c r="CY856" s="113"/>
      <c r="CZ856" s="113"/>
      <c r="DA856" s="113"/>
      <c r="DB856" s="113"/>
      <c r="DC856" s="113"/>
      <c r="DD856" s="113"/>
      <c r="DE856" s="113"/>
      <c r="DF856" s="113"/>
      <c r="DG856" s="113"/>
      <c r="DH856" s="113"/>
      <c r="DI856" s="113"/>
      <c r="DJ856" s="113"/>
      <c r="DK856" s="113"/>
      <c r="DL856" s="113"/>
      <c r="DM856" s="113"/>
      <c r="DN856" s="113"/>
      <c r="DO856" s="113"/>
      <c r="DP856" s="113"/>
      <c r="DQ856" s="113"/>
      <c r="DR856" s="113"/>
      <c r="DS856" s="113"/>
      <c r="DT856" s="113"/>
      <c r="DU856" s="113"/>
      <c r="DV856" s="113"/>
      <c r="DW856" s="113"/>
      <c r="DX856" s="113"/>
      <c r="DY856" s="113"/>
      <c r="DZ856" s="113"/>
      <c r="EA856" s="113"/>
      <c r="EB856" s="113"/>
      <c r="EC856" s="113"/>
      <c r="ED856" s="113"/>
      <c r="EE856" s="113"/>
      <c r="EF856" s="113"/>
      <c r="EG856" s="113"/>
      <c r="EH856" s="113"/>
      <c r="EI856" s="113"/>
      <c r="EJ856" s="113"/>
      <c r="EK856" s="113"/>
      <c r="EL856" s="113"/>
      <c r="EM856" s="113"/>
      <c r="EN856" s="113"/>
      <c r="EO856" s="113"/>
      <c r="EP856" s="113"/>
      <c r="EQ856" s="113"/>
      <c r="ER856" s="113"/>
      <c r="ES856" s="113"/>
      <c r="ET856" s="113"/>
      <c r="EU856" s="113"/>
      <c r="EV856" s="113"/>
      <c r="EW856" s="113"/>
      <c r="EX856" s="113"/>
      <c r="EY856" s="113"/>
      <c r="EZ856" s="113"/>
      <c r="FA856" s="113"/>
      <c r="FB856" s="113"/>
      <c r="FC856" s="113"/>
      <c r="FD856" s="113"/>
      <c r="FE856" s="113"/>
      <c r="FF856" s="113"/>
      <c r="FG856" s="113"/>
      <c r="FH856" s="113"/>
      <c r="FI856" s="113"/>
      <c r="FJ856" s="113"/>
      <c r="FK856" s="113"/>
      <c r="FL856" s="113"/>
      <c r="FM856" s="113"/>
      <c r="FN856" s="113"/>
      <c r="FO856" s="113"/>
      <c r="FP856" s="113"/>
      <c r="FQ856" s="113"/>
      <c r="FR856" s="113"/>
      <c r="FS856" s="113"/>
      <c r="FT856" s="113"/>
      <c r="FU856" s="113"/>
      <c r="FV856" s="113"/>
      <c r="FW856" s="113"/>
      <c r="FX856" s="113"/>
      <c r="FY856" s="113"/>
      <c r="FZ856" s="113"/>
      <c r="GA856" s="113"/>
      <c r="GB856" s="113"/>
      <c r="GC856" s="113"/>
      <c r="GD856" s="113"/>
      <c r="GE856" s="113"/>
      <c r="GF856" s="113"/>
      <c r="GG856" s="113"/>
      <c r="GH856" s="113"/>
      <c r="GI856" s="113"/>
      <c r="GJ856" s="113"/>
      <c r="GK856" s="113"/>
      <c r="GL856" s="113"/>
      <c r="GM856" s="113"/>
      <c r="GN856" s="113"/>
      <c r="GO856" s="113"/>
      <c r="GP856" s="113"/>
      <c r="GQ856" s="113"/>
      <c r="GR856" s="113"/>
      <c r="GS856" s="113"/>
      <c r="GT856" s="113"/>
      <c r="GU856" s="113"/>
      <c r="GV856" s="113"/>
      <c r="GW856" s="113"/>
      <c r="GX856" s="113"/>
      <c r="GY856" s="113"/>
      <c r="GZ856" s="113"/>
      <c r="HA856" s="113"/>
      <c r="HB856" s="113"/>
      <c r="HC856" s="113"/>
      <c r="HD856" s="113"/>
      <c r="HE856" s="113"/>
      <c r="HF856" s="113"/>
      <c r="HG856" s="113"/>
      <c r="HH856" s="113"/>
      <c r="HI856" s="113"/>
      <c r="HJ856" s="113"/>
      <c r="HK856" s="113"/>
      <c r="HL856" s="113"/>
      <c r="HM856" s="113"/>
      <c r="HN856" s="113"/>
      <c r="HO856" s="113"/>
      <c r="HP856" s="113"/>
      <c r="HQ856" s="113"/>
      <c r="HR856" s="113"/>
      <c r="HS856" s="113"/>
      <c r="HT856" s="113"/>
      <c r="HU856" s="113"/>
      <c r="HV856" s="113"/>
      <c r="HW856" s="113"/>
      <c r="HX856" s="113"/>
      <c r="HY856" s="113"/>
      <c r="HZ856" s="113"/>
      <c r="IA856" s="113"/>
      <c r="IB856" s="113"/>
      <c r="IC856" s="113"/>
      <c r="ID856" s="113"/>
      <c r="IE856" s="113"/>
      <c r="IF856" s="113"/>
      <c r="IG856" s="113"/>
      <c r="IH856" s="113"/>
      <c r="II856" s="113"/>
      <c r="IJ856" s="113"/>
      <c r="IK856" s="113"/>
      <c r="IL856" s="113"/>
      <c r="IM856" s="113"/>
      <c r="IN856" s="113"/>
      <c r="IO856" s="113"/>
      <c r="IP856" s="113"/>
      <c r="IQ856" s="113"/>
      <c r="IR856" s="113"/>
      <c r="IS856" s="113"/>
      <c r="IT856" s="113"/>
      <c r="IU856" s="113"/>
      <c r="IV856" s="113"/>
    </row>
    <row r="857" customFormat="false" ht="39.8" hidden="false" customHeight="true" outlineLevel="0" collapsed="false">
      <c r="A857" s="93"/>
      <c r="B857" s="93" t="s">
        <v>2534</v>
      </c>
      <c r="C857" s="93"/>
      <c r="D857" s="93"/>
      <c r="E857" s="93"/>
      <c r="F857" s="96"/>
      <c r="G857" s="28" t="s">
        <v>176</v>
      </c>
      <c r="H857" s="205" t="str">
        <f aca="false">ROUND(H856*81/1000,2)&amp;" ppb"</f>
        <v>270.3 ppb</v>
      </c>
      <c r="I857" s="33" t="s">
        <v>39</v>
      </c>
      <c r="J857" s="206" t="str">
        <f aca="false">ROUND(J856*81/1000,2)&amp;" ppb"</f>
        <v>22.41 ppb</v>
      </c>
      <c r="K857" s="205" t="str">
        <f aca="false">ROUND(K856*81/1000,2)&amp;" ppb"</f>
        <v>656.42 ppb</v>
      </c>
      <c r="L857" s="33" t="s">
        <v>39</v>
      </c>
      <c r="M857" s="206" t="str">
        <f aca="false">ROUND(M856*81/1000,2)&amp;" ppb"</f>
        <v>96.96 ppb</v>
      </c>
      <c r="N857" s="205" t="str">
        <f aca="false">ROUND(N856*1760/1000,2)&amp;" ppb"</f>
        <v>333.52 ppb</v>
      </c>
      <c r="O857" s="33" t="s">
        <v>39</v>
      </c>
      <c r="P857" s="206" t="str">
        <f aca="false">ROUND(P856*1760/1000,2)&amp;" ppb"</f>
        <v>72.85 ppb</v>
      </c>
      <c r="Q857" s="205" t="str">
        <f aca="false">ROUND(Q856*246/1000,2)&amp;" ppb"</f>
        <v>1512.65 ppb</v>
      </c>
      <c r="R857" s="33" t="s">
        <v>39</v>
      </c>
      <c r="S857" s="206" t="str">
        <f aca="false">ROUND(S856*246/1000,2)&amp;" ppb"</f>
        <v>100.17 ppb</v>
      </c>
      <c r="T857" s="205" t="str">
        <f aca="false">ROUND(T856*32300/1000000,2)&amp;" ppm"</f>
        <v>454.69 ppm</v>
      </c>
      <c r="U857" s="33" t="s">
        <v>39</v>
      </c>
      <c r="V857" s="206" t="str">
        <f aca="false">ROUND(V856*32300/1000000,2)&amp;" ppm"</f>
        <v>255.07 ppm</v>
      </c>
      <c r="W857" s="29"/>
      <c r="X857" s="33"/>
      <c r="Y857" s="31"/>
      <c r="Z857" s="29"/>
      <c r="AA857" s="33"/>
      <c r="AB857" s="31"/>
      <c r="AC857" s="37"/>
      <c r="AD857" s="33"/>
      <c r="AE857" s="38"/>
      <c r="BM857" s="113"/>
      <c r="BN857" s="113"/>
      <c r="BO857" s="113"/>
      <c r="BP857" s="113"/>
      <c r="BQ857" s="113"/>
      <c r="BR857" s="113"/>
      <c r="BS857" s="113"/>
      <c r="BT857" s="113"/>
      <c r="BU857" s="113"/>
      <c r="BV857" s="113"/>
      <c r="BW857" s="113"/>
      <c r="BX857" s="113"/>
      <c r="BY857" s="113"/>
      <c r="BZ857" s="113"/>
      <c r="CA857" s="113"/>
      <c r="CB857" s="113"/>
      <c r="CC857" s="113"/>
      <c r="CD857" s="113"/>
      <c r="CE857" s="113"/>
      <c r="CF857" s="113"/>
      <c r="CG857" s="113"/>
      <c r="CH857" s="113"/>
      <c r="CI857" s="113"/>
      <c r="CJ857" s="113"/>
      <c r="CK857" s="113"/>
      <c r="CL857" s="113"/>
      <c r="CM857" s="113"/>
      <c r="CN857" s="113"/>
      <c r="CO857" s="113"/>
      <c r="CP857" s="113"/>
      <c r="CQ857" s="113"/>
      <c r="CR857" s="113"/>
      <c r="CS857" s="113"/>
      <c r="CT857" s="113"/>
      <c r="CU857" s="113"/>
      <c r="CV857" s="113"/>
      <c r="CW857" s="113"/>
      <c r="CX857" s="113"/>
      <c r="CY857" s="113"/>
      <c r="CZ857" s="113"/>
      <c r="DA857" s="113"/>
      <c r="DB857" s="113"/>
      <c r="DC857" s="113"/>
      <c r="DD857" s="113"/>
      <c r="DE857" s="113"/>
      <c r="DF857" s="113"/>
      <c r="DG857" s="113"/>
      <c r="DH857" s="113"/>
      <c r="DI857" s="113"/>
      <c r="DJ857" s="113"/>
      <c r="DK857" s="113"/>
      <c r="DL857" s="113"/>
      <c r="DM857" s="113"/>
      <c r="DN857" s="113"/>
      <c r="DO857" s="113"/>
      <c r="DP857" s="113"/>
      <c r="DQ857" s="113"/>
      <c r="DR857" s="113"/>
      <c r="DS857" s="113"/>
      <c r="DT857" s="113"/>
      <c r="DU857" s="113"/>
      <c r="DV857" s="113"/>
      <c r="DW857" s="113"/>
      <c r="DX857" s="113"/>
      <c r="DY857" s="113"/>
      <c r="DZ857" s="113"/>
      <c r="EA857" s="113"/>
      <c r="EB857" s="113"/>
      <c r="EC857" s="113"/>
      <c r="ED857" s="113"/>
      <c r="EE857" s="113"/>
      <c r="EF857" s="113"/>
      <c r="EG857" s="113"/>
      <c r="EH857" s="113"/>
      <c r="EI857" s="113"/>
      <c r="EJ857" s="113"/>
      <c r="EK857" s="113"/>
      <c r="EL857" s="113"/>
      <c r="EM857" s="113"/>
      <c r="EN857" s="113"/>
      <c r="EO857" s="113"/>
      <c r="EP857" s="113"/>
      <c r="EQ857" s="113"/>
      <c r="ER857" s="113"/>
      <c r="ES857" s="113"/>
      <c r="ET857" s="113"/>
      <c r="EU857" s="113"/>
      <c r="EV857" s="113"/>
      <c r="EW857" s="113"/>
      <c r="EX857" s="113"/>
      <c r="EY857" s="113"/>
      <c r="EZ857" s="113"/>
      <c r="FA857" s="113"/>
      <c r="FB857" s="113"/>
      <c r="FC857" s="113"/>
      <c r="FD857" s="113"/>
      <c r="FE857" s="113"/>
      <c r="FF857" s="113"/>
      <c r="FG857" s="113"/>
      <c r="FH857" s="113"/>
      <c r="FI857" s="113"/>
      <c r="FJ857" s="113"/>
      <c r="FK857" s="113"/>
      <c r="FL857" s="113"/>
      <c r="FM857" s="113"/>
      <c r="FN857" s="113"/>
      <c r="FO857" s="113"/>
      <c r="FP857" s="113"/>
      <c r="FQ857" s="113"/>
      <c r="FR857" s="113"/>
      <c r="FS857" s="113"/>
      <c r="FT857" s="113"/>
      <c r="FU857" s="113"/>
      <c r="FV857" s="113"/>
      <c r="FW857" s="113"/>
      <c r="FX857" s="113"/>
      <c r="FY857" s="113"/>
      <c r="FZ857" s="113"/>
      <c r="GA857" s="113"/>
      <c r="GB857" s="113"/>
      <c r="GC857" s="113"/>
      <c r="GD857" s="113"/>
      <c r="GE857" s="113"/>
      <c r="GF857" s="113"/>
      <c r="GG857" s="113"/>
      <c r="GH857" s="113"/>
      <c r="GI857" s="113"/>
      <c r="GJ857" s="113"/>
      <c r="GK857" s="113"/>
      <c r="GL857" s="113"/>
      <c r="GM857" s="113"/>
      <c r="GN857" s="113"/>
      <c r="GO857" s="113"/>
      <c r="GP857" s="113"/>
      <c r="GQ857" s="113"/>
      <c r="GR857" s="113"/>
      <c r="GS857" s="113"/>
      <c r="GT857" s="113"/>
      <c r="GU857" s="113"/>
      <c r="GV857" s="113"/>
      <c r="GW857" s="113"/>
      <c r="GX857" s="113"/>
      <c r="GY857" s="113"/>
      <c r="GZ857" s="113"/>
      <c r="HA857" s="113"/>
      <c r="HB857" s="113"/>
      <c r="HC857" s="113"/>
      <c r="HD857" s="113"/>
      <c r="HE857" s="113"/>
      <c r="HF857" s="113"/>
      <c r="HG857" s="113"/>
      <c r="HH857" s="113"/>
      <c r="HI857" s="113"/>
      <c r="HJ857" s="113"/>
      <c r="HK857" s="113"/>
      <c r="HL857" s="113"/>
      <c r="HM857" s="113"/>
      <c r="HN857" s="113"/>
      <c r="HO857" s="113"/>
      <c r="HP857" s="113"/>
      <c r="HQ857" s="113"/>
      <c r="HR857" s="113"/>
      <c r="HS857" s="113"/>
      <c r="HT857" s="113"/>
      <c r="HU857" s="113"/>
      <c r="HV857" s="113"/>
      <c r="HW857" s="113"/>
      <c r="HX857" s="113"/>
      <c r="HY857" s="113"/>
      <c r="HZ857" s="113"/>
      <c r="IA857" s="113"/>
      <c r="IB857" s="113"/>
      <c r="IC857" s="113"/>
      <c r="ID857" s="113"/>
      <c r="IE857" s="113"/>
      <c r="IF857" s="113"/>
      <c r="IG857" s="113"/>
      <c r="IH857" s="113"/>
      <c r="II857" s="113"/>
      <c r="IJ857" s="113"/>
      <c r="IK857" s="113"/>
      <c r="IL857" s="113"/>
      <c r="IM857" s="113"/>
      <c r="IN857" s="113"/>
      <c r="IO857" s="113"/>
      <c r="IP857" s="113"/>
      <c r="IQ857" s="113"/>
      <c r="IR857" s="113"/>
      <c r="IS857" s="113"/>
      <c r="IT857" s="113"/>
      <c r="IU857" s="113"/>
      <c r="IV857" s="113"/>
    </row>
    <row r="858" customFormat="false" ht="30" hidden="false" customHeight="true" outlineLevel="0" collapsed="false">
      <c r="A858" s="93"/>
      <c r="B858" s="93" t="s">
        <v>2535</v>
      </c>
      <c r="C858" s="93"/>
      <c r="D858" s="93"/>
      <c r="E858" s="93"/>
      <c r="F858" s="96"/>
      <c r="G858" s="28" t="s">
        <v>111</v>
      </c>
      <c r="H858" s="134" t="s">
        <v>115</v>
      </c>
      <c r="I858" s="134"/>
      <c r="J858" s="134"/>
      <c r="K858" s="108"/>
      <c r="L858" s="109" t="s">
        <v>80</v>
      </c>
      <c r="M858" s="110"/>
      <c r="N858" s="135"/>
      <c r="O858" s="109" t="s">
        <v>81</v>
      </c>
      <c r="P858" s="136"/>
      <c r="Q858" s="135"/>
      <c r="R858" s="109" t="s">
        <v>117</v>
      </c>
      <c r="S858" s="136"/>
      <c r="T858" s="111"/>
      <c r="U858" s="109"/>
      <c r="V858" s="137"/>
      <c r="W858" s="111"/>
      <c r="X858" s="109"/>
      <c r="Y858" s="137"/>
      <c r="Z858" s="111"/>
      <c r="AA858" s="109"/>
      <c r="AB858" s="137"/>
      <c r="AC858" s="108"/>
      <c r="AD858" s="109"/>
      <c r="AE858" s="110"/>
      <c r="BM858" s="113"/>
      <c r="BN858" s="113"/>
      <c r="BO858" s="113"/>
      <c r="BP858" s="113"/>
      <c r="BQ858" s="113"/>
      <c r="BR858" s="113"/>
      <c r="BS858" s="113"/>
      <c r="BT858" s="113"/>
      <c r="BU858" s="113"/>
      <c r="BV858" s="113"/>
      <c r="BW858" s="113"/>
      <c r="BX858" s="113"/>
      <c r="BY858" s="113"/>
      <c r="BZ858" s="113"/>
      <c r="CA858" s="113"/>
      <c r="CB858" s="113"/>
      <c r="CC858" s="113"/>
      <c r="CD858" s="113"/>
      <c r="CE858" s="113"/>
      <c r="CF858" s="113"/>
      <c r="CG858" s="113"/>
      <c r="CH858" s="113"/>
      <c r="CI858" s="113"/>
      <c r="CJ858" s="113"/>
      <c r="CK858" s="113"/>
      <c r="CL858" s="113"/>
      <c r="CM858" s="113"/>
      <c r="CN858" s="113"/>
      <c r="CO858" s="113"/>
      <c r="CP858" s="113"/>
      <c r="CQ858" s="113"/>
      <c r="CR858" s="113"/>
      <c r="CS858" s="113"/>
      <c r="CT858" s="113"/>
      <c r="CU858" s="113"/>
      <c r="CV858" s="113"/>
      <c r="CW858" s="113"/>
      <c r="CX858" s="113"/>
      <c r="CY858" s="113"/>
      <c r="CZ858" s="113"/>
      <c r="DA858" s="113"/>
      <c r="DB858" s="113"/>
      <c r="DC858" s="113"/>
      <c r="DD858" s="113"/>
      <c r="DE858" s="113"/>
      <c r="DF858" s="113"/>
      <c r="DG858" s="113"/>
      <c r="DH858" s="113"/>
      <c r="DI858" s="113"/>
      <c r="DJ858" s="113"/>
      <c r="DK858" s="113"/>
      <c r="DL858" s="113"/>
      <c r="DM858" s="113"/>
      <c r="DN858" s="113"/>
      <c r="DO858" s="113"/>
      <c r="DP858" s="113"/>
      <c r="DQ858" s="113"/>
      <c r="DR858" s="113"/>
      <c r="DS858" s="113"/>
      <c r="DT858" s="113"/>
      <c r="DU858" s="113"/>
      <c r="DV858" s="113"/>
      <c r="DW858" s="113"/>
      <c r="DX858" s="113"/>
      <c r="DY858" s="113"/>
      <c r="DZ858" s="113"/>
      <c r="EA858" s="113"/>
      <c r="EB858" s="113"/>
      <c r="EC858" s="113"/>
      <c r="ED858" s="113"/>
      <c r="EE858" s="113"/>
      <c r="EF858" s="113"/>
      <c r="EG858" s="113"/>
      <c r="EH858" s="113"/>
      <c r="EI858" s="113"/>
      <c r="EJ858" s="113"/>
      <c r="EK858" s="113"/>
      <c r="EL858" s="113"/>
      <c r="EM858" s="113"/>
      <c r="EN858" s="113"/>
      <c r="EO858" s="113"/>
      <c r="EP858" s="113"/>
      <c r="EQ858" s="113"/>
      <c r="ER858" s="113"/>
      <c r="ES858" s="113"/>
      <c r="ET858" s="113"/>
      <c r="EU858" s="113"/>
      <c r="EV858" s="113"/>
      <c r="EW858" s="113"/>
      <c r="EX858" s="113"/>
      <c r="EY858" s="113"/>
      <c r="EZ858" s="113"/>
      <c r="FA858" s="113"/>
      <c r="FB858" s="113"/>
      <c r="FC858" s="113"/>
      <c r="FD858" s="113"/>
      <c r="FE858" s="113"/>
      <c r="FF858" s="113"/>
      <c r="FG858" s="113"/>
      <c r="FH858" s="113"/>
      <c r="FI858" s="113"/>
      <c r="FJ858" s="113"/>
      <c r="FK858" s="113"/>
      <c r="FL858" s="113"/>
      <c r="FM858" s="113"/>
      <c r="FN858" s="113"/>
      <c r="FO858" s="113"/>
      <c r="FP858" s="113"/>
      <c r="FQ858" s="113"/>
      <c r="FR858" s="113"/>
      <c r="FS858" s="113"/>
      <c r="FT858" s="113"/>
      <c r="FU858" s="113"/>
      <c r="FV858" s="113"/>
      <c r="FW858" s="113"/>
      <c r="FX858" s="113"/>
      <c r="FY858" s="113"/>
      <c r="FZ858" s="113"/>
      <c r="GA858" s="113"/>
      <c r="GB858" s="113"/>
      <c r="GC858" s="113"/>
      <c r="GD858" s="113"/>
      <c r="GE858" s="113"/>
      <c r="GF858" s="113"/>
      <c r="GG858" s="113"/>
      <c r="GH858" s="113"/>
      <c r="GI858" s="113"/>
      <c r="GJ858" s="113"/>
      <c r="GK858" s="113"/>
      <c r="GL858" s="113"/>
      <c r="GM858" s="113"/>
      <c r="GN858" s="113"/>
      <c r="GO858" s="113"/>
      <c r="GP858" s="113"/>
      <c r="GQ858" s="113"/>
      <c r="GR858" s="113"/>
      <c r="GS858" s="113"/>
      <c r="GT858" s="113"/>
      <c r="GU858" s="113"/>
      <c r="GV858" s="113"/>
      <c r="GW858" s="113"/>
      <c r="GX858" s="113"/>
      <c r="GY858" s="113"/>
      <c r="GZ858" s="113"/>
      <c r="HA858" s="113"/>
      <c r="HB858" s="113"/>
      <c r="HC858" s="113"/>
      <c r="HD858" s="113"/>
      <c r="HE858" s="113"/>
      <c r="HF858" s="113"/>
      <c r="HG858" s="113"/>
      <c r="HH858" s="113"/>
      <c r="HI858" s="113"/>
      <c r="HJ858" s="113"/>
      <c r="HK858" s="113"/>
      <c r="HL858" s="113"/>
      <c r="HM858" s="113"/>
      <c r="HN858" s="113"/>
      <c r="HO858" s="113"/>
      <c r="HP858" s="113"/>
      <c r="HQ858" s="113"/>
      <c r="HR858" s="113"/>
      <c r="HS858" s="113"/>
      <c r="HT858" s="113"/>
      <c r="HU858" s="113"/>
      <c r="HV858" s="113"/>
      <c r="HW858" s="113"/>
      <c r="HX858" s="113"/>
      <c r="HY858" s="113"/>
      <c r="HZ858" s="113"/>
      <c r="IA858" s="113"/>
      <c r="IB858" s="113"/>
      <c r="IC858" s="113"/>
      <c r="ID858" s="113"/>
      <c r="IE858" s="113"/>
      <c r="IF858" s="113"/>
      <c r="IG858" s="113"/>
      <c r="IH858" s="113"/>
      <c r="II858" s="113"/>
      <c r="IJ858" s="113"/>
      <c r="IK858" s="113"/>
      <c r="IL858" s="113"/>
      <c r="IM858" s="113"/>
      <c r="IN858" s="113"/>
      <c r="IO858" s="113"/>
      <c r="IP858" s="113"/>
      <c r="IQ858" s="113"/>
      <c r="IR858" s="113"/>
      <c r="IS858" s="113"/>
      <c r="IT858" s="113"/>
      <c r="IU858" s="113"/>
      <c r="IV858" s="113"/>
    </row>
    <row r="859" customFormat="false" ht="27.6" hidden="false" customHeight="true" outlineLevel="0" collapsed="false">
      <c r="A859" s="230"/>
      <c r="B859" s="93"/>
      <c r="C859" s="93"/>
      <c r="D859" s="93"/>
      <c r="E859" s="93"/>
      <c r="F859" s="96"/>
      <c r="G859" s="28" t="s">
        <v>208</v>
      </c>
      <c r="H859" s="35" t="s">
        <v>2536</v>
      </c>
      <c r="I859" s="30"/>
      <c r="J859" s="36"/>
      <c r="K859" s="35" t="n">
        <v>984.92</v>
      </c>
      <c r="L859" s="30" t="s">
        <v>39</v>
      </c>
      <c r="M859" s="36" t="n">
        <v>946.92</v>
      </c>
      <c r="N859" s="35" t="s">
        <v>2537</v>
      </c>
      <c r="O859" s="30"/>
      <c r="P859" s="36"/>
      <c r="Q859" s="35" t="n">
        <v>4253</v>
      </c>
      <c r="R859" s="30" t="s">
        <v>39</v>
      </c>
      <c r="S859" s="36" t="n">
        <v>573.2</v>
      </c>
      <c r="T859" s="35"/>
      <c r="U859" s="33"/>
      <c r="V859" s="36"/>
      <c r="W859" s="35"/>
      <c r="X859" s="33"/>
      <c r="Y859" s="36"/>
      <c r="Z859" s="37"/>
      <c r="AA859" s="37"/>
      <c r="AB859" s="37"/>
      <c r="AC859" s="29"/>
      <c r="AD859" s="33"/>
      <c r="AE859" s="36"/>
      <c r="BM859" s="113"/>
      <c r="BN859" s="113"/>
      <c r="BO859" s="113"/>
      <c r="BP859" s="113"/>
      <c r="BQ859" s="113"/>
      <c r="BR859" s="113"/>
      <c r="BS859" s="113"/>
      <c r="BT859" s="113"/>
      <c r="BU859" s="113"/>
      <c r="BV859" s="113"/>
      <c r="BW859" s="113"/>
      <c r="BX859" s="113"/>
      <c r="BY859" s="113"/>
      <c r="BZ859" s="113"/>
      <c r="CA859" s="113"/>
      <c r="CB859" s="113"/>
      <c r="CC859" s="113"/>
      <c r="CD859" s="113"/>
      <c r="CE859" s="113"/>
      <c r="CF859" s="113"/>
      <c r="CG859" s="113"/>
      <c r="CH859" s="113"/>
      <c r="CI859" s="113"/>
      <c r="CJ859" s="113"/>
      <c r="CK859" s="113"/>
      <c r="CL859" s="113"/>
      <c r="CM859" s="113"/>
      <c r="CN859" s="113"/>
      <c r="CO859" s="113"/>
      <c r="CP859" s="113"/>
      <c r="CQ859" s="113"/>
      <c r="CR859" s="113"/>
      <c r="CS859" s="113"/>
      <c r="CT859" s="113"/>
      <c r="CU859" s="113"/>
      <c r="CV859" s="113"/>
      <c r="CW859" s="113"/>
      <c r="CX859" s="113"/>
      <c r="CY859" s="113"/>
      <c r="CZ859" s="113"/>
      <c r="DA859" s="113"/>
      <c r="DB859" s="113"/>
      <c r="DC859" s="113"/>
      <c r="DD859" s="113"/>
      <c r="DE859" s="113"/>
      <c r="DF859" s="113"/>
      <c r="DG859" s="113"/>
      <c r="DH859" s="113"/>
      <c r="DI859" s="113"/>
      <c r="DJ859" s="113"/>
      <c r="DK859" s="113"/>
      <c r="DL859" s="113"/>
      <c r="DM859" s="113"/>
      <c r="DN859" s="113"/>
      <c r="DO859" s="113"/>
      <c r="DP859" s="113"/>
      <c r="DQ859" s="113"/>
      <c r="DR859" s="113"/>
      <c r="DS859" s="113"/>
      <c r="DT859" s="113"/>
      <c r="DU859" s="113"/>
      <c r="DV859" s="113"/>
      <c r="DW859" s="113"/>
      <c r="DX859" s="113"/>
      <c r="DY859" s="113"/>
      <c r="DZ859" s="113"/>
      <c r="EA859" s="113"/>
      <c r="EB859" s="113"/>
      <c r="EC859" s="113"/>
      <c r="ED859" s="113"/>
      <c r="EE859" s="113"/>
      <c r="EF859" s="113"/>
      <c r="EG859" s="113"/>
      <c r="EH859" s="113"/>
      <c r="EI859" s="113"/>
      <c r="EJ859" s="113"/>
      <c r="EK859" s="113"/>
      <c r="EL859" s="113"/>
      <c r="EM859" s="113"/>
      <c r="EN859" s="113"/>
      <c r="EO859" s="113"/>
      <c r="EP859" s="113"/>
      <c r="EQ859" s="113"/>
      <c r="ER859" s="113"/>
      <c r="ES859" s="113"/>
      <c r="ET859" s="113"/>
      <c r="EU859" s="113"/>
      <c r="EV859" s="113"/>
      <c r="EW859" s="113"/>
      <c r="EX859" s="113"/>
      <c r="EY859" s="113"/>
      <c r="EZ859" s="113"/>
      <c r="FA859" s="113"/>
      <c r="FB859" s="113"/>
      <c r="FC859" s="113"/>
      <c r="FD859" s="113"/>
      <c r="FE859" s="113"/>
      <c r="FF859" s="113"/>
      <c r="FG859" s="113"/>
      <c r="FH859" s="113"/>
      <c r="FI859" s="113"/>
      <c r="FJ859" s="113"/>
      <c r="FK859" s="113"/>
      <c r="FL859" s="113"/>
      <c r="FM859" s="113"/>
      <c r="FN859" s="113"/>
      <c r="FO859" s="113"/>
      <c r="FP859" s="113"/>
      <c r="FQ859" s="113"/>
      <c r="FR859" s="113"/>
      <c r="FS859" s="113"/>
      <c r="FT859" s="113"/>
      <c r="FU859" s="113"/>
      <c r="FV859" s="113"/>
      <c r="FW859" s="113"/>
      <c r="FX859" s="113"/>
      <c r="FY859" s="113"/>
      <c r="FZ859" s="113"/>
      <c r="GA859" s="113"/>
      <c r="GB859" s="113"/>
      <c r="GC859" s="113"/>
      <c r="GD859" s="113"/>
      <c r="GE859" s="113"/>
      <c r="GF859" s="113"/>
      <c r="GG859" s="113"/>
      <c r="GH859" s="113"/>
      <c r="GI859" s="113"/>
      <c r="GJ859" s="113"/>
      <c r="GK859" s="113"/>
      <c r="GL859" s="113"/>
      <c r="GM859" s="113"/>
      <c r="GN859" s="113"/>
      <c r="GO859" s="113"/>
      <c r="GP859" s="113"/>
      <c r="GQ859" s="113"/>
      <c r="GR859" s="113"/>
      <c r="GS859" s="113"/>
      <c r="GT859" s="113"/>
      <c r="GU859" s="113"/>
      <c r="GV859" s="113"/>
      <c r="GW859" s="113"/>
      <c r="GX859" s="113"/>
      <c r="GY859" s="113"/>
      <c r="GZ859" s="113"/>
      <c r="HA859" s="113"/>
      <c r="HB859" s="113"/>
      <c r="HC859" s="113"/>
      <c r="HD859" s="113"/>
      <c r="HE859" s="113"/>
      <c r="HF859" s="113"/>
      <c r="HG859" s="113"/>
      <c r="HH859" s="113"/>
      <c r="HI859" s="113"/>
      <c r="HJ859" s="113"/>
      <c r="HK859" s="113"/>
      <c r="HL859" s="113"/>
      <c r="HM859" s="113"/>
      <c r="HN859" s="113"/>
      <c r="HO859" s="113"/>
      <c r="HP859" s="113"/>
      <c r="HQ859" s="113"/>
      <c r="HR859" s="113"/>
      <c r="HS859" s="113"/>
      <c r="HT859" s="113"/>
      <c r="HU859" s="113"/>
      <c r="HV859" s="113"/>
      <c r="HW859" s="113"/>
      <c r="HX859" s="113"/>
      <c r="HY859" s="113"/>
      <c r="HZ859" s="113"/>
      <c r="IA859" s="113"/>
      <c r="IB859" s="113"/>
      <c r="IC859" s="113"/>
      <c r="ID859" s="113"/>
      <c r="IE859" s="113"/>
      <c r="IF859" s="113"/>
      <c r="IG859" s="113"/>
      <c r="IH859" s="113"/>
      <c r="II859" s="113"/>
      <c r="IJ859" s="113"/>
      <c r="IK859" s="113"/>
      <c r="IL859" s="113"/>
      <c r="IM859" s="113"/>
      <c r="IN859" s="113"/>
      <c r="IO859" s="113"/>
      <c r="IP859" s="113"/>
      <c r="IQ859" s="113"/>
      <c r="IR859" s="113"/>
      <c r="IS859" s="113"/>
      <c r="IT859" s="113"/>
      <c r="IU859" s="113"/>
      <c r="IV859" s="113"/>
    </row>
    <row r="860" customFormat="false" ht="29.2" hidden="false" customHeight="true" outlineLevel="0" collapsed="false">
      <c r="A860" s="232"/>
      <c r="B860" s="232"/>
      <c r="C860" s="39"/>
      <c r="D860" s="39"/>
      <c r="E860" s="39"/>
      <c r="F860" s="40"/>
      <c r="G860" s="28" t="s">
        <v>176</v>
      </c>
      <c r="H860" s="205" t="str">
        <f aca="false">"&lt;"&amp;ROUND(RIGHT(H859,LEN(H859)-1)*81/1000,2)&amp;" ppb"</f>
        <v>&lt;378.43 ppb</v>
      </c>
      <c r="I860" s="33"/>
      <c r="J860" s="206"/>
      <c r="K860" s="29"/>
      <c r="L860" s="30"/>
      <c r="M860" s="31"/>
      <c r="N860" s="35"/>
      <c r="O860" s="33"/>
      <c r="P860" s="36"/>
      <c r="Q860" s="205" t="str">
        <f aca="false">ROUND(Q859*246/1000,2)&amp;" ppb"</f>
        <v>1046.24 ppb</v>
      </c>
      <c r="R860" s="33" t="s">
        <v>39</v>
      </c>
      <c r="S860" s="206" t="str">
        <f aca="false">ROUND(S859*246/1000,2)&amp;" ppb"</f>
        <v>141.01 ppb</v>
      </c>
      <c r="T860" s="29"/>
      <c r="U860" s="31"/>
      <c r="V860" s="31"/>
      <c r="W860" s="35"/>
      <c r="X860" s="33"/>
      <c r="Y860" s="31"/>
      <c r="Z860" s="37"/>
      <c r="AA860" s="31"/>
      <c r="AB860" s="31"/>
      <c r="AC860" s="29"/>
      <c r="AD860" s="33"/>
      <c r="AE860" s="31"/>
      <c r="BM860" s="113"/>
      <c r="BN860" s="113"/>
      <c r="BO860" s="113"/>
      <c r="BP860" s="113"/>
      <c r="BQ860" s="113"/>
      <c r="BR860" s="113"/>
      <c r="BS860" s="113"/>
      <c r="BT860" s="113"/>
      <c r="BU860" s="113"/>
      <c r="BV860" s="113"/>
      <c r="BW860" s="113"/>
      <c r="BX860" s="113"/>
      <c r="BY860" s="113"/>
      <c r="BZ860" s="113"/>
      <c r="CA860" s="113"/>
      <c r="CB860" s="113"/>
      <c r="CC860" s="113"/>
      <c r="CD860" s="113"/>
      <c r="CE860" s="113"/>
      <c r="CF860" s="113"/>
      <c r="CG860" s="113"/>
      <c r="CH860" s="113"/>
      <c r="CI860" s="113"/>
      <c r="CJ860" s="113"/>
      <c r="CK860" s="113"/>
      <c r="CL860" s="113"/>
      <c r="CM860" s="113"/>
      <c r="CN860" s="113"/>
      <c r="CO860" s="113"/>
      <c r="CP860" s="113"/>
      <c r="CQ860" s="113"/>
      <c r="CR860" s="113"/>
      <c r="CS860" s="113"/>
      <c r="CT860" s="113"/>
      <c r="CU860" s="113"/>
      <c r="CV860" s="113"/>
      <c r="CW860" s="113"/>
      <c r="CX860" s="113"/>
      <c r="CY860" s="113"/>
      <c r="CZ860" s="113"/>
      <c r="DA860" s="113"/>
      <c r="DB860" s="113"/>
      <c r="DC860" s="113"/>
      <c r="DD860" s="113"/>
      <c r="DE860" s="113"/>
      <c r="DF860" s="113"/>
      <c r="DG860" s="113"/>
      <c r="DH860" s="113"/>
      <c r="DI860" s="113"/>
      <c r="DJ860" s="113"/>
      <c r="DK860" s="113"/>
      <c r="DL860" s="113"/>
      <c r="DM860" s="113"/>
      <c r="DN860" s="113"/>
      <c r="DO860" s="113"/>
      <c r="DP860" s="113"/>
      <c r="DQ860" s="113"/>
      <c r="DR860" s="113"/>
      <c r="DS860" s="113"/>
      <c r="DT860" s="113"/>
      <c r="DU860" s="113"/>
      <c r="DV860" s="113"/>
      <c r="DW860" s="113"/>
      <c r="DX860" s="113"/>
      <c r="DY860" s="113"/>
      <c r="DZ860" s="113"/>
      <c r="EA860" s="113"/>
      <c r="EB860" s="113"/>
      <c r="EC860" s="113"/>
      <c r="ED860" s="113"/>
      <c r="EE860" s="113"/>
      <c r="EF860" s="113"/>
      <c r="EG860" s="113"/>
      <c r="EH860" s="113"/>
      <c r="EI860" s="113"/>
      <c r="EJ860" s="113"/>
      <c r="EK860" s="113"/>
      <c r="EL860" s="113"/>
      <c r="EM860" s="113"/>
      <c r="EN860" s="113"/>
      <c r="EO860" s="113"/>
      <c r="EP860" s="113"/>
      <c r="EQ860" s="113"/>
      <c r="ER860" s="113"/>
      <c r="ES860" s="113"/>
      <c r="ET860" s="113"/>
      <c r="EU860" s="113"/>
      <c r="EV860" s="113"/>
      <c r="EW860" s="113"/>
      <c r="EX860" s="113"/>
      <c r="EY860" s="113"/>
      <c r="EZ860" s="113"/>
      <c r="FA860" s="113"/>
      <c r="FB860" s="113"/>
      <c r="FC860" s="113"/>
      <c r="FD860" s="113"/>
      <c r="FE860" s="113"/>
      <c r="FF860" s="113"/>
      <c r="FG860" s="113"/>
      <c r="FH860" s="113"/>
      <c r="FI860" s="113"/>
      <c r="FJ860" s="113"/>
      <c r="FK860" s="113"/>
      <c r="FL860" s="113"/>
      <c r="FM860" s="113"/>
      <c r="FN860" s="113"/>
      <c r="FO860" s="113"/>
      <c r="FP860" s="113"/>
      <c r="FQ860" s="113"/>
      <c r="FR860" s="113"/>
      <c r="FS860" s="113"/>
      <c r="FT860" s="113"/>
      <c r="FU860" s="113"/>
      <c r="FV860" s="113"/>
      <c r="FW860" s="113"/>
      <c r="FX860" s="113"/>
      <c r="FY860" s="113"/>
      <c r="FZ860" s="113"/>
      <c r="GA860" s="113"/>
      <c r="GB860" s="113"/>
      <c r="GC860" s="113"/>
      <c r="GD860" s="113"/>
      <c r="GE860" s="113"/>
      <c r="GF860" s="113"/>
      <c r="GG860" s="113"/>
      <c r="GH860" s="113"/>
      <c r="GI860" s="113"/>
      <c r="GJ860" s="113"/>
      <c r="GK860" s="113"/>
      <c r="GL860" s="113"/>
      <c r="GM860" s="113"/>
      <c r="GN860" s="113"/>
      <c r="GO860" s="113"/>
      <c r="GP860" s="113"/>
      <c r="GQ860" s="113"/>
      <c r="GR860" s="113"/>
      <c r="GS860" s="113"/>
      <c r="GT860" s="113"/>
      <c r="GU860" s="113"/>
      <c r="GV860" s="113"/>
      <c r="GW860" s="113"/>
      <c r="GX860" s="113"/>
      <c r="GY860" s="113"/>
      <c r="GZ860" s="113"/>
      <c r="HA860" s="113"/>
      <c r="HB860" s="113"/>
      <c r="HC860" s="113"/>
      <c r="HD860" s="113"/>
      <c r="HE860" s="113"/>
      <c r="HF860" s="113"/>
      <c r="HG860" s="113"/>
      <c r="HH860" s="113"/>
      <c r="HI860" s="113"/>
      <c r="HJ860" s="113"/>
      <c r="HK860" s="113"/>
      <c r="HL860" s="113"/>
      <c r="HM860" s="113"/>
      <c r="HN860" s="113"/>
      <c r="HO860" s="113"/>
      <c r="HP860" s="113"/>
      <c r="HQ860" s="113"/>
      <c r="HR860" s="113"/>
      <c r="HS860" s="113"/>
      <c r="HT860" s="113"/>
      <c r="HU860" s="113"/>
      <c r="HV860" s="113"/>
      <c r="HW860" s="113"/>
      <c r="HX860" s="113"/>
      <c r="HY860" s="113"/>
      <c r="HZ860" s="113"/>
      <c r="IA860" s="113"/>
      <c r="IB860" s="113"/>
      <c r="IC860" s="113"/>
      <c r="ID860" s="113"/>
      <c r="IE860" s="113"/>
      <c r="IF860" s="113"/>
      <c r="IG860" s="113"/>
      <c r="IH860" s="113"/>
      <c r="II860" s="113"/>
      <c r="IJ860" s="113"/>
      <c r="IK860" s="113"/>
      <c r="IL860" s="113"/>
      <c r="IM860" s="113"/>
      <c r="IN860" s="113"/>
      <c r="IO860" s="113"/>
      <c r="IP860" s="113"/>
      <c r="IQ860" s="113"/>
      <c r="IR860" s="113"/>
      <c r="IS860" s="113"/>
      <c r="IT860" s="113"/>
      <c r="IU860" s="113"/>
      <c r="IV860" s="113"/>
    </row>
    <row r="861" customFormat="false" ht="35.65" hidden="false" customHeight="true" outlineLevel="0" collapsed="false">
      <c r="A861" s="233" t="s">
        <v>2538</v>
      </c>
      <c r="B861" s="302" t="s">
        <v>2500</v>
      </c>
      <c r="C861" s="189" t="s">
        <v>2539</v>
      </c>
      <c r="D861" s="76" t="n">
        <v>9.007</v>
      </c>
      <c r="E861" s="42" t="n">
        <v>231219</v>
      </c>
      <c r="F861" s="62" t="n">
        <v>45279</v>
      </c>
      <c r="G861" s="63" t="s">
        <v>111</v>
      </c>
      <c r="H861" s="108"/>
      <c r="I861" s="109" t="s">
        <v>27</v>
      </c>
      <c r="J861" s="110"/>
      <c r="K861" s="108"/>
      <c r="L861" s="109" t="s">
        <v>28</v>
      </c>
      <c r="M861" s="110"/>
      <c r="N861" s="108"/>
      <c r="O861" s="109" t="s">
        <v>29</v>
      </c>
      <c r="P861" s="110"/>
      <c r="Q861" s="108"/>
      <c r="R861" s="109" t="s">
        <v>30</v>
      </c>
      <c r="S861" s="110"/>
      <c r="T861" s="111"/>
      <c r="U861" s="109" t="s">
        <v>112</v>
      </c>
      <c r="V861" s="110"/>
      <c r="W861" s="108"/>
      <c r="X861" s="109" t="s">
        <v>32</v>
      </c>
      <c r="Y861" s="110"/>
      <c r="Z861" s="108"/>
      <c r="AA861" s="109" t="s">
        <v>98</v>
      </c>
      <c r="AB861" s="110"/>
      <c r="AC861" s="112" t="s">
        <v>34</v>
      </c>
      <c r="AD861" s="112"/>
      <c r="AE861" s="112"/>
      <c r="BM861" s="113"/>
      <c r="BN861" s="113"/>
      <c r="BO861" s="113"/>
      <c r="BP861" s="113"/>
      <c r="BQ861" s="113"/>
      <c r="BR861" s="113"/>
      <c r="BS861" s="113"/>
      <c r="BT861" s="113"/>
      <c r="BU861" s="113"/>
      <c r="BV861" s="113"/>
      <c r="BW861" s="113"/>
      <c r="BX861" s="113"/>
      <c r="BY861" s="113"/>
      <c r="BZ861" s="113"/>
      <c r="CA861" s="113"/>
      <c r="CB861" s="113"/>
      <c r="CC861" s="113"/>
      <c r="CD861" s="113"/>
      <c r="CE861" s="113"/>
      <c r="CF861" s="113"/>
      <c r="CG861" s="113"/>
      <c r="CH861" s="113"/>
      <c r="CI861" s="113"/>
      <c r="CJ861" s="113"/>
      <c r="CK861" s="113"/>
      <c r="CL861" s="113"/>
      <c r="CM861" s="113"/>
      <c r="CN861" s="113"/>
      <c r="CO861" s="113"/>
      <c r="CP861" s="113"/>
      <c r="CQ861" s="113"/>
      <c r="CR861" s="113"/>
      <c r="CS861" s="113"/>
      <c r="CT861" s="113"/>
      <c r="CU861" s="113"/>
      <c r="CV861" s="113"/>
      <c r="CW861" s="113"/>
      <c r="CX861" s="113"/>
      <c r="CY861" s="113"/>
      <c r="CZ861" s="113"/>
      <c r="DA861" s="113"/>
      <c r="DB861" s="113"/>
      <c r="DC861" s="113"/>
      <c r="DD861" s="113"/>
      <c r="DE861" s="113"/>
      <c r="DF861" s="113"/>
      <c r="DG861" s="113"/>
      <c r="DH861" s="113"/>
      <c r="DI861" s="113"/>
      <c r="DJ861" s="113"/>
      <c r="DK861" s="113"/>
      <c r="DL861" s="113"/>
      <c r="DM861" s="113"/>
      <c r="DN861" s="113"/>
      <c r="DO861" s="113"/>
      <c r="DP861" s="113"/>
      <c r="DQ861" s="113"/>
      <c r="DR861" s="113"/>
      <c r="DS861" s="113"/>
      <c r="DT861" s="113"/>
      <c r="DU861" s="113"/>
      <c r="DV861" s="113"/>
      <c r="DW861" s="113"/>
      <c r="DX861" s="113"/>
      <c r="DY861" s="113"/>
      <c r="DZ861" s="113"/>
      <c r="EA861" s="113"/>
      <c r="EB861" s="113"/>
      <c r="EC861" s="113"/>
      <c r="ED861" s="113"/>
      <c r="EE861" s="113"/>
      <c r="EF861" s="113"/>
      <c r="EG861" s="113"/>
      <c r="EH861" s="113"/>
      <c r="EI861" s="113"/>
      <c r="EJ861" s="113"/>
      <c r="EK861" s="113"/>
      <c r="EL861" s="113"/>
      <c r="EM861" s="113"/>
      <c r="EN861" s="113"/>
      <c r="EO861" s="113"/>
      <c r="EP861" s="113"/>
      <c r="EQ861" s="113"/>
      <c r="ER861" s="113"/>
      <c r="ES861" s="113"/>
      <c r="ET861" s="113"/>
      <c r="EU861" s="113"/>
      <c r="EV861" s="113"/>
      <c r="EW861" s="113"/>
      <c r="EX861" s="113"/>
      <c r="EY861" s="113"/>
      <c r="EZ861" s="113"/>
      <c r="FA861" s="113"/>
      <c r="FB861" s="113"/>
      <c r="FC861" s="113"/>
      <c r="FD861" s="113"/>
      <c r="FE861" s="113"/>
      <c r="FF861" s="113"/>
      <c r="FG861" s="113"/>
      <c r="FH861" s="113"/>
      <c r="FI861" s="113"/>
      <c r="FJ861" s="113"/>
      <c r="FK861" s="113"/>
      <c r="FL861" s="113"/>
      <c r="FM861" s="113"/>
      <c r="FN861" s="113"/>
      <c r="FO861" s="113"/>
      <c r="FP861" s="113"/>
      <c r="FQ861" s="113"/>
      <c r="FR861" s="113"/>
      <c r="FS861" s="113"/>
      <c r="FT861" s="113"/>
      <c r="FU861" s="113"/>
      <c r="FV861" s="113"/>
      <c r="FW861" s="113"/>
      <c r="FX861" s="113"/>
      <c r="FY861" s="113"/>
      <c r="FZ861" s="113"/>
      <c r="GA861" s="113"/>
      <c r="GB861" s="113"/>
      <c r="GC861" s="113"/>
      <c r="GD861" s="113"/>
      <c r="GE861" s="113"/>
      <c r="GF861" s="113"/>
      <c r="GG861" s="113"/>
      <c r="GH861" s="113"/>
      <c r="GI861" s="113"/>
      <c r="GJ861" s="113"/>
      <c r="GK861" s="113"/>
      <c r="GL861" s="113"/>
      <c r="GM861" s="113"/>
      <c r="GN861" s="113"/>
      <c r="GO861" s="113"/>
      <c r="GP861" s="113"/>
      <c r="GQ861" s="113"/>
      <c r="GR861" s="113"/>
      <c r="GS861" s="113"/>
      <c r="GT861" s="113"/>
      <c r="GU861" s="113"/>
      <c r="GV861" s="113"/>
      <c r="GW861" s="113"/>
      <c r="GX861" s="113"/>
      <c r="GY861" s="113"/>
      <c r="GZ861" s="113"/>
      <c r="HA861" s="113"/>
      <c r="HB861" s="113"/>
      <c r="HC861" s="113"/>
      <c r="HD861" s="113"/>
      <c r="HE861" s="113"/>
      <c r="HF861" s="113"/>
      <c r="HG861" s="113"/>
      <c r="HH861" s="113"/>
      <c r="HI861" s="113"/>
      <c r="HJ861" s="113"/>
      <c r="HK861" s="113"/>
      <c r="HL861" s="113"/>
      <c r="HM861" s="113"/>
      <c r="HN861" s="113"/>
      <c r="HO861" s="113"/>
      <c r="HP861" s="113"/>
      <c r="HQ861" s="113"/>
      <c r="HR861" s="113"/>
      <c r="HS861" s="113"/>
      <c r="HT861" s="113"/>
      <c r="HU861" s="113"/>
      <c r="HV861" s="113"/>
      <c r="HW861" s="113"/>
      <c r="HX861" s="113"/>
      <c r="HY861" s="113"/>
      <c r="HZ861" s="113"/>
      <c r="IA861" s="113"/>
      <c r="IB861" s="113"/>
      <c r="IC861" s="113"/>
      <c r="ID861" s="113"/>
      <c r="IE861" s="113"/>
      <c r="IF861" s="113"/>
      <c r="IG861" s="113"/>
      <c r="IH861" s="113"/>
      <c r="II861" s="113"/>
      <c r="IJ861" s="113"/>
      <c r="IK861" s="113"/>
      <c r="IL861" s="113"/>
      <c r="IM861" s="113"/>
      <c r="IN861" s="113"/>
      <c r="IO861" s="113"/>
      <c r="IP861" s="113"/>
      <c r="IQ861" s="113"/>
      <c r="IR861" s="113"/>
      <c r="IS861" s="113"/>
      <c r="IT861" s="113"/>
      <c r="IU861" s="113"/>
      <c r="IV861" s="113"/>
    </row>
    <row r="862" customFormat="false" ht="35.65" hidden="false" customHeight="true" outlineLevel="0" collapsed="false">
      <c r="A862" s="86" t="s">
        <v>2540</v>
      </c>
      <c r="B862" s="375" t="s">
        <v>2541</v>
      </c>
      <c r="C862" s="86"/>
      <c r="D862" s="86"/>
      <c r="E862" s="86"/>
      <c r="F862" s="89" t="n">
        <v>45288</v>
      </c>
      <c r="G862" s="63" t="s">
        <v>208</v>
      </c>
      <c r="H862" s="56" t="n">
        <v>3144</v>
      </c>
      <c r="I862" s="91" t="s">
        <v>39</v>
      </c>
      <c r="J862" s="58" t="n">
        <v>161.8</v>
      </c>
      <c r="K862" s="56" t="n">
        <v>6719</v>
      </c>
      <c r="L862" s="91" t="s">
        <v>39</v>
      </c>
      <c r="M862" s="58" t="n">
        <v>604.5</v>
      </c>
      <c r="N862" s="56" t="n">
        <v>215.9</v>
      </c>
      <c r="O862" s="91" t="s">
        <v>39</v>
      </c>
      <c r="P862" s="58" t="n">
        <v>21.15</v>
      </c>
      <c r="Q862" s="56" t="n">
        <v>5079</v>
      </c>
      <c r="R862" s="91" t="s">
        <v>39</v>
      </c>
      <c r="S862" s="58" t="n">
        <v>256.1</v>
      </c>
      <c r="T862" s="56" t="n">
        <v>2901.8</v>
      </c>
      <c r="U862" s="91" t="s">
        <v>39</v>
      </c>
      <c r="V862" s="58" t="n">
        <v>2820</v>
      </c>
      <c r="W862" s="77" t="s">
        <v>2542</v>
      </c>
      <c r="X862" s="57"/>
      <c r="Y862" s="58"/>
      <c r="Z862" s="77" t="s">
        <v>2543</v>
      </c>
      <c r="AA862" s="70"/>
      <c r="AB862" s="58"/>
      <c r="AC862" s="69"/>
      <c r="AD862" s="69"/>
      <c r="AE862" s="69"/>
      <c r="BM862" s="113"/>
      <c r="BN862" s="113"/>
      <c r="BO862" s="113"/>
      <c r="BP862" s="113"/>
      <c r="BQ862" s="113"/>
      <c r="BR862" s="113"/>
      <c r="BS862" s="113"/>
      <c r="BT862" s="113"/>
      <c r="BU862" s="113"/>
      <c r="BV862" s="113"/>
      <c r="BW862" s="113"/>
      <c r="BX862" s="113"/>
      <c r="BY862" s="113"/>
      <c r="BZ862" s="113"/>
      <c r="CA862" s="113"/>
      <c r="CB862" s="113"/>
      <c r="CC862" s="113"/>
      <c r="CD862" s="113"/>
      <c r="CE862" s="113"/>
      <c r="CF862" s="113"/>
      <c r="CG862" s="113"/>
      <c r="CH862" s="113"/>
      <c r="CI862" s="113"/>
      <c r="CJ862" s="113"/>
      <c r="CK862" s="113"/>
      <c r="CL862" s="113"/>
      <c r="CM862" s="113"/>
      <c r="CN862" s="113"/>
      <c r="CO862" s="113"/>
      <c r="CP862" s="113"/>
      <c r="CQ862" s="113"/>
      <c r="CR862" s="113"/>
      <c r="CS862" s="113"/>
      <c r="CT862" s="113"/>
      <c r="CU862" s="113"/>
      <c r="CV862" s="113"/>
      <c r="CW862" s="113"/>
      <c r="CX862" s="113"/>
      <c r="CY862" s="113"/>
      <c r="CZ862" s="113"/>
      <c r="DA862" s="113"/>
      <c r="DB862" s="113"/>
      <c r="DC862" s="113"/>
      <c r="DD862" s="113"/>
      <c r="DE862" s="113"/>
      <c r="DF862" s="113"/>
      <c r="DG862" s="113"/>
      <c r="DH862" s="113"/>
      <c r="DI862" s="113"/>
      <c r="DJ862" s="113"/>
      <c r="DK862" s="113"/>
      <c r="DL862" s="113"/>
      <c r="DM862" s="113"/>
      <c r="DN862" s="113"/>
      <c r="DO862" s="113"/>
      <c r="DP862" s="113"/>
      <c r="DQ862" s="113"/>
      <c r="DR862" s="113"/>
      <c r="DS862" s="113"/>
      <c r="DT862" s="113"/>
      <c r="DU862" s="113"/>
      <c r="DV862" s="113"/>
      <c r="DW862" s="113"/>
      <c r="DX862" s="113"/>
      <c r="DY862" s="113"/>
      <c r="DZ862" s="113"/>
      <c r="EA862" s="113"/>
      <c r="EB862" s="113"/>
      <c r="EC862" s="113"/>
      <c r="ED862" s="113"/>
      <c r="EE862" s="113"/>
      <c r="EF862" s="113"/>
      <c r="EG862" s="113"/>
      <c r="EH862" s="113"/>
      <c r="EI862" s="113"/>
      <c r="EJ862" s="113"/>
      <c r="EK862" s="113"/>
      <c r="EL862" s="113"/>
      <c r="EM862" s="113"/>
      <c r="EN862" s="113"/>
      <c r="EO862" s="113"/>
      <c r="EP862" s="113"/>
      <c r="EQ862" s="113"/>
      <c r="ER862" s="113"/>
      <c r="ES862" s="113"/>
      <c r="ET862" s="113"/>
      <c r="EU862" s="113"/>
      <c r="EV862" s="113"/>
      <c r="EW862" s="113"/>
      <c r="EX862" s="113"/>
      <c r="EY862" s="113"/>
      <c r="EZ862" s="113"/>
      <c r="FA862" s="113"/>
      <c r="FB862" s="113"/>
      <c r="FC862" s="113"/>
      <c r="FD862" s="113"/>
      <c r="FE862" s="113"/>
      <c r="FF862" s="113"/>
      <c r="FG862" s="113"/>
      <c r="FH862" s="113"/>
      <c r="FI862" s="113"/>
      <c r="FJ862" s="113"/>
      <c r="FK862" s="113"/>
      <c r="FL862" s="113"/>
      <c r="FM862" s="113"/>
      <c r="FN862" s="113"/>
      <c r="FO862" s="113"/>
      <c r="FP862" s="113"/>
      <c r="FQ862" s="113"/>
      <c r="FR862" s="113"/>
      <c r="FS862" s="113"/>
      <c r="FT862" s="113"/>
      <c r="FU862" s="113"/>
      <c r="FV862" s="113"/>
      <c r="FW862" s="113"/>
      <c r="FX862" s="113"/>
      <c r="FY862" s="113"/>
      <c r="FZ862" s="113"/>
      <c r="GA862" s="113"/>
      <c r="GB862" s="113"/>
      <c r="GC862" s="113"/>
      <c r="GD862" s="113"/>
      <c r="GE862" s="113"/>
      <c r="GF862" s="113"/>
      <c r="GG862" s="113"/>
      <c r="GH862" s="113"/>
      <c r="GI862" s="113"/>
      <c r="GJ862" s="113"/>
      <c r="GK862" s="113"/>
      <c r="GL862" s="113"/>
      <c r="GM862" s="113"/>
      <c r="GN862" s="113"/>
      <c r="GO862" s="113"/>
      <c r="GP862" s="113"/>
      <c r="GQ862" s="113"/>
      <c r="GR862" s="113"/>
      <c r="GS862" s="113"/>
      <c r="GT862" s="113"/>
      <c r="GU862" s="113"/>
      <c r="GV862" s="113"/>
      <c r="GW862" s="113"/>
      <c r="GX862" s="113"/>
      <c r="GY862" s="113"/>
      <c r="GZ862" s="113"/>
      <c r="HA862" s="113"/>
      <c r="HB862" s="113"/>
      <c r="HC862" s="113"/>
      <c r="HD862" s="113"/>
      <c r="HE862" s="113"/>
      <c r="HF862" s="113"/>
      <c r="HG862" s="113"/>
      <c r="HH862" s="113"/>
      <c r="HI862" s="113"/>
      <c r="HJ862" s="113"/>
      <c r="HK862" s="113"/>
      <c r="HL862" s="113"/>
      <c r="HM862" s="113"/>
      <c r="HN862" s="113"/>
      <c r="HO862" s="113"/>
      <c r="HP862" s="113"/>
      <c r="HQ862" s="113"/>
      <c r="HR862" s="113"/>
      <c r="HS862" s="113"/>
      <c r="HT862" s="113"/>
      <c r="HU862" s="113"/>
      <c r="HV862" s="113"/>
      <c r="HW862" s="113"/>
      <c r="HX862" s="113"/>
      <c r="HY862" s="113"/>
      <c r="HZ862" s="113"/>
      <c r="IA862" s="113"/>
      <c r="IB862" s="113"/>
      <c r="IC862" s="113"/>
      <c r="ID862" s="113"/>
      <c r="IE862" s="113"/>
      <c r="IF862" s="113"/>
      <c r="IG862" s="113"/>
      <c r="IH862" s="113"/>
      <c r="II862" s="113"/>
      <c r="IJ862" s="113"/>
      <c r="IK862" s="113"/>
      <c r="IL862" s="113"/>
      <c r="IM862" s="113"/>
      <c r="IN862" s="113"/>
      <c r="IO862" s="113"/>
      <c r="IP862" s="113"/>
      <c r="IQ862" s="113"/>
      <c r="IR862" s="113"/>
      <c r="IS862" s="113"/>
      <c r="IT862" s="113"/>
      <c r="IU862" s="113"/>
      <c r="IV862" s="113"/>
    </row>
    <row r="863" customFormat="false" ht="41.45" hidden="false" customHeight="true" outlineLevel="0" collapsed="false">
      <c r="A863" s="86"/>
      <c r="B863" s="86" t="s">
        <v>2544</v>
      </c>
      <c r="C863" s="86"/>
      <c r="D863" s="86"/>
      <c r="E863" s="86"/>
      <c r="F863" s="89"/>
      <c r="G863" s="63" t="s">
        <v>176</v>
      </c>
      <c r="H863" s="209" t="str">
        <f aca="false">ROUND(H862*81/1000,2)&amp;" ppb"</f>
        <v>254.66 ppb</v>
      </c>
      <c r="I863" s="91" t="s">
        <v>39</v>
      </c>
      <c r="J863" s="210" t="str">
        <f aca="false">ROUND(J862*81/1000,2)&amp;" ppb"</f>
        <v>13.11 ppb</v>
      </c>
      <c r="K863" s="209" t="str">
        <f aca="false">ROUND(K862*81/1000,2)&amp;" ppb"</f>
        <v>544.24 ppb</v>
      </c>
      <c r="L863" s="91" t="s">
        <v>39</v>
      </c>
      <c r="M863" s="210" t="str">
        <f aca="false">ROUND(M862*81/1000,2)&amp;" ppb"</f>
        <v>48.96 ppb</v>
      </c>
      <c r="N863" s="209" t="str">
        <f aca="false">ROUND(N862*1760/1000,2)&amp;" ppb"</f>
        <v>379.98 ppb</v>
      </c>
      <c r="O863" s="91" t="s">
        <v>39</v>
      </c>
      <c r="P863" s="210" t="str">
        <f aca="false">ROUND(P862*1760/1000,2)&amp;" ppb"</f>
        <v>37.22 ppb</v>
      </c>
      <c r="Q863" s="209" t="str">
        <f aca="false">ROUND(Q862*246/1000,2)&amp;" ppb"</f>
        <v>1249.43 ppb</v>
      </c>
      <c r="R863" s="91" t="s">
        <v>39</v>
      </c>
      <c r="S863" s="210" t="str">
        <f aca="false">ROUND(S862*246/1000,2)&amp;" ppb"</f>
        <v>63 ppb</v>
      </c>
      <c r="T863" s="209" t="str">
        <f aca="false">ROUND(T862*32300/1000000,2)&amp;" ppm"</f>
        <v>93.73 ppm</v>
      </c>
      <c r="U863" s="91" t="s">
        <v>39</v>
      </c>
      <c r="V863" s="210" t="str">
        <f aca="false">ROUND(V862*32300/1000000,2)&amp;" ppm"</f>
        <v>91.09 ppm</v>
      </c>
      <c r="W863" s="71"/>
      <c r="X863" s="70"/>
      <c r="Y863" s="72"/>
      <c r="Z863" s="71"/>
      <c r="AA863" s="70"/>
      <c r="AB863" s="72"/>
      <c r="AC863" s="73"/>
      <c r="AD863" s="70"/>
      <c r="AE863" s="74"/>
      <c r="BM863" s="113"/>
      <c r="BN863" s="113"/>
      <c r="BO863" s="113"/>
      <c r="BP863" s="113"/>
      <c r="BQ863" s="113"/>
      <c r="BR863" s="113"/>
      <c r="BS863" s="113"/>
      <c r="BT863" s="113"/>
      <c r="BU863" s="113"/>
      <c r="BV863" s="113"/>
      <c r="BW863" s="113"/>
      <c r="BX863" s="113"/>
      <c r="BY863" s="113"/>
      <c r="BZ863" s="113"/>
      <c r="CA863" s="113"/>
      <c r="CB863" s="113"/>
      <c r="CC863" s="113"/>
      <c r="CD863" s="113"/>
      <c r="CE863" s="113"/>
      <c r="CF863" s="113"/>
      <c r="CG863" s="113"/>
      <c r="CH863" s="113"/>
      <c r="CI863" s="113"/>
      <c r="CJ863" s="113"/>
      <c r="CK863" s="113"/>
      <c r="CL863" s="113"/>
      <c r="CM863" s="113"/>
      <c r="CN863" s="113"/>
      <c r="CO863" s="113"/>
      <c r="CP863" s="113"/>
      <c r="CQ863" s="113"/>
      <c r="CR863" s="113"/>
      <c r="CS863" s="113"/>
      <c r="CT863" s="113"/>
      <c r="CU863" s="113"/>
      <c r="CV863" s="113"/>
      <c r="CW863" s="113"/>
      <c r="CX863" s="113"/>
      <c r="CY863" s="113"/>
      <c r="CZ863" s="113"/>
      <c r="DA863" s="113"/>
      <c r="DB863" s="113"/>
      <c r="DC863" s="113"/>
      <c r="DD863" s="113"/>
      <c r="DE863" s="113"/>
      <c r="DF863" s="113"/>
      <c r="DG863" s="113"/>
      <c r="DH863" s="113"/>
      <c r="DI863" s="113"/>
      <c r="DJ863" s="113"/>
      <c r="DK863" s="113"/>
      <c r="DL863" s="113"/>
      <c r="DM863" s="113"/>
      <c r="DN863" s="113"/>
      <c r="DO863" s="113"/>
      <c r="DP863" s="113"/>
      <c r="DQ863" s="113"/>
      <c r="DR863" s="113"/>
      <c r="DS863" s="113"/>
      <c r="DT863" s="113"/>
      <c r="DU863" s="113"/>
      <c r="DV863" s="113"/>
      <c r="DW863" s="113"/>
      <c r="DX863" s="113"/>
      <c r="DY863" s="113"/>
      <c r="DZ863" s="113"/>
      <c r="EA863" s="113"/>
      <c r="EB863" s="113"/>
      <c r="EC863" s="113"/>
      <c r="ED863" s="113"/>
      <c r="EE863" s="113"/>
      <c r="EF863" s="113"/>
      <c r="EG863" s="113"/>
      <c r="EH863" s="113"/>
      <c r="EI863" s="113"/>
      <c r="EJ863" s="113"/>
      <c r="EK863" s="113"/>
      <c r="EL863" s="113"/>
      <c r="EM863" s="113"/>
      <c r="EN863" s="113"/>
      <c r="EO863" s="113"/>
      <c r="EP863" s="113"/>
      <c r="EQ863" s="113"/>
      <c r="ER863" s="113"/>
      <c r="ES863" s="113"/>
      <c r="ET863" s="113"/>
      <c r="EU863" s="113"/>
      <c r="EV863" s="113"/>
      <c r="EW863" s="113"/>
      <c r="EX863" s="113"/>
      <c r="EY863" s="113"/>
      <c r="EZ863" s="113"/>
      <c r="FA863" s="113"/>
      <c r="FB863" s="113"/>
      <c r="FC863" s="113"/>
      <c r="FD863" s="113"/>
      <c r="FE863" s="113"/>
      <c r="FF863" s="113"/>
      <c r="FG863" s="113"/>
      <c r="FH863" s="113"/>
      <c r="FI863" s="113"/>
      <c r="FJ863" s="113"/>
      <c r="FK863" s="113"/>
      <c r="FL863" s="113"/>
      <c r="FM863" s="113"/>
      <c r="FN863" s="113"/>
      <c r="FO863" s="113"/>
      <c r="FP863" s="113"/>
      <c r="FQ863" s="113"/>
      <c r="FR863" s="113"/>
      <c r="FS863" s="113"/>
      <c r="FT863" s="113"/>
      <c r="FU863" s="113"/>
      <c r="FV863" s="113"/>
      <c r="FW863" s="113"/>
      <c r="FX863" s="113"/>
      <c r="FY863" s="113"/>
      <c r="FZ863" s="113"/>
      <c r="GA863" s="113"/>
      <c r="GB863" s="113"/>
      <c r="GC863" s="113"/>
      <c r="GD863" s="113"/>
      <c r="GE863" s="113"/>
      <c r="GF863" s="113"/>
      <c r="GG863" s="113"/>
      <c r="GH863" s="113"/>
      <c r="GI863" s="113"/>
      <c r="GJ863" s="113"/>
      <c r="GK863" s="113"/>
      <c r="GL863" s="113"/>
      <c r="GM863" s="113"/>
      <c r="GN863" s="113"/>
      <c r="GO863" s="113"/>
      <c r="GP863" s="113"/>
      <c r="GQ863" s="113"/>
      <c r="GR863" s="113"/>
      <c r="GS863" s="113"/>
      <c r="GT863" s="113"/>
      <c r="GU863" s="113"/>
      <c r="GV863" s="113"/>
      <c r="GW863" s="113"/>
      <c r="GX863" s="113"/>
      <c r="GY863" s="113"/>
      <c r="GZ863" s="113"/>
      <c r="HA863" s="113"/>
      <c r="HB863" s="113"/>
      <c r="HC863" s="113"/>
      <c r="HD863" s="113"/>
      <c r="HE863" s="113"/>
      <c r="HF863" s="113"/>
      <c r="HG863" s="113"/>
      <c r="HH863" s="113"/>
      <c r="HI863" s="113"/>
      <c r="HJ863" s="113"/>
      <c r="HK863" s="113"/>
      <c r="HL863" s="113"/>
      <c r="HM863" s="113"/>
      <c r="HN863" s="113"/>
      <c r="HO863" s="113"/>
      <c r="HP863" s="113"/>
      <c r="HQ863" s="113"/>
      <c r="HR863" s="113"/>
      <c r="HS863" s="113"/>
      <c r="HT863" s="113"/>
      <c r="HU863" s="113"/>
      <c r="HV863" s="113"/>
      <c r="HW863" s="113"/>
      <c r="HX863" s="113"/>
      <c r="HY863" s="113"/>
      <c r="HZ863" s="113"/>
      <c r="IA863" s="113"/>
      <c r="IB863" s="113"/>
      <c r="IC863" s="113"/>
      <c r="ID863" s="113"/>
      <c r="IE863" s="113"/>
      <c r="IF863" s="113"/>
      <c r="IG863" s="113"/>
      <c r="IH863" s="113"/>
      <c r="II863" s="113"/>
      <c r="IJ863" s="113"/>
      <c r="IK863" s="113"/>
      <c r="IL863" s="113"/>
      <c r="IM863" s="113"/>
      <c r="IN863" s="113"/>
      <c r="IO863" s="113"/>
      <c r="IP863" s="113"/>
      <c r="IQ863" s="113"/>
      <c r="IR863" s="113"/>
      <c r="IS863" s="113"/>
      <c r="IT863" s="113"/>
      <c r="IU863" s="113"/>
      <c r="IV863" s="113"/>
    </row>
    <row r="864" customFormat="false" ht="35.65" hidden="false" customHeight="true" outlineLevel="0" collapsed="false">
      <c r="A864" s="86"/>
      <c r="B864" s="86" t="s">
        <v>2442</v>
      </c>
      <c r="C864" s="86"/>
      <c r="D864" s="86"/>
      <c r="E864" s="86"/>
      <c r="F864" s="89"/>
      <c r="G864" s="63" t="s">
        <v>111</v>
      </c>
      <c r="H864" s="134" t="s">
        <v>115</v>
      </c>
      <c r="I864" s="134"/>
      <c r="J864" s="134"/>
      <c r="K864" s="108"/>
      <c r="L864" s="109" t="s">
        <v>80</v>
      </c>
      <c r="M864" s="110"/>
      <c r="N864" s="135"/>
      <c r="O864" s="109" t="s">
        <v>81</v>
      </c>
      <c r="P864" s="136"/>
      <c r="Q864" s="135"/>
      <c r="R864" s="109" t="s">
        <v>117</v>
      </c>
      <c r="S864" s="136"/>
      <c r="T864" s="111"/>
      <c r="U864" s="109"/>
      <c r="V864" s="137"/>
      <c r="W864" s="111"/>
      <c r="X864" s="109"/>
      <c r="Y864" s="137"/>
      <c r="Z864" s="111"/>
      <c r="AA864" s="109"/>
      <c r="AB864" s="137"/>
      <c r="AC864" s="108"/>
      <c r="AD864" s="109"/>
      <c r="AE864" s="110"/>
      <c r="BM864" s="113"/>
      <c r="BN864" s="113"/>
      <c r="BO864" s="113"/>
      <c r="BP864" s="113"/>
      <c r="BQ864" s="113"/>
      <c r="BR864" s="113"/>
      <c r="BS864" s="113"/>
      <c r="BT864" s="113"/>
      <c r="BU864" s="113"/>
      <c r="BV864" s="113"/>
      <c r="BW864" s="113"/>
      <c r="BX864" s="113"/>
      <c r="BY864" s="113"/>
      <c r="BZ864" s="113"/>
      <c r="CA864" s="113"/>
      <c r="CB864" s="113"/>
      <c r="CC864" s="113"/>
      <c r="CD864" s="113"/>
      <c r="CE864" s="113"/>
      <c r="CF864" s="113"/>
      <c r="CG864" s="113"/>
      <c r="CH864" s="113"/>
      <c r="CI864" s="113"/>
      <c r="CJ864" s="113"/>
      <c r="CK864" s="113"/>
      <c r="CL864" s="113"/>
      <c r="CM864" s="113"/>
      <c r="CN864" s="113"/>
      <c r="CO864" s="113"/>
      <c r="CP864" s="113"/>
      <c r="CQ864" s="113"/>
      <c r="CR864" s="113"/>
      <c r="CS864" s="113"/>
      <c r="CT864" s="113"/>
      <c r="CU864" s="113"/>
      <c r="CV864" s="113"/>
      <c r="CW864" s="113"/>
      <c r="CX864" s="113"/>
      <c r="CY864" s="113"/>
      <c r="CZ864" s="113"/>
      <c r="DA864" s="113"/>
      <c r="DB864" s="113"/>
      <c r="DC864" s="113"/>
      <c r="DD864" s="113"/>
      <c r="DE864" s="113"/>
      <c r="DF864" s="113"/>
      <c r="DG864" s="113"/>
      <c r="DH864" s="113"/>
      <c r="DI864" s="113"/>
      <c r="DJ864" s="113"/>
      <c r="DK864" s="113"/>
      <c r="DL864" s="113"/>
      <c r="DM864" s="113"/>
      <c r="DN864" s="113"/>
      <c r="DO864" s="113"/>
      <c r="DP864" s="113"/>
      <c r="DQ864" s="113"/>
      <c r="DR864" s="113"/>
      <c r="DS864" s="113"/>
      <c r="DT864" s="113"/>
      <c r="DU864" s="113"/>
      <c r="DV864" s="113"/>
      <c r="DW864" s="113"/>
      <c r="DX864" s="113"/>
      <c r="DY864" s="113"/>
      <c r="DZ864" s="113"/>
      <c r="EA864" s="113"/>
      <c r="EB864" s="113"/>
      <c r="EC864" s="113"/>
      <c r="ED864" s="113"/>
      <c r="EE864" s="113"/>
      <c r="EF864" s="113"/>
      <c r="EG864" s="113"/>
      <c r="EH864" s="113"/>
      <c r="EI864" s="113"/>
      <c r="EJ864" s="113"/>
      <c r="EK864" s="113"/>
      <c r="EL864" s="113"/>
      <c r="EM864" s="113"/>
      <c r="EN864" s="113"/>
      <c r="EO864" s="113"/>
      <c r="EP864" s="113"/>
      <c r="EQ864" s="113"/>
      <c r="ER864" s="113"/>
      <c r="ES864" s="113"/>
      <c r="ET864" s="113"/>
      <c r="EU864" s="113"/>
      <c r="EV864" s="113"/>
      <c r="EW864" s="113"/>
      <c r="EX864" s="113"/>
      <c r="EY864" s="113"/>
      <c r="EZ864" s="113"/>
      <c r="FA864" s="113"/>
      <c r="FB864" s="113"/>
      <c r="FC864" s="113"/>
      <c r="FD864" s="113"/>
      <c r="FE864" s="113"/>
      <c r="FF864" s="113"/>
      <c r="FG864" s="113"/>
      <c r="FH864" s="113"/>
      <c r="FI864" s="113"/>
      <c r="FJ864" s="113"/>
      <c r="FK864" s="113"/>
      <c r="FL864" s="113"/>
      <c r="FM864" s="113"/>
      <c r="FN864" s="113"/>
      <c r="FO864" s="113"/>
      <c r="FP864" s="113"/>
      <c r="FQ864" s="113"/>
      <c r="FR864" s="113"/>
      <c r="FS864" s="113"/>
      <c r="FT864" s="113"/>
      <c r="FU864" s="113"/>
      <c r="FV864" s="113"/>
      <c r="FW864" s="113"/>
      <c r="FX864" s="113"/>
      <c r="FY864" s="113"/>
      <c r="FZ864" s="113"/>
      <c r="GA864" s="113"/>
      <c r="GB864" s="113"/>
      <c r="GC864" s="113"/>
      <c r="GD864" s="113"/>
      <c r="GE864" s="113"/>
      <c r="GF864" s="113"/>
      <c r="GG864" s="113"/>
      <c r="GH864" s="113"/>
      <c r="GI864" s="113"/>
      <c r="GJ864" s="113"/>
      <c r="GK864" s="113"/>
      <c r="GL864" s="113"/>
      <c r="GM864" s="113"/>
      <c r="GN864" s="113"/>
      <c r="GO864" s="113"/>
      <c r="GP864" s="113"/>
      <c r="GQ864" s="113"/>
      <c r="GR864" s="113"/>
      <c r="GS864" s="113"/>
      <c r="GT864" s="113"/>
      <c r="GU864" s="113"/>
      <c r="GV864" s="113"/>
      <c r="GW864" s="113"/>
      <c r="GX864" s="113"/>
      <c r="GY864" s="113"/>
      <c r="GZ864" s="113"/>
      <c r="HA864" s="113"/>
      <c r="HB864" s="113"/>
      <c r="HC864" s="113"/>
      <c r="HD864" s="113"/>
      <c r="HE864" s="113"/>
      <c r="HF864" s="113"/>
      <c r="HG864" s="113"/>
      <c r="HH864" s="113"/>
      <c r="HI864" s="113"/>
      <c r="HJ864" s="113"/>
      <c r="HK864" s="113"/>
      <c r="HL864" s="113"/>
      <c r="HM864" s="113"/>
      <c r="HN864" s="113"/>
      <c r="HO864" s="113"/>
      <c r="HP864" s="113"/>
      <c r="HQ864" s="113"/>
      <c r="HR864" s="113"/>
      <c r="HS864" s="113"/>
      <c r="HT864" s="113"/>
      <c r="HU864" s="113"/>
      <c r="HV864" s="113"/>
      <c r="HW864" s="113"/>
      <c r="HX864" s="113"/>
      <c r="HY864" s="113"/>
      <c r="HZ864" s="113"/>
      <c r="IA864" s="113"/>
      <c r="IB864" s="113"/>
      <c r="IC864" s="113"/>
      <c r="ID864" s="113"/>
      <c r="IE864" s="113"/>
      <c r="IF864" s="113"/>
      <c r="IG864" s="113"/>
      <c r="IH864" s="113"/>
      <c r="II864" s="113"/>
      <c r="IJ864" s="113"/>
      <c r="IK864" s="113"/>
      <c r="IL864" s="113"/>
      <c r="IM864" s="113"/>
      <c r="IN864" s="113"/>
      <c r="IO864" s="113"/>
      <c r="IP864" s="113"/>
      <c r="IQ864" s="113"/>
      <c r="IR864" s="113"/>
      <c r="IS864" s="113"/>
      <c r="IT864" s="113"/>
      <c r="IU864" s="113"/>
      <c r="IV864" s="113"/>
    </row>
    <row r="865" customFormat="false" ht="35.65" hidden="false" customHeight="true" outlineLevel="0" collapsed="false">
      <c r="A865" s="236"/>
      <c r="B865" s="86"/>
      <c r="C865" s="86"/>
      <c r="D865" s="86"/>
      <c r="E865" s="86"/>
      <c r="F865" s="89"/>
      <c r="G865" s="63" t="s">
        <v>208</v>
      </c>
      <c r="H865" s="56" t="n">
        <v>1439.3</v>
      </c>
      <c r="I865" s="98" t="s">
        <v>39</v>
      </c>
      <c r="J865" s="58" t="n">
        <v>1707</v>
      </c>
      <c r="K865" s="77" t="s">
        <v>2545</v>
      </c>
      <c r="L865" s="57"/>
      <c r="M865" s="58"/>
      <c r="N865" s="56" t="n">
        <v>132.08</v>
      </c>
      <c r="O865" s="98" t="s">
        <v>39</v>
      </c>
      <c r="P865" s="58" t="n">
        <v>109</v>
      </c>
      <c r="Q865" s="56" t="n">
        <v>4354</v>
      </c>
      <c r="R865" s="98" t="s">
        <v>39</v>
      </c>
      <c r="S865" s="58" t="n">
        <v>307.1</v>
      </c>
      <c r="T865" s="56"/>
      <c r="U865" s="70"/>
      <c r="V865" s="58"/>
      <c r="W865" s="56"/>
      <c r="X865" s="70"/>
      <c r="Y865" s="58"/>
      <c r="Z865" s="73"/>
      <c r="AA865" s="73"/>
      <c r="AB865" s="73"/>
      <c r="AC865" s="71"/>
      <c r="AD865" s="70"/>
      <c r="AE865" s="58"/>
      <c r="BM865" s="113"/>
      <c r="BN865" s="113"/>
      <c r="BO865" s="113"/>
      <c r="BP865" s="113"/>
      <c r="BQ865" s="113"/>
      <c r="BR865" s="113"/>
      <c r="BS865" s="113"/>
      <c r="BT865" s="113"/>
      <c r="BU865" s="113"/>
      <c r="BV865" s="113"/>
      <c r="BW865" s="113"/>
      <c r="BX865" s="113"/>
      <c r="BY865" s="113"/>
      <c r="BZ865" s="113"/>
      <c r="CA865" s="113"/>
      <c r="CB865" s="113"/>
      <c r="CC865" s="113"/>
      <c r="CD865" s="113"/>
      <c r="CE865" s="113"/>
      <c r="CF865" s="113"/>
      <c r="CG865" s="113"/>
      <c r="CH865" s="113"/>
      <c r="CI865" s="113"/>
      <c r="CJ865" s="113"/>
      <c r="CK865" s="113"/>
      <c r="CL865" s="113"/>
      <c r="CM865" s="113"/>
      <c r="CN865" s="113"/>
      <c r="CO865" s="113"/>
      <c r="CP865" s="113"/>
      <c r="CQ865" s="113"/>
      <c r="CR865" s="113"/>
      <c r="CS865" s="113"/>
      <c r="CT865" s="113"/>
      <c r="CU865" s="113"/>
      <c r="CV865" s="113"/>
      <c r="CW865" s="113"/>
      <c r="CX865" s="113"/>
      <c r="CY865" s="113"/>
      <c r="CZ865" s="113"/>
      <c r="DA865" s="113"/>
      <c r="DB865" s="113"/>
      <c r="DC865" s="113"/>
      <c r="DD865" s="113"/>
      <c r="DE865" s="113"/>
      <c r="DF865" s="113"/>
      <c r="DG865" s="113"/>
      <c r="DH865" s="113"/>
      <c r="DI865" s="113"/>
      <c r="DJ865" s="113"/>
      <c r="DK865" s="113"/>
      <c r="DL865" s="113"/>
      <c r="DM865" s="113"/>
      <c r="DN865" s="113"/>
      <c r="DO865" s="113"/>
      <c r="DP865" s="113"/>
      <c r="DQ865" s="113"/>
      <c r="DR865" s="113"/>
      <c r="DS865" s="113"/>
      <c r="DT865" s="113"/>
      <c r="DU865" s="113"/>
      <c r="DV865" s="113"/>
      <c r="DW865" s="113"/>
      <c r="DX865" s="113"/>
      <c r="DY865" s="113"/>
      <c r="DZ865" s="113"/>
      <c r="EA865" s="113"/>
      <c r="EB865" s="113"/>
      <c r="EC865" s="113"/>
      <c r="ED865" s="113"/>
      <c r="EE865" s="113"/>
      <c r="EF865" s="113"/>
      <c r="EG865" s="113"/>
      <c r="EH865" s="113"/>
      <c r="EI865" s="113"/>
      <c r="EJ865" s="113"/>
      <c r="EK865" s="113"/>
      <c r="EL865" s="113"/>
      <c r="EM865" s="113"/>
      <c r="EN865" s="113"/>
      <c r="EO865" s="113"/>
      <c r="EP865" s="113"/>
      <c r="EQ865" s="113"/>
      <c r="ER865" s="113"/>
      <c r="ES865" s="113"/>
      <c r="ET865" s="113"/>
      <c r="EU865" s="113"/>
      <c r="EV865" s="113"/>
      <c r="EW865" s="113"/>
      <c r="EX865" s="113"/>
      <c r="EY865" s="113"/>
      <c r="EZ865" s="113"/>
      <c r="FA865" s="113"/>
      <c r="FB865" s="113"/>
      <c r="FC865" s="113"/>
      <c r="FD865" s="113"/>
      <c r="FE865" s="113"/>
      <c r="FF865" s="113"/>
      <c r="FG865" s="113"/>
      <c r="FH865" s="113"/>
      <c r="FI865" s="113"/>
      <c r="FJ865" s="113"/>
      <c r="FK865" s="113"/>
      <c r="FL865" s="113"/>
      <c r="FM865" s="113"/>
      <c r="FN865" s="113"/>
      <c r="FO865" s="113"/>
      <c r="FP865" s="113"/>
      <c r="FQ865" s="113"/>
      <c r="FR865" s="113"/>
      <c r="FS865" s="113"/>
      <c r="FT865" s="113"/>
      <c r="FU865" s="113"/>
      <c r="FV865" s="113"/>
      <c r="FW865" s="113"/>
      <c r="FX865" s="113"/>
      <c r="FY865" s="113"/>
      <c r="FZ865" s="113"/>
      <c r="GA865" s="113"/>
      <c r="GB865" s="113"/>
      <c r="GC865" s="113"/>
      <c r="GD865" s="113"/>
      <c r="GE865" s="113"/>
      <c r="GF865" s="113"/>
      <c r="GG865" s="113"/>
      <c r="GH865" s="113"/>
      <c r="GI865" s="113"/>
      <c r="GJ865" s="113"/>
      <c r="GK865" s="113"/>
      <c r="GL865" s="113"/>
      <c r="GM865" s="113"/>
      <c r="GN865" s="113"/>
      <c r="GO865" s="113"/>
      <c r="GP865" s="113"/>
      <c r="GQ865" s="113"/>
      <c r="GR865" s="113"/>
      <c r="GS865" s="113"/>
      <c r="GT865" s="113"/>
      <c r="GU865" s="113"/>
      <c r="GV865" s="113"/>
      <c r="GW865" s="113"/>
      <c r="GX865" s="113"/>
      <c r="GY865" s="113"/>
      <c r="GZ865" s="113"/>
      <c r="HA865" s="113"/>
      <c r="HB865" s="113"/>
      <c r="HC865" s="113"/>
      <c r="HD865" s="113"/>
      <c r="HE865" s="113"/>
      <c r="HF865" s="113"/>
      <c r="HG865" s="113"/>
      <c r="HH865" s="113"/>
      <c r="HI865" s="113"/>
      <c r="HJ865" s="113"/>
      <c r="HK865" s="113"/>
      <c r="HL865" s="113"/>
      <c r="HM865" s="113"/>
      <c r="HN865" s="113"/>
      <c r="HO865" s="113"/>
      <c r="HP865" s="113"/>
      <c r="HQ865" s="113"/>
      <c r="HR865" s="113"/>
      <c r="HS865" s="113"/>
      <c r="HT865" s="113"/>
      <c r="HU865" s="113"/>
      <c r="HV865" s="113"/>
      <c r="HW865" s="113"/>
      <c r="HX865" s="113"/>
      <c r="HY865" s="113"/>
      <c r="HZ865" s="113"/>
      <c r="IA865" s="113"/>
      <c r="IB865" s="113"/>
      <c r="IC865" s="113"/>
      <c r="ID865" s="113"/>
      <c r="IE865" s="113"/>
      <c r="IF865" s="113"/>
      <c r="IG865" s="113"/>
      <c r="IH865" s="113"/>
      <c r="II865" s="113"/>
      <c r="IJ865" s="113"/>
      <c r="IK865" s="113"/>
      <c r="IL865" s="113"/>
      <c r="IM865" s="113"/>
      <c r="IN865" s="113"/>
      <c r="IO865" s="113"/>
      <c r="IP865" s="113"/>
      <c r="IQ865" s="113"/>
      <c r="IR865" s="113"/>
      <c r="IS865" s="113"/>
      <c r="IT865" s="113"/>
      <c r="IU865" s="113"/>
      <c r="IV865" s="113"/>
    </row>
    <row r="866" customFormat="false" ht="35.65" hidden="false" customHeight="true" outlineLevel="0" collapsed="false">
      <c r="A866" s="239"/>
      <c r="B866" s="239"/>
      <c r="C866" s="51"/>
      <c r="D866" s="51"/>
      <c r="E866" s="51"/>
      <c r="F866" s="53"/>
      <c r="G866" s="63" t="s">
        <v>176</v>
      </c>
      <c r="H866" s="209" t="str">
        <f aca="false">ROUND(H865*81/1000,2)&amp;" ppb"</f>
        <v>116.58 ppb</v>
      </c>
      <c r="I866" s="91" t="s">
        <v>39</v>
      </c>
      <c r="J866" s="210" t="str">
        <f aca="false">ROUND(J865*81/1000,2)&amp;" ppb"</f>
        <v>138.27 ppb</v>
      </c>
      <c r="K866" s="71"/>
      <c r="L866" s="57"/>
      <c r="M866" s="72"/>
      <c r="N866" s="56"/>
      <c r="O866" s="70"/>
      <c r="P866" s="58"/>
      <c r="Q866" s="209" t="str">
        <f aca="false">ROUND(Q865*246/1000,2)&amp;" ppb"</f>
        <v>1071.08 ppb</v>
      </c>
      <c r="R866" s="91" t="s">
        <v>39</v>
      </c>
      <c r="S866" s="210" t="str">
        <f aca="false">ROUND(S865*246/1000,2)&amp;" ppb"</f>
        <v>75.55 ppb</v>
      </c>
      <c r="T866" s="71"/>
      <c r="U866" s="72"/>
      <c r="V866" s="72"/>
      <c r="W866" s="56"/>
      <c r="X866" s="70"/>
      <c r="Y866" s="72"/>
      <c r="Z866" s="73"/>
      <c r="AA866" s="72"/>
      <c r="AB866" s="72"/>
      <c r="AC866" s="71"/>
      <c r="AD866" s="70"/>
      <c r="AE866" s="72"/>
      <c r="BM866" s="113"/>
      <c r="BN866" s="113"/>
      <c r="BO866" s="113"/>
      <c r="BP866" s="113"/>
      <c r="BQ866" s="113"/>
      <c r="BR866" s="113"/>
      <c r="BS866" s="113"/>
      <c r="BT866" s="113"/>
      <c r="BU866" s="113"/>
      <c r="BV866" s="113"/>
      <c r="BW866" s="113"/>
      <c r="BX866" s="113"/>
      <c r="BY866" s="113"/>
      <c r="BZ866" s="113"/>
      <c r="CA866" s="113"/>
      <c r="CB866" s="113"/>
      <c r="CC866" s="113"/>
      <c r="CD866" s="113"/>
      <c r="CE866" s="113"/>
      <c r="CF866" s="113"/>
      <c r="CG866" s="113"/>
      <c r="CH866" s="113"/>
      <c r="CI866" s="113"/>
      <c r="CJ866" s="113"/>
      <c r="CK866" s="113"/>
      <c r="CL866" s="113"/>
      <c r="CM866" s="113"/>
      <c r="CN866" s="113"/>
      <c r="CO866" s="113"/>
      <c r="CP866" s="113"/>
      <c r="CQ866" s="113"/>
      <c r="CR866" s="113"/>
      <c r="CS866" s="113"/>
      <c r="CT866" s="113"/>
      <c r="CU866" s="113"/>
      <c r="CV866" s="113"/>
      <c r="CW866" s="113"/>
      <c r="CX866" s="113"/>
      <c r="CY866" s="113"/>
      <c r="CZ866" s="113"/>
      <c r="DA866" s="113"/>
      <c r="DB866" s="113"/>
      <c r="DC866" s="113"/>
      <c r="DD866" s="113"/>
      <c r="DE866" s="113"/>
      <c r="DF866" s="113"/>
      <c r="DG866" s="113"/>
      <c r="DH866" s="113"/>
      <c r="DI866" s="113"/>
      <c r="DJ866" s="113"/>
      <c r="DK866" s="113"/>
      <c r="DL866" s="113"/>
      <c r="DM866" s="113"/>
      <c r="DN866" s="113"/>
      <c r="DO866" s="113"/>
      <c r="DP866" s="113"/>
      <c r="DQ866" s="113"/>
      <c r="DR866" s="113"/>
      <c r="DS866" s="113"/>
      <c r="DT866" s="113"/>
      <c r="DU866" s="113"/>
      <c r="DV866" s="113"/>
      <c r="DW866" s="113"/>
      <c r="DX866" s="113"/>
      <c r="DY866" s="113"/>
      <c r="DZ866" s="113"/>
      <c r="EA866" s="113"/>
      <c r="EB866" s="113"/>
      <c r="EC866" s="113"/>
      <c r="ED866" s="113"/>
      <c r="EE866" s="113"/>
      <c r="EF866" s="113"/>
      <c r="EG866" s="113"/>
      <c r="EH866" s="113"/>
      <c r="EI866" s="113"/>
      <c r="EJ866" s="113"/>
      <c r="EK866" s="113"/>
      <c r="EL866" s="113"/>
      <c r="EM866" s="113"/>
      <c r="EN866" s="113"/>
      <c r="EO866" s="113"/>
      <c r="EP866" s="113"/>
      <c r="EQ866" s="113"/>
      <c r="ER866" s="113"/>
      <c r="ES866" s="113"/>
      <c r="ET866" s="113"/>
      <c r="EU866" s="113"/>
      <c r="EV866" s="113"/>
      <c r="EW866" s="113"/>
      <c r="EX866" s="113"/>
      <c r="EY866" s="113"/>
      <c r="EZ866" s="113"/>
      <c r="FA866" s="113"/>
      <c r="FB866" s="113"/>
      <c r="FC866" s="113"/>
      <c r="FD866" s="113"/>
      <c r="FE866" s="113"/>
      <c r="FF866" s="113"/>
      <c r="FG866" s="113"/>
      <c r="FH866" s="113"/>
      <c r="FI866" s="113"/>
      <c r="FJ866" s="113"/>
      <c r="FK866" s="113"/>
      <c r="FL866" s="113"/>
      <c r="FM866" s="113"/>
      <c r="FN866" s="113"/>
      <c r="FO866" s="113"/>
      <c r="FP866" s="113"/>
      <c r="FQ866" s="113"/>
      <c r="FR866" s="113"/>
      <c r="FS866" s="113"/>
      <c r="FT866" s="113"/>
      <c r="FU866" s="113"/>
      <c r="FV866" s="113"/>
      <c r="FW866" s="113"/>
      <c r="FX866" s="113"/>
      <c r="FY866" s="113"/>
      <c r="FZ866" s="113"/>
      <c r="GA866" s="113"/>
      <c r="GB866" s="113"/>
      <c r="GC866" s="113"/>
      <c r="GD866" s="113"/>
      <c r="GE866" s="113"/>
      <c r="GF866" s="113"/>
      <c r="GG866" s="113"/>
      <c r="GH866" s="113"/>
      <c r="GI866" s="113"/>
      <c r="GJ866" s="113"/>
      <c r="GK866" s="113"/>
      <c r="GL866" s="113"/>
      <c r="GM866" s="113"/>
      <c r="GN866" s="113"/>
      <c r="GO866" s="113"/>
      <c r="GP866" s="113"/>
      <c r="GQ866" s="113"/>
      <c r="GR866" s="113"/>
      <c r="GS866" s="113"/>
      <c r="GT866" s="113"/>
      <c r="GU866" s="113"/>
      <c r="GV866" s="113"/>
      <c r="GW866" s="113"/>
      <c r="GX866" s="113"/>
      <c r="GY866" s="113"/>
      <c r="GZ866" s="113"/>
      <c r="HA866" s="113"/>
      <c r="HB866" s="113"/>
      <c r="HC866" s="113"/>
      <c r="HD866" s="113"/>
      <c r="HE866" s="113"/>
      <c r="HF866" s="113"/>
      <c r="HG866" s="113"/>
      <c r="HH866" s="113"/>
      <c r="HI866" s="113"/>
      <c r="HJ866" s="113"/>
      <c r="HK866" s="113"/>
      <c r="HL866" s="113"/>
      <c r="HM866" s="113"/>
      <c r="HN866" s="113"/>
      <c r="HO866" s="113"/>
      <c r="HP866" s="113"/>
      <c r="HQ866" s="113"/>
      <c r="HR866" s="113"/>
      <c r="HS866" s="113"/>
      <c r="HT866" s="113"/>
      <c r="HU866" s="113"/>
      <c r="HV866" s="113"/>
      <c r="HW866" s="113"/>
      <c r="HX866" s="113"/>
      <c r="HY866" s="113"/>
      <c r="HZ866" s="113"/>
      <c r="IA866" s="113"/>
      <c r="IB866" s="113"/>
      <c r="IC866" s="113"/>
      <c r="ID866" s="113"/>
      <c r="IE866" s="113"/>
      <c r="IF866" s="113"/>
      <c r="IG866" s="113"/>
      <c r="IH866" s="113"/>
      <c r="II866" s="113"/>
      <c r="IJ866" s="113"/>
      <c r="IK866" s="113"/>
      <c r="IL866" s="113"/>
      <c r="IM866" s="113"/>
      <c r="IN866" s="113"/>
      <c r="IO866" s="113"/>
      <c r="IP866" s="113"/>
      <c r="IQ866" s="113"/>
      <c r="IR866" s="113"/>
      <c r="IS866" s="113"/>
      <c r="IT866" s="113"/>
      <c r="IU866" s="113"/>
      <c r="IV866" s="113"/>
    </row>
    <row r="867" customFormat="false" ht="56.35" hidden="false" customHeight="true" outlineLevel="0" collapsed="false">
      <c r="A867" s="227" t="s">
        <v>2546</v>
      </c>
      <c r="B867" s="372" t="s">
        <v>2547</v>
      </c>
      <c r="C867" s="203" t="s">
        <v>2548</v>
      </c>
      <c r="D867" s="25" t="n">
        <v>6.805</v>
      </c>
      <c r="E867" s="26" t="n">
        <v>240809</v>
      </c>
      <c r="F867" s="27" t="n">
        <v>45513</v>
      </c>
      <c r="G867" s="28" t="s">
        <v>111</v>
      </c>
      <c r="H867" s="108"/>
      <c r="I867" s="109" t="s">
        <v>27</v>
      </c>
      <c r="J867" s="110"/>
      <c r="K867" s="108"/>
      <c r="L867" s="109" t="s">
        <v>28</v>
      </c>
      <c r="M867" s="110"/>
      <c r="N867" s="108"/>
      <c r="O867" s="109" t="s">
        <v>29</v>
      </c>
      <c r="P867" s="110"/>
      <c r="Q867" s="108"/>
      <c r="R867" s="109" t="s">
        <v>30</v>
      </c>
      <c r="S867" s="110"/>
      <c r="T867" s="111"/>
      <c r="U867" s="109" t="s">
        <v>112</v>
      </c>
      <c r="V867" s="110"/>
      <c r="W867" s="108"/>
      <c r="X867" s="109" t="s">
        <v>32</v>
      </c>
      <c r="Y867" s="110"/>
      <c r="Z867" s="108"/>
      <c r="AA867" s="109" t="s">
        <v>98</v>
      </c>
      <c r="AB867" s="110"/>
      <c r="AC867" s="112" t="s">
        <v>34</v>
      </c>
      <c r="AD867" s="112"/>
      <c r="AE867" s="112"/>
      <c r="BM867" s="113"/>
      <c r="BN867" s="113"/>
      <c r="BO867" s="113"/>
      <c r="BP867" s="113"/>
      <c r="BQ867" s="113"/>
      <c r="BR867" s="113"/>
      <c r="BS867" s="113"/>
      <c r="BT867" s="113"/>
      <c r="BU867" s="113"/>
      <c r="BV867" s="113"/>
      <c r="BW867" s="113"/>
      <c r="BX867" s="113"/>
      <c r="BY867" s="113"/>
      <c r="BZ867" s="113"/>
      <c r="CA867" s="113"/>
      <c r="CB867" s="113"/>
      <c r="CC867" s="113"/>
      <c r="CD867" s="113"/>
      <c r="CE867" s="113"/>
      <c r="CF867" s="113"/>
      <c r="CG867" s="113"/>
      <c r="CH867" s="113"/>
      <c r="CI867" s="113"/>
      <c r="CJ867" s="113"/>
      <c r="CK867" s="113"/>
      <c r="CL867" s="113"/>
      <c r="CM867" s="113"/>
      <c r="CN867" s="113"/>
      <c r="CO867" s="113"/>
      <c r="CP867" s="113"/>
      <c r="CQ867" s="113"/>
      <c r="CR867" s="113"/>
      <c r="CS867" s="113"/>
      <c r="CT867" s="113"/>
      <c r="CU867" s="113"/>
      <c r="CV867" s="113"/>
      <c r="CW867" s="113"/>
      <c r="CX867" s="113"/>
      <c r="CY867" s="113"/>
      <c r="CZ867" s="113"/>
      <c r="DA867" s="113"/>
      <c r="DB867" s="113"/>
      <c r="DC867" s="113"/>
      <c r="DD867" s="113"/>
      <c r="DE867" s="113"/>
      <c r="DF867" s="113"/>
      <c r="DG867" s="113"/>
      <c r="DH867" s="113"/>
      <c r="DI867" s="113"/>
      <c r="DJ867" s="113"/>
      <c r="DK867" s="113"/>
      <c r="DL867" s="113"/>
      <c r="DM867" s="113"/>
      <c r="DN867" s="113"/>
      <c r="DO867" s="113"/>
      <c r="DP867" s="113"/>
      <c r="DQ867" s="113"/>
      <c r="DR867" s="113"/>
      <c r="DS867" s="113"/>
      <c r="DT867" s="113"/>
      <c r="DU867" s="113"/>
      <c r="DV867" s="113"/>
      <c r="DW867" s="113"/>
      <c r="DX867" s="113"/>
      <c r="DY867" s="113"/>
      <c r="DZ867" s="113"/>
      <c r="EA867" s="113"/>
      <c r="EB867" s="113"/>
      <c r="EC867" s="113"/>
      <c r="ED867" s="113"/>
      <c r="EE867" s="113"/>
      <c r="EF867" s="113"/>
      <c r="EG867" s="113"/>
      <c r="EH867" s="113"/>
      <c r="EI867" s="113"/>
      <c r="EJ867" s="113"/>
      <c r="EK867" s="113"/>
      <c r="EL867" s="113"/>
      <c r="EM867" s="113"/>
      <c r="EN867" s="113"/>
      <c r="EO867" s="113"/>
      <c r="EP867" s="113"/>
      <c r="EQ867" s="113"/>
      <c r="ER867" s="113"/>
      <c r="ES867" s="113"/>
      <c r="ET867" s="113"/>
      <c r="EU867" s="113"/>
      <c r="EV867" s="113"/>
      <c r="EW867" s="113"/>
      <c r="EX867" s="113"/>
      <c r="EY867" s="113"/>
      <c r="EZ867" s="113"/>
      <c r="FA867" s="113"/>
      <c r="FB867" s="113"/>
      <c r="FC867" s="113"/>
      <c r="FD867" s="113"/>
      <c r="FE867" s="113"/>
      <c r="FF867" s="113"/>
      <c r="FG867" s="113"/>
      <c r="FH867" s="113"/>
      <c r="FI867" s="113"/>
      <c r="FJ867" s="113"/>
      <c r="FK867" s="113"/>
      <c r="FL867" s="113"/>
      <c r="FM867" s="113"/>
      <c r="FN867" s="113"/>
      <c r="FO867" s="113"/>
      <c r="FP867" s="113"/>
      <c r="FQ867" s="113"/>
      <c r="FR867" s="113"/>
      <c r="FS867" s="113"/>
      <c r="FT867" s="113"/>
      <c r="FU867" s="113"/>
      <c r="FV867" s="113"/>
      <c r="FW867" s="113"/>
      <c r="FX867" s="113"/>
      <c r="FY867" s="113"/>
      <c r="FZ867" s="113"/>
      <c r="GA867" s="113"/>
      <c r="GB867" s="113"/>
      <c r="GC867" s="113"/>
      <c r="GD867" s="113"/>
      <c r="GE867" s="113"/>
      <c r="GF867" s="113"/>
      <c r="GG867" s="113"/>
      <c r="GH867" s="113"/>
      <c r="GI867" s="113"/>
      <c r="GJ867" s="113"/>
      <c r="GK867" s="113"/>
      <c r="GL867" s="113"/>
      <c r="GM867" s="113"/>
      <c r="GN867" s="113"/>
      <c r="GO867" s="113"/>
      <c r="GP867" s="113"/>
      <c r="GQ867" s="113"/>
      <c r="GR867" s="113"/>
      <c r="GS867" s="113"/>
      <c r="GT867" s="113"/>
      <c r="GU867" s="113"/>
      <c r="GV867" s="113"/>
      <c r="GW867" s="113"/>
      <c r="GX867" s="113"/>
      <c r="GY867" s="113"/>
      <c r="GZ867" s="113"/>
      <c r="HA867" s="113"/>
      <c r="HB867" s="113"/>
      <c r="HC867" s="113"/>
      <c r="HD867" s="113"/>
      <c r="HE867" s="113"/>
      <c r="HF867" s="113"/>
      <c r="HG867" s="113"/>
      <c r="HH867" s="113"/>
      <c r="HI867" s="113"/>
      <c r="HJ867" s="113"/>
      <c r="HK867" s="113"/>
      <c r="HL867" s="113"/>
      <c r="HM867" s="113"/>
      <c r="HN867" s="113"/>
      <c r="HO867" s="113"/>
      <c r="HP867" s="113"/>
      <c r="HQ867" s="113"/>
      <c r="HR867" s="113"/>
      <c r="HS867" s="113"/>
      <c r="HT867" s="113"/>
      <c r="HU867" s="113"/>
      <c r="HV867" s="113"/>
      <c r="HW867" s="113"/>
      <c r="HX867" s="113"/>
      <c r="HY867" s="113"/>
      <c r="HZ867" s="113"/>
      <c r="IA867" s="113"/>
      <c r="IB867" s="113"/>
      <c r="IC867" s="113"/>
      <c r="ID867" s="113"/>
      <c r="IE867" s="113"/>
      <c r="IF867" s="113"/>
      <c r="IG867" s="113"/>
      <c r="IH867" s="113"/>
      <c r="II867" s="113"/>
      <c r="IJ867" s="113"/>
      <c r="IK867" s="113"/>
      <c r="IL867" s="113"/>
      <c r="IM867" s="113"/>
      <c r="IN867" s="113"/>
      <c r="IO867" s="113"/>
      <c r="IP867" s="113"/>
      <c r="IQ867" s="113"/>
      <c r="IR867" s="113"/>
      <c r="IS867" s="113"/>
      <c r="IT867" s="113"/>
      <c r="IU867" s="113"/>
      <c r="IV867" s="113"/>
    </row>
    <row r="868" customFormat="false" ht="29.05" hidden="false" customHeight="true" outlineLevel="0" collapsed="false">
      <c r="A868" s="93" t="s">
        <v>2549</v>
      </c>
      <c r="B868" s="93" t="s">
        <v>2550</v>
      </c>
      <c r="C868" s="93"/>
      <c r="D868" s="93"/>
      <c r="E868" s="93"/>
      <c r="F868" s="96" t="n">
        <v>45520</v>
      </c>
      <c r="G868" s="28" t="s">
        <v>208</v>
      </c>
      <c r="H868" s="311" t="s">
        <v>2551</v>
      </c>
      <c r="I868" s="33"/>
      <c r="J868" s="36"/>
      <c r="K868" s="311" t="n">
        <v>96.71</v>
      </c>
      <c r="L868" s="33" t="s">
        <v>39</v>
      </c>
      <c r="M868" s="36" t="n">
        <v>41.83</v>
      </c>
      <c r="N868" s="311" t="n">
        <v>5.639</v>
      </c>
      <c r="O868" s="33" t="s">
        <v>39</v>
      </c>
      <c r="P868" s="36" t="n">
        <v>1.373</v>
      </c>
      <c r="Q868" s="311" t="n">
        <v>1.182</v>
      </c>
      <c r="R868" s="33" t="s">
        <v>39</v>
      </c>
      <c r="S868" s="36" t="n">
        <v>3.94</v>
      </c>
      <c r="T868" s="311" t="n">
        <v>91.677</v>
      </c>
      <c r="U868" s="33" t="s">
        <v>39</v>
      </c>
      <c r="V868" s="36" t="n">
        <v>99.82</v>
      </c>
      <c r="W868" s="35" t="n">
        <v>0.60186</v>
      </c>
      <c r="X868" s="313" t="s">
        <v>39</v>
      </c>
      <c r="Y868" s="36" t="n">
        <v>11.42</v>
      </c>
      <c r="Z868" s="35" t="n">
        <v>1.96</v>
      </c>
      <c r="AA868" s="33" t="s">
        <v>39</v>
      </c>
      <c r="AB868" s="36" t="n">
        <v>5.252</v>
      </c>
      <c r="AC868" s="167"/>
      <c r="AD868" s="167"/>
      <c r="AE868" s="167"/>
      <c r="BM868" s="113"/>
      <c r="BN868" s="113"/>
      <c r="BO868" s="113"/>
      <c r="BP868" s="113"/>
      <c r="BQ868" s="113"/>
      <c r="BR868" s="113"/>
      <c r="BS868" s="113"/>
      <c r="BT868" s="113"/>
      <c r="BU868" s="113"/>
      <c r="BV868" s="113"/>
      <c r="BW868" s="113"/>
      <c r="BX868" s="113"/>
      <c r="BY868" s="113"/>
      <c r="BZ868" s="113"/>
      <c r="CA868" s="113"/>
      <c r="CB868" s="113"/>
      <c r="CC868" s="113"/>
      <c r="CD868" s="113"/>
      <c r="CE868" s="113"/>
      <c r="CF868" s="113"/>
      <c r="CG868" s="113"/>
      <c r="CH868" s="113"/>
      <c r="CI868" s="113"/>
      <c r="CJ868" s="113"/>
      <c r="CK868" s="113"/>
      <c r="CL868" s="113"/>
      <c r="CM868" s="113"/>
      <c r="CN868" s="113"/>
      <c r="CO868" s="113"/>
      <c r="CP868" s="113"/>
      <c r="CQ868" s="113"/>
      <c r="CR868" s="113"/>
      <c r="CS868" s="113"/>
      <c r="CT868" s="113"/>
      <c r="CU868" s="113"/>
      <c r="CV868" s="113"/>
      <c r="CW868" s="113"/>
      <c r="CX868" s="113"/>
      <c r="CY868" s="113"/>
      <c r="CZ868" s="113"/>
      <c r="DA868" s="113"/>
      <c r="DB868" s="113"/>
      <c r="DC868" s="113"/>
      <c r="DD868" s="113"/>
      <c r="DE868" s="113"/>
      <c r="DF868" s="113"/>
      <c r="DG868" s="113"/>
      <c r="DH868" s="113"/>
      <c r="DI868" s="113"/>
      <c r="DJ868" s="113"/>
      <c r="DK868" s="113"/>
      <c r="DL868" s="113"/>
      <c r="DM868" s="113"/>
      <c r="DN868" s="113"/>
      <c r="DO868" s="113"/>
      <c r="DP868" s="113"/>
      <c r="DQ868" s="113"/>
      <c r="DR868" s="113"/>
      <c r="DS868" s="113"/>
      <c r="DT868" s="113"/>
      <c r="DU868" s="113"/>
      <c r="DV868" s="113"/>
      <c r="DW868" s="113"/>
      <c r="DX868" s="113"/>
      <c r="DY868" s="113"/>
      <c r="DZ868" s="113"/>
      <c r="EA868" s="113"/>
      <c r="EB868" s="113"/>
      <c r="EC868" s="113"/>
      <c r="ED868" s="113"/>
      <c r="EE868" s="113"/>
      <c r="EF868" s="113"/>
      <c r="EG868" s="113"/>
      <c r="EH868" s="113"/>
      <c r="EI868" s="113"/>
      <c r="EJ868" s="113"/>
      <c r="EK868" s="113"/>
      <c r="EL868" s="113"/>
      <c r="EM868" s="113"/>
      <c r="EN868" s="113"/>
      <c r="EO868" s="113"/>
      <c r="EP868" s="113"/>
      <c r="EQ868" s="113"/>
      <c r="ER868" s="113"/>
      <c r="ES868" s="113"/>
      <c r="ET868" s="113"/>
      <c r="EU868" s="113"/>
      <c r="EV868" s="113"/>
      <c r="EW868" s="113"/>
      <c r="EX868" s="113"/>
      <c r="EY868" s="113"/>
      <c r="EZ868" s="113"/>
      <c r="FA868" s="113"/>
      <c r="FB868" s="113"/>
      <c r="FC868" s="113"/>
      <c r="FD868" s="113"/>
      <c r="FE868" s="113"/>
      <c r="FF868" s="113"/>
      <c r="FG868" s="113"/>
      <c r="FH868" s="113"/>
      <c r="FI868" s="113"/>
      <c r="FJ868" s="113"/>
      <c r="FK868" s="113"/>
      <c r="FL868" s="113"/>
      <c r="FM868" s="113"/>
      <c r="FN868" s="113"/>
      <c r="FO868" s="113"/>
      <c r="FP868" s="113"/>
      <c r="FQ868" s="113"/>
      <c r="FR868" s="113"/>
      <c r="FS868" s="113"/>
      <c r="FT868" s="113"/>
      <c r="FU868" s="113"/>
      <c r="FV868" s="113"/>
      <c r="FW868" s="113"/>
      <c r="FX868" s="113"/>
      <c r="FY868" s="113"/>
      <c r="FZ868" s="113"/>
      <c r="GA868" s="113"/>
      <c r="GB868" s="113"/>
      <c r="GC868" s="113"/>
      <c r="GD868" s="113"/>
      <c r="GE868" s="113"/>
      <c r="GF868" s="113"/>
      <c r="GG868" s="113"/>
      <c r="GH868" s="113"/>
      <c r="GI868" s="113"/>
      <c r="GJ868" s="113"/>
      <c r="GK868" s="113"/>
      <c r="GL868" s="113"/>
      <c r="GM868" s="113"/>
      <c r="GN868" s="113"/>
      <c r="GO868" s="113"/>
      <c r="GP868" s="113"/>
      <c r="GQ868" s="113"/>
      <c r="GR868" s="113"/>
      <c r="GS868" s="113"/>
      <c r="GT868" s="113"/>
      <c r="GU868" s="113"/>
      <c r="GV868" s="113"/>
      <c r="GW868" s="113"/>
      <c r="GX868" s="113"/>
      <c r="GY868" s="113"/>
      <c r="GZ868" s="113"/>
      <c r="HA868" s="113"/>
      <c r="HB868" s="113"/>
      <c r="HC868" s="113"/>
      <c r="HD868" s="113"/>
      <c r="HE868" s="113"/>
      <c r="HF868" s="113"/>
      <c r="HG868" s="113"/>
      <c r="HH868" s="113"/>
      <c r="HI868" s="113"/>
      <c r="HJ868" s="113"/>
      <c r="HK868" s="113"/>
      <c r="HL868" s="113"/>
      <c r="HM868" s="113"/>
      <c r="HN868" s="113"/>
      <c r="HO868" s="113"/>
      <c r="HP868" s="113"/>
      <c r="HQ868" s="113"/>
      <c r="HR868" s="113"/>
      <c r="HS868" s="113"/>
      <c r="HT868" s="113"/>
      <c r="HU868" s="113"/>
      <c r="HV868" s="113"/>
      <c r="HW868" s="113"/>
      <c r="HX868" s="113"/>
      <c r="HY868" s="113"/>
      <c r="HZ868" s="113"/>
      <c r="IA868" s="113"/>
      <c r="IB868" s="113"/>
      <c r="IC868" s="113"/>
      <c r="ID868" s="113"/>
      <c r="IE868" s="113"/>
      <c r="IF868" s="113"/>
      <c r="IG868" s="113"/>
      <c r="IH868" s="113"/>
      <c r="II868" s="113"/>
      <c r="IJ868" s="113"/>
      <c r="IK868" s="113"/>
      <c r="IL868" s="113"/>
      <c r="IM868" s="113"/>
      <c r="IN868" s="113"/>
      <c r="IO868" s="113"/>
      <c r="IP868" s="113"/>
      <c r="IQ868" s="113"/>
      <c r="IR868" s="113"/>
      <c r="IS868" s="113"/>
      <c r="IT868" s="113"/>
      <c r="IU868" s="113"/>
      <c r="IV868" s="113"/>
    </row>
    <row r="869" customFormat="false" ht="39.8" hidden="false" customHeight="true" outlineLevel="0" collapsed="false">
      <c r="A869" s="93"/>
      <c r="B869" s="93"/>
      <c r="C869" s="93"/>
      <c r="D869" s="93"/>
      <c r="E869" s="93"/>
      <c r="F869" s="96"/>
      <c r="G869" s="28" t="s">
        <v>176</v>
      </c>
      <c r="H869" s="205" t="str">
        <f aca="false">"&lt;"&amp;ROUND(RIGHT(H868,LEN(H868)-1)*81/1000,2)&amp;" ppb"</f>
        <v>&lt;0.31 ppb</v>
      </c>
      <c r="I869" s="33"/>
      <c r="J869" s="206"/>
      <c r="K869" s="205" t="str">
        <f aca="false">ROUND(K868*81/1000,2)&amp;" ppb"</f>
        <v>7.83 ppb</v>
      </c>
      <c r="L869" s="33" t="s">
        <v>39</v>
      </c>
      <c r="M869" s="206" t="str">
        <f aca="false">ROUND(M868*81/1000,2)&amp;" ppb"</f>
        <v>3.39 ppb</v>
      </c>
      <c r="N869" s="205" t="str">
        <f aca="false">ROUND(N868*1760/1000,2)&amp;" ppb"</f>
        <v>9.92 ppb</v>
      </c>
      <c r="O869" s="33" t="s">
        <v>39</v>
      </c>
      <c r="P869" s="206" t="str">
        <f aca="false">ROUND(P868*1760/1000,2)&amp;" ppb"</f>
        <v>2.42 ppb</v>
      </c>
      <c r="Q869" s="205" t="str">
        <f aca="false">ROUND(Q868*246/1000,2)&amp;" ppb"</f>
        <v>0.29 ppb</v>
      </c>
      <c r="R869" s="33" t="s">
        <v>39</v>
      </c>
      <c r="S869" s="206" t="str">
        <f aca="false">ROUND(S868*246/1000,2)&amp;" ppb"</f>
        <v>0.97 ppb</v>
      </c>
      <c r="T869" s="205" t="str">
        <f aca="false">ROUND(T868*32300/1000000,2)&amp;" ppm"</f>
        <v>2.96 ppm</v>
      </c>
      <c r="U869" s="33" t="s">
        <v>39</v>
      </c>
      <c r="V869" s="206" t="str">
        <f aca="false">ROUND(V868*32300/1000000,2)&amp;" ppm"</f>
        <v>3.22 ppm</v>
      </c>
      <c r="W869" s="29"/>
      <c r="X869" s="33"/>
      <c r="Y869" s="31"/>
      <c r="Z869" s="29"/>
      <c r="AA869" s="33"/>
      <c r="AB869" s="31"/>
      <c r="AC869" s="37"/>
      <c r="AD869" s="33"/>
      <c r="AE869" s="38"/>
      <c r="BM869" s="113"/>
      <c r="BN869" s="113"/>
      <c r="BO869" s="113"/>
      <c r="BP869" s="113"/>
      <c r="BQ869" s="113"/>
      <c r="BR869" s="113"/>
      <c r="BS869" s="113"/>
      <c r="BT869" s="113"/>
      <c r="BU869" s="113"/>
      <c r="BV869" s="113"/>
      <c r="BW869" s="113"/>
      <c r="BX869" s="113"/>
      <c r="BY869" s="113"/>
      <c r="BZ869" s="113"/>
      <c r="CA869" s="113"/>
      <c r="CB869" s="113"/>
      <c r="CC869" s="113"/>
      <c r="CD869" s="113"/>
      <c r="CE869" s="113"/>
      <c r="CF869" s="113"/>
      <c r="CG869" s="113"/>
      <c r="CH869" s="113"/>
      <c r="CI869" s="113"/>
      <c r="CJ869" s="113"/>
      <c r="CK869" s="113"/>
      <c r="CL869" s="113"/>
      <c r="CM869" s="113"/>
      <c r="CN869" s="113"/>
      <c r="CO869" s="113"/>
      <c r="CP869" s="113"/>
      <c r="CQ869" s="113"/>
      <c r="CR869" s="113"/>
      <c r="CS869" s="113"/>
      <c r="CT869" s="113"/>
      <c r="CU869" s="113"/>
      <c r="CV869" s="113"/>
      <c r="CW869" s="113"/>
      <c r="CX869" s="113"/>
      <c r="CY869" s="113"/>
      <c r="CZ869" s="113"/>
      <c r="DA869" s="113"/>
      <c r="DB869" s="113"/>
      <c r="DC869" s="113"/>
      <c r="DD869" s="113"/>
      <c r="DE869" s="113"/>
      <c r="DF869" s="113"/>
      <c r="DG869" s="113"/>
      <c r="DH869" s="113"/>
      <c r="DI869" s="113"/>
      <c r="DJ869" s="113"/>
      <c r="DK869" s="113"/>
      <c r="DL869" s="113"/>
      <c r="DM869" s="113"/>
      <c r="DN869" s="113"/>
      <c r="DO869" s="113"/>
      <c r="DP869" s="113"/>
      <c r="DQ869" s="113"/>
      <c r="DR869" s="113"/>
      <c r="DS869" s="113"/>
      <c r="DT869" s="113"/>
      <c r="DU869" s="113"/>
      <c r="DV869" s="113"/>
      <c r="DW869" s="113"/>
      <c r="DX869" s="113"/>
      <c r="DY869" s="113"/>
      <c r="DZ869" s="113"/>
      <c r="EA869" s="113"/>
      <c r="EB869" s="113"/>
      <c r="EC869" s="113"/>
      <c r="ED869" s="113"/>
      <c r="EE869" s="113"/>
      <c r="EF869" s="113"/>
      <c r="EG869" s="113"/>
      <c r="EH869" s="113"/>
      <c r="EI869" s="113"/>
      <c r="EJ869" s="113"/>
      <c r="EK869" s="113"/>
      <c r="EL869" s="113"/>
      <c r="EM869" s="113"/>
      <c r="EN869" s="113"/>
      <c r="EO869" s="113"/>
      <c r="EP869" s="113"/>
      <c r="EQ869" s="113"/>
      <c r="ER869" s="113"/>
      <c r="ES869" s="113"/>
      <c r="ET869" s="113"/>
      <c r="EU869" s="113"/>
      <c r="EV869" s="113"/>
      <c r="EW869" s="113"/>
      <c r="EX869" s="113"/>
      <c r="EY869" s="113"/>
      <c r="EZ869" s="113"/>
      <c r="FA869" s="113"/>
      <c r="FB869" s="113"/>
      <c r="FC869" s="113"/>
      <c r="FD869" s="113"/>
      <c r="FE869" s="113"/>
      <c r="FF869" s="113"/>
      <c r="FG869" s="113"/>
      <c r="FH869" s="113"/>
      <c r="FI869" s="113"/>
      <c r="FJ869" s="113"/>
      <c r="FK869" s="113"/>
      <c r="FL869" s="113"/>
      <c r="FM869" s="113"/>
      <c r="FN869" s="113"/>
      <c r="FO869" s="113"/>
      <c r="FP869" s="113"/>
      <c r="FQ869" s="113"/>
      <c r="FR869" s="113"/>
      <c r="FS869" s="113"/>
      <c r="FT869" s="113"/>
      <c r="FU869" s="113"/>
      <c r="FV869" s="113"/>
      <c r="FW869" s="113"/>
      <c r="FX869" s="113"/>
      <c r="FY869" s="113"/>
      <c r="FZ869" s="113"/>
      <c r="GA869" s="113"/>
      <c r="GB869" s="113"/>
      <c r="GC869" s="113"/>
      <c r="GD869" s="113"/>
      <c r="GE869" s="113"/>
      <c r="GF869" s="113"/>
      <c r="GG869" s="113"/>
      <c r="GH869" s="113"/>
      <c r="GI869" s="113"/>
      <c r="GJ869" s="113"/>
      <c r="GK869" s="113"/>
      <c r="GL869" s="113"/>
      <c r="GM869" s="113"/>
      <c r="GN869" s="113"/>
      <c r="GO869" s="113"/>
      <c r="GP869" s="113"/>
      <c r="GQ869" s="113"/>
      <c r="GR869" s="113"/>
      <c r="GS869" s="113"/>
      <c r="GT869" s="113"/>
      <c r="GU869" s="113"/>
      <c r="GV869" s="113"/>
      <c r="GW869" s="113"/>
      <c r="GX869" s="113"/>
      <c r="GY869" s="113"/>
      <c r="GZ869" s="113"/>
      <c r="HA869" s="113"/>
      <c r="HB869" s="113"/>
      <c r="HC869" s="113"/>
      <c r="HD869" s="113"/>
      <c r="HE869" s="113"/>
      <c r="HF869" s="113"/>
      <c r="HG869" s="113"/>
      <c r="HH869" s="113"/>
      <c r="HI869" s="113"/>
      <c r="HJ869" s="113"/>
      <c r="HK869" s="113"/>
      <c r="HL869" s="113"/>
      <c r="HM869" s="113"/>
      <c r="HN869" s="113"/>
      <c r="HO869" s="113"/>
      <c r="HP869" s="113"/>
      <c r="HQ869" s="113"/>
      <c r="HR869" s="113"/>
      <c r="HS869" s="113"/>
      <c r="HT869" s="113"/>
      <c r="HU869" s="113"/>
      <c r="HV869" s="113"/>
      <c r="HW869" s="113"/>
      <c r="HX869" s="113"/>
      <c r="HY869" s="113"/>
      <c r="HZ869" s="113"/>
      <c r="IA869" s="113"/>
      <c r="IB869" s="113"/>
      <c r="IC869" s="113"/>
      <c r="ID869" s="113"/>
      <c r="IE869" s="113"/>
      <c r="IF869" s="113"/>
      <c r="IG869" s="113"/>
      <c r="IH869" s="113"/>
      <c r="II869" s="113"/>
      <c r="IJ869" s="113"/>
      <c r="IK869" s="113"/>
      <c r="IL869" s="113"/>
      <c r="IM869" s="113"/>
      <c r="IN869" s="113"/>
      <c r="IO869" s="113"/>
      <c r="IP869" s="113"/>
      <c r="IQ869" s="113"/>
      <c r="IR869" s="113"/>
      <c r="IS869" s="113"/>
      <c r="IT869" s="113"/>
      <c r="IU869" s="113"/>
      <c r="IV869" s="113"/>
    </row>
    <row r="870" customFormat="false" ht="30" hidden="false" customHeight="true" outlineLevel="0" collapsed="false">
      <c r="A870" s="93"/>
      <c r="B870" s="93"/>
      <c r="C870" s="93"/>
      <c r="D870" s="93"/>
      <c r="E870" s="93"/>
      <c r="F870" s="96"/>
      <c r="G870" s="28" t="s">
        <v>111</v>
      </c>
      <c r="H870" s="134" t="s">
        <v>115</v>
      </c>
      <c r="I870" s="134"/>
      <c r="J870" s="134"/>
      <c r="K870" s="108"/>
      <c r="L870" s="109" t="s">
        <v>80</v>
      </c>
      <c r="M870" s="110"/>
      <c r="N870" s="135"/>
      <c r="O870" s="109" t="s">
        <v>81</v>
      </c>
      <c r="P870" s="136"/>
      <c r="Q870" s="135"/>
      <c r="R870" s="109" t="s">
        <v>117</v>
      </c>
      <c r="S870" s="136"/>
      <c r="T870" s="111"/>
      <c r="U870" s="109"/>
      <c r="V870" s="137"/>
      <c r="W870" s="111"/>
      <c r="X870" s="109"/>
      <c r="Y870" s="137"/>
      <c r="Z870" s="111"/>
      <c r="AA870" s="109"/>
      <c r="AB870" s="137"/>
      <c r="AC870" s="108"/>
      <c r="AD870" s="109"/>
      <c r="AE870" s="110"/>
      <c r="BM870" s="113"/>
      <c r="BN870" s="113"/>
      <c r="BO870" s="113"/>
      <c r="BP870" s="113"/>
      <c r="BQ870" s="113"/>
      <c r="BR870" s="113"/>
      <c r="BS870" s="113"/>
      <c r="BT870" s="113"/>
      <c r="BU870" s="113"/>
      <c r="BV870" s="113"/>
      <c r="BW870" s="113"/>
      <c r="BX870" s="113"/>
      <c r="BY870" s="113"/>
      <c r="BZ870" s="113"/>
      <c r="CA870" s="113"/>
      <c r="CB870" s="113"/>
      <c r="CC870" s="113"/>
      <c r="CD870" s="113"/>
      <c r="CE870" s="113"/>
      <c r="CF870" s="113"/>
      <c r="CG870" s="113"/>
      <c r="CH870" s="113"/>
      <c r="CI870" s="113"/>
      <c r="CJ870" s="113"/>
      <c r="CK870" s="113"/>
      <c r="CL870" s="113"/>
      <c r="CM870" s="113"/>
      <c r="CN870" s="113"/>
      <c r="CO870" s="113"/>
      <c r="CP870" s="113"/>
      <c r="CQ870" s="113"/>
      <c r="CR870" s="113"/>
      <c r="CS870" s="113"/>
      <c r="CT870" s="113"/>
      <c r="CU870" s="113"/>
      <c r="CV870" s="113"/>
      <c r="CW870" s="113"/>
      <c r="CX870" s="113"/>
      <c r="CY870" s="113"/>
      <c r="CZ870" s="113"/>
      <c r="DA870" s="113"/>
      <c r="DB870" s="113"/>
      <c r="DC870" s="113"/>
      <c r="DD870" s="113"/>
      <c r="DE870" s="113"/>
      <c r="DF870" s="113"/>
      <c r="DG870" s="113"/>
      <c r="DH870" s="113"/>
      <c r="DI870" s="113"/>
      <c r="DJ870" s="113"/>
      <c r="DK870" s="113"/>
      <c r="DL870" s="113"/>
      <c r="DM870" s="113"/>
      <c r="DN870" s="113"/>
      <c r="DO870" s="113"/>
      <c r="DP870" s="113"/>
      <c r="DQ870" s="113"/>
      <c r="DR870" s="113"/>
      <c r="DS870" s="113"/>
      <c r="DT870" s="113"/>
      <c r="DU870" s="113"/>
      <c r="DV870" s="113"/>
      <c r="DW870" s="113"/>
      <c r="DX870" s="113"/>
      <c r="DY870" s="113"/>
      <c r="DZ870" s="113"/>
      <c r="EA870" s="113"/>
      <c r="EB870" s="113"/>
      <c r="EC870" s="113"/>
      <c r="ED870" s="113"/>
      <c r="EE870" s="113"/>
      <c r="EF870" s="113"/>
      <c r="EG870" s="113"/>
      <c r="EH870" s="113"/>
      <c r="EI870" s="113"/>
      <c r="EJ870" s="113"/>
      <c r="EK870" s="113"/>
      <c r="EL870" s="113"/>
      <c r="EM870" s="113"/>
      <c r="EN870" s="113"/>
      <c r="EO870" s="113"/>
      <c r="EP870" s="113"/>
      <c r="EQ870" s="113"/>
      <c r="ER870" s="113"/>
      <c r="ES870" s="113"/>
      <c r="ET870" s="113"/>
      <c r="EU870" s="113"/>
      <c r="EV870" s="113"/>
      <c r="EW870" s="113"/>
      <c r="EX870" s="113"/>
      <c r="EY870" s="113"/>
      <c r="EZ870" s="113"/>
      <c r="FA870" s="113"/>
      <c r="FB870" s="113"/>
      <c r="FC870" s="113"/>
      <c r="FD870" s="113"/>
      <c r="FE870" s="113"/>
      <c r="FF870" s="113"/>
      <c r="FG870" s="113"/>
      <c r="FH870" s="113"/>
      <c r="FI870" s="113"/>
      <c r="FJ870" s="113"/>
      <c r="FK870" s="113"/>
      <c r="FL870" s="113"/>
      <c r="FM870" s="113"/>
      <c r="FN870" s="113"/>
      <c r="FO870" s="113"/>
      <c r="FP870" s="113"/>
      <c r="FQ870" s="113"/>
      <c r="FR870" s="113"/>
      <c r="FS870" s="113"/>
      <c r="FT870" s="113"/>
      <c r="FU870" s="113"/>
      <c r="FV870" s="113"/>
      <c r="FW870" s="113"/>
      <c r="FX870" s="113"/>
      <c r="FY870" s="113"/>
      <c r="FZ870" s="113"/>
      <c r="GA870" s="113"/>
      <c r="GB870" s="113"/>
      <c r="GC870" s="113"/>
      <c r="GD870" s="113"/>
      <c r="GE870" s="113"/>
      <c r="GF870" s="113"/>
      <c r="GG870" s="113"/>
      <c r="GH870" s="113"/>
      <c r="GI870" s="113"/>
      <c r="GJ870" s="113"/>
      <c r="GK870" s="113"/>
      <c r="GL870" s="113"/>
      <c r="GM870" s="113"/>
      <c r="GN870" s="113"/>
      <c r="GO870" s="113"/>
      <c r="GP870" s="113"/>
      <c r="GQ870" s="113"/>
      <c r="GR870" s="113"/>
      <c r="GS870" s="113"/>
      <c r="GT870" s="113"/>
      <c r="GU870" s="113"/>
      <c r="GV870" s="113"/>
      <c r="GW870" s="113"/>
      <c r="GX870" s="113"/>
      <c r="GY870" s="113"/>
      <c r="GZ870" s="113"/>
      <c r="HA870" s="113"/>
      <c r="HB870" s="113"/>
      <c r="HC870" s="113"/>
      <c r="HD870" s="113"/>
      <c r="HE870" s="113"/>
      <c r="HF870" s="113"/>
      <c r="HG870" s="113"/>
      <c r="HH870" s="113"/>
      <c r="HI870" s="113"/>
      <c r="HJ870" s="113"/>
      <c r="HK870" s="113"/>
      <c r="HL870" s="113"/>
      <c r="HM870" s="113"/>
      <c r="HN870" s="113"/>
      <c r="HO870" s="113"/>
      <c r="HP870" s="113"/>
      <c r="HQ870" s="113"/>
      <c r="HR870" s="113"/>
      <c r="HS870" s="113"/>
      <c r="HT870" s="113"/>
      <c r="HU870" s="113"/>
      <c r="HV870" s="113"/>
      <c r="HW870" s="113"/>
      <c r="HX870" s="113"/>
      <c r="HY870" s="113"/>
      <c r="HZ870" s="113"/>
      <c r="IA870" s="113"/>
      <c r="IB870" s="113"/>
      <c r="IC870" s="113"/>
      <c r="ID870" s="113"/>
      <c r="IE870" s="113"/>
      <c r="IF870" s="113"/>
      <c r="IG870" s="113"/>
      <c r="IH870" s="113"/>
      <c r="II870" s="113"/>
      <c r="IJ870" s="113"/>
      <c r="IK870" s="113"/>
      <c r="IL870" s="113"/>
      <c r="IM870" s="113"/>
      <c r="IN870" s="113"/>
      <c r="IO870" s="113"/>
      <c r="IP870" s="113"/>
      <c r="IQ870" s="113"/>
      <c r="IR870" s="113"/>
      <c r="IS870" s="113"/>
      <c r="IT870" s="113"/>
      <c r="IU870" s="113"/>
      <c r="IV870" s="113"/>
    </row>
    <row r="871" customFormat="false" ht="27.6" hidden="false" customHeight="true" outlineLevel="0" collapsed="false">
      <c r="A871" s="230"/>
      <c r="B871" s="93"/>
      <c r="C871" s="93"/>
      <c r="D871" s="93"/>
      <c r="E871" s="93"/>
      <c r="F871" s="96"/>
      <c r="G871" s="28" t="s">
        <v>208</v>
      </c>
      <c r="H871" s="35" t="n">
        <v>6922</v>
      </c>
      <c r="I871" s="313" t="s">
        <v>39</v>
      </c>
      <c r="J871" s="36" t="n">
        <v>407.5</v>
      </c>
      <c r="K871" s="311" t="n">
        <v>27.601</v>
      </c>
      <c r="L871" s="30" t="s">
        <v>39</v>
      </c>
      <c r="M871" s="36" t="n">
        <v>20.78</v>
      </c>
      <c r="N871" s="35" t="n">
        <v>1.3141</v>
      </c>
      <c r="O871" s="313" t="s">
        <v>39</v>
      </c>
      <c r="P871" s="36" t="n">
        <v>3.699</v>
      </c>
      <c r="Q871" s="311" t="n">
        <v>6.323</v>
      </c>
      <c r="R871" s="30" t="s">
        <v>39</v>
      </c>
      <c r="S871" s="36" t="n">
        <v>6.35</v>
      </c>
      <c r="T871" s="311"/>
      <c r="U871" s="33"/>
      <c r="V871" s="36"/>
      <c r="W871" s="311"/>
      <c r="X871" s="33"/>
      <c r="Y871" s="36"/>
      <c r="Z871" s="37"/>
      <c r="AA871" s="37"/>
      <c r="AB871" s="37"/>
      <c r="AC871" s="29"/>
      <c r="AD871" s="33"/>
      <c r="AE871" s="36"/>
      <c r="BM871" s="113"/>
      <c r="BN871" s="113"/>
      <c r="BO871" s="113"/>
      <c r="BP871" s="113"/>
      <c r="BQ871" s="113"/>
      <c r="BR871" s="113"/>
      <c r="BS871" s="113"/>
      <c r="BT871" s="113"/>
      <c r="BU871" s="113"/>
      <c r="BV871" s="113"/>
      <c r="BW871" s="113"/>
      <c r="BX871" s="113"/>
      <c r="BY871" s="113"/>
      <c r="BZ871" s="113"/>
      <c r="CA871" s="113"/>
      <c r="CB871" s="113"/>
      <c r="CC871" s="113"/>
      <c r="CD871" s="113"/>
      <c r="CE871" s="113"/>
      <c r="CF871" s="113"/>
      <c r="CG871" s="113"/>
      <c r="CH871" s="113"/>
      <c r="CI871" s="113"/>
      <c r="CJ871" s="113"/>
      <c r="CK871" s="113"/>
      <c r="CL871" s="113"/>
      <c r="CM871" s="113"/>
      <c r="CN871" s="113"/>
      <c r="CO871" s="113"/>
      <c r="CP871" s="113"/>
      <c r="CQ871" s="113"/>
      <c r="CR871" s="113"/>
      <c r="CS871" s="113"/>
      <c r="CT871" s="113"/>
      <c r="CU871" s="113"/>
      <c r="CV871" s="113"/>
      <c r="CW871" s="113"/>
      <c r="CX871" s="113"/>
      <c r="CY871" s="113"/>
      <c r="CZ871" s="113"/>
      <c r="DA871" s="113"/>
      <c r="DB871" s="113"/>
      <c r="DC871" s="113"/>
      <c r="DD871" s="113"/>
      <c r="DE871" s="113"/>
      <c r="DF871" s="113"/>
      <c r="DG871" s="113"/>
      <c r="DH871" s="113"/>
      <c r="DI871" s="113"/>
      <c r="DJ871" s="113"/>
      <c r="DK871" s="113"/>
      <c r="DL871" s="113"/>
      <c r="DM871" s="113"/>
      <c r="DN871" s="113"/>
      <c r="DO871" s="113"/>
      <c r="DP871" s="113"/>
      <c r="DQ871" s="113"/>
      <c r="DR871" s="113"/>
      <c r="DS871" s="113"/>
      <c r="DT871" s="113"/>
      <c r="DU871" s="113"/>
      <c r="DV871" s="113"/>
      <c r="DW871" s="113"/>
      <c r="DX871" s="113"/>
      <c r="DY871" s="113"/>
      <c r="DZ871" s="113"/>
      <c r="EA871" s="113"/>
      <c r="EB871" s="113"/>
      <c r="EC871" s="113"/>
      <c r="ED871" s="113"/>
      <c r="EE871" s="113"/>
      <c r="EF871" s="113"/>
      <c r="EG871" s="113"/>
      <c r="EH871" s="113"/>
      <c r="EI871" s="113"/>
      <c r="EJ871" s="113"/>
      <c r="EK871" s="113"/>
      <c r="EL871" s="113"/>
      <c r="EM871" s="113"/>
      <c r="EN871" s="113"/>
      <c r="EO871" s="113"/>
      <c r="EP871" s="113"/>
      <c r="EQ871" s="113"/>
      <c r="ER871" s="113"/>
      <c r="ES871" s="113"/>
      <c r="ET871" s="113"/>
      <c r="EU871" s="113"/>
      <c r="EV871" s="113"/>
      <c r="EW871" s="113"/>
      <c r="EX871" s="113"/>
      <c r="EY871" s="113"/>
      <c r="EZ871" s="113"/>
      <c r="FA871" s="113"/>
      <c r="FB871" s="113"/>
      <c r="FC871" s="113"/>
      <c r="FD871" s="113"/>
      <c r="FE871" s="113"/>
      <c r="FF871" s="113"/>
      <c r="FG871" s="113"/>
      <c r="FH871" s="113"/>
      <c r="FI871" s="113"/>
      <c r="FJ871" s="113"/>
      <c r="FK871" s="113"/>
      <c r="FL871" s="113"/>
      <c r="FM871" s="113"/>
      <c r="FN871" s="113"/>
      <c r="FO871" s="113"/>
      <c r="FP871" s="113"/>
      <c r="FQ871" s="113"/>
      <c r="FR871" s="113"/>
      <c r="FS871" s="113"/>
      <c r="FT871" s="113"/>
      <c r="FU871" s="113"/>
      <c r="FV871" s="113"/>
      <c r="FW871" s="113"/>
      <c r="FX871" s="113"/>
      <c r="FY871" s="113"/>
      <c r="FZ871" s="113"/>
      <c r="GA871" s="113"/>
      <c r="GB871" s="113"/>
      <c r="GC871" s="113"/>
      <c r="GD871" s="113"/>
      <c r="GE871" s="113"/>
      <c r="GF871" s="113"/>
      <c r="GG871" s="113"/>
      <c r="GH871" s="113"/>
      <c r="GI871" s="113"/>
      <c r="GJ871" s="113"/>
      <c r="GK871" s="113"/>
      <c r="GL871" s="113"/>
      <c r="GM871" s="113"/>
      <c r="GN871" s="113"/>
      <c r="GO871" s="113"/>
      <c r="GP871" s="113"/>
      <c r="GQ871" s="113"/>
      <c r="GR871" s="113"/>
      <c r="GS871" s="113"/>
      <c r="GT871" s="113"/>
      <c r="GU871" s="113"/>
      <c r="GV871" s="113"/>
      <c r="GW871" s="113"/>
      <c r="GX871" s="113"/>
      <c r="GY871" s="113"/>
      <c r="GZ871" s="113"/>
      <c r="HA871" s="113"/>
      <c r="HB871" s="113"/>
      <c r="HC871" s="113"/>
      <c r="HD871" s="113"/>
      <c r="HE871" s="113"/>
      <c r="HF871" s="113"/>
      <c r="HG871" s="113"/>
      <c r="HH871" s="113"/>
      <c r="HI871" s="113"/>
      <c r="HJ871" s="113"/>
      <c r="HK871" s="113"/>
      <c r="HL871" s="113"/>
      <c r="HM871" s="113"/>
      <c r="HN871" s="113"/>
      <c r="HO871" s="113"/>
      <c r="HP871" s="113"/>
      <c r="HQ871" s="113"/>
      <c r="HR871" s="113"/>
      <c r="HS871" s="113"/>
      <c r="HT871" s="113"/>
      <c r="HU871" s="113"/>
      <c r="HV871" s="113"/>
      <c r="HW871" s="113"/>
      <c r="HX871" s="113"/>
      <c r="HY871" s="113"/>
      <c r="HZ871" s="113"/>
      <c r="IA871" s="113"/>
      <c r="IB871" s="113"/>
      <c r="IC871" s="113"/>
      <c r="ID871" s="113"/>
      <c r="IE871" s="113"/>
      <c r="IF871" s="113"/>
      <c r="IG871" s="113"/>
      <c r="IH871" s="113"/>
      <c r="II871" s="113"/>
      <c r="IJ871" s="113"/>
      <c r="IK871" s="113"/>
      <c r="IL871" s="113"/>
      <c r="IM871" s="113"/>
      <c r="IN871" s="113"/>
      <c r="IO871" s="113"/>
      <c r="IP871" s="113"/>
      <c r="IQ871" s="113"/>
      <c r="IR871" s="113"/>
      <c r="IS871" s="113"/>
      <c r="IT871" s="113"/>
      <c r="IU871" s="113"/>
      <c r="IV871" s="113"/>
    </row>
    <row r="872" customFormat="false" ht="29.2" hidden="false" customHeight="true" outlineLevel="0" collapsed="false">
      <c r="A872" s="232"/>
      <c r="B872" s="232"/>
      <c r="C872" s="314"/>
      <c r="D872" s="314"/>
      <c r="E872" s="314"/>
      <c r="F872" s="40"/>
      <c r="G872" s="28" t="s">
        <v>176</v>
      </c>
      <c r="H872" s="205" t="str">
        <f aca="false">ROUND(H871*81/1000,2)&amp;" ppb"</f>
        <v>560.68 ppb</v>
      </c>
      <c r="I872" s="33" t="s">
        <v>39</v>
      </c>
      <c r="J872" s="206" t="str">
        <f aca="false">ROUND(J871*81/1000,2)&amp;" ppb"</f>
        <v>33.01 ppb</v>
      </c>
      <c r="K872" s="29"/>
      <c r="L872" s="313"/>
      <c r="M872" s="31"/>
      <c r="N872" s="311"/>
      <c r="O872" s="33"/>
      <c r="P872" s="36"/>
      <c r="Q872" s="205" t="str">
        <f aca="false">ROUND(Q871*246/1000,2)&amp;" ppb"</f>
        <v>1.56 ppb</v>
      </c>
      <c r="R872" s="33" t="s">
        <v>39</v>
      </c>
      <c r="S872" s="206" t="str">
        <f aca="false">ROUND(S871*246/1000,2)&amp;" ppb"</f>
        <v>1.56 ppb</v>
      </c>
      <c r="T872" s="29"/>
      <c r="U872" s="31"/>
      <c r="V872" s="31"/>
      <c r="W872" s="311"/>
      <c r="X872" s="33"/>
      <c r="Y872" s="31"/>
      <c r="Z872" s="37"/>
      <c r="AA872" s="31"/>
      <c r="AB872" s="31"/>
      <c r="AC872" s="29"/>
      <c r="AD872" s="33"/>
      <c r="AE872" s="31"/>
      <c r="BM872" s="113"/>
      <c r="BN872" s="113"/>
      <c r="BO872" s="113"/>
      <c r="BP872" s="113"/>
      <c r="BQ872" s="113"/>
      <c r="BR872" s="113"/>
      <c r="BS872" s="113"/>
      <c r="BT872" s="113"/>
      <c r="BU872" s="113"/>
      <c r="BV872" s="113"/>
      <c r="BW872" s="113"/>
      <c r="BX872" s="113"/>
      <c r="BY872" s="113"/>
      <c r="BZ872" s="113"/>
      <c r="CA872" s="113"/>
      <c r="CB872" s="113"/>
      <c r="CC872" s="113"/>
      <c r="CD872" s="113"/>
      <c r="CE872" s="113"/>
      <c r="CF872" s="113"/>
      <c r="CG872" s="113"/>
      <c r="CH872" s="113"/>
      <c r="CI872" s="113"/>
      <c r="CJ872" s="113"/>
      <c r="CK872" s="113"/>
      <c r="CL872" s="113"/>
      <c r="CM872" s="113"/>
      <c r="CN872" s="113"/>
      <c r="CO872" s="113"/>
      <c r="CP872" s="113"/>
      <c r="CQ872" s="113"/>
      <c r="CR872" s="113"/>
      <c r="CS872" s="113"/>
      <c r="CT872" s="113"/>
      <c r="CU872" s="113"/>
      <c r="CV872" s="113"/>
      <c r="CW872" s="113"/>
      <c r="CX872" s="113"/>
      <c r="CY872" s="113"/>
      <c r="CZ872" s="113"/>
      <c r="DA872" s="113"/>
      <c r="DB872" s="113"/>
      <c r="DC872" s="113"/>
      <c r="DD872" s="113"/>
      <c r="DE872" s="113"/>
      <c r="DF872" s="113"/>
      <c r="DG872" s="113"/>
      <c r="DH872" s="113"/>
      <c r="DI872" s="113"/>
      <c r="DJ872" s="113"/>
      <c r="DK872" s="113"/>
      <c r="DL872" s="113"/>
      <c r="DM872" s="113"/>
      <c r="DN872" s="113"/>
      <c r="DO872" s="113"/>
      <c r="DP872" s="113"/>
      <c r="DQ872" s="113"/>
      <c r="DR872" s="113"/>
      <c r="DS872" s="113"/>
      <c r="DT872" s="113"/>
      <c r="DU872" s="113"/>
      <c r="DV872" s="113"/>
      <c r="DW872" s="113"/>
      <c r="DX872" s="113"/>
      <c r="DY872" s="113"/>
      <c r="DZ872" s="113"/>
      <c r="EA872" s="113"/>
      <c r="EB872" s="113"/>
      <c r="EC872" s="113"/>
      <c r="ED872" s="113"/>
      <c r="EE872" s="113"/>
      <c r="EF872" s="113"/>
      <c r="EG872" s="113"/>
      <c r="EH872" s="113"/>
      <c r="EI872" s="113"/>
      <c r="EJ872" s="113"/>
      <c r="EK872" s="113"/>
      <c r="EL872" s="113"/>
      <c r="EM872" s="113"/>
      <c r="EN872" s="113"/>
      <c r="EO872" s="113"/>
      <c r="EP872" s="113"/>
      <c r="EQ872" s="113"/>
      <c r="ER872" s="113"/>
      <c r="ES872" s="113"/>
      <c r="ET872" s="113"/>
      <c r="EU872" s="113"/>
      <c r="EV872" s="113"/>
      <c r="EW872" s="113"/>
      <c r="EX872" s="113"/>
      <c r="EY872" s="113"/>
      <c r="EZ872" s="113"/>
      <c r="FA872" s="113"/>
      <c r="FB872" s="113"/>
      <c r="FC872" s="113"/>
      <c r="FD872" s="113"/>
      <c r="FE872" s="113"/>
      <c r="FF872" s="113"/>
      <c r="FG872" s="113"/>
      <c r="FH872" s="113"/>
      <c r="FI872" s="113"/>
      <c r="FJ872" s="113"/>
      <c r="FK872" s="113"/>
      <c r="FL872" s="113"/>
      <c r="FM872" s="113"/>
      <c r="FN872" s="113"/>
      <c r="FO872" s="113"/>
      <c r="FP872" s="113"/>
      <c r="FQ872" s="113"/>
      <c r="FR872" s="113"/>
      <c r="FS872" s="113"/>
      <c r="FT872" s="113"/>
      <c r="FU872" s="113"/>
      <c r="FV872" s="113"/>
      <c r="FW872" s="113"/>
      <c r="FX872" s="113"/>
      <c r="FY872" s="113"/>
      <c r="FZ872" s="113"/>
      <c r="GA872" s="113"/>
      <c r="GB872" s="113"/>
      <c r="GC872" s="113"/>
      <c r="GD872" s="113"/>
      <c r="GE872" s="113"/>
      <c r="GF872" s="113"/>
      <c r="GG872" s="113"/>
      <c r="GH872" s="113"/>
      <c r="GI872" s="113"/>
      <c r="GJ872" s="113"/>
      <c r="GK872" s="113"/>
      <c r="GL872" s="113"/>
      <c r="GM872" s="113"/>
      <c r="GN872" s="113"/>
      <c r="GO872" s="113"/>
      <c r="GP872" s="113"/>
      <c r="GQ872" s="113"/>
      <c r="GR872" s="113"/>
      <c r="GS872" s="113"/>
      <c r="GT872" s="113"/>
      <c r="GU872" s="113"/>
      <c r="GV872" s="113"/>
      <c r="GW872" s="113"/>
      <c r="GX872" s="113"/>
      <c r="GY872" s="113"/>
      <c r="GZ872" s="113"/>
      <c r="HA872" s="113"/>
      <c r="HB872" s="113"/>
      <c r="HC872" s="113"/>
      <c r="HD872" s="113"/>
      <c r="HE872" s="113"/>
      <c r="HF872" s="113"/>
      <c r="HG872" s="113"/>
      <c r="HH872" s="113"/>
      <c r="HI872" s="113"/>
      <c r="HJ872" s="113"/>
      <c r="HK872" s="113"/>
      <c r="HL872" s="113"/>
      <c r="HM872" s="113"/>
      <c r="HN872" s="113"/>
      <c r="HO872" s="113"/>
      <c r="HP872" s="113"/>
      <c r="HQ872" s="113"/>
      <c r="HR872" s="113"/>
      <c r="HS872" s="113"/>
      <c r="HT872" s="113"/>
      <c r="HU872" s="113"/>
      <c r="HV872" s="113"/>
      <c r="HW872" s="113"/>
      <c r="HX872" s="113"/>
      <c r="HY872" s="113"/>
      <c r="HZ872" s="113"/>
      <c r="IA872" s="113"/>
      <c r="IB872" s="113"/>
      <c r="IC872" s="113"/>
      <c r="ID872" s="113"/>
      <c r="IE872" s="113"/>
      <c r="IF872" s="113"/>
      <c r="IG872" s="113"/>
      <c r="IH872" s="113"/>
      <c r="II872" s="113"/>
      <c r="IJ872" s="113"/>
      <c r="IK872" s="113"/>
      <c r="IL872" s="113"/>
      <c r="IM872" s="113"/>
      <c r="IN872" s="113"/>
      <c r="IO872" s="113"/>
      <c r="IP872" s="113"/>
      <c r="IQ872" s="113"/>
      <c r="IR872" s="113"/>
      <c r="IS872" s="113"/>
      <c r="IT872" s="113"/>
      <c r="IU872" s="113"/>
      <c r="IV872" s="113"/>
    </row>
    <row r="873" customFormat="false" ht="35.65" hidden="false" customHeight="true" outlineLevel="0" collapsed="false">
      <c r="A873" s="233" t="s">
        <v>2552</v>
      </c>
      <c r="B873" s="302" t="s">
        <v>2547</v>
      </c>
      <c r="C873" s="189" t="s">
        <v>2553</v>
      </c>
      <c r="D873" s="76" t="n">
        <v>13.431</v>
      </c>
      <c r="E873" s="315" t="n">
        <v>240816</v>
      </c>
      <c r="F873" s="62" t="n">
        <v>45520</v>
      </c>
      <c r="G873" s="63" t="s">
        <v>111</v>
      </c>
      <c r="H873" s="108"/>
      <c r="I873" s="109" t="s">
        <v>27</v>
      </c>
      <c r="J873" s="110"/>
      <c r="K873" s="108"/>
      <c r="L873" s="109" t="s">
        <v>28</v>
      </c>
      <c r="M873" s="110"/>
      <c r="N873" s="108"/>
      <c r="O873" s="109" t="s">
        <v>29</v>
      </c>
      <c r="P873" s="110"/>
      <c r="Q873" s="108"/>
      <c r="R873" s="109" t="s">
        <v>30</v>
      </c>
      <c r="S873" s="110"/>
      <c r="T873" s="111"/>
      <c r="U873" s="109" t="s">
        <v>112</v>
      </c>
      <c r="V873" s="110"/>
      <c r="W873" s="108"/>
      <c r="X873" s="109" t="s">
        <v>32</v>
      </c>
      <c r="Y873" s="110"/>
      <c r="Z873" s="108"/>
      <c r="AA873" s="109" t="s">
        <v>98</v>
      </c>
      <c r="AB873" s="110"/>
      <c r="AC873" s="112" t="s">
        <v>34</v>
      </c>
      <c r="AD873" s="112"/>
      <c r="AE873" s="112"/>
      <c r="BM873" s="113"/>
      <c r="BN873" s="113"/>
      <c r="BO873" s="113"/>
      <c r="BP873" s="113"/>
      <c r="BQ873" s="113"/>
      <c r="BR873" s="113"/>
      <c r="BS873" s="113"/>
      <c r="BT873" s="113"/>
      <c r="BU873" s="113"/>
      <c r="BV873" s="113"/>
      <c r="BW873" s="113"/>
      <c r="BX873" s="113"/>
      <c r="BY873" s="113"/>
      <c r="BZ873" s="113"/>
      <c r="CA873" s="113"/>
      <c r="CB873" s="113"/>
      <c r="CC873" s="113"/>
      <c r="CD873" s="113"/>
      <c r="CE873" s="113"/>
      <c r="CF873" s="113"/>
      <c r="CG873" s="113"/>
      <c r="CH873" s="113"/>
      <c r="CI873" s="113"/>
      <c r="CJ873" s="113"/>
      <c r="CK873" s="113"/>
      <c r="CL873" s="113"/>
      <c r="CM873" s="113"/>
      <c r="CN873" s="113"/>
      <c r="CO873" s="113"/>
      <c r="CP873" s="113"/>
      <c r="CQ873" s="113"/>
      <c r="CR873" s="113"/>
      <c r="CS873" s="113"/>
      <c r="CT873" s="113"/>
      <c r="CU873" s="113"/>
      <c r="CV873" s="113"/>
      <c r="CW873" s="113"/>
      <c r="CX873" s="113"/>
      <c r="CY873" s="113"/>
      <c r="CZ873" s="113"/>
      <c r="DA873" s="113"/>
      <c r="DB873" s="113"/>
      <c r="DC873" s="113"/>
      <c r="DD873" s="113"/>
      <c r="DE873" s="113"/>
      <c r="DF873" s="113"/>
      <c r="DG873" s="113"/>
      <c r="DH873" s="113"/>
      <c r="DI873" s="113"/>
      <c r="DJ873" s="113"/>
      <c r="DK873" s="113"/>
      <c r="DL873" s="113"/>
      <c r="DM873" s="113"/>
      <c r="DN873" s="113"/>
      <c r="DO873" s="113"/>
      <c r="DP873" s="113"/>
      <c r="DQ873" s="113"/>
      <c r="DR873" s="113"/>
      <c r="DS873" s="113"/>
      <c r="DT873" s="113"/>
      <c r="DU873" s="113"/>
      <c r="DV873" s="113"/>
      <c r="DW873" s="113"/>
      <c r="DX873" s="113"/>
      <c r="DY873" s="113"/>
      <c r="DZ873" s="113"/>
      <c r="EA873" s="113"/>
      <c r="EB873" s="113"/>
      <c r="EC873" s="113"/>
      <c r="ED873" s="113"/>
      <c r="EE873" s="113"/>
      <c r="EF873" s="113"/>
      <c r="EG873" s="113"/>
      <c r="EH873" s="113"/>
      <c r="EI873" s="113"/>
      <c r="EJ873" s="113"/>
      <c r="EK873" s="113"/>
      <c r="EL873" s="113"/>
      <c r="EM873" s="113"/>
      <c r="EN873" s="113"/>
      <c r="EO873" s="113"/>
      <c r="EP873" s="113"/>
      <c r="EQ873" s="113"/>
      <c r="ER873" s="113"/>
      <c r="ES873" s="113"/>
      <c r="ET873" s="113"/>
      <c r="EU873" s="113"/>
      <c r="EV873" s="113"/>
      <c r="EW873" s="113"/>
      <c r="EX873" s="113"/>
      <c r="EY873" s="113"/>
      <c r="EZ873" s="113"/>
      <c r="FA873" s="113"/>
      <c r="FB873" s="113"/>
      <c r="FC873" s="113"/>
      <c r="FD873" s="113"/>
      <c r="FE873" s="113"/>
      <c r="FF873" s="113"/>
      <c r="FG873" s="113"/>
      <c r="FH873" s="113"/>
      <c r="FI873" s="113"/>
      <c r="FJ873" s="113"/>
      <c r="FK873" s="113"/>
      <c r="FL873" s="113"/>
      <c r="FM873" s="113"/>
      <c r="FN873" s="113"/>
      <c r="FO873" s="113"/>
      <c r="FP873" s="113"/>
      <c r="FQ873" s="113"/>
      <c r="FR873" s="113"/>
      <c r="FS873" s="113"/>
      <c r="FT873" s="113"/>
      <c r="FU873" s="113"/>
      <c r="FV873" s="113"/>
      <c r="FW873" s="113"/>
      <c r="FX873" s="113"/>
      <c r="FY873" s="113"/>
      <c r="FZ873" s="113"/>
      <c r="GA873" s="113"/>
      <c r="GB873" s="113"/>
      <c r="GC873" s="113"/>
      <c r="GD873" s="113"/>
      <c r="GE873" s="113"/>
      <c r="GF873" s="113"/>
      <c r="GG873" s="113"/>
      <c r="GH873" s="113"/>
      <c r="GI873" s="113"/>
      <c r="GJ873" s="113"/>
      <c r="GK873" s="113"/>
      <c r="GL873" s="113"/>
      <c r="GM873" s="113"/>
      <c r="GN873" s="113"/>
      <c r="GO873" s="113"/>
      <c r="GP873" s="113"/>
      <c r="GQ873" s="113"/>
      <c r="GR873" s="113"/>
      <c r="GS873" s="113"/>
      <c r="GT873" s="113"/>
      <c r="GU873" s="113"/>
      <c r="GV873" s="113"/>
      <c r="GW873" s="113"/>
      <c r="GX873" s="113"/>
      <c r="GY873" s="113"/>
      <c r="GZ873" s="113"/>
      <c r="HA873" s="113"/>
      <c r="HB873" s="113"/>
      <c r="HC873" s="113"/>
      <c r="HD873" s="113"/>
      <c r="HE873" s="113"/>
      <c r="HF873" s="113"/>
      <c r="HG873" s="113"/>
      <c r="HH873" s="113"/>
      <c r="HI873" s="113"/>
      <c r="HJ873" s="113"/>
      <c r="HK873" s="113"/>
      <c r="HL873" s="113"/>
      <c r="HM873" s="113"/>
      <c r="HN873" s="113"/>
      <c r="HO873" s="113"/>
      <c r="HP873" s="113"/>
      <c r="HQ873" s="113"/>
      <c r="HR873" s="113"/>
      <c r="HS873" s="113"/>
      <c r="HT873" s="113"/>
      <c r="HU873" s="113"/>
      <c r="HV873" s="113"/>
      <c r="HW873" s="113"/>
      <c r="HX873" s="113"/>
      <c r="HY873" s="113"/>
      <c r="HZ873" s="113"/>
      <c r="IA873" s="113"/>
      <c r="IB873" s="113"/>
      <c r="IC873" s="113"/>
      <c r="ID873" s="113"/>
      <c r="IE873" s="113"/>
      <c r="IF873" s="113"/>
      <c r="IG873" s="113"/>
      <c r="IH873" s="113"/>
      <c r="II873" s="113"/>
      <c r="IJ873" s="113"/>
      <c r="IK873" s="113"/>
      <c r="IL873" s="113"/>
      <c r="IM873" s="113"/>
      <c r="IN873" s="113"/>
      <c r="IO873" s="113"/>
      <c r="IP873" s="113"/>
      <c r="IQ873" s="113"/>
      <c r="IR873" s="113"/>
      <c r="IS873" s="113"/>
      <c r="IT873" s="113"/>
      <c r="IU873" s="113"/>
      <c r="IV873" s="113"/>
    </row>
    <row r="874" customFormat="false" ht="35.65" hidden="false" customHeight="true" outlineLevel="0" collapsed="false">
      <c r="A874" s="86" t="s">
        <v>2554</v>
      </c>
      <c r="B874" s="376"/>
      <c r="C874" s="86"/>
      <c r="D874" s="86"/>
      <c r="E874" s="86"/>
      <c r="F874" s="89" t="n">
        <v>45534</v>
      </c>
      <c r="G874" s="63" t="s">
        <v>208</v>
      </c>
      <c r="H874" s="56" t="n">
        <v>488.4</v>
      </c>
      <c r="I874" s="91" t="s">
        <v>39</v>
      </c>
      <c r="J874" s="58" t="n">
        <v>953</v>
      </c>
      <c r="K874" s="56" t="n">
        <v>34510</v>
      </c>
      <c r="L874" s="91" t="s">
        <v>39</v>
      </c>
      <c r="M874" s="58" t="n">
        <v>10310</v>
      </c>
      <c r="N874" s="56" t="n">
        <v>895.2</v>
      </c>
      <c r="O874" s="91" t="s">
        <v>39</v>
      </c>
      <c r="P874" s="58" t="n">
        <v>254.6</v>
      </c>
      <c r="Q874" s="56" t="n">
        <v>1688</v>
      </c>
      <c r="R874" s="91" t="s">
        <v>39</v>
      </c>
      <c r="S874" s="58" t="n">
        <v>1006</v>
      </c>
      <c r="T874" s="56" t="n">
        <v>52452</v>
      </c>
      <c r="U874" s="91" t="s">
        <v>39</v>
      </c>
      <c r="V874" s="58" t="n">
        <v>43130</v>
      </c>
      <c r="W874" s="77" t="s">
        <v>2555</v>
      </c>
      <c r="X874" s="57"/>
      <c r="Y874" s="58"/>
      <c r="Z874" s="77" t="s">
        <v>2556</v>
      </c>
      <c r="AA874" s="91"/>
      <c r="AB874" s="58"/>
      <c r="AC874" s="69"/>
      <c r="AD874" s="69"/>
      <c r="AE874" s="69"/>
      <c r="BM874" s="113"/>
      <c r="BN874" s="113"/>
      <c r="BO874" s="113"/>
      <c r="BP874" s="113"/>
      <c r="BQ874" s="113"/>
      <c r="BR874" s="113"/>
      <c r="BS874" s="113"/>
      <c r="BT874" s="113"/>
      <c r="BU874" s="113"/>
      <c r="BV874" s="113"/>
      <c r="BW874" s="113"/>
      <c r="BX874" s="113"/>
      <c r="BY874" s="113"/>
      <c r="BZ874" s="113"/>
      <c r="CA874" s="113"/>
      <c r="CB874" s="113"/>
      <c r="CC874" s="113"/>
      <c r="CD874" s="113"/>
      <c r="CE874" s="113"/>
      <c r="CF874" s="113"/>
      <c r="CG874" s="113"/>
      <c r="CH874" s="113"/>
      <c r="CI874" s="113"/>
      <c r="CJ874" s="113"/>
      <c r="CK874" s="113"/>
      <c r="CL874" s="113"/>
      <c r="CM874" s="113"/>
      <c r="CN874" s="113"/>
      <c r="CO874" s="113"/>
      <c r="CP874" s="113"/>
      <c r="CQ874" s="113"/>
      <c r="CR874" s="113"/>
      <c r="CS874" s="113"/>
      <c r="CT874" s="113"/>
      <c r="CU874" s="113"/>
      <c r="CV874" s="113"/>
      <c r="CW874" s="113"/>
      <c r="CX874" s="113"/>
      <c r="CY874" s="113"/>
      <c r="CZ874" s="113"/>
      <c r="DA874" s="113"/>
      <c r="DB874" s="113"/>
      <c r="DC874" s="113"/>
      <c r="DD874" s="113"/>
      <c r="DE874" s="113"/>
      <c r="DF874" s="113"/>
      <c r="DG874" s="113"/>
      <c r="DH874" s="113"/>
      <c r="DI874" s="113"/>
      <c r="DJ874" s="113"/>
      <c r="DK874" s="113"/>
      <c r="DL874" s="113"/>
      <c r="DM874" s="113"/>
      <c r="DN874" s="113"/>
      <c r="DO874" s="113"/>
      <c r="DP874" s="113"/>
      <c r="DQ874" s="113"/>
      <c r="DR874" s="113"/>
      <c r="DS874" s="113"/>
      <c r="DT874" s="113"/>
      <c r="DU874" s="113"/>
      <c r="DV874" s="113"/>
      <c r="DW874" s="113"/>
      <c r="DX874" s="113"/>
      <c r="DY874" s="113"/>
      <c r="DZ874" s="113"/>
      <c r="EA874" s="113"/>
      <c r="EB874" s="113"/>
      <c r="EC874" s="113"/>
      <c r="ED874" s="113"/>
      <c r="EE874" s="113"/>
      <c r="EF874" s="113"/>
      <c r="EG874" s="113"/>
      <c r="EH874" s="113"/>
      <c r="EI874" s="113"/>
      <c r="EJ874" s="113"/>
      <c r="EK874" s="113"/>
      <c r="EL874" s="113"/>
      <c r="EM874" s="113"/>
      <c r="EN874" s="113"/>
      <c r="EO874" s="113"/>
      <c r="EP874" s="113"/>
      <c r="EQ874" s="113"/>
      <c r="ER874" s="113"/>
      <c r="ES874" s="113"/>
      <c r="ET874" s="113"/>
      <c r="EU874" s="113"/>
      <c r="EV874" s="113"/>
      <c r="EW874" s="113"/>
      <c r="EX874" s="113"/>
      <c r="EY874" s="113"/>
      <c r="EZ874" s="113"/>
      <c r="FA874" s="113"/>
      <c r="FB874" s="113"/>
      <c r="FC874" s="113"/>
      <c r="FD874" s="113"/>
      <c r="FE874" s="113"/>
      <c r="FF874" s="113"/>
      <c r="FG874" s="113"/>
      <c r="FH874" s="113"/>
      <c r="FI874" s="113"/>
      <c r="FJ874" s="113"/>
      <c r="FK874" s="113"/>
      <c r="FL874" s="113"/>
      <c r="FM874" s="113"/>
      <c r="FN874" s="113"/>
      <c r="FO874" s="113"/>
      <c r="FP874" s="113"/>
      <c r="FQ874" s="113"/>
      <c r="FR874" s="113"/>
      <c r="FS874" s="113"/>
      <c r="FT874" s="113"/>
      <c r="FU874" s="113"/>
      <c r="FV874" s="113"/>
      <c r="FW874" s="113"/>
      <c r="FX874" s="113"/>
      <c r="FY874" s="113"/>
      <c r="FZ874" s="113"/>
      <c r="GA874" s="113"/>
      <c r="GB874" s="113"/>
      <c r="GC874" s="113"/>
      <c r="GD874" s="113"/>
      <c r="GE874" s="113"/>
      <c r="GF874" s="113"/>
      <c r="GG874" s="113"/>
      <c r="GH874" s="113"/>
      <c r="GI874" s="113"/>
      <c r="GJ874" s="113"/>
      <c r="GK874" s="113"/>
      <c r="GL874" s="113"/>
      <c r="GM874" s="113"/>
      <c r="GN874" s="113"/>
      <c r="GO874" s="113"/>
      <c r="GP874" s="113"/>
      <c r="GQ874" s="113"/>
      <c r="GR874" s="113"/>
      <c r="GS874" s="113"/>
      <c r="GT874" s="113"/>
      <c r="GU874" s="113"/>
      <c r="GV874" s="113"/>
      <c r="GW874" s="113"/>
      <c r="GX874" s="113"/>
      <c r="GY874" s="113"/>
      <c r="GZ874" s="113"/>
      <c r="HA874" s="113"/>
      <c r="HB874" s="113"/>
      <c r="HC874" s="113"/>
      <c r="HD874" s="113"/>
      <c r="HE874" s="113"/>
      <c r="HF874" s="113"/>
      <c r="HG874" s="113"/>
      <c r="HH874" s="113"/>
      <c r="HI874" s="113"/>
      <c r="HJ874" s="113"/>
      <c r="HK874" s="113"/>
      <c r="HL874" s="113"/>
      <c r="HM874" s="113"/>
      <c r="HN874" s="113"/>
      <c r="HO874" s="113"/>
      <c r="HP874" s="113"/>
      <c r="HQ874" s="113"/>
      <c r="HR874" s="113"/>
      <c r="HS874" s="113"/>
      <c r="HT874" s="113"/>
      <c r="HU874" s="113"/>
      <c r="HV874" s="113"/>
      <c r="HW874" s="113"/>
      <c r="HX874" s="113"/>
      <c r="HY874" s="113"/>
      <c r="HZ874" s="113"/>
      <c r="IA874" s="113"/>
      <c r="IB874" s="113"/>
      <c r="IC874" s="113"/>
      <c r="ID874" s="113"/>
      <c r="IE874" s="113"/>
      <c r="IF874" s="113"/>
      <c r="IG874" s="113"/>
      <c r="IH874" s="113"/>
      <c r="II874" s="113"/>
      <c r="IJ874" s="113"/>
      <c r="IK874" s="113"/>
      <c r="IL874" s="113"/>
      <c r="IM874" s="113"/>
      <c r="IN874" s="113"/>
      <c r="IO874" s="113"/>
      <c r="IP874" s="113"/>
      <c r="IQ874" s="113"/>
      <c r="IR874" s="113"/>
      <c r="IS874" s="113"/>
      <c r="IT874" s="113"/>
      <c r="IU874" s="113"/>
      <c r="IV874" s="113"/>
    </row>
    <row r="875" customFormat="false" ht="41.45" hidden="false" customHeight="true" outlineLevel="0" collapsed="false">
      <c r="A875" s="86"/>
      <c r="B875" s="86"/>
      <c r="C875" s="86"/>
      <c r="D875" s="86"/>
      <c r="E875" s="86"/>
      <c r="F875" s="89"/>
      <c r="G875" s="63" t="s">
        <v>176</v>
      </c>
      <c r="H875" s="209" t="str">
        <f aca="false">ROUND(H874*81/1000,2)&amp;" ppb"</f>
        <v>39.56 ppb</v>
      </c>
      <c r="I875" s="91" t="s">
        <v>39</v>
      </c>
      <c r="J875" s="210" t="str">
        <f aca="false">ROUND(J874*81/1000,2)&amp;" ppb"</f>
        <v>77.19 ppb</v>
      </c>
      <c r="K875" s="209" t="str">
        <f aca="false">ROUND(K874*81/1000,2)&amp;" ppb"</f>
        <v>2795.31 ppb</v>
      </c>
      <c r="L875" s="91" t="s">
        <v>39</v>
      </c>
      <c r="M875" s="210" t="str">
        <f aca="false">ROUND(M874*81/1000,2)&amp;" ppb"</f>
        <v>835.11 ppb</v>
      </c>
      <c r="N875" s="209" t="str">
        <f aca="false">ROUND(N874*1760/1000,2)&amp;" ppb"</f>
        <v>1575.55 ppb</v>
      </c>
      <c r="O875" s="91" t="s">
        <v>39</v>
      </c>
      <c r="P875" s="210" t="str">
        <f aca="false">ROUND(P874*1760/1000,2)&amp;" ppb"</f>
        <v>448.1 ppb</v>
      </c>
      <c r="Q875" s="209" t="str">
        <f aca="false">ROUND(Q874*246/1000,2)&amp;" ppb"</f>
        <v>415.25 ppb</v>
      </c>
      <c r="R875" s="91" t="s">
        <v>39</v>
      </c>
      <c r="S875" s="210" t="str">
        <f aca="false">ROUND(S874*246/1000,2)&amp;" ppb"</f>
        <v>247.48 ppb</v>
      </c>
      <c r="T875" s="209" t="str">
        <f aca="false">ROUND(T874*32300/1000000,2)&amp;" ppm"</f>
        <v>1694.2 ppm</v>
      </c>
      <c r="U875" s="91" t="s">
        <v>39</v>
      </c>
      <c r="V875" s="210" t="str">
        <f aca="false">ROUND(V874*32300/1000000,2)&amp;" ppm"</f>
        <v>1393.1 ppm</v>
      </c>
      <c r="W875" s="71"/>
      <c r="X875" s="91"/>
      <c r="Y875" s="72"/>
      <c r="Z875" s="71"/>
      <c r="AA875" s="91"/>
      <c r="AB875" s="72"/>
      <c r="AC875" s="73"/>
      <c r="AD875" s="91"/>
      <c r="AE875" s="74"/>
      <c r="BM875" s="113"/>
      <c r="BN875" s="113"/>
      <c r="BO875" s="113"/>
      <c r="BP875" s="113"/>
      <c r="BQ875" s="113"/>
      <c r="BR875" s="113"/>
      <c r="BS875" s="113"/>
      <c r="BT875" s="113"/>
      <c r="BU875" s="113"/>
      <c r="BV875" s="113"/>
      <c r="BW875" s="113"/>
      <c r="BX875" s="113"/>
      <c r="BY875" s="113"/>
      <c r="BZ875" s="113"/>
      <c r="CA875" s="113"/>
      <c r="CB875" s="113"/>
      <c r="CC875" s="113"/>
      <c r="CD875" s="113"/>
      <c r="CE875" s="113"/>
      <c r="CF875" s="113"/>
      <c r="CG875" s="113"/>
      <c r="CH875" s="113"/>
      <c r="CI875" s="113"/>
      <c r="CJ875" s="113"/>
      <c r="CK875" s="113"/>
      <c r="CL875" s="113"/>
      <c r="CM875" s="113"/>
      <c r="CN875" s="113"/>
      <c r="CO875" s="113"/>
      <c r="CP875" s="113"/>
      <c r="CQ875" s="113"/>
      <c r="CR875" s="113"/>
      <c r="CS875" s="113"/>
      <c r="CT875" s="113"/>
      <c r="CU875" s="113"/>
      <c r="CV875" s="113"/>
      <c r="CW875" s="113"/>
      <c r="CX875" s="113"/>
      <c r="CY875" s="113"/>
      <c r="CZ875" s="113"/>
      <c r="DA875" s="113"/>
      <c r="DB875" s="113"/>
      <c r="DC875" s="113"/>
      <c r="DD875" s="113"/>
      <c r="DE875" s="113"/>
      <c r="DF875" s="113"/>
      <c r="DG875" s="113"/>
      <c r="DH875" s="113"/>
      <c r="DI875" s="113"/>
      <c r="DJ875" s="113"/>
      <c r="DK875" s="113"/>
      <c r="DL875" s="113"/>
      <c r="DM875" s="113"/>
      <c r="DN875" s="113"/>
      <c r="DO875" s="113"/>
      <c r="DP875" s="113"/>
      <c r="DQ875" s="113"/>
      <c r="DR875" s="113"/>
      <c r="DS875" s="113"/>
      <c r="DT875" s="113"/>
      <c r="DU875" s="113"/>
      <c r="DV875" s="113"/>
      <c r="DW875" s="113"/>
      <c r="DX875" s="113"/>
      <c r="DY875" s="113"/>
      <c r="DZ875" s="113"/>
      <c r="EA875" s="113"/>
      <c r="EB875" s="113"/>
      <c r="EC875" s="113"/>
      <c r="ED875" s="113"/>
      <c r="EE875" s="113"/>
      <c r="EF875" s="113"/>
      <c r="EG875" s="113"/>
      <c r="EH875" s="113"/>
      <c r="EI875" s="113"/>
      <c r="EJ875" s="113"/>
      <c r="EK875" s="113"/>
      <c r="EL875" s="113"/>
      <c r="EM875" s="113"/>
      <c r="EN875" s="113"/>
      <c r="EO875" s="113"/>
      <c r="EP875" s="113"/>
      <c r="EQ875" s="113"/>
      <c r="ER875" s="113"/>
      <c r="ES875" s="113"/>
      <c r="ET875" s="113"/>
      <c r="EU875" s="113"/>
      <c r="EV875" s="113"/>
      <c r="EW875" s="113"/>
      <c r="EX875" s="113"/>
      <c r="EY875" s="113"/>
      <c r="EZ875" s="113"/>
      <c r="FA875" s="113"/>
      <c r="FB875" s="113"/>
      <c r="FC875" s="113"/>
      <c r="FD875" s="113"/>
      <c r="FE875" s="113"/>
      <c r="FF875" s="113"/>
      <c r="FG875" s="113"/>
      <c r="FH875" s="113"/>
      <c r="FI875" s="113"/>
      <c r="FJ875" s="113"/>
      <c r="FK875" s="113"/>
      <c r="FL875" s="113"/>
      <c r="FM875" s="113"/>
      <c r="FN875" s="113"/>
      <c r="FO875" s="113"/>
      <c r="FP875" s="113"/>
      <c r="FQ875" s="113"/>
      <c r="FR875" s="113"/>
      <c r="FS875" s="113"/>
      <c r="FT875" s="113"/>
      <c r="FU875" s="113"/>
      <c r="FV875" s="113"/>
      <c r="FW875" s="113"/>
      <c r="FX875" s="113"/>
      <c r="FY875" s="113"/>
      <c r="FZ875" s="113"/>
      <c r="GA875" s="113"/>
      <c r="GB875" s="113"/>
      <c r="GC875" s="113"/>
      <c r="GD875" s="113"/>
      <c r="GE875" s="113"/>
      <c r="GF875" s="113"/>
      <c r="GG875" s="113"/>
      <c r="GH875" s="113"/>
      <c r="GI875" s="113"/>
      <c r="GJ875" s="113"/>
      <c r="GK875" s="113"/>
      <c r="GL875" s="113"/>
      <c r="GM875" s="113"/>
      <c r="GN875" s="113"/>
      <c r="GO875" s="113"/>
      <c r="GP875" s="113"/>
      <c r="GQ875" s="113"/>
      <c r="GR875" s="113"/>
      <c r="GS875" s="113"/>
      <c r="GT875" s="113"/>
      <c r="GU875" s="113"/>
      <c r="GV875" s="113"/>
      <c r="GW875" s="113"/>
      <c r="GX875" s="113"/>
      <c r="GY875" s="113"/>
      <c r="GZ875" s="113"/>
      <c r="HA875" s="113"/>
      <c r="HB875" s="113"/>
      <c r="HC875" s="113"/>
      <c r="HD875" s="113"/>
      <c r="HE875" s="113"/>
      <c r="HF875" s="113"/>
      <c r="HG875" s="113"/>
      <c r="HH875" s="113"/>
      <c r="HI875" s="113"/>
      <c r="HJ875" s="113"/>
      <c r="HK875" s="113"/>
      <c r="HL875" s="113"/>
      <c r="HM875" s="113"/>
      <c r="HN875" s="113"/>
      <c r="HO875" s="113"/>
      <c r="HP875" s="113"/>
      <c r="HQ875" s="113"/>
      <c r="HR875" s="113"/>
      <c r="HS875" s="113"/>
      <c r="HT875" s="113"/>
      <c r="HU875" s="113"/>
      <c r="HV875" s="113"/>
      <c r="HW875" s="113"/>
      <c r="HX875" s="113"/>
      <c r="HY875" s="113"/>
      <c r="HZ875" s="113"/>
      <c r="IA875" s="113"/>
      <c r="IB875" s="113"/>
      <c r="IC875" s="113"/>
      <c r="ID875" s="113"/>
      <c r="IE875" s="113"/>
      <c r="IF875" s="113"/>
      <c r="IG875" s="113"/>
      <c r="IH875" s="113"/>
      <c r="II875" s="113"/>
      <c r="IJ875" s="113"/>
      <c r="IK875" s="113"/>
      <c r="IL875" s="113"/>
      <c r="IM875" s="113"/>
      <c r="IN875" s="113"/>
      <c r="IO875" s="113"/>
      <c r="IP875" s="113"/>
      <c r="IQ875" s="113"/>
      <c r="IR875" s="113"/>
      <c r="IS875" s="113"/>
      <c r="IT875" s="113"/>
      <c r="IU875" s="113"/>
      <c r="IV875" s="113"/>
    </row>
    <row r="876" customFormat="false" ht="35.65" hidden="false" customHeight="true" outlineLevel="0" collapsed="false">
      <c r="A876" s="86"/>
      <c r="B876" s="86"/>
      <c r="C876" s="86"/>
      <c r="D876" s="86"/>
      <c r="E876" s="86"/>
      <c r="F876" s="89"/>
      <c r="G876" s="63" t="s">
        <v>111</v>
      </c>
      <c r="H876" s="134" t="s">
        <v>115</v>
      </c>
      <c r="I876" s="134"/>
      <c r="J876" s="134"/>
      <c r="K876" s="108"/>
      <c r="L876" s="109" t="s">
        <v>80</v>
      </c>
      <c r="M876" s="110"/>
      <c r="N876" s="135"/>
      <c r="O876" s="109" t="s">
        <v>81</v>
      </c>
      <c r="P876" s="136"/>
      <c r="Q876" s="135"/>
      <c r="R876" s="109" t="s">
        <v>117</v>
      </c>
      <c r="S876" s="136"/>
      <c r="T876" s="111"/>
      <c r="U876" s="109"/>
      <c r="V876" s="137"/>
      <c r="W876" s="111"/>
      <c r="X876" s="109"/>
      <c r="Y876" s="137"/>
      <c r="Z876" s="111"/>
      <c r="AA876" s="109"/>
      <c r="AB876" s="137"/>
      <c r="AC876" s="108"/>
      <c r="AD876" s="109"/>
      <c r="AE876" s="110"/>
      <c r="BM876" s="113"/>
      <c r="BN876" s="113"/>
      <c r="BO876" s="113"/>
      <c r="BP876" s="113"/>
      <c r="BQ876" s="113"/>
      <c r="BR876" s="113"/>
      <c r="BS876" s="113"/>
      <c r="BT876" s="113"/>
      <c r="BU876" s="113"/>
      <c r="BV876" s="113"/>
      <c r="BW876" s="113"/>
      <c r="BX876" s="113"/>
      <c r="BY876" s="113"/>
      <c r="BZ876" s="113"/>
      <c r="CA876" s="113"/>
      <c r="CB876" s="113"/>
      <c r="CC876" s="113"/>
      <c r="CD876" s="113"/>
      <c r="CE876" s="113"/>
      <c r="CF876" s="113"/>
      <c r="CG876" s="113"/>
      <c r="CH876" s="113"/>
      <c r="CI876" s="113"/>
      <c r="CJ876" s="113"/>
      <c r="CK876" s="113"/>
      <c r="CL876" s="113"/>
      <c r="CM876" s="113"/>
      <c r="CN876" s="113"/>
      <c r="CO876" s="113"/>
      <c r="CP876" s="113"/>
      <c r="CQ876" s="113"/>
      <c r="CR876" s="113"/>
      <c r="CS876" s="113"/>
      <c r="CT876" s="113"/>
      <c r="CU876" s="113"/>
      <c r="CV876" s="113"/>
      <c r="CW876" s="113"/>
      <c r="CX876" s="113"/>
      <c r="CY876" s="113"/>
      <c r="CZ876" s="113"/>
      <c r="DA876" s="113"/>
      <c r="DB876" s="113"/>
      <c r="DC876" s="113"/>
      <c r="DD876" s="113"/>
      <c r="DE876" s="113"/>
      <c r="DF876" s="113"/>
      <c r="DG876" s="113"/>
      <c r="DH876" s="113"/>
      <c r="DI876" s="113"/>
      <c r="DJ876" s="113"/>
      <c r="DK876" s="113"/>
      <c r="DL876" s="113"/>
      <c r="DM876" s="113"/>
      <c r="DN876" s="113"/>
      <c r="DO876" s="113"/>
      <c r="DP876" s="113"/>
      <c r="DQ876" s="113"/>
      <c r="DR876" s="113"/>
      <c r="DS876" s="113"/>
      <c r="DT876" s="113"/>
      <c r="DU876" s="113"/>
      <c r="DV876" s="113"/>
      <c r="DW876" s="113"/>
      <c r="DX876" s="113"/>
      <c r="DY876" s="113"/>
      <c r="DZ876" s="113"/>
      <c r="EA876" s="113"/>
      <c r="EB876" s="113"/>
      <c r="EC876" s="113"/>
      <c r="ED876" s="113"/>
      <c r="EE876" s="113"/>
      <c r="EF876" s="113"/>
      <c r="EG876" s="113"/>
      <c r="EH876" s="113"/>
      <c r="EI876" s="113"/>
      <c r="EJ876" s="113"/>
      <c r="EK876" s="113"/>
      <c r="EL876" s="113"/>
      <c r="EM876" s="113"/>
      <c r="EN876" s="113"/>
      <c r="EO876" s="113"/>
      <c r="EP876" s="113"/>
      <c r="EQ876" s="113"/>
      <c r="ER876" s="113"/>
      <c r="ES876" s="113"/>
      <c r="ET876" s="113"/>
      <c r="EU876" s="113"/>
      <c r="EV876" s="113"/>
      <c r="EW876" s="113"/>
      <c r="EX876" s="113"/>
      <c r="EY876" s="113"/>
      <c r="EZ876" s="113"/>
      <c r="FA876" s="113"/>
      <c r="FB876" s="113"/>
      <c r="FC876" s="113"/>
      <c r="FD876" s="113"/>
      <c r="FE876" s="113"/>
      <c r="FF876" s="113"/>
      <c r="FG876" s="113"/>
      <c r="FH876" s="113"/>
      <c r="FI876" s="113"/>
      <c r="FJ876" s="113"/>
      <c r="FK876" s="113"/>
      <c r="FL876" s="113"/>
      <c r="FM876" s="113"/>
      <c r="FN876" s="113"/>
      <c r="FO876" s="113"/>
      <c r="FP876" s="113"/>
      <c r="FQ876" s="113"/>
      <c r="FR876" s="113"/>
      <c r="FS876" s="113"/>
      <c r="FT876" s="113"/>
      <c r="FU876" s="113"/>
      <c r="FV876" s="113"/>
      <c r="FW876" s="113"/>
      <c r="FX876" s="113"/>
      <c r="FY876" s="113"/>
      <c r="FZ876" s="113"/>
      <c r="GA876" s="113"/>
      <c r="GB876" s="113"/>
      <c r="GC876" s="113"/>
      <c r="GD876" s="113"/>
      <c r="GE876" s="113"/>
      <c r="GF876" s="113"/>
      <c r="GG876" s="113"/>
      <c r="GH876" s="113"/>
      <c r="GI876" s="113"/>
      <c r="GJ876" s="113"/>
      <c r="GK876" s="113"/>
      <c r="GL876" s="113"/>
      <c r="GM876" s="113"/>
      <c r="GN876" s="113"/>
      <c r="GO876" s="113"/>
      <c r="GP876" s="113"/>
      <c r="GQ876" s="113"/>
      <c r="GR876" s="113"/>
      <c r="GS876" s="113"/>
      <c r="GT876" s="113"/>
      <c r="GU876" s="113"/>
      <c r="GV876" s="113"/>
      <c r="GW876" s="113"/>
      <c r="GX876" s="113"/>
      <c r="GY876" s="113"/>
      <c r="GZ876" s="113"/>
      <c r="HA876" s="113"/>
      <c r="HB876" s="113"/>
      <c r="HC876" s="113"/>
      <c r="HD876" s="113"/>
      <c r="HE876" s="113"/>
      <c r="HF876" s="113"/>
      <c r="HG876" s="113"/>
      <c r="HH876" s="113"/>
      <c r="HI876" s="113"/>
      <c r="HJ876" s="113"/>
      <c r="HK876" s="113"/>
      <c r="HL876" s="113"/>
      <c r="HM876" s="113"/>
      <c r="HN876" s="113"/>
      <c r="HO876" s="113"/>
      <c r="HP876" s="113"/>
      <c r="HQ876" s="113"/>
      <c r="HR876" s="113"/>
      <c r="HS876" s="113"/>
      <c r="HT876" s="113"/>
      <c r="HU876" s="113"/>
      <c r="HV876" s="113"/>
      <c r="HW876" s="113"/>
      <c r="HX876" s="113"/>
      <c r="HY876" s="113"/>
      <c r="HZ876" s="113"/>
      <c r="IA876" s="113"/>
      <c r="IB876" s="113"/>
      <c r="IC876" s="113"/>
      <c r="ID876" s="113"/>
      <c r="IE876" s="113"/>
      <c r="IF876" s="113"/>
      <c r="IG876" s="113"/>
      <c r="IH876" s="113"/>
      <c r="II876" s="113"/>
      <c r="IJ876" s="113"/>
      <c r="IK876" s="113"/>
      <c r="IL876" s="113"/>
      <c r="IM876" s="113"/>
      <c r="IN876" s="113"/>
      <c r="IO876" s="113"/>
      <c r="IP876" s="113"/>
      <c r="IQ876" s="113"/>
      <c r="IR876" s="113"/>
      <c r="IS876" s="113"/>
      <c r="IT876" s="113"/>
      <c r="IU876" s="113"/>
      <c r="IV876" s="113"/>
    </row>
    <row r="877" customFormat="false" ht="35.65" hidden="false" customHeight="true" outlineLevel="0" collapsed="false">
      <c r="A877" s="236"/>
      <c r="B877" s="86"/>
      <c r="C877" s="86"/>
      <c r="D877" s="86"/>
      <c r="E877" s="86"/>
      <c r="F877" s="89"/>
      <c r="G877" s="63" t="s">
        <v>208</v>
      </c>
      <c r="H877" s="56" t="s">
        <v>2557</v>
      </c>
      <c r="I877" s="57"/>
      <c r="J877" s="58"/>
      <c r="K877" s="77" t="n">
        <v>2565.5</v>
      </c>
      <c r="L877" s="57" t="s">
        <v>39</v>
      </c>
      <c r="M877" s="58" t="n">
        <v>5676</v>
      </c>
      <c r="N877" s="56" t="s">
        <v>2558</v>
      </c>
      <c r="O877" s="57"/>
      <c r="P877" s="58"/>
      <c r="Q877" s="56" t="s">
        <v>2559</v>
      </c>
      <c r="R877" s="57"/>
      <c r="S877" s="58"/>
      <c r="T877" s="56"/>
      <c r="U877" s="91"/>
      <c r="V877" s="58"/>
      <c r="W877" s="56"/>
      <c r="X877" s="91"/>
      <c r="Y877" s="58"/>
      <c r="Z877" s="73"/>
      <c r="AA877" s="73"/>
      <c r="AB877" s="73"/>
      <c r="AC877" s="71"/>
      <c r="AD877" s="91"/>
      <c r="AE877" s="58"/>
      <c r="BM877" s="113"/>
      <c r="BN877" s="113"/>
      <c r="BO877" s="113"/>
      <c r="BP877" s="113"/>
      <c r="BQ877" s="113"/>
      <c r="BR877" s="113"/>
      <c r="BS877" s="113"/>
      <c r="BT877" s="113"/>
      <c r="BU877" s="113"/>
      <c r="BV877" s="113"/>
      <c r="BW877" s="113"/>
      <c r="BX877" s="113"/>
      <c r="BY877" s="113"/>
      <c r="BZ877" s="113"/>
      <c r="CA877" s="113"/>
      <c r="CB877" s="113"/>
      <c r="CC877" s="113"/>
      <c r="CD877" s="113"/>
      <c r="CE877" s="113"/>
      <c r="CF877" s="113"/>
      <c r="CG877" s="113"/>
      <c r="CH877" s="113"/>
      <c r="CI877" s="113"/>
      <c r="CJ877" s="113"/>
      <c r="CK877" s="113"/>
      <c r="CL877" s="113"/>
      <c r="CM877" s="113"/>
      <c r="CN877" s="113"/>
      <c r="CO877" s="113"/>
      <c r="CP877" s="113"/>
      <c r="CQ877" s="113"/>
      <c r="CR877" s="113"/>
      <c r="CS877" s="113"/>
      <c r="CT877" s="113"/>
      <c r="CU877" s="113"/>
      <c r="CV877" s="113"/>
      <c r="CW877" s="113"/>
      <c r="CX877" s="113"/>
      <c r="CY877" s="113"/>
      <c r="CZ877" s="113"/>
      <c r="DA877" s="113"/>
      <c r="DB877" s="113"/>
      <c r="DC877" s="113"/>
      <c r="DD877" s="113"/>
      <c r="DE877" s="113"/>
      <c r="DF877" s="113"/>
      <c r="DG877" s="113"/>
      <c r="DH877" s="113"/>
      <c r="DI877" s="113"/>
      <c r="DJ877" s="113"/>
      <c r="DK877" s="113"/>
      <c r="DL877" s="113"/>
      <c r="DM877" s="113"/>
      <c r="DN877" s="113"/>
      <c r="DO877" s="113"/>
      <c r="DP877" s="113"/>
      <c r="DQ877" s="113"/>
      <c r="DR877" s="113"/>
      <c r="DS877" s="113"/>
      <c r="DT877" s="113"/>
      <c r="DU877" s="113"/>
      <c r="DV877" s="113"/>
      <c r="DW877" s="113"/>
      <c r="DX877" s="113"/>
      <c r="DY877" s="113"/>
      <c r="DZ877" s="113"/>
      <c r="EA877" s="113"/>
      <c r="EB877" s="113"/>
      <c r="EC877" s="113"/>
      <c r="ED877" s="113"/>
      <c r="EE877" s="113"/>
      <c r="EF877" s="113"/>
      <c r="EG877" s="113"/>
      <c r="EH877" s="113"/>
      <c r="EI877" s="113"/>
      <c r="EJ877" s="113"/>
      <c r="EK877" s="113"/>
      <c r="EL877" s="113"/>
      <c r="EM877" s="113"/>
      <c r="EN877" s="113"/>
      <c r="EO877" s="113"/>
      <c r="EP877" s="113"/>
      <c r="EQ877" s="113"/>
      <c r="ER877" s="113"/>
      <c r="ES877" s="113"/>
      <c r="ET877" s="113"/>
      <c r="EU877" s="113"/>
      <c r="EV877" s="113"/>
      <c r="EW877" s="113"/>
      <c r="EX877" s="113"/>
      <c r="EY877" s="113"/>
      <c r="EZ877" s="113"/>
      <c r="FA877" s="113"/>
      <c r="FB877" s="113"/>
      <c r="FC877" s="113"/>
      <c r="FD877" s="113"/>
      <c r="FE877" s="113"/>
      <c r="FF877" s="113"/>
      <c r="FG877" s="113"/>
      <c r="FH877" s="113"/>
      <c r="FI877" s="113"/>
      <c r="FJ877" s="113"/>
      <c r="FK877" s="113"/>
      <c r="FL877" s="113"/>
      <c r="FM877" s="113"/>
      <c r="FN877" s="113"/>
      <c r="FO877" s="113"/>
      <c r="FP877" s="113"/>
      <c r="FQ877" s="113"/>
      <c r="FR877" s="113"/>
      <c r="FS877" s="113"/>
      <c r="FT877" s="113"/>
      <c r="FU877" s="113"/>
      <c r="FV877" s="113"/>
      <c r="FW877" s="113"/>
      <c r="FX877" s="113"/>
      <c r="FY877" s="113"/>
      <c r="FZ877" s="113"/>
      <c r="GA877" s="113"/>
      <c r="GB877" s="113"/>
      <c r="GC877" s="113"/>
      <c r="GD877" s="113"/>
      <c r="GE877" s="113"/>
      <c r="GF877" s="113"/>
      <c r="GG877" s="113"/>
      <c r="GH877" s="113"/>
      <c r="GI877" s="113"/>
      <c r="GJ877" s="113"/>
      <c r="GK877" s="113"/>
      <c r="GL877" s="113"/>
      <c r="GM877" s="113"/>
      <c r="GN877" s="113"/>
      <c r="GO877" s="113"/>
      <c r="GP877" s="113"/>
      <c r="GQ877" s="113"/>
      <c r="GR877" s="113"/>
      <c r="GS877" s="113"/>
      <c r="GT877" s="113"/>
      <c r="GU877" s="113"/>
      <c r="GV877" s="113"/>
      <c r="GW877" s="113"/>
      <c r="GX877" s="113"/>
      <c r="GY877" s="113"/>
      <c r="GZ877" s="113"/>
      <c r="HA877" s="113"/>
      <c r="HB877" s="113"/>
      <c r="HC877" s="113"/>
      <c r="HD877" s="113"/>
      <c r="HE877" s="113"/>
      <c r="HF877" s="113"/>
      <c r="HG877" s="113"/>
      <c r="HH877" s="113"/>
      <c r="HI877" s="113"/>
      <c r="HJ877" s="113"/>
      <c r="HK877" s="113"/>
      <c r="HL877" s="113"/>
      <c r="HM877" s="113"/>
      <c r="HN877" s="113"/>
      <c r="HO877" s="113"/>
      <c r="HP877" s="113"/>
      <c r="HQ877" s="113"/>
      <c r="HR877" s="113"/>
      <c r="HS877" s="113"/>
      <c r="HT877" s="113"/>
      <c r="HU877" s="113"/>
      <c r="HV877" s="113"/>
      <c r="HW877" s="113"/>
      <c r="HX877" s="113"/>
      <c r="HY877" s="113"/>
      <c r="HZ877" s="113"/>
      <c r="IA877" s="113"/>
      <c r="IB877" s="113"/>
      <c r="IC877" s="113"/>
      <c r="ID877" s="113"/>
      <c r="IE877" s="113"/>
      <c r="IF877" s="113"/>
      <c r="IG877" s="113"/>
      <c r="IH877" s="113"/>
      <c r="II877" s="113"/>
      <c r="IJ877" s="113"/>
      <c r="IK877" s="113"/>
      <c r="IL877" s="113"/>
      <c r="IM877" s="113"/>
      <c r="IN877" s="113"/>
      <c r="IO877" s="113"/>
      <c r="IP877" s="113"/>
      <c r="IQ877" s="113"/>
      <c r="IR877" s="113"/>
      <c r="IS877" s="113"/>
      <c r="IT877" s="113"/>
      <c r="IU877" s="113"/>
      <c r="IV877" s="113"/>
    </row>
    <row r="878" customFormat="false" ht="35.65" hidden="false" customHeight="true" outlineLevel="0" collapsed="false">
      <c r="A878" s="239"/>
      <c r="B878" s="239"/>
      <c r="C878" s="316"/>
      <c r="D878" s="316"/>
      <c r="E878" s="316"/>
      <c r="F878" s="53"/>
      <c r="G878" s="63" t="s">
        <v>176</v>
      </c>
      <c r="H878" s="209" t="str">
        <f aca="false">"&lt;"&amp;ROUND(RIGHT(H877,LEN(H877)-1)*81/1000000,2)&amp;" ppm"</f>
        <v>&lt;4.46 ppm</v>
      </c>
      <c r="I878" s="70"/>
      <c r="J878" s="210"/>
      <c r="K878" s="71"/>
      <c r="L878" s="57"/>
      <c r="M878" s="72"/>
      <c r="N878" s="56"/>
      <c r="O878" s="91"/>
      <c r="P878" s="58"/>
      <c r="Q878" s="209" t="str">
        <f aca="false">"&lt;"&amp;ROUND(RIGHT(Q877,LEN(Q877)-1)*246/1000,2)&amp;" ppb"</f>
        <v>&lt;666.91 ppb</v>
      </c>
      <c r="R878" s="70"/>
      <c r="S878" s="210"/>
      <c r="T878" s="71"/>
      <c r="U878" s="72"/>
      <c r="V878" s="72"/>
      <c r="W878" s="56"/>
      <c r="X878" s="91"/>
      <c r="Y878" s="72"/>
      <c r="Z878" s="73"/>
      <c r="AA878" s="72"/>
      <c r="AB878" s="72"/>
      <c r="AC878" s="71"/>
      <c r="AD878" s="91"/>
      <c r="AE878" s="72"/>
      <c r="BM878" s="113"/>
      <c r="BN878" s="113"/>
      <c r="BO878" s="113"/>
      <c r="BP878" s="113"/>
      <c r="BQ878" s="113"/>
      <c r="BR878" s="113"/>
      <c r="BS878" s="113"/>
      <c r="BT878" s="113"/>
      <c r="BU878" s="113"/>
      <c r="BV878" s="113"/>
      <c r="BW878" s="113"/>
      <c r="BX878" s="113"/>
      <c r="BY878" s="113"/>
      <c r="BZ878" s="113"/>
      <c r="CA878" s="113"/>
      <c r="CB878" s="113"/>
      <c r="CC878" s="113"/>
      <c r="CD878" s="113"/>
      <c r="CE878" s="113"/>
      <c r="CF878" s="113"/>
      <c r="CG878" s="113"/>
      <c r="CH878" s="113"/>
      <c r="CI878" s="113"/>
      <c r="CJ878" s="113"/>
      <c r="CK878" s="113"/>
      <c r="CL878" s="113"/>
      <c r="CM878" s="113"/>
      <c r="CN878" s="113"/>
      <c r="CO878" s="113"/>
      <c r="CP878" s="113"/>
      <c r="CQ878" s="113"/>
      <c r="CR878" s="113"/>
      <c r="CS878" s="113"/>
      <c r="CT878" s="113"/>
      <c r="CU878" s="113"/>
      <c r="CV878" s="113"/>
      <c r="CW878" s="113"/>
      <c r="CX878" s="113"/>
      <c r="CY878" s="113"/>
      <c r="CZ878" s="113"/>
      <c r="DA878" s="113"/>
      <c r="DB878" s="113"/>
      <c r="DC878" s="113"/>
      <c r="DD878" s="113"/>
      <c r="DE878" s="113"/>
      <c r="DF878" s="113"/>
      <c r="DG878" s="113"/>
      <c r="DH878" s="113"/>
      <c r="DI878" s="113"/>
      <c r="DJ878" s="113"/>
      <c r="DK878" s="113"/>
      <c r="DL878" s="113"/>
      <c r="DM878" s="113"/>
      <c r="DN878" s="113"/>
      <c r="DO878" s="113"/>
      <c r="DP878" s="113"/>
      <c r="DQ878" s="113"/>
      <c r="DR878" s="113"/>
      <c r="DS878" s="113"/>
      <c r="DT878" s="113"/>
      <c r="DU878" s="113"/>
      <c r="DV878" s="113"/>
      <c r="DW878" s="113"/>
      <c r="DX878" s="113"/>
      <c r="DY878" s="113"/>
      <c r="DZ878" s="113"/>
      <c r="EA878" s="113"/>
      <c r="EB878" s="113"/>
      <c r="EC878" s="113"/>
      <c r="ED878" s="113"/>
      <c r="EE878" s="113"/>
      <c r="EF878" s="113"/>
      <c r="EG878" s="113"/>
      <c r="EH878" s="113"/>
      <c r="EI878" s="113"/>
      <c r="EJ878" s="113"/>
      <c r="EK878" s="113"/>
      <c r="EL878" s="113"/>
      <c r="EM878" s="113"/>
      <c r="EN878" s="113"/>
      <c r="EO878" s="113"/>
      <c r="EP878" s="113"/>
      <c r="EQ878" s="113"/>
      <c r="ER878" s="113"/>
      <c r="ES878" s="113"/>
      <c r="ET878" s="113"/>
      <c r="EU878" s="113"/>
      <c r="EV878" s="113"/>
      <c r="EW878" s="113"/>
      <c r="EX878" s="113"/>
      <c r="EY878" s="113"/>
      <c r="EZ878" s="113"/>
      <c r="FA878" s="113"/>
      <c r="FB878" s="113"/>
      <c r="FC878" s="113"/>
      <c r="FD878" s="113"/>
      <c r="FE878" s="113"/>
      <c r="FF878" s="113"/>
      <c r="FG878" s="113"/>
      <c r="FH878" s="113"/>
      <c r="FI878" s="113"/>
      <c r="FJ878" s="113"/>
      <c r="FK878" s="113"/>
      <c r="FL878" s="113"/>
      <c r="FM878" s="113"/>
      <c r="FN878" s="113"/>
      <c r="FO878" s="113"/>
      <c r="FP878" s="113"/>
      <c r="FQ878" s="113"/>
      <c r="FR878" s="113"/>
      <c r="FS878" s="113"/>
      <c r="FT878" s="113"/>
      <c r="FU878" s="113"/>
      <c r="FV878" s="113"/>
      <c r="FW878" s="113"/>
      <c r="FX878" s="113"/>
      <c r="FY878" s="113"/>
      <c r="FZ878" s="113"/>
      <c r="GA878" s="113"/>
      <c r="GB878" s="113"/>
      <c r="GC878" s="113"/>
      <c r="GD878" s="113"/>
      <c r="GE878" s="113"/>
      <c r="GF878" s="113"/>
      <c r="GG878" s="113"/>
      <c r="GH878" s="113"/>
      <c r="GI878" s="113"/>
      <c r="GJ878" s="113"/>
      <c r="GK878" s="113"/>
      <c r="GL878" s="113"/>
      <c r="GM878" s="113"/>
      <c r="GN878" s="113"/>
      <c r="GO878" s="113"/>
      <c r="GP878" s="113"/>
      <c r="GQ878" s="113"/>
      <c r="GR878" s="113"/>
      <c r="GS878" s="113"/>
      <c r="GT878" s="113"/>
      <c r="GU878" s="113"/>
      <c r="GV878" s="113"/>
      <c r="GW878" s="113"/>
      <c r="GX878" s="113"/>
      <c r="GY878" s="113"/>
      <c r="GZ878" s="113"/>
      <c r="HA878" s="113"/>
      <c r="HB878" s="113"/>
      <c r="HC878" s="113"/>
      <c r="HD878" s="113"/>
      <c r="HE878" s="113"/>
      <c r="HF878" s="113"/>
      <c r="HG878" s="113"/>
      <c r="HH878" s="113"/>
      <c r="HI878" s="113"/>
      <c r="HJ878" s="113"/>
      <c r="HK878" s="113"/>
      <c r="HL878" s="113"/>
      <c r="HM878" s="113"/>
      <c r="HN878" s="113"/>
      <c r="HO878" s="113"/>
      <c r="HP878" s="113"/>
      <c r="HQ878" s="113"/>
      <c r="HR878" s="113"/>
      <c r="HS878" s="113"/>
      <c r="HT878" s="113"/>
      <c r="HU878" s="113"/>
      <c r="HV878" s="113"/>
      <c r="HW878" s="113"/>
      <c r="HX878" s="113"/>
      <c r="HY878" s="113"/>
      <c r="HZ878" s="113"/>
      <c r="IA878" s="113"/>
      <c r="IB878" s="113"/>
      <c r="IC878" s="113"/>
      <c r="ID878" s="113"/>
      <c r="IE878" s="113"/>
      <c r="IF878" s="113"/>
      <c r="IG878" s="113"/>
      <c r="IH878" s="113"/>
      <c r="II878" s="113"/>
      <c r="IJ878" s="113"/>
      <c r="IK878" s="113"/>
      <c r="IL878" s="113"/>
      <c r="IM878" s="113"/>
      <c r="IN878" s="113"/>
      <c r="IO878" s="113"/>
      <c r="IP878" s="113"/>
      <c r="IQ878" s="113"/>
      <c r="IR878" s="113"/>
      <c r="IS878" s="113"/>
      <c r="IT878" s="113"/>
      <c r="IU878" s="113"/>
      <c r="IV878" s="113"/>
    </row>
    <row r="879" customFormat="false" ht="56.35" hidden="false" customHeight="true" outlineLevel="0" collapsed="false">
      <c r="A879" s="227" t="s">
        <v>2560</v>
      </c>
      <c r="B879" s="372" t="s">
        <v>2547</v>
      </c>
      <c r="C879" s="203" t="s">
        <v>2561</v>
      </c>
      <c r="D879" s="25" t="n">
        <v>16.627</v>
      </c>
      <c r="E879" s="310" t="n">
        <v>24083002</v>
      </c>
      <c r="F879" s="27" t="n">
        <v>45534</v>
      </c>
      <c r="G879" s="28" t="s">
        <v>111</v>
      </c>
      <c r="H879" s="108"/>
      <c r="I879" s="109" t="s">
        <v>27</v>
      </c>
      <c r="J879" s="110"/>
      <c r="K879" s="108"/>
      <c r="L879" s="109" t="s">
        <v>28</v>
      </c>
      <c r="M879" s="110"/>
      <c r="N879" s="108"/>
      <c r="O879" s="109" t="s">
        <v>29</v>
      </c>
      <c r="P879" s="110"/>
      <c r="Q879" s="108"/>
      <c r="R879" s="109" t="s">
        <v>30</v>
      </c>
      <c r="S879" s="110"/>
      <c r="T879" s="111"/>
      <c r="U879" s="109" t="s">
        <v>112</v>
      </c>
      <c r="V879" s="110"/>
      <c r="W879" s="108"/>
      <c r="X879" s="109" t="s">
        <v>32</v>
      </c>
      <c r="Y879" s="110"/>
      <c r="Z879" s="108"/>
      <c r="AA879" s="109" t="s">
        <v>98</v>
      </c>
      <c r="AB879" s="110"/>
      <c r="AC879" s="112" t="s">
        <v>34</v>
      </c>
      <c r="AD879" s="112"/>
      <c r="AE879" s="112"/>
      <c r="BM879" s="113"/>
      <c r="BN879" s="113"/>
      <c r="BO879" s="113"/>
      <c r="BP879" s="113"/>
      <c r="BQ879" s="113"/>
      <c r="BR879" s="113"/>
      <c r="BS879" s="113"/>
      <c r="BT879" s="113"/>
      <c r="BU879" s="113"/>
      <c r="BV879" s="113"/>
      <c r="BW879" s="113"/>
      <c r="BX879" s="113"/>
      <c r="BY879" s="113"/>
      <c r="BZ879" s="113"/>
      <c r="CA879" s="113"/>
      <c r="CB879" s="113"/>
      <c r="CC879" s="113"/>
      <c r="CD879" s="113"/>
      <c r="CE879" s="113"/>
      <c r="CF879" s="113"/>
      <c r="CG879" s="113"/>
      <c r="CH879" s="113"/>
      <c r="CI879" s="113"/>
      <c r="CJ879" s="113"/>
      <c r="CK879" s="113"/>
      <c r="CL879" s="113"/>
      <c r="CM879" s="113"/>
      <c r="CN879" s="113"/>
      <c r="CO879" s="113"/>
      <c r="CP879" s="113"/>
      <c r="CQ879" s="113"/>
      <c r="CR879" s="113"/>
      <c r="CS879" s="113"/>
      <c r="CT879" s="113"/>
      <c r="CU879" s="113"/>
      <c r="CV879" s="113"/>
      <c r="CW879" s="113"/>
      <c r="CX879" s="113"/>
      <c r="CY879" s="113"/>
      <c r="CZ879" s="113"/>
      <c r="DA879" s="113"/>
      <c r="DB879" s="113"/>
      <c r="DC879" s="113"/>
      <c r="DD879" s="113"/>
      <c r="DE879" s="113"/>
      <c r="DF879" s="113"/>
      <c r="DG879" s="113"/>
      <c r="DH879" s="113"/>
      <c r="DI879" s="113"/>
      <c r="DJ879" s="113"/>
      <c r="DK879" s="113"/>
      <c r="DL879" s="113"/>
      <c r="DM879" s="113"/>
      <c r="DN879" s="113"/>
      <c r="DO879" s="113"/>
      <c r="DP879" s="113"/>
      <c r="DQ879" s="113"/>
      <c r="DR879" s="113"/>
      <c r="DS879" s="113"/>
      <c r="DT879" s="113"/>
      <c r="DU879" s="113"/>
      <c r="DV879" s="113"/>
      <c r="DW879" s="113"/>
      <c r="DX879" s="113"/>
      <c r="DY879" s="113"/>
      <c r="DZ879" s="113"/>
      <c r="EA879" s="113"/>
      <c r="EB879" s="113"/>
      <c r="EC879" s="113"/>
      <c r="ED879" s="113"/>
      <c r="EE879" s="113"/>
      <c r="EF879" s="113"/>
      <c r="EG879" s="113"/>
      <c r="EH879" s="113"/>
      <c r="EI879" s="113"/>
      <c r="EJ879" s="113"/>
      <c r="EK879" s="113"/>
      <c r="EL879" s="113"/>
      <c r="EM879" s="113"/>
      <c r="EN879" s="113"/>
      <c r="EO879" s="113"/>
      <c r="EP879" s="113"/>
      <c r="EQ879" s="113"/>
      <c r="ER879" s="113"/>
      <c r="ES879" s="113"/>
      <c r="ET879" s="113"/>
      <c r="EU879" s="113"/>
      <c r="EV879" s="113"/>
      <c r="EW879" s="113"/>
      <c r="EX879" s="113"/>
      <c r="EY879" s="113"/>
      <c r="EZ879" s="113"/>
      <c r="FA879" s="113"/>
      <c r="FB879" s="113"/>
      <c r="FC879" s="113"/>
      <c r="FD879" s="113"/>
      <c r="FE879" s="113"/>
      <c r="FF879" s="113"/>
      <c r="FG879" s="113"/>
      <c r="FH879" s="113"/>
      <c r="FI879" s="113"/>
      <c r="FJ879" s="113"/>
      <c r="FK879" s="113"/>
      <c r="FL879" s="113"/>
      <c r="FM879" s="113"/>
      <c r="FN879" s="113"/>
      <c r="FO879" s="113"/>
      <c r="FP879" s="113"/>
      <c r="FQ879" s="113"/>
      <c r="FR879" s="113"/>
      <c r="FS879" s="113"/>
      <c r="FT879" s="113"/>
      <c r="FU879" s="113"/>
      <c r="FV879" s="113"/>
      <c r="FW879" s="113"/>
      <c r="FX879" s="113"/>
      <c r="FY879" s="113"/>
      <c r="FZ879" s="113"/>
      <c r="GA879" s="113"/>
      <c r="GB879" s="113"/>
      <c r="GC879" s="113"/>
      <c r="GD879" s="113"/>
      <c r="GE879" s="113"/>
      <c r="GF879" s="113"/>
      <c r="GG879" s="113"/>
      <c r="GH879" s="113"/>
      <c r="GI879" s="113"/>
      <c r="GJ879" s="113"/>
      <c r="GK879" s="113"/>
      <c r="GL879" s="113"/>
      <c r="GM879" s="113"/>
      <c r="GN879" s="113"/>
      <c r="GO879" s="113"/>
      <c r="GP879" s="113"/>
      <c r="GQ879" s="113"/>
      <c r="GR879" s="113"/>
      <c r="GS879" s="113"/>
      <c r="GT879" s="113"/>
      <c r="GU879" s="113"/>
      <c r="GV879" s="113"/>
      <c r="GW879" s="113"/>
      <c r="GX879" s="113"/>
      <c r="GY879" s="113"/>
      <c r="GZ879" s="113"/>
      <c r="HA879" s="113"/>
      <c r="HB879" s="113"/>
      <c r="HC879" s="113"/>
      <c r="HD879" s="113"/>
      <c r="HE879" s="113"/>
      <c r="HF879" s="113"/>
      <c r="HG879" s="113"/>
      <c r="HH879" s="113"/>
      <c r="HI879" s="113"/>
      <c r="HJ879" s="113"/>
      <c r="HK879" s="113"/>
      <c r="HL879" s="113"/>
      <c r="HM879" s="113"/>
      <c r="HN879" s="113"/>
      <c r="HO879" s="113"/>
      <c r="HP879" s="113"/>
      <c r="HQ879" s="113"/>
      <c r="HR879" s="113"/>
      <c r="HS879" s="113"/>
      <c r="HT879" s="113"/>
      <c r="HU879" s="113"/>
      <c r="HV879" s="113"/>
      <c r="HW879" s="113"/>
      <c r="HX879" s="113"/>
      <c r="HY879" s="113"/>
      <c r="HZ879" s="113"/>
      <c r="IA879" s="113"/>
      <c r="IB879" s="113"/>
      <c r="IC879" s="113"/>
      <c r="ID879" s="113"/>
      <c r="IE879" s="113"/>
      <c r="IF879" s="113"/>
      <c r="IG879" s="113"/>
      <c r="IH879" s="113"/>
      <c r="II879" s="113"/>
      <c r="IJ879" s="113"/>
      <c r="IK879" s="113"/>
      <c r="IL879" s="113"/>
      <c r="IM879" s="113"/>
      <c r="IN879" s="113"/>
      <c r="IO879" s="113"/>
      <c r="IP879" s="113"/>
      <c r="IQ879" s="113"/>
      <c r="IR879" s="113"/>
      <c r="IS879" s="113"/>
      <c r="IT879" s="113"/>
      <c r="IU879" s="113"/>
      <c r="IV879" s="113"/>
    </row>
    <row r="880" customFormat="false" ht="29.05" hidden="false" customHeight="true" outlineLevel="0" collapsed="false">
      <c r="A880" s="93" t="s">
        <v>2562</v>
      </c>
      <c r="B880" s="93"/>
      <c r="C880" s="93"/>
      <c r="D880" s="93"/>
      <c r="E880" s="93"/>
      <c r="F880" s="96" t="n">
        <v>45551</v>
      </c>
      <c r="G880" s="28" t="s">
        <v>208</v>
      </c>
      <c r="H880" s="311" t="s">
        <v>2563</v>
      </c>
      <c r="I880" s="312"/>
      <c r="J880" s="36"/>
      <c r="K880" s="311" t="s">
        <v>2564</v>
      </c>
      <c r="L880" s="312"/>
      <c r="M880" s="36"/>
      <c r="N880" s="311" t="n">
        <v>50.78</v>
      </c>
      <c r="O880" s="312" t="s">
        <v>39</v>
      </c>
      <c r="P880" s="36" t="n">
        <v>117.6</v>
      </c>
      <c r="Q880" s="311" t="s">
        <v>2565</v>
      </c>
      <c r="R880" s="312"/>
      <c r="S880" s="36"/>
      <c r="T880" s="311" t="n">
        <v>26711</v>
      </c>
      <c r="U880" s="312" t="s">
        <v>39</v>
      </c>
      <c r="V880" s="36" t="n">
        <v>25970</v>
      </c>
      <c r="W880" s="311" t="s">
        <v>2566</v>
      </c>
      <c r="X880" s="313"/>
      <c r="Y880" s="36"/>
      <c r="Z880" s="311" t="s">
        <v>2567</v>
      </c>
      <c r="AA880" s="312"/>
      <c r="AB880" s="36"/>
      <c r="AC880" s="167"/>
      <c r="AD880" s="167"/>
      <c r="AE880" s="167"/>
      <c r="BM880" s="113"/>
      <c r="BN880" s="113"/>
      <c r="BO880" s="113"/>
      <c r="BP880" s="113"/>
      <c r="BQ880" s="113"/>
      <c r="BR880" s="113"/>
      <c r="BS880" s="113"/>
      <c r="BT880" s="113"/>
      <c r="BU880" s="113"/>
      <c r="BV880" s="113"/>
      <c r="BW880" s="113"/>
      <c r="BX880" s="113"/>
      <c r="BY880" s="113"/>
      <c r="BZ880" s="113"/>
      <c r="CA880" s="113"/>
      <c r="CB880" s="113"/>
      <c r="CC880" s="113"/>
      <c r="CD880" s="113"/>
      <c r="CE880" s="113"/>
      <c r="CF880" s="113"/>
      <c r="CG880" s="113"/>
      <c r="CH880" s="113"/>
      <c r="CI880" s="113"/>
      <c r="CJ880" s="113"/>
      <c r="CK880" s="113"/>
      <c r="CL880" s="113"/>
      <c r="CM880" s="113"/>
      <c r="CN880" s="113"/>
      <c r="CO880" s="113"/>
      <c r="CP880" s="113"/>
      <c r="CQ880" s="113"/>
      <c r="CR880" s="113"/>
      <c r="CS880" s="113"/>
      <c r="CT880" s="113"/>
      <c r="CU880" s="113"/>
      <c r="CV880" s="113"/>
      <c r="CW880" s="113"/>
      <c r="CX880" s="113"/>
      <c r="CY880" s="113"/>
      <c r="CZ880" s="113"/>
      <c r="DA880" s="113"/>
      <c r="DB880" s="113"/>
      <c r="DC880" s="113"/>
      <c r="DD880" s="113"/>
      <c r="DE880" s="113"/>
      <c r="DF880" s="113"/>
      <c r="DG880" s="113"/>
      <c r="DH880" s="113"/>
      <c r="DI880" s="113"/>
      <c r="DJ880" s="113"/>
      <c r="DK880" s="113"/>
      <c r="DL880" s="113"/>
      <c r="DM880" s="113"/>
      <c r="DN880" s="113"/>
      <c r="DO880" s="113"/>
      <c r="DP880" s="113"/>
      <c r="DQ880" s="113"/>
      <c r="DR880" s="113"/>
      <c r="DS880" s="113"/>
      <c r="DT880" s="113"/>
      <c r="DU880" s="113"/>
      <c r="DV880" s="113"/>
      <c r="DW880" s="113"/>
      <c r="DX880" s="113"/>
      <c r="DY880" s="113"/>
      <c r="DZ880" s="113"/>
      <c r="EA880" s="113"/>
      <c r="EB880" s="113"/>
      <c r="EC880" s="113"/>
      <c r="ED880" s="113"/>
      <c r="EE880" s="113"/>
      <c r="EF880" s="113"/>
      <c r="EG880" s="113"/>
      <c r="EH880" s="113"/>
      <c r="EI880" s="113"/>
      <c r="EJ880" s="113"/>
      <c r="EK880" s="113"/>
      <c r="EL880" s="113"/>
      <c r="EM880" s="113"/>
      <c r="EN880" s="113"/>
      <c r="EO880" s="113"/>
      <c r="EP880" s="113"/>
      <c r="EQ880" s="113"/>
      <c r="ER880" s="113"/>
      <c r="ES880" s="113"/>
      <c r="ET880" s="113"/>
      <c r="EU880" s="113"/>
      <c r="EV880" s="113"/>
      <c r="EW880" s="113"/>
      <c r="EX880" s="113"/>
      <c r="EY880" s="113"/>
      <c r="EZ880" s="113"/>
      <c r="FA880" s="113"/>
      <c r="FB880" s="113"/>
      <c r="FC880" s="113"/>
      <c r="FD880" s="113"/>
      <c r="FE880" s="113"/>
      <c r="FF880" s="113"/>
      <c r="FG880" s="113"/>
      <c r="FH880" s="113"/>
      <c r="FI880" s="113"/>
      <c r="FJ880" s="113"/>
      <c r="FK880" s="113"/>
      <c r="FL880" s="113"/>
      <c r="FM880" s="113"/>
      <c r="FN880" s="113"/>
      <c r="FO880" s="113"/>
      <c r="FP880" s="113"/>
      <c r="FQ880" s="113"/>
      <c r="FR880" s="113"/>
      <c r="FS880" s="113"/>
      <c r="FT880" s="113"/>
      <c r="FU880" s="113"/>
      <c r="FV880" s="113"/>
      <c r="FW880" s="113"/>
      <c r="FX880" s="113"/>
      <c r="FY880" s="113"/>
      <c r="FZ880" s="113"/>
      <c r="GA880" s="113"/>
      <c r="GB880" s="113"/>
      <c r="GC880" s="113"/>
      <c r="GD880" s="113"/>
      <c r="GE880" s="113"/>
      <c r="GF880" s="113"/>
      <c r="GG880" s="113"/>
      <c r="GH880" s="113"/>
      <c r="GI880" s="113"/>
      <c r="GJ880" s="113"/>
      <c r="GK880" s="113"/>
      <c r="GL880" s="113"/>
      <c r="GM880" s="113"/>
      <c r="GN880" s="113"/>
      <c r="GO880" s="113"/>
      <c r="GP880" s="113"/>
      <c r="GQ880" s="113"/>
      <c r="GR880" s="113"/>
      <c r="GS880" s="113"/>
      <c r="GT880" s="113"/>
      <c r="GU880" s="113"/>
      <c r="GV880" s="113"/>
      <c r="GW880" s="113"/>
      <c r="GX880" s="113"/>
      <c r="GY880" s="113"/>
      <c r="GZ880" s="113"/>
      <c r="HA880" s="113"/>
      <c r="HB880" s="113"/>
      <c r="HC880" s="113"/>
      <c r="HD880" s="113"/>
      <c r="HE880" s="113"/>
      <c r="HF880" s="113"/>
      <c r="HG880" s="113"/>
      <c r="HH880" s="113"/>
      <c r="HI880" s="113"/>
      <c r="HJ880" s="113"/>
      <c r="HK880" s="113"/>
      <c r="HL880" s="113"/>
      <c r="HM880" s="113"/>
      <c r="HN880" s="113"/>
      <c r="HO880" s="113"/>
      <c r="HP880" s="113"/>
      <c r="HQ880" s="113"/>
      <c r="HR880" s="113"/>
      <c r="HS880" s="113"/>
      <c r="HT880" s="113"/>
      <c r="HU880" s="113"/>
      <c r="HV880" s="113"/>
      <c r="HW880" s="113"/>
      <c r="HX880" s="113"/>
      <c r="HY880" s="113"/>
      <c r="HZ880" s="113"/>
      <c r="IA880" s="113"/>
      <c r="IB880" s="113"/>
      <c r="IC880" s="113"/>
      <c r="ID880" s="113"/>
      <c r="IE880" s="113"/>
      <c r="IF880" s="113"/>
      <c r="IG880" s="113"/>
      <c r="IH880" s="113"/>
      <c r="II880" s="113"/>
      <c r="IJ880" s="113"/>
      <c r="IK880" s="113"/>
      <c r="IL880" s="113"/>
      <c r="IM880" s="113"/>
      <c r="IN880" s="113"/>
      <c r="IO880" s="113"/>
      <c r="IP880" s="113"/>
      <c r="IQ880" s="113"/>
      <c r="IR880" s="113"/>
      <c r="IS880" s="113"/>
      <c r="IT880" s="113"/>
      <c r="IU880" s="113"/>
      <c r="IV880" s="113"/>
    </row>
    <row r="881" customFormat="false" ht="39.8" hidden="false" customHeight="true" outlineLevel="0" collapsed="false">
      <c r="A881" s="93"/>
      <c r="B881" s="93"/>
      <c r="C881" s="93"/>
      <c r="D881" s="93"/>
      <c r="E881" s="93"/>
      <c r="F881" s="96"/>
      <c r="G881" s="28" t="s">
        <v>176</v>
      </c>
      <c r="H881" s="205" t="str">
        <f aca="false">"&lt;"&amp;ROUND(RIGHT(H880,LEN(H880)-1)*81/1000,2)&amp;" ppb"</f>
        <v>&lt;38.59 ppb</v>
      </c>
      <c r="I881" s="312"/>
      <c r="J881" s="206"/>
      <c r="K881" s="205" t="str">
        <f aca="false">"&lt;"&amp;ROUND(RIGHT(K880,LEN(K880)-1)*81/1000,2)&amp;" ppb"</f>
        <v>&lt;324.32 ppb</v>
      </c>
      <c r="L881" s="312"/>
      <c r="M881" s="206"/>
      <c r="N881" s="205" t="str">
        <f aca="false">ROUND(N880*1760/1000,2)&amp;" ppb"</f>
        <v>89.37 ppb</v>
      </c>
      <c r="O881" s="33" t="s">
        <v>39</v>
      </c>
      <c r="P881" s="206" t="str">
        <f aca="false">ROUND(P880*1760/1000,2)&amp;" ppb"</f>
        <v>206.98 ppb</v>
      </c>
      <c r="Q881" s="205" t="str">
        <f aca="false">"&lt;"&amp;ROUND(RIGHT(Q880,LEN(Q880)-1)*246/1000,2)&amp;" ppb"</f>
        <v>&lt;229.69 ppb</v>
      </c>
      <c r="R881" s="33"/>
      <c r="S881" s="206"/>
      <c r="T881" s="205" t="str">
        <f aca="false">ROUND(T880*32300/1000000,2)&amp;" ppm"</f>
        <v>862.77 ppm</v>
      </c>
      <c r="U881" s="33" t="s">
        <v>39</v>
      </c>
      <c r="V881" s="206" t="str">
        <f aca="false">ROUND(V880*32300/1000000,2)&amp;" ppm"</f>
        <v>838.83 ppm</v>
      </c>
      <c r="W881" s="29"/>
      <c r="X881" s="312"/>
      <c r="Y881" s="31"/>
      <c r="Z881" s="29"/>
      <c r="AA881" s="312"/>
      <c r="AB881" s="31"/>
      <c r="AC881" s="37"/>
      <c r="AD881" s="312"/>
      <c r="AE881" s="38"/>
      <c r="BM881" s="113"/>
      <c r="BN881" s="113"/>
      <c r="BO881" s="113"/>
      <c r="BP881" s="113"/>
      <c r="BQ881" s="113"/>
      <c r="BR881" s="113"/>
      <c r="BS881" s="113"/>
      <c r="BT881" s="113"/>
      <c r="BU881" s="113"/>
      <c r="BV881" s="113"/>
      <c r="BW881" s="113"/>
      <c r="BX881" s="113"/>
      <c r="BY881" s="113"/>
      <c r="BZ881" s="113"/>
      <c r="CA881" s="113"/>
      <c r="CB881" s="113"/>
      <c r="CC881" s="113"/>
      <c r="CD881" s="113"/>
      <c r="CE881" s="113"/>
      <c r="CF881" s="113"/>
      <c r="CG881" s="113"/>
      <c r="CH881" s="113"/>
      <c r="CI881" s="113"/>
      <c r="CJ881" s="113"/>
      <c r="CK881" s="113"/>
      <c r="CL881" s="113"/>
      <c r="CM881" s="113"/>
      <c r="CN881" s="113"/>
      <c r="CO881" s="113"/>
      <c r="CP881" s="113"/>
      <c r="CQ881" s="113"/>
      <c r="CR881" s="113"/>
      <c r="CS881" s="113"/>
      <c r="CT881" s="113"/>
      <c r="CU881" s="113"/>
      <c r="CV881" s="113"/>
      <c r="CW881" s="113"/>
      <c r="CX881" s="113"/>
      <c r="CY881" s="113"/>
      <c r="CZ881" s="113"/>
      <c r="DA881" s="113"/>
      <c r="DB881" s="113"/>
      <c r="DC881" s="113"/>
      <c r="DD881" s="113"/>
      <c r="DE881" s="113"/>
      <c r="DF881" s="113"/>
      <c r="DG881" s="113"/>
      <c r="DH881" s="113"/>
      <c r="DI881" s="113"/>
      <c r="DJ881" s="113"/>
      <c r="DK881" s="113"/>
      <c r="DL881" s="113"/>
      <c r="DM881" s="113"/>
      <c r="DN881" s="113"/>
      <c r="DO881" s="113"/>
      <c r="DP881" s="113"/>
      <c r="DQ881" s="113"/>
      <c r="DR881" s="113"/>
      <c r="DS881" s="113"/>
      <c r="DT881" s="113"/>
      <c r="DU881" s="113"/>
      <c r="DV881" s="113"/>
      <c r="DW881" s="113"/>
      <c r="DX881" s="113"/>
      <c r="DY881" s="113"/>
      <c r="DZ881" s="113"/>
      <c r="EA881" s="113"/>
      <c r="EB881" s="113"/>
      <c r="EC881" s="113"/>
      <c r="ED881" s="113"/>
      <c r="EE881" s="113"/>
      <c r="EF881" s="113"/>
      <c r="EG881" s="113"/>
      <c r="EH881" s="113"/>
      <c r="EI881" s="113"/>
      <c r="EJ881" s="113"/>
      <c r="EK881" s="113"/>
      <c r="EL881" s="113"/>
      <c r="EM881" s="113"/>
      <c r="EN881" s="113"/>
      <c r="EO881" s="113"/>
      <c r="EP881" s="113"/>
      <c r="EQ881" s="113"/>
      <c r="ER881" s="113"/>
      <c r="ES881" s="113"/>
      <c r="ET881" s="113"/>
      <c r="EU881" s="113"/>
      <c r="EV881" s="113"/>
      <c r="EW881" s="113"/>
      <c r="EX881" s="113"/>
      <c r="EY881" s="113"/>
      <c r="EZ881" s="113"/>
      <c r="FA881" s="113"/>
      <c r="FB881" s="113"/>
      <c r="FC881" s="113"/>
      <c r="FD881" s="113"/>
      <c r="FE881" s="113"/>
      <c r="FF881" s="113"/>
      <c r="FG881" s="113"/>
      <c r="FH881" s="113"/>
      <c r="FI881" s="113"/>
      <c r="FJ881" s="113"/>
      <c r="FK881" s="113"/>
      <c r="FL881" s="113"/>
      <c r="FM881" s="113"/>
      <c r="FN881" s="113"/>
      <c r="FO881" s="113"/>
      <c r="FP881" s="113"/>
      <c r="FQ881" s="113"/>
      <c r="FR881" s="113"/>
      <c r="FS881" s="113"/>
      <c r="FT881" s="113"/>
      <c r="FU881" s="113"/>
      <c r="FV881" s="113"/>
      <c r="FW881" s="113"/>
      <c r="FX881" s="113"/>
      <c r="FY881" s="113"/>
      <c r="FZ881" s="113"/>
      <c r="GA881" s="113"/>
      <c r="GB881" s="113"/>
      <c r="GC881" s="113"/>
      <c r="GD881" s="113"/>
      <c r="GE881" s="113"/>
      <c r="GF881" s="113"/>
      <c r="GG881" s="113"/>
      <c r="GH881" s="113"/>
      <c r="GI881" s="113"/>
      <c r="GJ881" s="113"/>
      <c r="GK881" s="113"/>
      <c r="GL881" s="113"/>
      <c r="GM881" s="113"/>
      <c r="GN881" s="113"/>
      <c r="GO881" s="113"/>
      <c r="GP881" s="113"/>
      <c r="GQ881" s="113"/>
      <c r="GR881" s="113"/>
      <c r="GS881" s="113"/>
      <c r="GT881" s="113"/>
      <c r="GU881" s="113"/>
      <c r="GV881" s="113"/>
      <c r="GW881" s="113"/>
      <c r="GX881" s="113"/>
      <c r="GY881" s="113"/>
      <c r="GZ881" s="113"/>
      <c r="HA881" s="113"/>
      <c r="HB881" s="113"/>
      <c r="HC881" s="113"/>
      <c r="HD881" s="113"/>
      <c r="HE881" s="113"/>
      <c r="HF881" s="113"/>
      <c r="HG881" s="113"/>
      <c r="HH881" s="113"/>
      <c r="HI881" s="113"/>
      <c r="HJ881" s="113"/>
      <c r="HK881" s="113"/>
      <c r="HL881" s="113"/>
      <c r="HM881" s="113"/>
      <c r="HN881" s="113"/>
      <c r="HO881" s="113"/>
      <c r="HP881" s="113"/>
      <c r="HQ881" s="113"/>
      <c r="HR881" s="113"/>
      <c r="HS881" s="113"/>
      <c r="HT881" s="113"/>
      <c r="HU881" s="113"/>
      <c r="HV881" s="113"/>
      <c r="HW881" s="113"/>
      <c r="HX881" s="113"/>
      <c r="HY881" s="113"/>
      <c r="HZ881" s="113"/>
      <c r="IA881" s="113"/>
      <c r="IB881" s="113"/>
      <c r="IC881" s="113"/>
      <c r="ID881" s="113"/>
      <c r="IE881" s="113"/>
      <c r="IF881" s="113"/>
      <c r="IG881" s="113"/>
      <c r="IH881" s="113"/>
      <c r="II881" s="113"/>
      <c r="IJ881" s="113"/>
      <c r="IK881" s="113"/>
      <c r="IL881" s="113"/>
      <c r="IM881" s="113"/>
      <c r="IN881" s="113"/>
      <c r="IO881" s="113"/>
      <c r="IP881" s="113"/>
      <c r="IQ881" s="113"/>
      <c r="IR881" s="113"/>
      <c r="IS881" s="113"/>
      <c r="IT881" s="113"/>
      <c r="IU881" s="113"/>
      <c r="IV881" s="113"/>
    </row>
    <row r="882" customFormat="false" ht="30" hidden="false" customHeight="true" outlineLevel="0" collapsed="false">
      <c r="A882" s="93"/>
      <c r="B882" s="93"/>
      <c r="C882" s="93"/>
      <c r="D882" s="93"/>
      <c r="E882" s="93"/>
      <c r="F882" s="96"/>
      <c r="G882" s="28" t="s">
        <v>111</v>
      </c>
      <c r="H882" s="134" t="s">
        <v>115</v>
      </c>
      <c r="I882" s="134"/>
      <c r="J882" s="134"/>
      <c r="K882" s="108"/>
      <c r="L882" s="109" t="s">
        <v>80</v>
      </c>
      <c r="M882" s="110"/>
      <c r="N882" s="135"/>
      <c r="O882" s="109" t="s">
        <v>81</v>
      </c>
      <c r="P882" s="136"/>
      <c r="Q882" s="135"/>
      <c r="R882" s="109" t="s">
        <v>117</v>
      </c>
      <c r="S882" s="136"/>
      <c r="T882" s="111"/>
      <c r="U882" s="109"/>
      <c r="V882" s="137"/>
      <c r="W882" s="111"/>
      <c r="X882" s="109"/>
      <c r="Y882" s="137"/>
      <c r="Z882" s="111"/>
      <c r="AA882" s="109"/>
      <c r="AB882" s="137"/>
      <c r="AC882" s="108"/>
      <c r="AD882" s="109"/>
      <c r="AE882" s="110"/>
      <c r="BM882" s="113"/>
      <c r="BN882" s="113"/>
      <c r="BO882" s="113"/>
      <c r="BP882" s="113"/>
      <c r="BQ882" s="113"/>
      <c r="BR882" s="113"/>
      <c r="BS882" s="113"/>
      <c r="BT882" s="113"/>
      <c r="BU882" s="113"/>
      <c r="BV882" s="113"/>
      <c r="BW882" s="113"/>
      <c r="BX882" s="113"/>
      <c r="BY882" s="113"/>
      <c r="BZ882" s="113"/>
      <c r="CA882" s="113"/>
      <c r="CB882" s="113"/>
      <c r="CC882" s="113"/>
      <c r="CD882" s="113"/>
      <c r="CE882" s="113"/>
      <c r="CF882" s="113"/>
      <c r="CG882" s="113"/>
      <c r="CH882" s="113"/>
      <c r="CI882" s="113"/>
      <c r="CJ882" s="113"/>
      <c r="CK882" s="113"/>
      <c r="CL882" s="113"/>
      <c r="CM882" s="113"/>
      <c r="CN882" s="113"/>
      <c r="CO882" s="113"/>
      <c r="CP882" s="113"/>
      <c r="CQ882" s="113"/>
      <c r="CR882" s="113"/>
      <c r="CS882" s="113"/>
      <c r="CT882" s="113"/>
      <c r="CU882" s="113"/>
      <c r="CV882" s="113"/>
      <c r="CW882" s="113"/>
      <c r="CX882" s="113"/>
      <c r="CY882" s="113"/>
      <c r="CZ882" s="113"/>
      <c r="DA882" s="113"/>
      <c r="DB882" s="113"/>
      <c r="DC882" s="113"/>
      <c r="DD882" s="113"/>
      <c r="DE882" s="113"/>
      <c r="DF882" s="113"/>
      <c r="DG882" s="113"/>
      <c r="DH882" s="113"/>
      <c r="DI882" s="113"/>
      <c r="DJ882" s="113"/>
      <c r="DK882" s="113"/>
      <c r="DL882" s="113"/>
      <c r="DM882" s="113"/>
      <c r="DN882" s="113"/>
      <c r="DO882" s="113"/>
      <c r="DP882" s="113"/>
      <c r="DQ882" s="113"/>
      <c r="DR882" s="113"/>
      <c r="DS882" s="113"/>
      <c r="DT882" s="113"/>
      <c r="DU882" s="113"/>
      <c r="DV882" s="113"/>
      <c r="DW882" s="113"/>
      <c r="DX882" s="113"/>
      <c r="DY882" s="113"/>
      <c r="DZ882" s="113"/>
      <c r="EA882" s="113"/>
      <c r="EB882" s="113"/>
      <c r="EC882" s="113"/>
      <c r="ED882" s="113"/>
      <c r="EE882" s="113"/>
      <c r="EF882" s="113"/>
      <c r="EG882" s="113"/>
      <c r="EH882" s="113"/>
      <c r="EI882" s="113"/>
      <c r="EJ882" s="113"/>
      <c r="EK882" s="113"/>
      <c r="EL882" s="113"/>
      <c r="EM882" s="113"/>
      <c r="EN882" s="113"/>
      <c r="EO882" s="113"/>
      <c r="EP882" s="113"/>
      <c r="EQ882" s="113"/>
      <c r="ER882" s="113"/>
      <c r="ES882" s="113"/>
      <c r="ET882" s="113"/>
      <c r="EU882" s="113"/>
      <c r="EV882" s="113"/>
      <c r="EW882" s="113"/>
      <c r="EX882" s="113"/>
      <c r="EY882" s="113"/>
      <c r="EZ882" s="113"/>
      <c r="FA882" s="113"/>
      <c r="FB882" s="113"/>
      <c r="FC882" s="113"/>
      <c r="FD882" s="113"/>
      <c r="FE882" s="113"/>
      <c r="FF882" s="113"/>
      <c r="FG882" s="113"/>
      <c r="FH882" s="113"/>
      <c r="FI882" s="113"/>
      <c r="FJ882" s="113"/>
      <c r="FK882" s="113"/>
      <c r="FL882" s="113"/>
      <c r="FM882" s="113"/>
      <c r="FN882" s="113"/>
      <c r="FO882" s="113"/>
      <c r="FP882" s="113"/>
      <c r="FQ882" s="113"/>
      <c r="FR882" s="113"/>
      <c r="FS882" s="113"/>
      <c r="FT882" s="113"/>
      <c r="FU882" s="113"/>
      <c r="FV882" s="113"/>
      <c r="FW882" s="113"/>
      <c r="FX882" s="113"/>
      <c r="FY882" s="113"/>
      <c r="FZ882" s="113"/>
      <c r="GA882" s="113"/>
      <c r="GB882" s="113"/>
      <c r="GC882" s="113"/>
      <c r="GD882" s="113"/>
      <c r="GE882" s="113"/>
      <c r="GF882" s="113"/>
      <c r="GG882" s="113"/>
      <c r="GH882" s="113"/>
      <c r="GI882" s="113"/>
      <c r="GJ882" s="113"/>
      <c r="GK882" s="113"/>
      <c r="GL882" s="113"/>
      <c r="GM882" s="113"/>
      <c r="GN882" s="113"/>
      <c r="GO882" s="113"/>
      <c r="GP882" s="113"/>
      <c r="GQ882" s="113"/>
      <c r="GR882" s="113"/>
      <c r="GS882" s="113"/>
      <c r="GT882" s="113"/>
      <c r="GU882" s="113"/>
      <c r="GV882" s="113"/>
      <c r="GW882" s="113"/>
      <c r="GX882" s="113"/>
      <c r="GY882" s="113"/>
      <c r="GZ882" s="113"/>
      <c r="HA882" s="113"/>
      <c r="HB882" s="113"/>
      <c r="HC882" s="113"/>
      <c r="HD882" s="113"/>
      <c r="HE882" s="113"/>
      <c r="HF882" s="113"/>
      <c r="HG882" s="113"/>
      <c r="HH882" s="113"/>
      <c r="HI882" s="113"/>
      <c r="HJ882" s="113"/>
      <c r="HK882" s="113"/>
      <c r="HL882" s="113"/>
      <c r="HM882" s="113"/>
      <c r="HN882" s="113"/>
      <c r="HO882" s="113"/>
      <c r="HP882" s="113"/>
      <c r="HQ882" s="113"/>
      <c r="HR882" s="113"/>
      <c r="HS882" s="113"/>
      <c r="HT882" s="113"/>
      <c r="HU882" s="113"/>
      <c r="HV882" s="113"/>
      <c r="HW882" s="113"/>
      <c r="HX882" s="113"/>
      <c r="HY882" s="113"/>
      <c r="HZ882" s="113"/>
      <c r="IA882" s="113"/>
      <c r="IB882" s="113"/>
      <c r="IC882" s="113"/>
      <c r="ID882" s="113"/>
      <c r="IE882" s="113"/>
      <c r="IF882" s="113"/>
      <c r="IG882" s="113"/>
      <c r="IH882" s="113"/>
      <c r="II882" s="113"/>
      <c r="IJ882" s="113"/>
      <c r="IK882" s="113"/>
      <c r="IL882" s="113"/>
      <c r="IM882" s="113"/>
      <c r="IN882" s="113"/>
      <c r="IO882" s="113"/>
      <c r="IP882" s="113"/>
      <c r="IQ882" s="113"/>
      <c r="IR882" s="113"/>
      <c r="IS882" s="113"/>
      <c r="IT882" s="113"/>
      <c r="IU882" s="113"/>
      <c r="IV882" s="113"/>
    </row>
    <row r="883" customFormat="false" ht="27.6" hidden="false" customHeight="true" outlineLevel="0" collapsed="false">
      <c r="A883" s="230"/>
      <c r="B883" s="93"/>
      <c r="C883" s="93"/>
      <c r="D883" s="93"/>
      <c r="E883" s="93"/>
      <c r="F883" s="96"/>
      <c r="G883" s="28" t="s">
        <v>208</v>
      </c>
      <c r="H883" s="311" t="n">
        <v>4902.9</v>
      </c>
      <c r="I883" s="313" t="s">
        <v>39</v>
      </c>
      <c r="J883" s="36" t="n">
        <v>32940</v>
      </c>
      <c r="K883" s="311" t="n">
        <v>5043.8</v>
      </c>
      <c r="L883" s="313" t="s">
        <v>39</v>
      </c>
      <c r="M883" s="36" t="n">
        <v>4088</v>
      </c>
      <c r="N883" s="311" t="s">
        <v>2568</v>
      </c>
      <c r="O883" s="313"/>
      <c r="P883" s="36"/>
      <c r="Q883" s="311" t="n">
        <v>1573</v>
      </c>
      <c r="R883" s="313" t="s">
        <v>39</v>
      </c>
      <c r="S883" s="36" t="n">
        <v>1234</v>
      </c>
      <c r="T883" s="311"/>
      <c r="U883" s="312"/>
      <c r="V883" s="36"/>
      <c r="W883" s="311"/>
      <c r="X883" s="312"/>
      <c r="Y883" s="36"/>
      <c r="Z883" s="37"/>
      <c r="AA883" s="37"/>
      <c r="AB883" s="37"/>
      <c r="AC883" s="29"/>
      <c r="AD883" s="312"/>
      <c r="AE883" s="36"/>
      <c r="BM883" s="113"/>
      <c r="BN883" s="113"/>
      <c r="BO883" s="113"/>
      <c r="BP883" s="113"/>
      <c r="BQ883" s="113"/>
      <c r="BR883" s="113"/>
      <c r="BS883" s="113"/>
      <c r="BT883" s="113"/>
      <c r="BU883" s="113"/>
      <c r="BV883" s="113"/>
      <c r="BW883" s="113"/>
      <c r="BX883" s="113"/>
      <c r="BY883" s="113"/>
      <c r="BZ883" s="113"/>
      <c r="CA883" s="113"/>
      <c r="CB883" s="113"/>
      <c r="CC883" s="113"/>
      <c r="CD883" s="113"/>
      <c r="CE883" s="113"/>
      <c r="CF883" s="113"/>
      <c r="CG883" s="113"/>
      <c r="CH883" s="113"/>
      <c r="CI883" s="113"/>
      <c r="CJ883" s="113"/>
      <c r="CK883" s="113"/>
      <c r="CL883" s="113"/>
      <c r="CM883" s="113"/>
      <c r="CN883" s="113"/>
      <c r="CO883" s="113"/>
      <c r="CP883" s="113"/>
      <c r="CQ883" s="113"/>
      <c r="CR883" s="113"/>
      <c r="CS883" s="113"/>
      <c r="CT883" s="113"/>
      <c r="CU883" s="113"/>
      <c r="CV883" s="113"/>
      <c r="CW883" s="113"/>
      <c r="CX883" s="113"/>
      <c r="CY883" s="113"/>
      <c r="CZ883" s="113"/>
      <c r="DA883" s="113"/>
      <c r="DB883" s="113"/>
      <c r="DC883" s="113"/>
      <c r="DD883" s="113"/>
      <c r="DE883" s="113"/>
      <c r="DF883" s="113"/>
      <c r="DG883" s="113"/>
      <c r="DH883" s="113"/>
      <c r="DI883" s="113"/>
      <c r="DJ883" s="113"/>
      <c r="DK883" s="113"/>
      <c r="DL883" s="113"/>
      <c r="DM883" s="113"/>
      <c r="DN883" s="113"/>
      <c r="DO883" s="113"/>
      <c r="DP883" s="113"/>
      <c r="DQ883" s="113"/>
      <c r="DR883" s="113"/>
      <c r="DS883" s="113"/>
      <c r="DT883" s="113"/>
      <c r="DU883" s="113"/>
      <c r="DV883" s="113"/>
      <c r="DW883" s="113"/>
      <c r="DX883" s="113"/>
      <c r="DY883" s="113"/>
      <c r="DZ883" s="113"/>
      <c r="EA883" s="113"/>
      <c r="EB883" s="113"/>
      <c r="EC883" s="113"/>
      <c r="ED883" s="113"/>
      <c r="EE883" s="113"/>
      <c r="EF883" s="113"/>
      <c r="EG883" s="113"/>
      <c r="EH883" s="113"/>
      <c r="EI883" s="113"/>
      <c r="EJ883" s="113"/>
      <c r="EK883" s="113"/>
      <c r="EL883" s="113"/>
      <c r="EM883" s="113"/>
      <c r="EN883" s="113"/>
      <c r="EO883" s="113"/>
      <c r="EP883" s="113"/>
      <c r="EQ883" s="113"/>
      <c r="ER883" s="113"/>
      <c r="ES883" s="113"/>
      <c r="ET883" s="113"/>
      <c r="EU883" s="113"/>
      <c r="EV883" s="113"/>
      <c r="EW883" s="113"/>
      <c r="EX883" s="113"/>
      <c r="EY883" s="113"/>
      <c r="EZ883" s="113"/>
      <c r="FA883" s="113"/>
      <c r="FB883" s="113"/>
      <c r="FC883" s="113"/>
      <c r="FD883" s="113"/>
      <c r="FE883" s="113"/>
      <c r="FF883" s="113"/>
      <c r="FG883" s="113"/>
      <c r="FH883" s="113"/>
      <c r="FI883" s="113"/>
      <c r="FJ883" s="113"/>
      <c r="FK883" s="113"/>
      <c r="FL883" s="113"/>
      <c r="FM883" s="113"/>
      <c r="FN883" s="113"/>
      <c r="FO883" s="113"/>
      <c r="FP883" s="113"/>
      <c r="FQ883" s="113"/>
      <c r="FR883" s="113"/>
      <c r="FS883" s="113"/>
      <c r="FT883" s="113"/>
      <c r="FU883" s="113"/>
      <c r="FV883" s="113"/>
      <c r="FW883" s="113"/>
      <c r="FX883" s="113"/>
      <c r="FY883" s="113"/>
      <c r="FZ883" s="113"/>
      <c r="GA883" s="113"/>
      <c r="GB883" s="113"/>
      <c r="GC883" s="113"/>
      <c r="GD883" s="113"/>
      <c r="GE883" s="113"/>
      <c r="GF883" s="113"/>
      <c r="GG883" s="113"/>
      <c r="GH883" s="113"/>
      <c r="GI883" s="113"/>
      <c r="GJ883" s="113"/>
      <c r="GK883" s="113"/>
      <c r="GL883" s="113"/>
      <c r="GM883" s="113"/>
      <c r="GN883" s="113"/>
      <c r="GO883" s="113"/>
      <c r="GP883" s="113"/>
      <c r="GQ883" s="113"/>
      <c r="GR883" s="113"/>
      <c r="GS883" s="113"/>
      <c r="GT883" s="113"/>
      <c r="GU883" s="113"/>
      <c r="GV883" s="113"/>
      <c r="GW883" s="113"/>
      <c r="GX883" s="113"/>
      <c r="GY883" s="113"/>
      <c r="GZ883" s="113"/>
      <c r="HA883" s="113"/>
      <c r="HB883" s="113"/>
      <c r="HC883" s="113"/>
      <c r="HD883" s="113"/>
      <c r="HE883" s="113"/>
      <c r="HF883" s="113"/>
      <c r="HG883" s="113"/>
      <c r="HH883" s="113"/>
      <c r="HI883" s="113"/>
      <c r="HJ883" s="113"/>
      <c r="HK883" s="113"/>
      <c r="HL883" s="113"/>
      <c r="HM883" s="113"/>
      <c r="HN883" s="113"/>
      <c r="HO883" s="113"/>
      <c r="HP883" s="113"/>
      <c r="HQ883" s="113"/>
      <c r="HR883" s="113"/>
      <c r="HS883" s="113"/>
      <c r="HT883" s="113"/>
      <c r="HU883" s="113"/>
      <c r="HV883" s="113"/>
      <c r="HW883" s="113"/>
      <c r="HX883" s="113"/>
      <c r="HY883" s="113"/>
      <c r="HZ883" s="113"/>
      <c r="IA883" s="113"/>
      <c r="IB883" s="113"/>
      <c r="IC883" s="113"/>
      <c r="ID883" s="113"/>
      <c r="IE883" s="113"/>
      <c r="IF883" s="113"/>
      <c r="IG883" s="113"/>
      <c r="IH883" s="113"/>
      <c r="II883" s="113"/>
      <c r="IJ883" s="113"/>
      <c r="IK883" s="113"/>
      <c r="IL883" s="113"/>
      <c r="IM883" s="113"/>
      <c r="IN883" s="113"/>
      <c r="IO883" s="113"/>
      <c r="IP883" s="113"/>
      <c r="IQ883" s="113"/>
      <c r="IR883" s="113"/>
      <c r="IS883" s="113"/>
      <c r="IT883" s="113"/>
      <c r="IU883" s="113"/>
      <c r="IV883" s="113"/>
    </row>
    <row r="884" customFormat="false" ht="29.2" hidden="false" customHeight="true" outlineLevel="0" collapsed="false">
      <c r="A884" s="232"/>
      <c r="B884" s="232"/>
      <c r="C884" s="314"/>
      <c r="D884" s="314"/>
      <c r="E884" s="314"/>
      <c r="F884" s="40"/>
      <c r="G884" s="28" t="s">
        <v>176</v>
      </c>
      <c r="H884" s="205" t="str">
        <f aca="false">ROUND(H883*81/1000,2)&amp;" ppb"</f>
        <v>397.13 ppb</v>
      </c>
      <c r="I884" s="33" t="s">
        <v>39</v>
      </c>
      <c r="J884" s="206" t="str">
        <f aca="false">ROUND(J883*81/1000,2)&amp;" ppb"</f>
        <v>2668.14 ppb</v>
      </c>
      <c r="K884" s="29"/>
      <c r="L884" s="313"/>
      <c r="M884" s="31"/>
      <c r="N884" s="311"/>
      <c r="O884" s="312"/>
      <c r="P884" s="36"/>
      <c r="Q884" s="205" t="str">
        <f aca="false">ROUND(Q883*246/1000,2)&amp;" ppb"</f>
        <v>386.96 ppb</v>
      </c>
      <c r="R884" s="33" t="s">
        <v>39</v>
      </c>
      <c r="S884" s="206" t="str">
        <f aca="false">ROUND(S883*246/1000,2)&amp;" ppb"</f>
        <v>303.56 ppb</v>
      </c>
      <c r="T884" s="29"/>
      <c r="U884" s="31"/>
      <c r="V884" s="31"/>
      <c r="W884" s="311"/>
      <c r="X884" s="312"/>
      <c r="Y884" s="31"/>
      <c r="Z884" s="37"/>
      <c r="AA884" s="31"/>
      <c r="AB884" s="31"/>
      <c r="AC884" s="29"/>
      <c r="AD884" s="312"/>
      <c r="AE884" s="31"/>
      <c r="BM884" s="113"/>
      <c r="BN884" s="113"/>
      <c r="BO884" s="113"/>
      <c r="BP884" s="113"/>
      <c r="BQ884" s="113"/>
      <c r="BR884" s="113"/>
      <c r="BS884" s="113"/>
      <c r="BT884" s="113"/>
      <c r="BU884" s="113"/>
      <c r="BV884" s="113"/>
      <c r="BW884" s="113"/>
      <c r="BX884" s="113"/>
      <c r="BY884" s="113"/>
      <c r="BZ884" s="113"/>
      <c r="CA884" s="113"/>
      <c r="CB884" s="113"/>
      <c r="CC884" s="113"/>
      <c r="CD884" s="113"/>
      <c r="CE884" s="113"/>
      <c r="CF884" s="113"/>
      <c r="CG884" s="113"/>
      <c r="CH884" s="113"/>
      <c r="CI884" s="113"/>
      <c r="CJ884" s="113"/>
      <c r="CK884" s="113"/>
      <c r="CL884" s="113"/>
      <c r="CM884" s="113"/>
      <c r="CN884" s="113"/>
      <c r="CO884" s="113"/>
      <c r="CP884" s="113"/>
      <c r="CQ884" s="113"/>
      <c r="CR884" s="113"/>
      <c r="CS884" s="113"/>
      <c r="CT884" s="113"/>
      <c r="CU884" s="113"/>
      <c r="CV884" s="113"/>
      <c r="CW884" s="113"/>
      <c r="CX884" s="113"/>
      <c r="CY884" s="113"/>
      <c r="CZ884" s="113"/>
      <c r="DA884" s="113"/>
      <c r="DB884" s="113"/>
      <c r="DC884" s="113"/>
      <c r="DD884" s="113"/>
      <c r="DE884" s="113"/>
      <c r="DF884" s="113"/>
      <c r="DG884" s="113"/>
      <c r="DH884" s="113"/>
      <c r="DI884" s="113"/>
      <c r="DJ884" s="113"/>
      <c r="DK884" s="113"/>
      <c r="DL884" s="113"/>
      <c r="DM884" s="113"/>
      <c r="DN884" s="113"/>
      <c r="DO884" s="113"/>
      <c r="DP884" s="113"/>
      <c r="DQ884" s="113"/>
      <c r="DR884" s="113"/>
      <c r="DS884" s="113"/>
      <c r="DT884" s="113"/>
      <c r="DU884" s="113"/>
      <c r="DV884" s="113"/>
      <c r="DW884" s="113"/>
      <c r="DX884" s="113"/>
      <c r="DY884" s="113"/>
      <c r="DZ884" s="113"/>
      <c r="EA884" s="113"/>
      <c r="EB884" s="113"/>
      <c r="EC884" s="113"/>
      <c r="ED884" s="113"/>
      <c r="EE884" s="113"/>
      <c r="EF884" s="113"/>
      <c r="EG884" s="113"/>
      <c r="EH884" s="113"/>
      <c r="EI884" s="113"/>
      <c r="EJ884" s="113"/>
      <c r="EK884" s="113"/>
      <c r="EL884" s="113"/>
      <c r="EM884" s="113"/>
      <c r="EN884" s="113"/>
      <c r="EO884" s="113"/>
      <c r="EP884" s="113"/>
      <c r="EQ884" s="113"/>
      <c r="ER884" s="113"/>
      <c r="ES884" s="113"/>
      <c r="ET884" s="113"/>
      <c r="EU884" s="113"/>
      <c r="EV884" s="113"/>
      <c r="EW884" s="113"/>
      <c r="EX884" s="113"/>
      <c r="EY884" s="113"/>
      <c r="EZ884" s="113"/>
      <c r="FA884" s="113"/>
      <c r="FB884" s="113"/>
      <c r="FC884" s="113"/>
      <c r="FD884" s="113"/>
      <c r="FE884" s="113"/>
      <c r="FF884" s="113"/>
      <c r="FG884" s="113"/>
      <c r="FH884" s="113"/>
      <c r="FI884" s="113"/>
      <c r="FJ884" s="113"/>
      <c r="FK884" s="113"/>
      <c r="FL884" s="113"/>
      <c r="FM884" s="113"/>
      <c r="FN884" s="113"/>
      <c r="FO884" s="113"/>
      <c r="FP884" s="113"/>
      <c r="FQ884" s="113"/>
      <c r="FR884" s="113"/>
      <c r="FS884" s="113"/>
      <c r="FT884" s="113"/>
      <c r="FU884" s="113"/>
      <c r="FV884" s="113"/>
      <c r="FW884" s="113"/>
      <c r="FX884" s="113"/>
      <c r="FY884" s="113"/>
      <c r="FZ884" s="113"/>
      <c r="GA884" s="113"/>
      <c r="GB884" s="113"/>
      <c r="GC884" s="113"/>
      <c r="GD884" s="113"/>
      <c r="GE884" s="113"/>
      <c r="GF884" s="113"/>
      <c r="GG884" s="113"/>
      <c r="GH884" s="113"/>
      <c r="GI884" s="113"/>
      <c r="GJ884" s="113"/>
      <c r="GK884" s="113"/>
      <c r="GL884" s="113"/>
      <c r="GM884" s="113"/>
      <c r="GN884" s="113"/>
      <c r="GO884" s="113"/>
      <c r="GP884" s="113"/>
      <c r="GQ884" s="113"/>
      <c r="GR884" s="113"/>
      <c r="GS884" s="113"/>
      <c r="GT884" s="113"/>
      <c r="GU884" s="113"/>
      <c r="GV884" s="113"/>
      <c r="GW884" s="113"/>
      <c r="GX884" s="113"/>
      <c r="GY884" s="113"/>
      <c r="GZ884" s="113"/>
      <c r="HA884" s="113"/>
      <c r="HB884" s="113"/>
      <c r="HC884" s="113"/>
      <c r="HD884" s="113"/>
      <c r="HE884" s="113"/>
      <c r="HF884" s="113"/>
      <c r="HG884" s="113"/>
      <c r="HH884" s="113"/>
      <c r="HI884" s="113"/>
      <c r="HJ884" s="113"/>
      <c r="HK884" s="113"/>
      <c r="HL884" s="113"/>
      <c r="HM884" s="113"/>
      <c r="HN884" s="113"/>
      <c r="HO884" s="113"/>
      <c r="HP884" s="113"/>
      <c r="HQ884" s="113"/>
      <c r="HR884" s="113"/>
      <c r="HS884" s="113"/>
      <c r="HT884" s="113"/>
      <c r="HU884" s="113"/>
      <c r="HV884" s="113"/>
      <c r="HW884" s="113"/>
      <c r="HX884" s="113"/>
      <c r="HY884" s="113"/>
      <c r="HZ884" s="113"/>
      <c r="IA884" s="113"/>
      <c r="IB884" s="113"/>
      <c r="IC884" s="113"/>
      <c r="ID884" s="113"/>
      <c r="IE884" s="113"/>
      <c r="IF884" s="113"/>
      <c r="IG884" s="113"/>
      <c r="IH884" s="113"/>
      <c r="II884" s="113"/>
      <c r="IJ884" s="113"/>
      <c r="IK884" s="113"/>
      <c r="IL884" s="113"/>
      <c r="IM884" s="113"/>
      <c r="IN884" s="113"/>
      <c r="IO884" s="113"/>
      <c r="IP884" s="113"/>
      <c r="IQ884" s="113"/>
      <c r="IR884" s="113"/>
      <c r="IS884" s="113"/>
      <c r="IT884" s="113"/>
      <c r="IU884" s="113"/>
      <c r="IV884" s="113"/>
    </row>
    <row r="885" customFormat="false" ht="38.95" hidden="false" customHeight="true" outlineLevel="0" collapsed="false">
      <c r="A885" s="13" t="s">
        <v>2569</v>
      </c>
      <c r="B885" s="13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6"/>
    </row>
    <row r="886" customFormat="false" ht="34.3" hidden="false" customHeight="true" outlineLevel="0" collapsed="false">
      <c r="A886" s="227" t="s">
        <v>2570</v>
      </c>
      <c r="B886" s="24" t="s">
        <v>2571</v>
      </c>
      <c r="C886" s="203" t="s">
        <v>2572</v>
      </c>
      <c r="D886" s="25"/>
      <c r="E886" s="26" t="n">
        <v>221104</v>
      </c>
      <c r="F886" s="27" t="n">
        <v>44869</v>
      </c>
      <c r="G886" s="28" t="s">
        <v>111</v>
      </c>
      <c r="H886" s="108"/>
      <c r="I886" s="109" t="s">
        <v>27</v>
      </c>
      <c r="J886" s="110"/>
      <c r="K886" s="108"/>
      <c r="L886" s="109" t="s">
        <v>28</v>
      </c>
      <c r="M886" s="110"/>
      <c r="N886" s="108"/>
      <c r="O886" s="109" t="s">
        <v>29</v>
      </c>
      <c r="P886" s="110"/>
      <c r="Q886" s="108"/>
      <c r="R886" s="109" t="s">
        <v>30</v>
      </c>
      <c r="S886" s="110"/>
      <c r="T886" s="111"/>
      <c r="U886" s="109" t="s">
        <v>112</v>
      </c>
      <c r="V886" s="110"/>
      <c r="W886" s="108"/>
      <c r="X886" s="109" t="s">
        <v>32</v>
      </c>
      <c r="Y886" s="110"/>
      <c r="Z886" s="108"/>
      <c r="AA886" s="109" t="s">
        <v>98</v>
      </c>
      <c r="AB886" s="110"/>
      <c r="AC886" s="112" t="s">
        <v>34</v>
      </c>
      <c r="AD886" s="112"/>
      <c r="AE886" s="112"/>
      <c r="BM886" s="113"/>
      <c r="BN886" s="113"/>
      <c r="BO886" s="113"/>
      <c r="BP886" s="113"/>
      <c r="BQ886" s="113"/>
      <c r="BR886" s="113"/>
      <c r="BS886" s="113"/>
      <c r="BT886" s="113"/>
      <c r="BU886" s="113"/>
      <c r="BV886" s="113"/>
      <c r="BW886" s="113"/>
      <c r="BX886" s="113"/>
      <c r="BY886" s="113"/>
      <c r="BZ886" s="113"/>
      <c r="CA886" s="113"/>
      <c r="CB886" s="113"/>
      <c r="CC886" s="113"/>
      <c r="CD886" s="113"/>
      <c r="CE886" s="113"/>
      <c r="CF886" s="113"/>
      <c r="CG886" s="113"/>
      <c r="CH886" s="113"/>
      <c r="CI886" s="113"/>
      <c r="CJ886" s="113"/>
      <c r="CK886" s="113"/>
      <c r="CL886" s="113"/>
      <c r="CM886" s="113"/>
      <c r="CN886" s="113"/>
      <c r="CO886" s="113"/>
      <c r="CP886" s="113"/>
      <c r="CQ886" s="113"/>
      <c r="CR886" s="113"/>
      <c r="CS886" s="113"/>
      <c r="CT886" s="113"/>
      <c r="CU886" s="113"/>
      <c r="CV886" s="113"/>
      <c r="CW886" s="113"/>
      <c r="CX886" s="113"/>
      <c r="CY886" s="113"/>
      <c r="CZ886" s="113"/>
      <c r="DA886" s="113"/>
      <c r="DB886" s="113"/>
      <c r="DC886" s="113"/>
      <c r="DD886" s="113"/>
      <c r="DE886" s="113"/>
      <c r="DF886" s="113"/>
      <c r="DG886" s="113"/>
      <c r="DH886" s="113"/>
      <c r="DI886" s="113"/>
      <c r="DJ886" s="113"/>
      <c r="DK886" s="113"/>
      <c r="DL886" s="113"/>
      <c r="DM886" s="113"/>
      <c r="DN886" s="113"/>
      <c r="DO886" s="113"/>
      <c r="DP886" s="113"/>
      <c r="DQ886" s="113"/>
      <c r="DR886" s="113"/>
      <c r="DS886" s="113"/>
      <c r="DT886" s="113"/>
      <c r="DU886" s="113"/>
      <c r="DV886" s="113"/>
      <c r="DW886" s="113"/>
      <c r="DX886" s="113"/>
      <c r="DY886" s="113"/>
      <c r="DZ886" s="113"/>
      <c r="EA886" s="113"/>
      <c r="EB886" s="113"/>
      <c r="EC886" s="113"/>
      <c r="ED886" s="113"/>
      <c r="EE886" s="113"/>
      <c r="EF886" s="113"/>
      <c r="EG886" s="113"/>
      <c r="EH886" s="113"/>
      <c r="EI886" s="113"/>
      <c r="EJ886" s="113"/>
      <c r="EK886" s="113"/>
      <c r="EL886" s="113"/>
      <c r="EM886" s="113"/>
      <c r="EN886" s="113"/>
      <c r="EO886" s="113"/>
      <c r="EP886" s="113"/>
      <c r="EQ886" s="113"/>
      <c r="ER886" s="113"/>
      <c r="ES886" s="113"/>
      <c r="ET886" s="113"/>
      <c r="EU886" s="113"/>
      <c r="EV886" s="113"/>
      <c r="EW886" s="113"/>
      <c r="EX886" s="113"/>
      <c r="EY886" s="113"/>
      <c r="EZ886" s="113"/>
      <c r="FA886" s="113"/>
      <c r="FB886" s="113"/>
      <c r="FC886" s="113"/>
      <c r="FD886" s="113"/>
      <c r="FE886" s="113"/>
      <c r="FF886" s="113"/>
      <c r="FG886" s="113"/>
      <c r="FH886" s="113"/>
      <c r="FI886" s="113"/>
      <c r="FJ886" s="113"/>
      <c r="FK886" s="113"/>
      <c r="FL886" s="113"/>
      <c r="FM886" s="113"/>
      <c r="FN886" s="113"/>
      <c r="FO886" s="113"/>
      <c r="FP886" s="113"/>
      <c r="FQ886" s="113"/>
      <c r="FR886" s="113"/>
      <c r="FS886" s="113"/>
      <c r="FT886" s="113"/>
      <c r="FU886" s="113"/>
      <c r="FV886" s="113"/>
      <c r="FW886" s="113"/>
      <c r="FX886" s="113"/>
      <c r="FY886" s="113"/>
      <c r="FZ886" s="113"/>
      <c r="GA886" s="113"/>
      <c r="GB886" s="113"/>
      <c r="GC886" s="113"/>
      <c r="GD886" s="113"/>
      <c r="GE886" s="113"/>
      <c r="GF886" s="113"/>
      <c r="GG886" s="113"/>
      <c r="GH886" s="113"/>
      <c r="GI886" s="113"/>
      <c r="GJ886" s="113"/>
      <c r="GK886" s="113"/>
      <c r="GL886" s="113"/>
      <c r="GM886" s="113"/>
      <c r="GN886" s="113"/>
      <c r="GO886" s="113"/>
      <c r="GP886" s="113"/>
      <c r="GQ886" s="113"/>
      <c r="GR886" s="113"/>
      <c r="GS886" s="113"/>
      <c r="GT886" s="113"/>
      <c r="GU886" s="113"/>
      <c r="GV886" s="113"/>
      <c r="GW886" s="113"/>
      <c r="GX886" s="113"/>
      <c r="GY886" s="113"/>
      <c r="GZ886" s="113"/>
      <c r="HA886" s="113"/>
      <c r="HB886" s="113"/>
      <c r="HC886" s="113"/>
      <c r="HD886" s="113"/>
      <c r="HE886" s="113"/>
      <c r="HF886" s="113"/>
      <c r="HG886" s="113"/>
      <c r="HH886" s="113"/>
      <c r="HI886" s="113"/>
      <c r="HJ886" s="113"/>
      <c r="HK886" s="113"/>
      <c r="HL886" s="113"/>
      <c r="HM886" s="113"/>
      <c r="HN886" s="113"/>
      <c r="HO886" s="113"/>
      <c r="HP886" s="113"/>
      <c r="HQ886" s="113"/>
      <c r="HR886" s="113"/>
      <c r="HS886" s="113"/>
      <c r="HT886" s="113"/>
      <c r="HU886" s="113"/>
      <c r="HV886" s="113"/>
      <c r="HW886" s="113"/>
      <c r="HX886" s="113"/>
      <c r="HY886" s="113"/>
      <c r="HZ886" s="113"/>
      <c r="IA886" s="113"/>
      <c r="IB886" s="113"/>
      <c r="IC886" s="113"/>
      <c r="ID886" s="113"/>
      <c r="IE886" s="113"/>
      <c r="IF886" s="113"/>
      <c r="IG886" s="113"/>
      <c r="IH886" s="113"/>
      <c r="II886" s="113"/>
      <c r="IJ886" s="113"/>
      <c r="IK886" s="113"/>
      <c r="IL886" s="113"/>
      <c r="IM886" s="113"/>
      <c r="IN886" s="113"/>
      <c r="IO886" s="113"/>
      <c r="IP886" s="113"/>
      <c r="IQ886" s="113"/>
      <c r="IR886" s="113"/>
      <c r="IS886" s="113"/>
      <c r="IT886" s="113"/>
      <c r="IU886" s="113"/>
      <c r="IV886" s="113"/>
    </row>
    <row r="887" customFormat="false" ht="29.05" hidden="false" customHeight="true" outlineLevel="0" collapsed="false">
      <c r="A887" s="93" t="s">
        <v>2573</v>
      </c>
      <c r="B887" s="93"/>
      <c r="C887" s="93"/>
      <c r="D887" s="93"/>
      <c r="E887" s="93"/>
      <c r="F887" s="96" t="n">
        <v>44869</v>
      </c>
      <c r="G887" s="28" t="s">
        <v>208</v>
      </c>
      <c r="H887" s="35"/>
      <c r="I887" s="33"/>
      <c r="J887" s="36"/>
      <c r="K887" s="35"/>
      <c r="L887" s="33"/>
      <c r="M887" s="36"/>
      <c r="N887" s="35"/>
      <c r="O887" s="33"/>
      <c r="P887" s="36"/>
      <c r="Q887" s="35"/>
      <c r="R887" s="33"/>
      <c r="S887" s="36"/>
      <c r="T887" s="35"/>
      <c r="U887" s="33"/>
      <c r="V887" s="36"/>
      <c r="W887" s="35"/>
      <c r="X887" s="30"/>
      <c r="Y887" s="36"/>
      <c r="Z887" s="35"/>
      <c r="AA887" s="33"/>
      <c r="AB887" s="36"/>
      <c r="AC887" s="167"/>
      <c r="AD887" s="167"/>
      <c r="AE887" s="167"/>
      <c r="BM887" s="113"/>
      <c r="BN887" s="113"/>
      <c r="BO887" s="113"/>
      <c r="BP887" s="113"/>
      <c r="BQ887" s="113"/>
      <c r="BR887" s="113"/>
      <c r="BS887" s="113"/>
      <c r="BT887" s="113"/>
      <c r="BU887" s="113"/>
      <c r="BV887" s="113"/>
      <c r="BW887" s="113"/>
      <c r="BX887" s="113"/>
      <c r="BY887" s="113"/>
      <c r="BZ887" s="113"/>
      <c r="CA887" s="113"/>
      <c r="CB887" s="113"/>
      <c r="CC887" s="113"/>
      <c r="CD887" s="113"/>
      <c r="CE887" s="113"/>
      <c r="CF887" s="113"/>
      <c r="CG887" s="113"/>
      <c r="CH887" s="113"/>
      <c r="CI887" s="113"/>
      <c r="CJ887" s="113"/>
      <c r="CK887" s="113"/>
      <c r="CL887" s="113"/>
      <c r="CM887" s="113"/>
      <c r="CN887" s="113"/>
      <c r="CO887" s="113"/>
      <c r="CP887" s="113"/>
      <c r="CQ887" s="113"/>
      <c r="CR887" s="113"/>
      <c r="CS887" s="113"/>
      <c r="CT887" s="113"/>
      <c r="CU887" s="113"/>
      <c r="CV887" s="113"/>
      <c r="CW887" s="113"/>
      <c r="CX887" s="113"/>
      <c r="CY887" s="113"/>
      <c r="CZ887" s="113"/>
      <c r="DA887" s="113"/>
      <c r="DB887" s="113"/>
      <c r="DC887" s="113"/>
      <c r="DD887" s="113"/>
      <c r="DE887" s="113"/>
      <c r="DF887" s="113"/>
      <c r="DG887" s="113"/>
      <c r="DH887" s="113"/>
      <c r="DI887" s="113"/>
      <c r="DJ887" s="113"/>
      <c r="DK887" s="113"/>
      <c r="DL887" s="113"/>
      <c r="DM887" s="113"/>
      <c r="DN887" s="113"/>
      <c r="DO887" s="113"/>
      <c r="DP887" s="113"/>
      <c r="DQ887" s="113"/>
      <c r="DR887" s="113"/>
      <c r="DS887" s="113"/>
      <c r="DT887" s="113"/>
      <c r="DU887" s="113"/>
      <c r="DV887" s="113"/>
      <c r="DW887" s="113"/>
      <c r="DX887" s="113"/>
      <c r="DY887" s="113"/>
      <c r="DZ887" s="113"/>
      <c r="EA887" s="113"/>
      <c r="EB887" s="113"/>
      <c r="EC887" s="113"/>
      <c r="ED887" s="113"/>
      <c r="EE887" s="113"/>
      <c r="EF887" s="113"/>
      <c r="EG887" s="113"/>
      <c r="EH887" s="113"/>
      <c r="EI887" s="113"/>
      <c r="EJ887" s="113"/>
      <c r="EK887" s="113"/>
      <c r="EL887" s="113"/>
      <c r="EM887" s="113"/>
      <c r="EN887" s="113"/>
      <c r="EO887" s="113"/>
      <c r="EP887" s="113"/>
      <c r="EQ887" s="113"/>
      <c r="ER887" s="113"/>
      <c r="ES887" s="113"/>
      <c r="ET887" s="113"/>
      <c r="EU887" s="113"/>
      <c r="EV887" s="113"/>
      <c r="EW887" s="113"/>
      <c r="EX887" s="113"/>
      <c r="EY887" s="113"/>
      <c r="EZ887" s="113"/>
      <c r="FA887" s="113"/>
      <c r="FB887" s="113"/>
      <c r="FC887" s="113"/>
      <c r="FD887" s="113"/>
      <c r="FE887" s="113"/>
      <c r="FF887" s="113"/>
      <c r="FG887" s="113"/>
      <c r="FH887" s="113"/>
      <c r="FI887" s="113"/>
      <c r="FJ887" s="113"/>
      <c r="FK887" s="113"/>
      <c r="FL887" s="113"/>
      <c r="FM887" s="113"/>
      <c r="FN887" s="113"/>
      <c r="FO887" s="113"/>
      <c r="FP887" s="113"/>
      <c r="FQ887" s="113"/>
      <c r="FR887" s="113"/>
      <c r="FS887" s="113"/>
      <c r="FT887" s="113"/>
      <c r="FU887" s="113"/>
      <c r="FV887" s="113"/>
      <c r="FW887" s="113"/>
      <c r="FX887" s="113"/>
      <c r="FY887" s="113"/>
      <c r="FZ887" s="113"/>
      <c r="GA887" s="113"/>
      <c r="GB887" s="113"/>
      <c r="GC887" s="113"/>
      <c r="GD887" s="113"/>
      <c r="GE887" s="113"/>
      <c r="GF887" s="113"/>
      <c r="GG887" s="113"/>
      <c r="GH887" s="113"/>
      <c r="GI887" s="113"/>
      <c r="GJ887" s="113"/>
      <c r="GK887" s="113"/>
      <c r="GL887" s="113"/>
      <c r="GM887" s="113"/>
      <c r="GN887" s="113"/>
      <c r="GO887" s="113"/>
      <c r="GP887" s="113"/>
      <c r="GQ887" s="113"/>
      <c r="GR887" s="113"/>
      <c r="GS887" s="113"/>
      <c r="GT887" s="113"/>
      <c r="GU887" s="113"/>
      <c r="GV887" s="113"/>
      <c r="GW887" s="113"/>
      <c r="GX887" s="113"/>
      <c r="GY887" s="113"/>
      <c r="GZ887" s="113"/>
      <c r="HA887" s="113"/>
      <c r="HB887" s="113"/>
      <c r="HC887" s="113"/>
      <c r="HD887" s="113"/>
      <c r="HE887" s="113"/>
      <c r="HF887" s="113"/>
      <c r="HG887" s="113"/>
      <c r="HH887" s="113"/>
      <c r="HI887" s="113"/>
      <c r="HJ887" s="113"/>
      <c r="HK887" s="113"/>
      <c r="HL887" s="113"/>
      <c r="HM887" s="113"/>
      <c r="HN887" s="113"/>
      <c r="HO887" s="113"/>
      <c r="HP887" s="113"/>
      <c r="HQ887" s="113"/>
      <c r="HR887" s="113"/>
      <c r="HS887" s="113"/>
      <c r="HT887" s="113"/>
      <c r="HU887" s="113"/>
      <c r="HV887" s="113"/>
      <c r="HW887" s="113"/>
      <c r="HX887" s="113"/>
      <c r="HY887" s="113"/>
      <c r="HZ887" s="113"/>
      <c r="IA887" s="113"/>
      <c r="IB887" s="113"/>
      <c r="IC887" s="113"/>
      <c r="ID887" s="113"/>
      <c r="IE887" s="113"/>
      <c r="IF887" s="113"/>
      <c r="IG887" s="113"/>
      <c r="IH887" s="113"/>
      <c r="II887" s="113"/>
      <c r="IJ887" s="113"/>
      <c r="IK887" s="113"/>
      <c r="IL887" s="113"/>
      <c r="IM887" s="113"/>
      <c r="IN887" s="113"/>
      <c r="IO887" s="113"/>
      <c r="IP887" s="113"/>
      <c r="IQ887" s="113"/>
      <c r="IR887" s="113"/>
      <c r="IS887" s="113"/>
      <c r="IT887" s="113"/>
      <c r="IU887" s="113"/>
      <c r="IV887" s="113"/>
    </row>
    <row r="888" customFormat="false" ht="28.4" hidden="false" customHeight="true" outlineLevel="0" collapsed="false">
      <c r="A888" s="93"/>
      <c r="B888" s="93" t="s">
        <v>2574</v>
      </c>
      <c r="C888" s="93"/>
      <c r="D888" s="93"/>
      <c r="E888" s="93"/>
      <c r="F888" s="96"/>
      <c r="G888" s="28" t="s">
        <v>176</v>
      </c>
      <c r="H888" s="205"/>
      <c r="I888" s="33"/>
      <c r="J888" s="206"/>
      <c r="K888" s="205"/>
      <c r="L888" s="33"/>
      <c r="M888" s="206"/>
      <c r="N888" s="205"/>
      <c r="O888" s="33"/>
      <c r="P888" s="206"/>
      <c r="Q888" s="205"/>
      <c r="R888" s="33"/>
      <c r="S888" s="206"/>
      <c r="T888" s="205"/>
      <c r="U888" s="33"/>
      <c r="V888" s="206"/>
      <c r="W888" s="29"/>
      <c r="X888" s="33"/>
      <c r="Y888" s="31"/>
      <c r="Z888" s="29"/>
      <c r="AA888" s="33"/>
      <c r="AB888" s="31"/>
      <c r="AC888" s="37"/>
      <c r="AD888" s="33"/>
      <c r="AE888" s="38"/>
      <c r="BM888" s="113"/>
      <c r="BN888" s="113"/>
      <c r="BO888" s="113"/>
      <c r="BP888" s="113"/>
      <c r="BQ888" s="113"/>
      <c r="BR888" s="113"/>
      <c r="BS888" s="113"/>
      <c r="BT888" s="113"/>
      <c r="BU888" s="113"/>
      <c r="BV888" s="113"/>
      <c r="BW888" s="113"/>
      <c r="BX888" s="113"/>
      <c r="BY888" s="113"/>
      <c r="BZ888" s="113"/>
      <c r="CA888" s="113"/>
      <c r="CB888" s="113"/>
      <c r="CC888" s="113"/>
      <c r="CD888" s="113"/>
      <c r="CE888" s="113"/>
      <c r="CF888" s="113"/>
      <c r="CG888" s="113"/>
      <c r="CH888" s="113"/>
      <c r="CI888" s="113"/>
      <c r="CJ888" s="113"/>
      <c r="CK888" s="113"/>
      <c r="CL888" s="113"/>
      <c r="CM888" s="113"/>
      <c r="CN888" s="113"/>
      <c r="CO888" s="113"/>
      <c r="CP888" s="113"/>
      <c r="CQ888" s="113"/>
      <c r="CR888" s="113"/>
      <c r="CS888" s="113"/>
      <c r="CT888" s="113"/>
      <c r="CU888" s="113"/>
      <c r="CV888" s="113"/>
      <c r="CW888" s="113"/>
      <c r="CX888" s="113"/>
      <c r="CY888" s="113"/>
      <c r="CZ888" s="113"/>
      <c r="DA888" s="113"/>
      <c r="DB888" s="113"/>
      <c r="DC888" s="113"/>
      <c r="DD888" s="113"/>
      <c r="DE888" s="113"/>
      <c r="DF888" s="113"/>
      <c r="DG888" s="113"/>
      <c r="DH888" s="113"/>
      <c r="DI888" s="113"/>
      <c r="DJ888" s="113"/>
      <c r="DK888" s="113"/>
      <c r="DL888" s="113"/>
      <c r="DM888" s="113"/>
      <c r="DN888" s="113"/>
      <c r="DO888" s="113"/>
      <c r="DP888" s="113"/>
      <c r="DQ888" s="113"/>
      <c r="DR888" s="113"/>
      <c r="DS888" s="113"/>
      <c r="DT888" s="113"/>
      <c r="DU888" s="113"/>
      <c r="DV888" s="113"/>
      <c r="DW888" s="113"/>
      <c r="DX888" s="113"/>
      <c r="DY888" s="113"/>
      <c r="DZ888" s="113"/>
      <c r="EA888" s="113"/>
      <c r="EB888" s="113"/>
      <c r="EC888" s="113"/>
      <c r="ED888" s="113"/>
      <c r="EE888" s="113"/>
      <c r="EF888" s="113"/>
      <c r="EG888" s="113"/>
      <c r="EH888" s="113"/>
      <c r="EI888" s="113"/>
      <c r="EJ888" s="113"/>
      <c r="EK888" s="113"/>
      <c r="EL888" s="113"/>
      <c r="EM888" s="113"/>
      <c r="EN888" s="113"/>
      <c r="EO888" s="113"/>
      <c r="EP888" s="113"/>
      <c r="EQ888" s="113"/>
      <c r="ER888" s="113"/>
      <c r="ES888" s="113"/>
      <c r="ET888" s="113"/>
      <c r="EU888" s="113"/>
      <c r="EV888" s="113"/>
      <c r="EW888" s="113"/>
      <c r="EX888" s="113"/>
      <c r="EY888" s="113"/>
      <c r="EZ888" s="113"/>
      <c r="FA888" s="113"/>
      <c r="FB888" s="113"/>
      <c r="FC888" s="113"/>
      <c r="FD888" s="113"/>
      <c r="FE888" s="113"/>
      <c r="FF888" s="113"/>
      <c r="FG888" s="113"/>
      <c r="FH888" s="113"/>
      <c r="FI888" s="113"/>
      <c r="FJ888" s="113"/>
      <c r="FK888" s="113"/>
      <c r="FL888" s="113"/>
      <c r="FM888" s="113"/>
      <c r="FN888" s="113"/>
      <c r="FO888" s="113"/>
      <c r="FP888" s="113"/>
      <c r="FQ888" s="113"/>
      <c r="FR888" s="113"/>
      <c r="FS888" s="113"/>
      <c r="FT888" s="113"/>
      <c r="FU888" s="113"/>
      <c r="FV888" s="113"/>
      <c r="FW888" s="113"/>
      <c r="FX888" s="113"/>
      <c r="FY888" s="113"/>
      <c r="FZ888" s="113"/>
      <c r="GA888" s="113"/>
      <c r="GB888" s="113"/>
      <c r="GC888" s="113"/>
      <c r="GD888" s="113"/>
      <c r="GE888" s="113"/>
      <c r="GF888" s="113"/>
      <c r="GG888" s="113"/>
      <c r="GH888" s="113"/>
      <c r="GI888" s="113"/>
      <c r="GJ888" s="113"/>
      <c r="GK888" s="113"/>
      <c r="GL888" s="113"/>
      <c r="GM888" s="113"/>
      <c r="GN888" s="113"/>
      <c r="GO888" s="113"/>
      <c r="GP888" s="113"/>
      <c r="GQ888" s="113"/>
      <c r="GR888" s="113"/>
      <c r="GS888" s="113"/>
      <c r="GT888" s="113"/>
      <c r="GU888" s="113"/>
      <c r="GV888" s="113"/>
      <c r="GW888" s="113"/>
      <c r="GX888" s="113"/>
      <c r="GY888" s="113"/>
      <c r="GZ888" s="113"/>
      <c r="HA888" s="113"/>
      <c r="HB888" s="113"/>
      <c r="HC888" s="113"/>
      <c r="HD888" s="113"/>
      <c r="HE888" s="113"/>
      <c r="HF888" s="113"/>
      <c r="HG888" s="113"/>
      <c r="HH888" s="113"/>
      <c r="HI888" s="113"/>
      <c r="HJ888" s="113"/>
      <c r="HK888" s="113"/>
      <c r="HL888" s="113"/>
      <c r="HM888" s="113"/>
      <c r="HN888" s="113"/>
      <c r="HO888" s="113"/>
      <c r="HP888" s="113"/>
      <c r="HQ888" s="113"/>
      <c r="HR888" s="113"/>
      <c r="HS888" s="113"/>
      <c r="HT888" s="113"/>
      <c r="HU888" s="113"/>
      <c r="HV888" s="113"/>
      <c r="HW888" s="113"/>
      <c r="HX888" s="113"/>
      <c r="HY888" s="113"/>
      <c r="HZ888" s="113"/>
      <c r="IA888" s="113"/>
      <c r="IB888" s="113"/>
      <c r="IC888" s="113"/>
      <c r="ID888" s="113"/>
      <c r="IE888" s="113"/>
      <c r="IF888" s="113"/>
      <c r="IG888" s="113"/>
      <c r="IH888" s="113"/>
      <c r="II888" s="113"/>
      <c r="IJ888" s="113"/>
      <c r="IK888" s="113"/>
      <c r="IL888" s="113"/>
      <c r="IM888" s="113"/>
      <c r="IN888" s="113"/>
      <c r="IO888" s="113"/>
      <c r="IP888" s="113"/>
      <c r="IQ888" s="113"/>
      <c r="IR888" s="113"/>
      <c r="IS888" s="113"/>
      <c r="IT888" s="113"/>
      <c r="IU888" s="113"/>
      <c r="IV888" s="113"/>
    </row>
    <row r="889" customFormat="false" ht="30" hidden="false" customHeight="true" outlineLevel="0" collapsed="false">
      <c r="A889" s="93"/>
      <c r="B889" s="93"/>
      <c r="C889" s="93"/>
      <c r="D889" s="93"/>
      <c r="E889" s="93"/>
      <c r="F889" s="96"/>
      <c r="G889" s="28" t="s">
        <v>111</v>
      </c>
      <c r="H889" s="134" t="s">
        <v>115</v>
      </c>
      <c r="I889" s="134"/>
      <c r="J889" s="134"/>
      <c r="K889" s="108"/>
      <c r="L889" s="109" t="s">
        <v>80</v>
      </c>
      <c r="M889" s="110"/>
      <c r="N889" s="135"/>
      <c r="O889" s="109" t="s">
        <v>81</v>
      </c>
      <c r="P889" s="136"/>
      <c r="Q889" s="135"/>
      <c r="R889" s="109" t="s">
        <v>117</v>
      </c>
      <c r="S889" s="136"/>
      <c r="T889" s="111"/>
      <c r="U889" s="109"/>
      <c r="V889" s="137"/>
      <c r="W889" s="111"/>
      <c r="X889" s="109"/>
      <c r="Y889" s="137"/>
      <c r="Z889" s="111"/>
      <c r="AA889" s="109"/>
      <c r="AB889" s="137"/>
      <c r="AC889" s="108"/>
      <c r="AD889" s="109"/>
      <c r="AE889" s="110"/>
      <c r="BM889" s="113"/>
      <c r="BN889" s="113"/>
      <c r="BO889" s="113"/>
      <c r="BP889" s="113"/>
      <c r="BQ889" s="113"/>
      <c r="BR889" s="113"/>
      <c r="BS889" s="113"/>
      <c r="BT889" s="113"/>
      <c r="BU889" s="113"/>
      <c r="BV889" s="113"/>
      <c r="BW889" s="113"/>
      <c r="BX889" s="113"/>
      <c r="BY889" s="113"/>
      <c r="BZ889" s="113"/>
      <c r="CA889" s="113"/>
      <c r="CB889" s="113"/>
      <c r="CC889" s="113"/>
      <c r="CD889" s="113"/>
      <c r="CE889" s="113"/>
      <c r="CF889" s="113"/>
      <c r="CG889" s="113"/>
      <c r="CH889" s="113"/>
      <c r="CI889" s="113"/>
      <c r="CJ889" s="113"/>
      <c r="CK889" s="113"/>
      <c r="CL889" s="113"/>
      <c r="CM889" s="113"/>
      <c r="CN889" s="113"/>
      <c r="CO889" s="113"/>
      <c r="CP889" s="113"/>
      <c r="CQ889" s="113"/>
      <c r="CR889" s="113"/>
      <c r="CS889" s="113"/>
      <c r="CT889" s="113"/>
      <c r="CU889" s="113"/>
      <c r="CV889" s="113"/>
      <c r="CW889" s="113"/>
      <c r="CX889" s="113"/>
      <c r="CY889" s="113"/>
      <c r="CZ889" s="113"/>
      <c r="DA889" s="113"/>
      <c r="DB889" s="113"/>
      <c r="DC889" s="113"/>
      <c r="DD889" s="113"/>
      <c r="DE889" s="113"/>
      <c r="DF889" s="113"/>
      <c r="DG889" s="113"/>
      <c r="DH889" s="113"/>
      <c r="DI889" s="113"/>
      <c r="DJ889" s="113"/>
      <c r="DK889" s="113"/>
      <c r="DL889" s="113"/>
      <c r="DM889" s="113"/>
      <c r="DN889" s="113"/>
      <c r="DO889" s="113"/>
      <c r="DP889" s="113"/>
      <c r="DQ889" s="113"/>
      <c r="DR889" s="113"/>
      <c r="DS889" s="113"/>
      <c r="DT889" s="113"/>
      <c r="DU889" s="113"/>
      <c r="DV889" s="113"/>
      <c r="DW889" s="113"/>
      <c r="DX889" s="113"/>
      <c r="DY889" s="113"/>
      <c r="DZ889" s="113"/>
      <c r="EA889" s="113"/>
      <c r="EB889" s="113"/>
      <c r="EC889" s="113"/>
      <c r="ED889" s="113"/>
      <c r="EE889" s="113"/>
      <c r="EF889" s="113"/>
      <c r="EG889" s="113"/>
      <c r="EH889" s="113"/>
      <c r="EI889" s="113"/>
      <c r="EJ889" s="113"/>
      <c r="EK889" s="113"/>
      <c r="EL889" s="113"/>
      <c r="EM889" s="113"/>
      <c r="EN889" s="113"/>
      <c r="EO889" s="113"/>
      <c r="EP889" s="113"/>
      <c r="EQ889" s="113"/>
      <c r="ER889" s="113"/>
      <c r="ES889" s="113"/>
      <c r="ET889" s="113"/>
      <c r="EU889" s="113"/>
      <c r="EV889" s="113"/>
      <c r="EW889" s="113"/>
      <c r="EX889" s="113"/>
      <c r="EY889" s="113"/>
      <c r="EZ889" s="113"/>
      <c r="FA889" s="113"/>
      <c r="FB889" s="113"/>
      <c r="FC889" s="113"/>
      <c r="FD889" s="113"/>
      <c r="FE889" s="113"/>
      <c r="FF889" s="113"/>
      <c r="FG889" s="113"/>
      <c r="FH889" s="113"/>
      <c r="FI889" s="113"/>
      <c r="FJ889" s="113"/>
      <c r="FK889" s="113"/>
      <c r="FL889" s="113"/>
      <c r="FM889" s="113"/>
      <c r="FN889" s="113"/>
      <c r="FO889" s="113"/>
      <c r="FP889" s="113"/>
      <c r="FQ889" s="113"/>
      <c r="FR889" s="113"/>
      <c r="FS889" s="113"/>
      <c r="FT889" s="113"/>
      <c r="FU889" s="113"/>
      <c r="FV889" s="113"/>
      <c r="FW889" s="113"/>
      <c r="FX889" s="113"/>
      <c r="FY889" s="113"/>
      <c r="FZ889" s="113"/>
      <c r="GA889" s="113"/>
      <c r="GB889" s="113"/>
      <c r="GC889" s="113"/>
      <c r="GD889" s="113"/>
      <c r="GE889" s="113"/>
      <c r="GF889" s="113"/>
      <c r="GG889" s="113"/>
      <c r="GH889" s="113"/>
      <c r="GI889" s="113"/>
      <c r="GJ889" s="113"/>
      <c r="GK889" s="113"/>
      <c r="GL889" s="113"/>
      <c r="GM889" s="113"/>
      <c r="GN889" s="113"/>
      <c r="GO889" s="113"/>
      <c r="GP889" s="113"/>
      <c r="GQ889" s="113"/>
      <c r="GR889" s="113"/>
      <c r="GS889" s="113"/>
      <c r="GT889" s="113"/>
      <c r="GU889" s="113"/>
      <c r="GV889" s="113"/>
      <c r="GW889" s="113"/>
      <c r="GX889" s="113"/>
      <c r="GY889" s="113"/>
      <c r="GZ889" s="113"/>
      <c r="HA889" s="113"/>
      <c r="HB889" s="113"/>
      <c r="HC889" s="113"/>
      <c r="HD889" s="113"/>
      <c r="HE889" s="113"/>
      <c r="HF889" s="113"/>
      <c r="HG889" s="113"/>
      <c r="HH889" s="113"/>
      <c r="HI889" s="113"/>
      <c r="HJ889" s="113"/>
      <c r="HK889" s="113"/>
      <c r="HL889" s="113"/>
      <c r="HM889" s="113"/>
      <c r="HN889" s="113"/>
      <c r="HO889" s="113"/>
      <c r="HP889" s="113"/>
      <c r="HQ889" s="113"/>
      <c r="HR889" s="113"/>
      <c r="HS889" s="113"/>
      <c r="HT889" s="113"/>
      <c r="HU889" s="113"/>
      <c r="HV889" s="113"/>
      <c r="HW889" s="113"/>
      <c r="HX889" s="113"/>
      <c r="HY889" s="113"/>
      <c r="HZ889" s="113"/>
      <c r="IA889" s="113"/>
      <c r="IB889" s="113"/>
      <c r="IC889" s="113"/>
      <c r="ID889" s="113"/>
      <c r="IE889" s="113"/>
      <c r="IF889" s="113"/>
      <c r="IG889" s="113"/>
      <c r="IH889" s="113"/>
      <c r="II889" s="113"/>
      <c r="IJ889" s="113"/>
      <c r="IK889" s="113"/>
      <c r="IL889" s="113"/>
      <c r="IM889" s="113"/>
      <c r="IN889" s="113"/>
      <c r="IO889" s="113"/>
      <c r="IP889" s="113"/>
      <c r="IQ889" s="113"/>
      <c r="IR889" s="113"/>
      <c r="IS889" s="113"/>
      <c r="IT889" s="113"/>
      <c r="IU889" s="113"/>
      <c r="IV889" s="113"/>
    </row>
    <row r="890" customFormat="false" ht="27.6" hidden="false" customHeight="true" outlineLevel="0" collapsed="false">
      <c r="A890" s="230"/>
      <c r="B890" s="93"/>
      <c r="C890" s="93"/>
      <c r="D890" s="93"/>
      <c r="E890" s="93"/>
      <c r="F890" s="96"/>
      <c r="G890" s="28" t="s">
        <v>208</v>
      </c>
      <c r="H890" s="35"/>
      <c r="I890" s="30"/>
      <c r="J890" s="287"/>
      <c r="K890" s="35"/>
      <c r="L890" s="30"/>
      <c r="M890" s="287"/>
      <c r="N890" s="35"/>
      <c r="O890" s="30"/>
      <c r="P890" s="36"/>
      <c r="Q890" s="35"/>
      <c r="R890" s="30"/>
      <c r="S890" s="36"/>
      <c r="T890" s="35"/>
      <c r="U890" s="33"/>
      <c r="V890" s="36"/>
      <c r="W890" s="29"/>
      <c r="X890" s="33"/>
      <c r="Y890" s="36"/>
      <c r="Z890" s="37"/>
      <c r="AA890" s="37"/>
      <c r="AB890" s="37"/>
      <c r="AC890" s="29"/>
      <c r="AD890" s="33"/>
      <c r="AE890" s="36"/>
      <c r="BM890" s="113"/>
      <c r="BN890" s="113"/>
      <c r="BO890" s="113"/>
      <c r="BP890" s="113"/>
      <c r="BQ890" s="113"/>
      <c r="BR890" s="113"/>
      <c r="BS890" s="113"/>
      <c r="BT890" s="113"/>
      <c r="BU890" s="113"/>
      <c r="BV890" s="113"/>
      <c r="BW890" s="113"/>
      <c r="BX890" s="113"/>
      <c r="BY890" s="113"/>
      <c r="BZ890" s="113"/>
      <c r="CA890" s="113"/>
      <c r="CB890" s="113"/>
      <c r="CC890" s="113"/>
      <c r="CD890" s="113"/>
      <c r="CE890" s="113"/>
      <c r="CF890" s="113"/>
      <c r="CG890" s="113"/>
      <c r="CH890" s="113"/>
      <c r="CI890" s="113"/>
      <c r="CJ890" s="113"/>
      <c r="CK890" s="113"/>
      <c r="CL890" s="113"/>
      <c r="CM890" s="113"/>
      <c r="CN890" s="113"/>
      <c r="CO890" s="113"/>
      <c r="CP890" s="113"/>
      <c r="CQ890" s="113"/>
      <c r="CR890" s="113"/>
      <c r="CS890" s="113"/>
      <c r="CT890" s="113"/>
      <c r="CU890" s="113"/>
      <c r="CV890" s="113"/>
      <c r="CW890" s="113"/>
      <c r="CX890" s="113"/>
      <c r="CY890" s="113"/>
      <c r="CZ890" s="113"/>
      <c r="DA890" s="113"/>
      <c r="DB890" s="113"/>
      <c r="DC890" s="113"/>
      <c r="DD890" s="113"/>
      <c r="DE890" s="113"/>
      <c r="DF890" s="113"/>
      <c r="DG890" s="113"/>
      <c r="DH890" s="113"/>
      <c r="DI890" s="113"/>
      <c r="DJ890" s="113"/>
      <c r="DK890" s="113"/>
      <c r="DL890" s="113"/>
      <c r="DM890" s="113"/>
      <c r="DN890" s="113"/>
      <c r="DO890" s="113"/>
      <c r="DP890" s="113"/>
      <c r="DQ890" s="113"/>
      <c r="DR890" s="113"/>
      <c r="DS890" s="113"/>
      <c r="DT890" s="113"/>
      <c r="DU890" s="113"/>
      <c r="DV890" s="113"/>
      <c r="DW890" s="113"/>
      <c r="DX890" s="113"/>
      <c r="DY890" s="113"/>
      <c r="DZ890" s="113"/>
      <c r="EA890" s="113"/>
      <c r="EB890" s="113"/>
      <c r="EC890" s="113"/>
      <c r="ED890" s="113"/>
      <c r="EE890" s="113"/>
      <c r="EF890" s="113"/>
      <c r="EG890" s="113"/>
      <c r="EH890" s="113"/>
      <c r="EI890" s="113"/>
      <c r="EJ890" s="113"/>
      <c r="EK890" s="113"/>
      <c r="EL890" s="113"/>
      <c r="EM890" s="113"/>
      <c r="EN890" s="113"/>
      <c r="EO890" s="113"/>
      <c r="EP890" s="113"/>
      <c r="EQ890" s="113"/>
      <c r="ER890" s="113"/>
      <c r="ES890" s="113"/>
      <c r="ET890" s="113"/>
      <c r="EU890" s="113"/>
      <c r="EV890" s="113"/>
      <c r="EW890" s="113"/>
      <c r="EX890" s="113"/>
      <c r="EY890" s="113"/>
      <c r="EZ890" s="113"/>
      <c r="FA890" s="113"/>
      <c r="FB890" s="113"/>
      <c r="FC890" s="113"/>
      <c r="FD890" s="113"/>
      <c r="FE890" s="113"/>
      <c r="FF890" s="113"/>
      <c r="FG890" s="113"/>
      <c r="FH890" s="113"/>
      <c r="FI890" s="113"/>
      <c r="FJ890" s="113"/>
      <c r="FK890" s="113"/>
      <c r="FL890" s="113"/>
      <c r="FM890" s="113"/>
      <c r="FN890" s="113"/>
      <c r="FO890" s="113"/>
      <c r="FP890" s="113"/>
      <c r="FQ890" s="113"/>
      <c r="FR890" s="113"/>
      <c r="FS890" s="113"/>
      <c r="FT890" s="113"/>
      <c r="FU890" s="113"/>
      <c r="FV890" s="113"/>
      <c r="FW890" s="113"/>
      <c r="FX890" s="113"/>
      <c r="FY890" s="113"/>
      <c r="FZ890" s="113"/>
      <c r="GA890" s="113"/>
      <c r="GB890" s="113"/>
      <c r="GC890" s="113"/>
      <c r="GD890" s="113"/>
      <c r="GE890" s="113"/>
      <c r="GF890" s="113"/>
      <c r="GG890" s="113"/>
      <c r="GH890" s="113"/>
      <c r="GI890" s="113"/>
      <c r="GJ890" s="113"/>
      <c r="GK890" s="113"/>
      <c r="GL890" s="113"/>
      <c r="GM890" s="113"/>
      <c r="GN890" s="113"/>
      <c r="GO890" s="113"/>
      <c r="GP890" s="113"/>
      <c r="GQ890" s="113"/>
      <c r="GR890" s="113"/>
      <c r="GS890" s="113"/>
      <c r="GT890" s="113"/>
      <c r="GU890" s="113"/>
      <c r="GV890" s="113"/>
      <c r="GW890" s="113"/>
      <c r="GX890" s="113"/>
      <c r="GY890" s="113"/>
      <c r="GZ890" s="113"/>
      <c r="HA890" s="113"/>
      <c r="HB890" s="113"/>
      <c r="HC890" s="113"/>
      <c r="HD890" s="113"/>
      <c r="HE890" s="113"/>
      <c r="HF890" s="113"/>
      <c r="HG890" s="113"/>
      <c r="HH890" s="113"/>
      <c r="HI890" s="113"/>
      <c r="HJ890" s="113"/>
      <c r="HK890" s="113"/>
      <c r="HL890" s="113"/>
      <c r="HM890" s="113"/>
      <c r="HN890" s="113"/>
      <c r="HO890" s="113"/>
      <c r="HP890" s="113"/>
      <c r="HQ890" s="113"/>
      <c r="HR890" s="113"/>
      <c r="HS890" s="113"/>
      <c r="HT890" s="113"/>
      <c r="HU890" s="113"/>
      <c r="HV890" s="113"/>
      <c r="HW890" s="113"/>
      <c r="HX890" s="113"/>
      <c r="HY890" s="113"/>
      <c r="HZ890" s="113"/>
      <c r="IA890" s="113"/>
      <c r="IB890" s="113"/>
      <c r="IC890" s="113"/>
      <c r="ID890" s="113"/>
      <c r="IE890" s="113"/>
      <c r="IF890" s="113"/>
      <c r="IG890" s="113"/>
      <c r="IH890" s="113"/>
      <c r="II890" s="113"/>
      <c r="IJ890" s="113"/>
      <c r="IK890" s="113"/>
      <c r="IL890" s="113"/>
      <c r="IM890" s="113"/>
      <c r="IN890" s="113"/>
      <c r="IO890" s="113"/>
      <c r="IP890" s="113"/>
      <c r="IQ890" s="113"/>
      <c r="IR890" s="113"/>
      <c r="IS890" s="113"/>
      <c r="IT890" s="113"/>
      <c r="IU890" s="113"/>
      <c r="IV890" s="113"/>
    </row>
    <row r="891" customFormat="false" ht="29.2" hidden="false" customHeight="true" outlineLevel="0" collapsed="false">
      <c r="A891" s="232"/>
      <c r="B891" s="232"/>
      <c r="C891" s="39"/>
      <c r="D891" s="39"/>
      <c r="E891" s="39"/>
      <c r="F891" s="40"/>
      <c r="G891" s="28" t="s">
        <v>176</v>
      </c>
      <c r="H891" s="205"/>
      <c r="I891" s="33"/>
      <c r="J891" s="206"/>
      <c r="K891" s="29"/>
      <c r="L891" s="30"/>
      <c r="M891" s="31"/>
      <c r="N891" s="35"/>
      <c r="O891" s="33"/>
      <c r="P891" s="36"/>
      <c r="Q891" s="205"/>
      <c r="R891" s="33"/>
      <c r="S891" s="206"/>
      <c r="T891" s="29"/>
      <c r="U891" s="31"/>
      <c r="V891" s="31"/>
      <c r="W891" s="35"/>
      <c r="X891" s="33"/>
      <c r="Y891" s="31"/>
      <c r="Z891" s="37"/>
      <c r="AA891" s="31"/>
      <c r="AB891" s="31"/>
      <c r="AC891" s="29"/>
      <c r="AD891" s="33"/>
      <c r="AE891" s="31"/>
      <c r="BM891" s="113"/>
      <c r="BN891" s="113"/>
      <c r="BO891" s="113"/>
      <c r="BP891" s="113"/>
      <c r="BQ891" s="113"/>
      <c r="BR891" s="113"/>
      <c r="BS891" s="113"/>
      <c r="BT891" s="113"/>
      <c r="BU891" s="113"/>
      <c r="BV891" s="113"/>
      <c r="BW891" s="113"/>
      <c r="BX891" s="113"/>
      <c r="BY891" s="113"/>
      <c r="BZ891" s="113"/>
      <c r="CA891" s="113"/>
      <c r="CB891" s="113"/>
      <c r="CC891" s="113"/>
      <c r="CD891" s="113"/>
      <c r="CE891" s="113"/>
      <c r="CF891" s="113"/>
      <c r="CG891" s="113"/>
      <c r="CH891" s="113"/>
      <c r="CI891" s="113"/>
      <c r="CJ891" s="113"/>
      <c r="CK891" s="113"/>
      <c r="CL891" s="113"/>
      <c r="CM891" s="113"/>
      <c r="CN891" s="113"/>
      <c r="CO891" s="113"/>
      <c r="CP891" s="113"/>
      <c r="CQ891" s="113"/>
      <c r="CR891" s="113"/>
      <c r="CS891" s="113"/>
      <c r="CT891" s="113"/>
      <c r="CU891" s="113"/>
      <c r="CV891" s="113"/>
      <c r="CW891" s="113"/>
      <c r="CX891" s="113"/>
      <c r="CY891" s="113"/>
      <c r="CZ891" s="113"/>
      <c r="DA891" s="113"/>
      <c r="DB891" s="113"/>
      <c r="DC891" s="113"/>
      <c r="DD891" s="113"/>
      <c r="DE891" s="113"/>
      <c r="DF891" s="113"/>
      <c r="DG891" s="113"/>
      <c r="DH891" s="113"/>
      <c r="DI891" s="113"/>
      <c r="DJ891" s="113"/>
      <c r="DK891" s="113"/>
      <c r="DL891" s="113"/>
      <c r="DM891" s="113"/>
      <c r="DN891" s="113"/>
      <c r="DO891" s="113"/>
      <c r="DP891" s="113"/>
      <c r="DQ891" s="113"/>
      <c r="DR891" s="113"/>
      <c r="DS891" s="113"/>
      <c r="DT891" s="113"/>
      <c r="DU891" s="113"/>
      <c r="DV891" s="113"/>
      <c r="DW891" s="113"/>
      <c r="DX891" s="113"/>
      <c r="DY891" s="113"/>
      <c r="DZ891" s="113"/>
      <c r="EA891" s="113"/>
      <c r="EB891" s="113"/>
      <c r="EC891" s="113"/>
      <c r="ED891" s="113"/>
      <c r="EE891" s="113"/>
      <c r="EF891" s="113"/>
      <c r="EG891" s="113"/>
      <c r="EH891" s="113"/>
      <c r="EI891" s="113"/>
      <c r="EJ891" s="113"/>
      <c r="EK891" s="113"/>
      <c r="EL891" s="113"/>
      <c r="EM891" s="113"/>
      <c r="EN891" s="113"/>
      <c r="EO891" s="113"/>
      <c r="EP891" s="113"/>
      <c r="EQ891" s="113"/>
      <c r="ER891" s="113"/>
      <c r="ES891" s="113"/>
      <c r="ET891" s="113"/>
      <c r="EU891" s="113"/>
      <c r="EV891" s="113"/>
      <c r="EW891" s="113"/>
      <c r="EX891" s="113"/>
      <c r="EY891" s="113"/>
      <c r="EZ891" s="113"/>
      <c r="FA891" s="113"/>
      <c r="FB891" s="113"/>
      <c r="FC891" s="113"/>
      <c r="FD891" s="113"/>
      <c r="FE891" s="113"/>
      <c r="FF891" s="113"/>
      <c r="FG891" s="113"/>
      <c r="FH891" s="113"/>
      <c r="FI891" s="113"/>
      <c r="FJ891" s="113"/>
      <c r="FK891" s="113"/>
      <c r="FL891" s="113"/>
      <c r="FM891" s="113"/>
      <c r="FN891" s="113"/>
      <c r="FO891" s="113"/>
      <c r="FP891" s="113"/>
      <c r="FQ891" s="113"/>
      <c r="FR891" s="113"/>
      <c r="FS891" s="113"/>
      <c r="FT891" s="113"/>
      <c r="FU891" s="113"/>
      <c r="FV891" s="113"/>
      <c r="FW891" s="113"/>
      <c r="FX891" s="113"/>
      <c r="FY891" s="113"/>
      <c r="FZ891" s="113"/>
      <c r="GA891" s="113"/>
      <c r="GB891" s="113"/>
      <c r="GC891" s="113"/>
      <c r="GD891" s="113"/>
      <c r="GE891" s="113"/>
      <c r="GF891" s="113"/>
      <c r="GG891" s="113"/>
      <c r="GH891" s="113"/>
      <c r="GI891" s="113"/>
      <c r="GJ891" s="113"/>
      <c r="GK891" s="113"/>
      <c r="GL891" s="113"/>
      <c r="GM891" s="113"/>
      <c r="GN891" s="113"/>
      <c r="GO891" s="113"/>
      <c r="GP891" s="113"/>
      <c r="GQ891" s="113"/>
      <c r="GR891" s="113"/>
      <c r="GS891" s="113"/>
      <c r="GT891" s="113"/>
      <c r="GU891" s="113"/>
      <c r="GV891" s="113"/>
      <c r="GW891" s="113"/>
      <c r="GX891" s="113"/>
      <c r="GY891" s="113"/>
      <c r="GZ891" s="113"/>
      <c r="HA891" s="113"/>
      <c r="HB891" s="113"/>
      <c r="HC891" s="113"/>
      <c r="HD891" s="113"/>
      <c r="HE891" s="113"/>
      <c r="HF891" s="113"/>
      <c r="HG891" s="113"/>
      <c r="HH891" s="113"/>
      <c r="HI891" s="113"/>
      <c r="HJ891" s="113"/>
      <c r="HK891" s="113"/>
      <c r="HL891" s="113"/>
      <c r="HM891" s="113"/>
      <c r="HN891" s="113"/>
      <c r="HO891" s="113"/>
      <c r="HP891" s="113"/>
      <c r="HQ891" s="113"/>
      <c r="HR891" s="113"/>
      <c r="HS891" s="113"/>
      <c r="HT891" s="113"/>
      <c r="HU891" s="113"/>
      <c r="HV891" s="113"/>
      <c r="HW891" s="113"/>
      <c r="HX891" s="113"/>
      <c r="HY891" s="113"/>
      <c r="HZ891" s="113"/>
      <c r="IA891" s="113"/>
      <c r="IB891" s="113"/>
      <c r="IC891" s="113"/>
      <c r="ID891" s="113"/>
      <c r="IE891" s="113"/>
      <c r="IF891" s="113"/>
      <c r="IG891" s="113"/>
      <c r="IH891" s="113"/>
      <c r="II891" s="113"/>
      <c r="IJ891" s="113"/>
      <c r="IK891" s="113"/>
      <c r="IL891" s="113"/>
      <c r="IM891" s="113"/>
      <c r="IN891" s="113"/>
      <c r="IO891" s="113"/>
      <c r="IP891" s="113"/>
      <c r="IQ891" s="113"/>
      <c r="IR891" s="113"/>
      <c r="IS891" s="113"/>
      <c r="IT891" s="113"/>
      <c r="IU891" s="113"/>
      <c r="IV891" s="113"/>
    </row>
    <row r="892" customFormat="false" ht="34.3" hidden="false" customHeight="true" outlineLevel="0" collapsed="false">
      <c r="A892" s="233" t="s">
        <v>2575</v>
      </c>
      <c r="B892" s="41" t="s">
        <v>2576</v>
      </c>
      <c r="C892" s="189" t="s">
        <v>2577</v>
      </c>
      <c r="D892" s="76" t="n">
        <v>11.412</v>
      </c>
      <c r="E892" s="42" t="s">
        <v>2578</v>
      </c>
      <c r="F892" s="62" t="n">
        <v>44902</v>
      </c>
      <c r="G892" s="63" t="s">
        <v>111</v>
      </c>
      <c r="H892" s="108"/>
      <c r="I892" s="109" t="s">
        <v>27</v>
      </c>
      <c r="J892" s="110"/>
      <c r="K892" s="108"/>
      <c r="L892" s="109" t="s">
        <v>28</v>
      </c>
      <c r="M892" s="110"/>
      <c r="N892" s="108"/>
      <c r="O892" s="109" t="s">
        <v>29</v>
      </c>
      <c r="P892" s="110"/>
      <c r="Q892" s="108"/>
      <c r="R892" s="109" t="s">
        <v>30</v>
      </c>
      <c r="S892" s="110"/>
      <c r="T892" s="111"/>
      <c r="U892" s="109" t="s">
        <v>112</v>
      </c>
      <c r="V892" s="110"/>
      <c r="W892" s="108"/>
      <c r="X892" s="109" t="s">
        <v>32</v>
      </c>
      <c r="Y892" s="110"/>
      <c r="Z892" s="108"/>
      <c r="AA892" s="109" t="s">
        <v>98</v>
      </c>
      <c r="AB892" s="110"/>
      <c r="AC892" s="112" t="s">
        <v>34</v>
      </c>
      <c r="AD892" s="112"/>
      <c r="AE892" s="112"/>
      <c r="BM892" s="113"/>
      <c r="BN892" s="113"/>
      <c r="BO892" s="113"/>
      <c r="BP892" s="113"/>
      <c r="BQ892" s="113"/>
      <c r="BR892" s="113"/>
      <c r="BS892" s="113"/>
      <c r="BT892" s="113"/>
      <c r="BU892" s="113"/>
      <c r="BV892" s="113"/>
      <c r="BW892" s="113"/>
      <c r="BX892" s="113"/>
      <c r="BY892" s="113"/>
      <c r="BZ892" s="113"/>
      <c r="CA892" s="113"/>
      <c r="CB892" s="113"/>
      <c r="CC892" s="113"/>
      <c r="CD892" s="113"/>
      <c r="CE892" s="113"/>
      <c r="CF892" s="113"/>
      <c r="CG892" s="113"/>
      <c r="CH892" s="113"/>
      <c r="CI892" s="113"/>
      <c r="CJ892" s="113"/>
      <c r="CK892" s="113"/>
      <c r="CL892" s="113"/>
      <c r="CM892" s="113"/>
      <c r="CN892" s="113"/>
      <c r="CO892" s="113"/>
      <c r="CP892" s="113"/>
      <c r="CQ892" s="113"/>
      <c r="CR892" s="113"/>
      <c r="CS892" s="113"/>
      <c r="CT892" s="113"/>
      <c r="CU892" s="113"/>
      <c r="CV892" s="113"/>
      <c r="CW892" s="113"/>
      <c r="CX892" s="113"/>
      <c r="CY892" s="113"/>
      <c r="CZ892" s="113"/>
      <c r="DA892" s="113"/>
      <c r="DB892" s="113"/>
      <c r="DC892" s="113"/>
      <c r="DD892" s="113"/>
      <c r="DE892" s="113"/>
      <c r="DF892" s="113"/>
      <c r="DG892" s="113"/>
      <c r="DH892" s="113"/>
      <c r="DI892" s="113"/>
      <c r="DJ892" s="113"/>
      <c r="DK892" s="113"/>
      <c r="DL892" s="113"/>
      <c r="DM892" s="113"/>
      <c r="DN892" s="113"/>
      <c r="DO892" s="113"/>
      <c r="DP892" s="113"/>
      <c r="DQ892" s="113"/>
      <c r="DR892" s="113"/>
      <c r="DS892" s="113"/>
      <c r="DT892" s="113"/>
      <c r="DU892" s="113"/>
      <c r="DV892" s="113"/>
      <c r="DW892" s="113"/>
      <c r="DX892" s="113"/>
      <c r="DY892" s="113"/>
      <c r="DZ892" s="113"/>
      <c r="EA892" s="113"/>
      <c r="EB892" s="113"/>
      <c r="EC892" s="113"/>
      <c r="ED892" s="113"/>
      <c r="EE892" s="113"/>
      <c r="EF892" s="113"/>
      <c r="EG892" s="113"/>
      <c r="EH892" s="113"/>
      <c r="EI892" s="113"/>
      <c r="EJ892" s="113"/>
      <c r="EK892" s="113"/>
      <c r="EL892" s="113"/>
      <c r="EM892" s="113"/>
      <c r="EN892" s="113"/>
      <c r="EO892" s="113"/>
      <c r="EP892" s="113"/>
      <c r="EQ892" s="113"/>
      <c r="ER892" s="113"/>
      <c r="ES892" s="113"/>
      <c r="ET892" s="113"/>
      <c r="EU892" s="113"/>
      <c r="EV892" s="113"/>
      <c r="EW892" s="113"/>
      <c r="EX892" s="113"/>
      <c r="EY892" s="113"/>
      <c r="EZ892" s="113"/>
      <c r="FA892" s="113"/>
      <c r="FB892" s="113"/>
      <c r="FC892" s="113"/>
      <c r="FD892" s="113"/>
      <c r="FE892" s="113"/>
      <c r="FF892" s="113"/>
      <c r="FG892" s="113"/>
      <c r="FH892" s="113"/>
      <c r="FI892" s="113"/>
      <c r="FJ892" s="113"/>
      <c r="FK892" s="113"/>
      <c r="FL892" s="113"/>
      <c r="FM892" s="113"/>
      <c r="FN892" s="113"/>
      <c r="FO892" s="113"/>
      <c r="FP892" s="113"/>
      <c r="FQ892" s="113"/>
      <c r="FR892" s="113"/>
      <c r="FS892" s="113"/>
      <c r="FT892" s="113"/>
      <c r="FU892" s="113"/>
      <c r="FV892" s="113"/>
      <c r="FW892" s="113"/>
      <c r="FX892" s="113"/>
      <c r="FY892" s="113"/>
      <c r="FZ892" s="113"/>
      <c r="GA892" s="113"/>
      <c r="GB892" s="113"/>
      <c r="GC892" s="113"/>
      <c r="GD892" s="113"/>
      <c r="GE892" s="113"/>
      <c r="GF892" s="113"/>
      <c r="GG892" s="113"/>
      <c r="GH892" s="113"/>
      <c r="GI892" s="113"/>
      <c r="GJ892" s="113"/>
      <c r="GK892" s="113"/>
      <c r="GL892" s="113"/>
      <c r="GM892" s="113"/>
      <c r="GN892" s="113"/>
      <c r="GO892" s="113"/>
      <c r="GP892" s="113"/>
      <c r="GQ892" s="113"/>
      <c r="GR892" s="113"/>
      <c r="GS892" s="113"/>
      <c r="GT892" s="113"/>
      <c r="GU892" s="113"/>
      <c r="GV892" s="113"/>
      <c r="GW892" s="113"/>
      <c r="GX892" s="113"/>
      <c r="GY892" s="113"/>
      <c r="GZ892" s="113"/>
      <c r="HA892" s="113"/>
      <c r="HB892" s="113"/>
      <c r="HC892" s="113"/>
      <c r="HD892" s="113"/>
      <c r="HE892" s="113"/>
      <c r="HF892" s="113"/>
      <c r="HG892" s="113"/>
      <c r="HH892" s="113"/>
      <c r="HI892" s="113"/>
      <c r="HJ892" s="113"/>
      <c r="HK892" s="113"/>
      <c r="HL892" s="113"/>
      <c r="HM892" s="113"/>
      <c r="HN892" s="113"/>
      <c r="HO892" s="113"/>
      <c r="HP892" s="113"/>
      <c r="HQ892" s="113"/>
      <c r="HR892" s="113"/>
      <c r="HS892" s="113"/>
      <c r="HT892" s="113"/>
      <c r="HU892" s="113"/>
      <c r="HV892" s="113"/>
      <c r="HW892" s="113"/>
      <c r="HX892" s="113"/>
      <c r="HY892" s="113"/>
      <c r="HZ892" s="113"/>
      <c r="IA892" s="113"/>
      <c r="IB892" s="113"/>
      <c r="IC892" s="113"/>
      <c r="ID892" s="113"/>
      <c r="IE892" s="113"/>
      <c r="IF892" s="113"/>
      <c r="IG892" s="113"/>
      <c r="IH892" s="113"/>
      <c r="II892" s="113"/>
      <c r="IJ892" s="113"/>
      <c r="IK892" s="113"/>
      <c r="IL892" s="113"/>
      <c r="IM892" s="113"/>
      <c r="IN892" s="113"/>
      <c r="IO892" s="113"/>
      <c r="IP892" s="113"/>
      <c r="IQ892" s="113"/>
      <c r="IR892" s="113"/>
      <c r="IS892" s="113"/>
      <c r="IT892" s="113"/>
      <c r="IU892" s="113"/>
      <c r="IV892" s="113"/>
    </row>
    <row r="893" customFormat="false" ht="29.05" hidden="false" customHeight="true" outlineLevel="0" collapsed="false">
      <c r="A893" s="86" t="s">
        <v>2579</v>
      </c>
      <c r="B893" s="86"/>
      <c r="C893" s="86"/>
      <c r="D893" s="86"/>
      <c r="E893" s="86"/>
      <c r="F893" s="89" t="n">
        <v>44914</v>
      </c>
      <c r="G893" s="63" t="s">
        <v>208</v>
      </c>
      <c r="H893" s="56" t="n">
        <v>2.081</v>
      </c>
      <c r="I893" s="91" t="s">
        <v>39</v>
      </c>
      <c r="J893" s="58" t="n">
        <v>1.699</v>
      </c>
      <c r="K893" s="77" t="s">
        <v>2580</v>
      </c>
      <c r="L893" s="70"/>
      <c r="M893" s="58"/>
      <c r="N893" s="77" t="s">
        <v>2581</v>
      </c>
      <c r="O893" s="70"/>
      <c r="P893" s="58"/>
      <c r="Q893" s="56" t="n">
        <v>9.586</v>
      </c>
      <c r="R893" s="91" t="s">
        <v>39</v>
      </c>
      <c r="S893" s="58" t="n">
        <v>2.219</v>
      </c>
      <c r="T893" s="77" t="s">
        <v>2582</v>
      </c>
      <c r="U893" s="70"/>
      <c r="V893" s="58"/>
      <c r="W893" s="77" t="s">
        <v>2583</v>
      </c>
      <c r="X893" s="57"/>
      <c r="Y893" s="58"/>
      <c r="Z893" s="56" t="n">
        <v>2.684</v>
      </c>
      <c r="AA893" s="91" t="s">
        <v>39</v>
      </c>
      <c r="AB893" s="58" t="n">
        <v>1.471</v>
      </c>
      <c r="AC893" s="69"/>
      <c r="AD893" s="69"/>
      <c r="AE893" s="69"/>
      <c r="BM893" s="113"/>
      <c r="BN893" s="113"/>
      <c r="BO893" s="113"/>
      <c r="BP893" s="113"/>
      <c r="BQ893" s="113"/>
      <c r="BR893" s="113"/>
      <c r="BS893" s="113"/>
      <c r="BT893" s="113"/>
      <c r="BU893" s="113"/>
      <c r="BV893" s="113"/>
      <c r="BW893" s="113"/>
      <c r="BX893" s="113"/>
      <c r="BY893" s="113"/>
      <c r="BZ893" s="113"/>
      <c r="CA893" s="113"/>
      <c r="CB893" s="113"/>
      <c r="CC893" s="113"/>
      <c r="CD893" s="113"/>
      <c r="CE893" s="113"/>
      <c r="CF893" s="113"/>
      <c r="CG893" s="113"/>
      <c r="CH893" s="113"/>
      <c r="CI893" s="113"/>
      <c r="CJ893" s="113"/>
      <c r="CK893" s="113"/>
      <c r="CL893" s="113"/>
      <c r="CM893" s="113"/>
      <c r="CN893" s="113"/>
      <c r="CO893" s="113"/>
      <c r="CP893" s="113"/>
      <c r="CQ893" s="113"/>
      <c r="CR893" s="113"/>
      <c r="CS893" s="113"/>
      <c r="CT893" s="113"/>
      <c r="CU893" s="113"/>
      <c r="CV893" s="113"/>
      <c r="CW893" s="113"/>
      <c r="CX893" s="113"/>
      <c r="CY893" s="113"/>
      <c r="CZ893" s="113"/>
      <c r="DA893" s="113"/>
      <c r="DB893" s="113"/>
      <c r="DC893" s="113"/>
      <c r="DD893" s="113"/>
      <c r="DE893" s="113"/>
      <c r="DF893" s="113"/>
      <c r="DG893" s="113"/>
      <c r="DH893" s="113"/>
      <c r="DI893" s="113"/>
      <c r="DJ893" s="113"/>
      <c r="DK893" s="113"/>
      <c r="DL893" s="113"/>
      <c r="DM893" s="113"/>
      <c r="DN893" s="113"/>
      <c r="DO893" s="113"/>
      <c r="DP893" s="113"/>
      <c r="DQ893" s="113"/>
      <c r="DR893" s="113"/>
      <c r="DS893" s="113"/>
      <c r="DT893" s="113"/>
      <c r="DU893" s="113"/>
      <c r="DV893" s="113"/>
      <c r="DW893" s="113"/>
      <c r="DX893" s="113"/>
      <c r="DY893" s="113"/>
      <c r="DZ893" s="113"/>
      <c r="EA893" s="113"/>
      <c r="EB893" s="113"/>
      <c r="EC893" s="113"/>
      <c r="ED893" s="113"/>
      <c r="EE893" s="113"/>
      <c r="EF893" s="113"/>
      <c r="EG893" s="113"/>
      <c r="EH893" s="113"/>
      <c r="EI893" s="113"/>
      <c r="EJ893" s="113"/>
      <c r="EK893" s="113"/>
      <c r="EL893" s="113"/>
      <c r="EM893" s="113"/>
      <c r="EN893" s="113"/>
      <c r="EO893" s="113"/>
      <c r="EP893" s="113"/>
      <c r="EQ893" s="113"/>
      <c r="ER893" s="113"/>
      <c r="ES893" s="113"/>
      <c r="ET893" s="113"/>
      <c r="EU893" s="113"/>
      <c r="EV893" s="113"/>
      <c r="EW893" s="113"/>
      <c r="EX893" s="113"/>
      <c r="EY893" s="113"/>
      <c r="EZ893" s="113"/>
      <c r="FA893" s="113"/>
      <c r="FB893" s="113"/>
      <c r="FC893" s="113"/>
      <c r="FD893" s="113"/>
      <c r="FE893" s="113"/>
      <c r="FF893" s="113"/>
      <c r="FG893" s="113"/>
      <c r="FH893" s="113"/>
      <c r="FI893" s="113"/>
      <c r="FJ893" s="113"/>
      <c r="FK893" s="113"/>
      <c r="FL893" s="113"/>
      <c r="FM893" s="113"/>
      <c r="FN893" s="113"/>
      <c r="FO893" s="113"/>
      <c r="FP893" s="113"/>
      <c r="FQ893" s="113"/>
      <c r="FR893" s="113"/>
      <c r="FS893" s="113"/>
      <c r="FT893" s="113"/>
      <c r="FU893" s="113"/>
      <c r="FV893" s="113"/>
      <c r="FW893" s="113"/>
      <c r="FX893" s="113"/>
      <c r="FY893" s="113"/>
      <c r="FZ893" s="113"/>
      <c r="GA893" s="113"/>
      <c r="GB893" s="113"/>
      <c r="GC893" s="113"/>
      <c r="GD893" s="113"/>
      <c r="GE893" s="113"/>
      <c r="GF893" s="113"/>
      <c r="GG893" s="113"/>
      <c r="GH893" s="113"/>
      <c r="GI893" s="113"/>
      <c r="GJ893" s="113"/>
      <c r="GK893" s="113"/>
      <c r="GL893" s="113"/>
      <c r="GM893" s="113"/>
      <c r="GN893" s="113"/>
      <c r="GO893" s="113"/>
      <c r="GP893" s="113"/>
      <c r="GQ893" s="113"/>
      <c r="GR893" s="113"/>
      <c r="GS893" s="113"/>
      <c r="GT893" s="113"/>
      <c r="GU893" s="113"/>
      <c r="GV893" s="113"/>
      <c r="GW893" s="113"/>
      <c r="GX893" s="113"/>
      <c r="GY893" s="113"/>
      <c r="GZ893" s="113"/>
      <c r="HA893" s="113"/>
      <c r="HB893" s="113"/>
      <c r="HC893" s="113"/>
      <c r="HD893" s="113"/>
      <c r="HE893" s="113"/>
      <c r="HF893" s="113"/>
      <c r="HG893" s="113"/>
      <c r="HH893" s="113"/>
      <c r="HI893" s="113"/>
      <c r="HJ893" s="113"/>
      <c r="HK893" s="113"/>
      <c r="HL893" s="113"/>
      <c r="HM893" s="113"/>
      <c r="HN893" s="113"/>
      <c r="HO893" s="113"/>
      <c r="HP893" s="113"/>
      <c r="HQ893" s="113"/>
      <c r="HR893" s="113"/>
      <c r="HS893" s="113"/>
      <c r="HT893" s="113"/>
      <c r="HU893" s="113"/>
      <c r="HV893" s="113"/>
      <c r="HW893" s="113"/>
      <c r="HX893" s="113"/>
      <c r="HY893" s="113"/>
      <c r="HZ893" s="113"/>
      <c r="IA893" s="113"/>
      <c r="IB893" s="113"/>
      <c r="IC893" s="113"/>
      <c r="ID893" s="113"/>
      <c r="IE893" s="113"/>
      <c r="IF893" s="113"/>
      <c r="IG893" s="113"/>
      <c r="IH893" s="113"/>
      <c r="II893" s="113"/>
      <c r="IJ893" s="113"/>
      <c r="IK893" s="113"/>
      <c r="IL893" s="113"/>
      <c r="IM893" s="113"/>
      <c r="IN893" s="113"/>
      <c r="IO893" s="113"/>
      <c r="IP893" s="113"/>
      <c r="IQ893" s="113"/>
      <c r="IR893" s="113"/>
      <c r="IS893" s="113"/>
      <c r="IT893" s="113"/>
      <c r="IU893" s="113"/>
      <c r="IV893" s="113"/>
    </row>
    <row r="894" customFormat="false" ht="28.4" hidden="false" customHeight="true" outlineLevel="0" collapsed="false">
      <c r="A894" s="86"/>
      <c r="B894" s="234"/>
      <c r="C894" s="86"/>
      <c r="D894" s="86"/>
      <c r="E894" s="86"/>
      <c r="F894" s="89"/>
      <c r="G894" s="63" t="s">
        <v>176</v>
      </c>
      <c r="H894" s="209" t="str">
        <f aca="false">ROUND(H893*81/1000,2)&amp;" ppb"</f>
        <v>0.17 ppb</v>
      </c>
      <c r="I894" s="91" t="s">
        <v>39</v>
      </c>
      <c r="J894" s="210" t="str">
        <f aca="false">ROUND(J893*81/1000,2)&amp;" ppb"</f>
        <v>0.14 ppb</v>
      </c>
      <c r="K894" s="209" t="str">
        <f aca="false">"&lt;"&amp;ROUND(RIGHT(K893,LEN(K893)-1)*81/1000,2)&amp;" ppb"</f>
        <v>&lt;3.45 ppb</v>
      </c>
      <c r="L894" s="70"/>
      <c r="M894" s="210"/>
      <c r="N894" s="209" t="str">
        <f aca="false">"&lt;"&amp;ROUND(RIGHT(N893,LEN(N893)-1)*1760/1000,2)&amp;" ppb"</f>
        <v>&lt;1.07 ppb</v>
      </c>
      <c r="O894" s="70"/>
      <c r="P894" s="210"/>
      <c r="Q894" s="209" t="str">
        <f aca="false">ROUND(Q893*246/1000,2)&amp;" ppb"</f>
        <v>2.36 ppb</v>
      </c>
      <c r="R894" s="91" t="s">
        <v>39</v>
      </c>
      <c r="S894" s="210" t="str">
        <f aca="false">ROUND(S893*246/1000,2)&amp;" ppb"</f>
        <v>0.55 ppb</v>
      </c>
      <c r="T894" s="209" t="str">
        <f aca="false">"&lt;"&amp;ROUND(RIGHT(T893,LEN(T893)-1)*32300/1000000,2)&amp;" ppm"</f>
        <v>&lt;1.31 ppm</v>
      </c>
      <c r="U894" s="70"/>
      <c r="V894" s="210"/>
      <c r="W894" s="71"/>
      <c r="X894" s="70"/>
      <c r="Y894" s="72"/>
      <c r="Z894" s="71"/>
      <c r="AA894" s="70"/>
      <c r="AB894" s="72"/>
      <c r="AC894" s="73"/>
      <c r="AD894" s="70"/>
      <c r="AE894" s="74"/>
      <c r="BM894" s="113"/>
      <c r="BN894" s="113"/>
      <c r="BO894" s="113"/>
      <c r="BP894" s="113"/>
      <c r="BQ894" s="113"/>
      <c r="BR894" s="113"/>
      <c r="BS894" s="113"/>
      <c r="BT894" s="113"/>
      <c r="BU894" s="113"/>
      <c r="BV894" s="113"/>
      <c r="BW894" s="113"/>
      <c r="BX894" s="113"/>
      <c r="BY894" s="113"/>
      <c r="BZ894" s="113"/>
      <c r="CA894" s="113"/>
      <c r="CB894" s="113"/>
      <c r="CC894" s="113"/>
      <c r="CD894" s="113"/>
      <c r="CE894" s="113"/>
      <c r="CF894" s="113"/>
      <c r="CG894" s="113"/>
      <c r="CH894" s="113"/>
      <c r="CI894" s="113"/>
      <c r="CJ894" s="113"/>
      <c r="CK894" s="113"/>
      <c r="CL894" s="113"/>
      <c r="CM894" s="113"/>
      <c r="CN894" s="113"/>
      <c r="CO894" s="113"/>
      <c r="CP894" s="113"/>
      <c r="CQ894" s="113"/>
      <c r="CR894" s="113"/>
      <c r="CS894" s="113"/>
      <c r="CT894" s="113"/>
      <c r="CU894" s="113"/>
      <c r="CV894" s="113"/>
      <c r="CW894" s="113"/>
      <c r="CX894" s="113"/>
      <c r="CY894" s="113"/>
      <c r="CZ894" s="113"/>
      <c r="DA894" s="113"/>
      <c r="DB894" s="113"/>
      <c r="DC894" s="113"/>
      <c r="DD894" s="113"/>
      <c r="DE894" s="113"/>
      <c r="DF894" s="113"/>
      <c r="DG894" s="113"/>
      <c r="DH894" s="113"/>
      <c r="DI894" s="113"/>
      <c r="DJ894" s="113"/>
      <c r="DK894" s="113"/>
      <c r="DL894" s="113"/>
      <c r="DM894" s="113"/>
      <c r="DN894" s="113"/>
      <c r="DO894" s="113"/>
      <c r="DP894" s="113"/>
      <c r="DQ894" s="113"/>
      <c r="DR894" s="113"/>
      <c r="DS894" s="113"/>
      <c r="DT894" s="113"/>
      <c r="DU894" s="113"/>
      <c r="DV894" s="113"/>
      <c r="DW894" s="113"/>
      <c r="DX894" s="113"/>
      <c r="DY894" s="113"/>
      <c r="DZ894" s="113"/>
      <c r="EA894" s="113"/>
      <c r="EB894" s="113"/>
      <c r="EC894" s="113"/>
      <c r="ED894" s="113"/>
      <c r="EE894" s="113"/>
      <c r="EF894" s="113"/>
      <c r="EG894" s="113"/>
      <c r="EH894" s="113"/>
      <c r="EI894" s="113"/>
      <c r="EJ894" s="113"/>
      <c r="EK894" s="113"/>
      <c r="EL894" s="113"/>
      <c r="EM894" s="113"/>
      <c r="EN894" s="113"/>
      <c r="EO894" s="113"/>
      <c r="EP894" s="113"/>
      <c r="EQ894" s="113"/>
      <c r="ER894" s="113"/>
      <c r="ES894" s="113"/>
      <c r="ET894" s="113"/>
      <c r="EU894" s="113"/>
      <c r="EV894" s="113"/>
      <c r="EW894" s="113"/>
      <c r="EX894" s="113"/>
      <c r="EY894" s="113"/>
      <c r="EZ894" s="113"/>
      <c r="FA894" s="113"/>
      <c r="FB894" s="113"/>
      <c r="FC894" s="113"/>
      <c r="FD894" s="113"/>
      <c r="FE894" s="113"/>
      <c r="FF894" s="113"/>
      <c r="FG894" s="113"/>
      <c r="FH894" s="113"/>
      <c r="FI894" s="113"/>
      <c r="FJ894" s="113"/>
      <c r="FK894" s="113"/>
      <c r="FL894" s="113"/>
      <c r="FM894" s="113"/>
      <c r="FN894" s="113"/>
      <c r="FO894" s="113"/>
      <c r="FP894" s="113"/>
      <c r="FQ894" s="113"/>
      <c r="FR894" s="113"/>
      <c r="FS894" s="113"/>
      <c r="FT894" s="113"/>
      <c r="FU894" s="113"/>
      <c r="FV894" s="113"/>
      <c r="FW894" s="113"/>
      <c r="FX894" s="113"/>
      <c r="FY894" s="113"/>
      <c r="FZ894" s="113"/>
      <c r="GA894" s="113"/>
      <c r="GB894" s="113"/>
      <c r="GC894" s="113"/>
      <c r="GD894" s="113"/>
      <c r="GE894" s="113"/>
      <c r="GF894" s="113"/>
      <c r="GG894" s="113"/>
      <c r="GH894" s="113"/>
      <c r="GI894" s="113"/>
      <c r="GJ894" s="113"/>
      <c r="GK894" s="113"/>
      <c r="GL894" s="113"/>
      <c r="GM894" s="113"/>
      <c r="GN894" s="113"/>
      <c r="GO894" s="113"/>
      <c r="GP894" s="113"/>
      <c r="GQ894" s="113"/>
      <c r="GR894" s="113"/>
      <c r="GS894" s="113"/>
      <c r="GT894" s="113"/>
      <c r="GU894" s="113"/>
      <c r="GV894" s="113"/>
      <c r="GW894" s="113"/>
      <c r="GX894" s="113"/>
      <c r="GY894" s="113"/>
      <c r="GZ894" s="113"/>
      <c r="HA894" s="113"/>
      <c r="HB894" s="113"/>
      <c r="HC894" s="113"/>
      <c r="HD894" s="113"/>
      <c r="HE894" s="113"/>
      <c r="HF894" s="113"/>
      <c r="HG894" s="113"/>
      <c r="HH894" s="113"/>
      <c r="HI894" s="113"/>
      <c r="HJ894" s="113"/>
      <c r="HK894" s="113"/>
      <c r="HL894" s="113"/>
      <c r="HM894" s="113"/>
      <c r="HN894" s="113"/>
      <c r="HO894" s="113"/>
      <c r="HP894" s="113"/>
      <c r="HQ894" s="113"/>
      <c r="HR894" s="113"/>
      <c r="HS894" s="113"/>
      <c r="HT894" s="113"/>
      <c r="HU894" s="113"/>
      <c r="HV894" s="113"/>
      <c r="HW894" s="113"/>
      <c r="HX894" s="113"/>
      <c r="HY894" s="113"/>
      <c r="HZ894" s="113"/>
      <c r="IA894" s="113"/>
      <c r="IB894" s="113"/>
      <c r="IC894" s="113"/>
      <c r="ID894" s="113"/>
      <c r="IE894" s="113"/>
      <c r="IF894" s="113"/>
      <c r="IG894" s="113"/>
      <c r="IH894" s="113"/>
      <c r="II894" s="113"/>
      <c r="IJ894" s="113"/>
      <c r="IK894" s="113"/>
      <c r="IL894" s="113"/>
      <c r="IM894" s="113"/>
      <c r="IN894" s="113"/>
      <c r="IO894" s="113"/>
      <c r="IP894" s="113"/>
      <c r="IQ894" s="113"/>
      <c r="IR894" s="113"/>
      <c r="IS894" s="113"/>
      <c r="IT894" s="113"/>
      <c r="IU894" s="113"/>
      <c r="IV894" s="113"/>
    </row>
    <row r="895" customFormat="false" ht="30" hidden="false" customHeight="true" outlineLevel="0" collapsed="false">
      <c r="A895" s="86"/>
      <c r="B895" s="234"/>
      <c r="C895" s="86"/>
      <c r="D895" s="86"/>
      <c r="E895" s="86"/>
      <c r="F895" s="89"/>
      <c r="G895" s="63" t="s">
        <v>111</v>
      </c>
      <c r="H895" s="134" t="s">
        <v>115</v>
      </c>
      <c r="I895" s="134"/>
      <c r="J895" s="134"/>
      <c r="K895" s="108"/>
      <c r="L895" s="109" t="s">
        <v>80</v>
      </c>
      <c r="M895" s="110"/>
      <c r="N895" s="135"/>
      <c r="O895" s="109" t="s">
        <v>81</v>
      </c>
      <c r="P895" s="136"/>
      <c r="Q895" s="135"/>
      <c r="R895" s="109" t="s">
        <v>117</v>
      </c>
      <c r="S895" s="136"/>
      <c r="T895" s="111"/>
      <c r="U895" s="109" t="s">
        <v>1925</v>
      </c>
      <c r="V895" s="137"/>
      <c r="W895" s="111"/>
      <c r="X895" s="109" t="s">
        <v>1926</v>
      </c>
      <c r="Y895" s="137"/>
      <c r="Z895" s="111"/>
      <c r="AA895" s="109"/>
      <c r="AB895" s="137"/>
      <c r="AC895" s="108"/>
      <c r="AD895" s="109"/>
      <c r="AE895" s="110"/>
      <c r="BM895" s="113"/>
      <c r="BN895" s="113"/>
      <c r="BO895" s="113"/>
      <c r="BP895" s="113"/>
      <c r="BQ895" s="113"/>
      <c r="BR895" s="113"/>
      <c r="BS895" s="113"/>
      <c r="BT895" s="113"/>
      <c r="BU895" s="113"/>
      <c r="BV895" s="113"/>
      <c r="BW895" s="113"/>
      <c r="BX895" s="113"/>
      <c r="BY895" s="113"/>
      <c r="BZ895" s="113"/>
      <c r="CA895" s="113"/>
      <c r="CB895" s="113"/>
      <c r="CC895" s="113"/>
      <c r="CD895" s="113"/>
      <c r="CE895" s="113"/>
      <c r="CF895" s="113"/>
      <c r="CG895" s="113"/>
      <c r="CH895" s="113"/>
      <c r="CI895" s="113"/>
      <c r="CJ895" s="113"/>
      <c r="CK895" s="113"/>
      <c r="CL895" s="113"/>
      <c r="CM895" s="113"/>
      <c r="CN895" s="113"/>
      <c r="CO895" s="113"/>
      <c r="CP895" s="113"/>
      <c r="CQ895" s="113"/>
      <c r="CR895" s="113"/>
      <c r="CS895" s="113"/>
      <c r="CT895" s="113"/>
      <c r="CU895" s="113"/>
      <c r="CV895" s="113"/>
      <c r="CW895" s="113"/>
      <c r="CX895" s="113"/>
      <c r="CY895" s="113"/>
      <c r="CZ895" s="113"/>
      <c r="DA895" s="113"/>
      <c r="DB895" s="113"/>
      <c r="DC895" s="113"/>
      <c r="DD895" s="113"/>
      <c r="DE895" s="113"/>
      <c r="DF895" s="113"/>
      <c r="DG895" s="113"/>
      <c r="DH895" s="113"/>
      <c r="DI895" s="113"/>
      <c r="DJ895" s="113"/>
      <c r="DK895" s="113"/>
      <c r="DL895" s="113"/>
      <c r="DM895" s="113"/>
      <c r="DN895" s="113"/>
      <c r="DO895" s="113"/>
      <c r="DP895" s="113"/>
      <c r="DQ895" s="113"/>
      <c r="DR895" s="113"/>
      <c r="DS895" s="113"/>
      <c r="DT895" s="113"/>
      <c r="DU895" s="113"/>
      <c r="DV895" s="113"/>
      <c r="DW895" s="113"/>
      <c r="DX895" s="113"/>
      <c r="DY895" s="113"/>
      <c r="DZ895" s="113"/>
      <c r="EA895" s="113"/>
      <c r="EB895" s="113"/>
      <c r="EC895" s="113"/>
      <c r="ED895" s="113"/>
      <c r="EE895" s="113"/>
      <c r="EF895" s="113"/>
      <c r="EG895" s="113"/>
      <c r="EH895" s="113"/>
      <c r="EI895" s="113"/>
      <c r="EJ895" s="113"/>
      <c r="EK895" s="113"/>
      <c r="EL895" s="113"/>
      <c r="EM895" s="113"/>
      <c r="EN895" s="113"/>
      <c r="EO895" s="113"/>
      <c r="EP895" s="113"/>
      <c r="EQ895" s="113"/>
      <c r="ER895" s="113"/>
      <c r="ES895" s="113"/>
      <c r="ET895" s="113"/>
      <c r="EU895" s="113"/>
      <c r="EV895" s="113"/>
      <c r="EW895" s="113"/>
      <c r="EX895" s="113"/>
      <c r="EY895" s="113"/>
      <c r="EZ895" s="113"/>
      <c r="FA895" s="113"/>
      <c r="FB895" s="113"/>
      <c r="FC895" s="113"/>
      <c r="FD895" s="113"/>
      <c r="FE895" s="113"/>
      <c r="FF895" s="113"/>
      <c r="FG895" s="113"/>
      <c r="FH895" s="113"/>
      <c r="FI895" s="113"/>
      <c r="FJ895" s="113"/>
      <c r="FK895" s="113"/>
      <c r="FL895" s="113"/>
      <c r="FM895" s="113"/>
      <c r="FN895" s="113"/>
      <c r="FO895" s="113"/>
      <c r="FP895" s="113"/>
      <c r="FQ895" s="113"/>
      <c r="FR895" s="113"/>
      <c r="FS895" s="113"/>
      <c r="FT895" s="113"/>
      <c r="FU895" s="113"/>
      <c r="FV895" s="113"/>
      <c r="FW895" s="113"/>
      <c r="FX895" s="113"/>
      <c r="FY895" s="113"/>
      <c r="FZ895" s="113"/>
      <c r="GA895" s="113"/>
      <c r="GB895" s="113"/>
      <c r="GC895" s="113"/>
      <c r="GD895" s="113"/>
      <c r="GE895" s="113"/>
      <c r="GF895" s="113"/>
      <c r="GG895" s="113"/>
      <c r="GH895" s="113"/>
      <c r="GI895" s="113"/>
      <c r="GJ895" s="113"/>
      <c r="GK895" s="113"/>
      <c r="GL895" s="113"/>
      <c r="GM895" s="113"/>
      <c r="GN895" s="113"/>
      <c r="GO895" s="113"/>
      <c r="GP895" s="113"/>
      <c r="GQ895" s="113"/>
      <c r="GR895" s="113"/>
      <c r="GS895" s="113"/>
      <c r="GT895" s="113"/>
      <c r="GU895" s="113"/>
      <c r="GV895" s="113"/>
      <c r="GW895" s="113"/>
      <c r="GX895" s="113"/>
      <c r="GY895" s="113"/>
      <c r="GZ895" s="113"/>
      <c r="HA895" s="113"/>
      <c r="HB895" s="113"/>
      <c r="HC895" s="113"/>
      <c r="HD895" s="113"/>
      <c r="HE895" s="113"/>
      <c r="HF895" s="113"/>
      <c r="HG895" s="113"/>
      <c r="HH895" s="113"/>
      <c r="HI895" s="113"/>
      <c r="HJ895" s="113"/>
      <c r="HK895" s="113"/>
      <c r="HL895" s="113"/>
      <c r="HM895" s="113"/>
      <c r="HN895" s="113"/>
      <c r="HO895" s="113"/>
      <c r="HP895" s="113"/>
      <c r="HQ895" s="113"/>
      <c r="HR895" s="113"/>
      <c r="HS895" s="113"/>
      <c r="HT895" s="113"/>
      <c r="HU895" s="113"/>
      <c r="HV895" s="113"/>
      <c r="HW895" s="113"/>
      <c r="HX895" s="113"/>
      <c r="HY895" s="113"/>
      <c r="HZ895" s="113"/>
      <c r="IA895" s="113"/>
      <c r="IB895" s="113"/>
      <c r="IC895" s="113"/>
      <c r="ID895" s="113"/>
      <c r="IE895" s="113"/>
      <c r="IF895" s="113"/>
      <c r="IG895" s="113"/>
      <c r="IH895" s="113"/>
      <c r="II895" s="113"/>
      <c r="IJ895" s="113"/>
      <c r="IK895" s="113"/>
      <c r="IL895" s="113"/>
      <c r="IM895" s="113"/>
      <c r="IN895" s="113"/>
      <c r="IO895" s="113"/>
      <c r="IP895" s="113"/>
      <c r="IQ895" s="113"/>
      <c r="IR895" s="113"/>
      <c r="IS895" s="113"/>
      <c r="IT895" s="113"/>
      <c r="IU895" s="113"/>
      <c r="IV895" s="113"/>
    </row>
    <row r="896" customFormat="false" ht="27.6" hidden="false" customHeight="true" outlineLevel="0" collapsed="false">
      <c r="A896" s="236"/>
      <c r="B896" s="86"/>
      <c r="C896" s="86"/>
      <c r="D896" s="86"/>
      <c r="E896" s="86"/>
      <c r="F896" s="89"/>
      <c r="G896" s="63" t="s">
        <v>208</v>
      </c>
      <c r="H896" s="77" t="s">
        <v>2584</v>
      </c>
      <c r="I896" s="57"/>
      <c r="J896" s="237"/>
      <c r="K896" s="77" t="s">
        <v>2585</v>
      </c>
      <c r="L896" s="57"/>
      <c r="M896" s="237"/>
      <c r="N896" s="77" t="s">
        <v>2586</v>
      </c>
      <c r="O896" s="57"/>
      <c r="P896" s="58"/>
      <c r="Q896" s="56" t="n">
        <v>10.03</v>
      </c>
      <c r="R896" s="98" t="s">
        <v>39</v>
      </c>
      <c r="S896" s="58" t="n">
        <v>3.517</v>
      </c>
      <c r="T896" s="77" t="s">
        <v>500</v>
      </c>
      <c r="U896" s="70"/>
      <c r="V896" s="58"/>
      <c r="W896" s="92" t="s">
        <v>2587</v>
      </c>
      <c r="X896" s="70"/>
      <c r="Y896" s="58"/>
      <c r="Z896" s="73"/>
      <c r="AA896" s="73"/>
      <c r="AB896" s="73"/>
      <c r="AC896" s="71"/>
      <c r="AD896" s="70"/>
      <c r="AE896" s="58"/>
      <c r="BM896" s="113"/>
      <c r="BN896" s="113"/>
      <c r="BO896" s="113"/>
      <c r="BP896" s="113"/>
      <c r="BQ896" s="113"/>
      <c r="BR896" s="113"/>
      <c r="BS896" s="113"/>
      <c r="BT896" s="113"/>
      <c r="BU896" s="113"/>
      <c r="BV896" s="113"/>
      <c r="BW896" s="113"/>
      <c r="BX896" s="113"/>
      <c r="BY896" s="113"/>
      <c r="BZ896" s="113"/>
      <c r="CA896" s="113"/>
      <c r="CB896" s="113"/>
      <c r="CC896" s="113"/>
      <c r="CD896" s="113"/>
      <c r="CE896" s="113"/>
      <c r="CF896" s="113"/>
      <c r="CG896" s="113"/>
      <c r="CH896" s="113"/>
      <c r="CI896" s="113"/>
      <c r="CJ896" s="113"/>
      <c r="CK896" s="113"/>
      <c r="CL896" s="113"/>
      <c r="CM896" s="113"/>
      <c r="CN896" s="113"/>
      <c r="CO896" s="113"/>
      <c r="CP896" s="113"/>
      <c r="CQ896" s="113"/>
      <c r="CR896" s="113"/>
      <c r="CS896" s="113"/>
      <c r="CT896" s="113"/>
      <c r="CU896" s="113"/>
      <c r="CV896" s="113"/>
      <c r="CW896" s="113"/>
      <c r="CX896" s="113"/>
      <c r="CY896" s="113"/>
      <c r="CZ896" s="113"/>
      <c r="DA896" s="113"/>
      <c r="DB896" s="113"/>
      <c r="DC896" s="113"/>
      <c r="DD896" s="113"/>
      <c r="DE896" s="113"/>
      <c r="DF896" s="113"/>
      <c r="DG896" s="113"/>
      <c r="DH896" s="113"/>
      <c r="DI896" s="113"/>
      <c r="DJ896" s="113"/>
      <c r="DK896" s="113"/>
      <c r="DL896" s="113"/>
      <c r="DM896" s="113"/>
      <c r="DN896" s="113"/>
      <c r="DO896" s="113"/>
      <c r="DP896" s="113"/>
      <c r="DQ896" s="113"/>
      <c r="DR896" s="113"/>
      <c r="DS896" s="113"/>
      <c r="DT896" s="113"/>
      <c r="DU896" s="113"/>
      <c r="DV896" s="113"/>
      <c r="DW896" s="113"/>
      <c r="DX896" s="113"/>
      <c r="DY896" s="113"/>
      <c r="DZ896" s="113"/>
      <c r="EA896" s="113"/>
      <c r="EB896" s="113"/>
      <c r="EC896" s="113"/>
      <c r="ED896" s="113"/>
      <c r="EE896" s="113"/>
      <c r="EF896" s="113"/>
      <c r="EG896" s="113"/>
      <c r="EH896" s="113"/>
      <c r="EI896" s="113"/>
      <c r="EJ896" s="113"/>
      <c r="EK896" s="113"/>
      <c r="EL896" s="113"/>
      <c r="EM896" s="113"/>
      <c r="EN896" s="113"/>
      <c r="EO896" s="113"/>
      <c r="EP896" s="113"/>
      <c r="EQ896" s="113"/>
      <c r="ER896" s="113"/>
      <c r="ES896" s="113"/>
      <c r="ET896" s="113"/>
      <c r="EU896" s="113"/>
      <c r="EV896" s="113"/>
      <c r="EW896" s="113"/>
      <c r="EX896" s="113"/>
      <c r="EY896" s="113"/>
      <c r="EZ896" s="113"/>
      <c r="FA896" s="113"/>
      <c r="FB896" s="113"/>
      <c r="FC896" s="113"/>
      <c r="FD896" s="113"/>
      <c r="FE896" s="113"/>
      <c r="FF896" s="113"/>
      <c r="FG896" s="113"/>
      <c r="FH896" s="113"/>
      <c r="FI896" s="113"/>
      <c r="FJ896" s="113"/>
      <c r="FK896" s="113"/>
      <c r="FL896" s="113"/>
      <c r="FM896" s="113"/>
      <c r="FN896" s="113"/>
      <c r="FO896" s="113"/>
      <c r="FP896" s="113"/>
      <c r="FQ896" s="113"/>
      <c r="FR896" s="113"/>
      <c r="FS896" s="113"/>
      <c r="FT896" s="113"/>
      <c r="FU896" s="113"/>
      <c r="FV896" s="113"/>
      <c r="FW896" s="113"/>
      <c r="FX896" s="113"/>
      <c r="FY896" s="113"/>
      <c r="FZ896" s="113"/>
      <c r="GA896" s="113"/>
      <c r="GB896" s="113"/>
      <c r="GC896" s="113"/>
      <c r="GD896" s="113"/>
      <c r="GE896" s="113"/>
      <c r="GF896" s="113"/>
      <c r="GG896" s="113"/>
      <c r="GH896" s="113"/>
      <c r="GI896" s="113"/>
      <c r="GJ896" s="113"/>
      <c r="GK896" s="113"/>
      <c r="GL896" s="113"/>
      <c r="GM896" s="113"/>
      <c r="GN896" s="113"/>
      <c r="GO896" s="113"/>
      <c r="GP896" s="113"/>
      <c r="GQ896" s="113"/>
      <c r="GR896" s="113"/>
      <c r="GS896" s="113"/>
      <c r="GT896" s="113"/>
      <c r="GU896" s="113"/>
      <c r="GV896" s="113"/>
      <c r="GW896" s="113"/>
      <c r="GX896" s="113"/>
      <c r="GY896" s="113"/>
      <c r="GZ896" s="113"/>
      <c r="HA896" s="113"/>
      <c r="HB896" s="113"/>
      <c r="HC896" s="113"/>
      <c r="HD896" s="113"/>
      <c r="HE896" s="113"/>
      <c r="HF896" s="113"/>
      <c r="HG896" s="113"/>
      <c r="HH896" s="113"/>
      <c r="HI896" s="113"/>
      <c r="HJ896" s="113"/>
      <c r="HK896" s="113"/>
      <c r="HL896" s="113"/>
      <c r="HM896" s="113"/>
      <c r="HN896" s="113"/>
      <c r="HO896" s="113"/>
      <c r="HP896" s="113"/>
      <c r="HQ896" s="113"/>
      <c r="HR896" s="113"/>
      <c r="HS896" s="113"/>
      <c r="HT896" s="113"/>
      <c r="HU896" s="113"/>
      <c r="HV896" s="113"/>
      <c r="HW896" s="113"/>
      <c r="HX896" s="113"/>
      <c r="HY896" s="113"/>
      <c r="HZ896" s="113"/>
      <c r="IA896" s="113"/>
      <c r="IB896" s="113"/>
      <c r="IC896" s="113"/>
      <c r="ID896" s="113"/>
      <c r="IE896" s="113"/>
      <c r="IF896" s="113"/>
      <c r="IG896" s="113"/>
      <c r="IH896" s="113"/>
      <c r="II896" s="113"/>
      <c r="IJ896" s="113"/>
      <c r="IK896" s="113"/>
      <c r="IL896" s="113"/>
      <c r="IM896" s="113"/>
      <c r="IN896" s="113"/>
      <c r="IO896" s="113"/>
      <c r="IP896" s="113"/>
      <c r="IQ896" s="113"/>
      <c r="IR896" s="113"/>
      <c r="IS896" s="113"/>
      <c r="IT896" s="113"/>
      <c r="IU896" s="113"/>
      <c r="IV896" s="113"/>
    </row>
    <row r="897" customFormat="false" ht="29.2" hidden="false" customHeight="true" outlineLevel="0" collapsed="false">
      <c r="A897" s="239"/>
      <c r="B897" s="239"/>
      <c r="C897" s="51"/>
      <c r="D897" s="51"/>
      <c r="E897" s="51"/>
      <c r="F897" s="53"/>
      <c r="G897" s="63" t="s">
        <v>176</v>
      </c>
      <c r="H897" s="209" t="str">
        <f aca="false">"&lt;"&amp;ROUND(RIGHT(H896,LEN(H896)-1)*81/1000,2)&amp;" ppb"</f>
        <v>&lt;43.54 ppb</v>
      </c>
      <c r="I897" s="70"/>
      <c r="J897" s="210"/>
      <c r="K897" s="71"/>
      <c r="L897" s="57"/>
      <c r="M897" s="72"/>
      <c r="N897" s="56"/>
      <c r="O897" s="70"/>
      <c r="P897" s="58"/>
      <c r="Q897" s="209" t="str">
        <f aca="false">ROUND(Q896*246/1000,2)&amp;" ppb"</f>
        <v>2.47 ppb</v>
      </c>
      <c r="R897" s="91" t="s">
        <v>39</v>
      </c>
      <c r="S897" s="210" t="str">
        <f aca="false">ROUND(S896*246/1000,2)&amp;" ppb"</f>
        <v>0.87 ppb</v>
      </c>
      <c r="T897" s="71"/>
      <c r="U897" s="72"/>
      <c r="V897" s="72"/>
      <c r="W897" s="56"/>
      <c r="X897" s="70"/>
      <c r="Y897" s="72"/>
      <c r="Z897" s="73"/>
      <c r="AA897" s="72"/>
      <c r="AB897" s="72"/>
      <c r="AC897" s="71"/>
      <c r="AD897" s="70"/>
      <c r="AE897" s="72"/>
      <c r="BM897" s="113"/>
      <c r="BN897" s="113"/>
      <c r="BO897" s="113"/>
      <c r="BP897" s="113"/>
      <c r="BQ897" s="113"/>
      <c r="BR897" s="113"/>
      <c r="BS897" s="113"/>
      <c r="BT897" s="113"/>
      <c r="BU897" s="113"/>
      <c r="BV897" s="113"/>
      <c r="BW897" s="113"/>
      <c r="BX897" s="113"/>
      <c r="BY897" s="113"/>
      <c r="BZ897" s="113"/>
      <c r="CA897" s="113"/>
      <c r="CB897" s="113"/>
      <c r="CC897" s="113"/>
      <c r="CD897" s="113"/>
      <c r="CE897" s="113"/>
      <c r="CF897" s="113"/>
      <c r="CG897" s="113"/>
      <c r="CH897" s="113"/>
      <c r="CI897" s="113"/>
      <c r="CJ897" s="113"/>
      <c r="CK897" s="113"/>
      <c r="CL897" s="113"/>
      <c r="CM897" s="113"/>
      <c r="CN897" s="113"/>
      <c r="CO897" s="113"/>
      <c r="CP897" s="113"/>
      <c r="CQ897" s="113"/>
      <c r="CR897" s="113"/>
      <c r="CS897" s="113"/>
      <c r="CT897" s="113"/>
      <c r="CU897" s="113"/>
      <c r="CV897" s="113"/>
      <c r="CW897" s="113"/>
      <c r="CX897" s="113"/>
      <c r="CY897" s="113"/>
      <c r="CZ897" s="113"/>
      <c r="DA897" s="113"/>
      <c r="DB897" s="113"/>
      <c r="DC897" s="113"/>
      <c r="DD897" s="113"/>
      <c r="DE897" s="113"/>
      <c r="DF897" s="113"/>
      <c r="DG897" s="113"/>
      <c r="DH897" s="113"/>
      <c r="DI897" s="113"/>
      <c r="DJ897" s="113"/>
      <c r="DK897" s="113"/>
      <c r="DL897" s="113"/>
      <c r="DM897" s="113"/>
      <c r="DN897" s="113"/>
      <c r="DO897" s="113"/>
      <c r="DP897" s="113"/>
      <c r="DQ897" s="113"/>
      <c r="DR897" s="113"/>
      <c r="DS897" s="113"/>
      <c r="DT897" s="113"/>
      <c r="DU897" s="113"/>
      <c r="DV897" s="113"/>
      <c r="DW897" s="113"/>
      <c r="DX897" s="113"/>
      <c r="DY897" s="113"/>
      <c r="DZ897" s="113"/>
      <c r="EA897" s="113"/>
      <c r="EB897" s="113"/>
      <c r="EC897" s="113"/>
      <c r="ED897" s="113"/>
      <c r="EE897" s="113"/>
      <c r="EF897" s="113"/>
      <c r="EG897" s="113"/>
      <c r="EH897" s="113"/>
      <c r="EI897" s="113"/>
      <c r="EJ897" s="113"/>
      <c r="EK897" s="113"/>
      <c r="EL897" s="113"/>
      <c r="EM897" s="113"/>
      <c r="EN897" s="113"/>
      <c r="EO897" s="113"/>
      <c r="EP897" s="113"/>
      <c r="EQ897" s="113"/>
      <c r="ER897" s="113"/>
      <c r="ES897" s="113"/>
      <c r="ET897" s="113"/>
      <c r="EU897" s="113"/>
      <c r="EV897" s="113"/>
      <c r="EW897" s="113"/>
      <c r="EX897" s="113"/>
      <c r="EY897" s="113"/>
      <c r="EZ897" s="113"/>
      <c r="FA897" s="113"/>
      <c r="FB897" s="113"/>
      <c r="FC897" s="113"/>
      <c r="FD897" s="113"/>
      <c r="FE897" s="113"/>
      <c r="FF897" s="113"/>
      <c r="FG897" s="113"/>
      <c r="FH897" s="113"/>
      <c r="FI897" s="113"/>
      <c r="FJ897" s="113"/>
      <c r="FK897" s="113"/>
      <c r="FL897" s="113"/>
      <c r="FM897" s="113"/>
      <c r="FN897" s="113"/>
      <c r="FO897" s="113"/>
      <c r="FP897" s="113"/>
      <c r="FQ897" s="113"/>
      <c r="FR897" s="113"/>
      <c r="FS897" s="113"/>
      <c r="FT897" s="113"/>
      <c r="FU897" s="113"/>
      <c r="FV897" s="113"/>
      <c r="FW897" s="113"/>
      <c r="FX897" s="113"/>
      <c r="FY897" s="113"/>
      <c r="FZ897" s="113"/>
      <c r="GA897" s="113"/>
      <c r="GB897" s="113"/>
      <c r="GC897" s="113"/>
      <c r="GD897" s="113"/>
      <c r="GE897" s="113"/>
      <c r="GF897" s="113"/>
      <c r="GG897" s="113"/>
      <c r="GH897" s="113"/>
      <c r="GI897" s="113"/>
      <c r="GJ897" s="113"/>
      <c r="GK897" s="113"/>
      <c r="GL897" s="113"/>
      <c r="GM897" s="113"/>
      <c r="GN897" s="113"/>
      <c r="GO897" s="113"/>
      <c r="GP897" s="113"/>
      <c r="GQ897" s="113"/>
      <c r="GR897" s="113"/>
      <c r="GS897" s="113"/>
      <c r="GT897" s="113"/>
      <c r="GU897" s="113"/>
      <c r="GV897" s="113"/>
      <c r="GW897" s="113"/>
      <c r="GX897" s="113"/>
      <c r="GY897" s="113"/>
      <c r="GZ897" s="113"/>
      <c r="HA897" s="113"/>
      <c r="HB897" s="113"/>
      <c r="HC897" s="113"/>
      <c r="HD897" s="113"/>
      <c r="HE897" s="113"/>
      <c r="HF897" s="113"/>
      <c r="HG897" s="113"/>
      <c r="HH897" s="113"/>
      <c r="HI897" s="113"/>
      <c r="HJ897" s="113"/>
      <c r="HK897" s="113"/>
      <c r="HL897" s="113"/>
      <c r="HM897" s="113"/>
      <c r="HN897" s="113"/>
      <c r="HO897" s="113"/>
      <c r="HP897" s="113"/>
      <c r="HQ897" s="113"/>
      <c r="HR897" s="113"/>
      <c r="HS897" s="113"/>
      <c r="HT897" s="113"/>
      <c r="HU897" s="113"/>
      <c r="HV897" s="113"/>
      <c r="HW897" s="113"/>
      <c r="HX897" s="113"/>
      <c r="HY897" s="113"/>
      <c r="HZ897" s="113"/>
      <c r="IA897" s="113"/>
      <c r="IB897" s="113"/>
      <c r="IC897" s="113"/>
      <c r="ID897" s="113"/>
      <c r="IE897" s="113"/>
      <c r="IF897" s="113"/>
      <c r="IG897" s="113"/>
      <c r="IH897" s="113"/>
      <c r="II897" s="113"/>
      <c r="IJ897" s="113"/>
      <c r="IK897" s="113"/>
      <c r="IL897" s="113"/>
      <c r="IM897" s="113"/>
      <c r="IN897" s="113"/>
      <c r="IO897" s="113"/>
      <c r="IP897" s="113"/>
      <c r="IQ897" s="113"/>
      <c r="IR897" s="113"/>
      <c r="IS897" s="113"/>
      <c r="IT897" s="113"/>
      <c r="IU897" s="113"/>
      <c r="IV897" s="113"/>
    </row>
    <row r="898" customFormat="false" ht="35.95" hidden="false" customHeight="true" outlineLevel="0" collapsed="false">
      <c r="A898" s="13" t="s">
        <v>2588</v>
      </c>
      <c r="B898" s="13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6"/>
    </row>
    <row r="899" customFormat="false" ht="35.95" hidden="false" customHeight="true" outlineLevel="0" collapsed="false">
      <c r="A899" s="18" t="s">
        <v>21</v>
      </c>
      <c r="B899" s="18" t="s">
        <v>22</v>
      </c>
      <c r="C899" s="18" t="s">
        <v>23</v>
      </c>
      <c r="D899" s="18" t="s">
        <v>24</v>
      </c>
      <c r="E899" s="18" t="s">
        <v>25</v>
      </c>
      <c r="F899" s="327" t="s">
        <v>26</v>
      </c>
      <c r="G899" s="18"/>
      <c r="H899" s="20"/>
      <c r="I899" s="21" t="s">
        <v>27</v>
      </c>
      <c r="J899" s="22"/>
      <c r="K899" s="20"/>
      <c r="L899" s="21" t="s">
        <v>28</v>
      </c>
      <c r="M899" s="22"/>
      <c r="N899" s="20"/>
      <c r="O899" s="21" t="s">
        <v>29</v>
      </c>
      <c r="P899" s="22"/>
      <c r="Q899" s="20"/>
      <c r="R899" s="21" t="s">
        <v>30</v>
      </c>
      <c r="S899" s="22"/>
      <c r="T899" s="23"/>
      <c r="U899" s="21" t="s">
        <v>31</v>
      </c>
      <c r="V899" s="22"/>
      <c r="W899" s="20"/>
      <c r="X899" s="21" t="s">
        <v>32</v>
      </c>
      <c r="Y899" s="22"/>
      <c r="Z899" s="20"/>
      <c r="AA899" s="21" t="s">
        <v>33</v>
      </c>
      <c r="AB899" s="22"/>
      <c r="AC899" s="18" t="s">
        <v>112</v>
      </c>
      <c r="AD899" s="18"/>
      <c r="AE899" s="18"/>
    </row>
    <row r="900" customFormat="false" ht="34.3" hidden="false" customHeight="true" outlineLevel="0" collapsed="false">
      <c r="A900" s="227" t="s">
        <v>2589</v>
      </c>
      <c r="B900" s="24" t="s">
        <v>2590</v>
      </c>
      <c r="C900" s="203" t="s">
        <v>2591</v>
      </c>
      <c r="D900" s="25" t="n">
        <v>38.073</v>
      </c>
      <c r="E900" s="26" t="s">
        <v>2592</v>
      </c>
      <c r="F900" s="27" t="n">
        <v>45407</v>
      </c>
      <c r="G900" s="28" t="s">
        <v>111</v>
      </c>
      <c r="H900" s="108"/>
      <c r="I900" s="109" t="s">
        <v>27</v>
      </c>
      <c r="J900" s="110"/>
      <c r="K900" s="108"/>
      <c r="L900" s="109" t="s">
        <v>28</v>
      </c>
      <c r="M900" s="110"/>
      <c r="N900" s="108"/>
      <c r="O900" s="109" t="s">
        <v>29</v>
      </c>
      <c r="P900" s="110"/>
      <c r="Q900" s="108"/>
      <c r="R900" s="109" t="s">
        <v>30</v>
      </c>
      <c r="S900" s="110"/>
      <c r="T900" s="111"/>
      <c r="U900" s="109" t="s">
        <v>112</v>
      </c>
      <c r="V900" s="110"/>
      <c r="W900" s="108"/>
      <c r="X900" s="109" t="s">
        <v>32</v>
      </c>
      <c r="Y900" s="110"/>
      <c r="Z900" s="108"/>
      <c r="AA900" s="109" t="s">
        <v>98</v>
      </c>
      <c r="AB900" s="110"/>
      <c r="AC900" s="112" t="s">
        <v>34</v>
      </c>
      <c r="AD900" s="112"/>
      <c r="AE900" s="112"/>
    </row>
    <row r="901" customFormat="false" ht="29.05" hidden="false" customHeight="true" outlineLevel="0" collapsed="false">
      <c r="A901" s="93" t="s">
        <v>2593</v>
      </c>
      <c r="B901" s="93" t="s">
        <v>2594</v>
      </c>
      <c r="C901" s="93"/>
      <c r="D901" s="93"/>
      <c r="E901" s="93"/>
      <c r="F901" s="96" t="s">
        <v>2595</v>
      </c>
      <c r="G901" s="28" t="s">
        <v>208</v>
      </c>
      <c r="H901" s="311" t="s">
        <v>2596</v>
      </c>
      <c r="I901" s="312"/>
      <c r="J901" s="36"/>
      <c r="K901" s="311" t="s">
        <v>2597</v>
      </c>
      <c r="L901" s="312"/>
      <c r="M901" s="36"/>
      <c r="N901" s="311" t="n">
        <v>10.7</v>
      </c>
      <c r="O901" s="312" t="s">
        <v>39</v>
      </c>
      <c r="P901" s="36" t="n">
        <v>10.26</v>
      </c>
      <c r="Q901" s="311" t="s">
        <v>2598</v>
      </c>
      <c r="R901" s="312"/>
      <c r="S901" s="36"/>
      <c r="T901" s="311" t="n">
        <v>4439</v>
      </c>
      <c r="U901" s="312" t="s">
        <v>39</v>
      </c>
      <c r="V901" s="36" t="n">
        <v>3069</v>
      </c>
      <c r="W901" s="311" t="s">
        <v>2599</v>
      </c>
      <c r="X901" s="313"/>
      <c r="Y901" s="36"/>
      <c r="Z901" s="311" t="s">
        <v>1986</v>
      </c>
      <c r="AA901" s="312"/>
      <c r="AB901" s="36"/>
      <c r="AC901" s="167"/>
      <c r="AD901" s="167"/>
      <c r="AE901" s="167"/>
    </row>
    <row r="902" customFormat="false" ht="28.4" hidden="false" customHeight="true" outlineLevel="0" collapsed="false">
      <c r="A902" s="93" t="s">
        <v>2600</v>
      </c>
      <c r="B902" s="93" t="s">
        <v>2601</v>
      </c>
      <c r="C902" s="93"/>
      <c r="D902" s="93"/>
      <c r="E902" s="93"/>
      <c r="F902" s="96"/>
      <c r="G902" s="28" t="s">
        <v>176</v>
      </c>
      <c r="H902" s="205" t="str">
        <f aca="false">"&lt;"&amp;ROUND(RIGHT(H901,LEN(H901)-1)*81/1000,2)&amp;" ppb"</f>
        <v>&lt;5.99 ppb</v>
      </c>
      <c r="I902" s="312"/>
      <c r="J902" s="206"/>
      <c r="K902" s="205" t="str">
        <f aca="false">"&lt;"&amp;ROUND(RIGHT(K901,LEN(K901)-1)*81/1000,2)&amp;" ppb"</f>
        <v>&lt;29.01 ppb</v>
      </c>
      <c r="L902" s="312"/>
      <c r="M902" s="206"/>
      <c r="N902" s="205" t="str">
        <f aca="false">ROUND(N901*1760/1000,2)&amp;" ppb"</f>
        <v>18.83 ppb</v>
      </c>
      <c r="O902" s="33" t="s">
        <v>39</v>
      </c>
      <c r="P902" s="206" t="str">
        <f aca="false">ROUND(P901*1760/1000,2)&amp;" ppb"</f>
        <v>18.06 ppb</v>
      </c>
      <c r="Q902" s="205" t="str">
        <f aca="false">"&lt;"&amp;ROUND(RIGHT(Q901,LEN(Q901)-1)*246/1000,2)&amp;" ppb"</f>
        <v>&lt;20.74 ppb</v>
      </c>
      <c r="R902" s="33"/>
      <c r="S902" s="206"/>
      <c r="T902" s="205" t="str">
        <f aca="false">ROUND(T901*32300/1000000,2)&amp;" ppm"</f>
        <v>143.38 ppm</v>
      </c>
      <c r="U902" s="33" t="s">
        <v>39</v>
      </c>
      <c r="V902" s="206" t="str">
        <f aca="false">ROUND(V901*32300/1000000,2)&amp;" ppm"</f>
        <v>99.13 ppm</v>
      </c>
      <c r="W902" s="29"/>
      <c r="X902" s="312"/>
      <c r="Y902" s="31"/>
      <c r="Z902" s="29"/>
      <c r="AA902" s="312"/>
      <c r="AB902" s="31"/>
      <c r="AC902" s="37"/>
      <c r="AD902" s="312"/>
      <c r="AE902" s="38"/>
    </row>
    <row r="903" customFormat="false" ht="30" hidden="false" customHeight="true" outlineLevel="0" collapsed="false">
      <c r="A903" s="93"/>
      <c r="B903" s="93"/>
      <c r="C903" s="93"/>
      <c r="D903" s="93"/>
      <c r="E903" s="93"/>
      <c r="F903" s="96"/>
      <c r="G903" s="229" t="s">
        <v>111</v>
      </c>
      <c r="H903" s="134" t="s">
        <v>115</v>
      </c>
      <c r="I903" s="134"/>
      <c r="J903" s="134"/>
      <c r="K903" s="108"/>
      <c r="L903" s="109" t="s">
        <v>80</v>
      </c>
      <c r="M903" s="110"/>
      <c r="N903" s="135"/>
      <c r="O903" s="109" t="s">
        <v>81</v>
      </c>
      <c r="P903" s="136"/>
      <c r="Q903" s="135"/>
      <c r="R903" s="109" t="s">
        <v>117</v>
      </c>
      <c r="S903" s="136"/>
      <c r="T903" s="111"/>
      <c r="U903" s="109"/>
      <c r="V903" s="137"/>
      <c r="W903" s="111"/>
      <c r="X903" s="109"/>
      <c r="Y903" s="137"/>
      <c r="Z903" s="111"/>
      <c r="AA903" s="109"/>
      <c r="AB903" s="137"/>
      <c r="AC903" s="108"/>
      <c r="AD903" s="109"/>
      <c r="AE903" s="110"/>
    </row>
    <row r="904" customFormat="false" ht="27.6" hidden="false" customHeight="true" outlineLevel="0" collapsed="false">
      <c r="A904" s="230"/>
      <c r="B904" s="93" t="s">
        <v>2602</v>
      </c>
      <c r="C904" s="93"/>
      <c r="D904" s="93"/>
      <c r="E904" s="93"/>
      <c r="F904" s="96"/>
      <c r="G904" s="28" t="s">
        <v>208</v>
      </c>
      <c r="H904" s="311" t="s">
        <v>2603</v>
      </c>
      <c r="I904" s="313"/>
      <c r="J904" s="287"/>
      <c r="K904" s="311" t="s">
        <v>2604</v>
      </c>
      <c r="L904" s="313"/>
      <c r="M904" s="287"/>
      <c r="N904" s="311" t="s">
        <v>2605</v>
      </c>
      <c r="O904" s="313"/>
      <c r="P904" s="36"/>
      <c r="Q904" s="311" t="n">
        <v>139.7</v>
      </c>
      <c r="R904" s="313" t="s">
        <v>39</v>
      </c>
      <c r="S904" s="36" t="n">
        <v>94.93</v>
      </c>
      <c r="T904" s="311"/>
      <c r="U904" s="312"/>
      <c r="V904" s="36"/>
      <c r="W904" s="29"/>
      <c r="X904" s="312"/>
      <c r="Y904" s="36"/>
      <c r="Z904" s="37"/>
      <c r="AA904" s="37"/>
      <c r="AB904" s="37"/>
      <c r="AC904" s="29"/>
      <c r="AD904" s="312"/>
      <c r="AE904" s="36"/>
    </row>
    <row r="905" customFormat="false" ht="29.2" hidden="false" customHeight="true" outlineLevel="0" collapsed="false">
      <c r="A905" s="232"/>
      <c r="B905" s="232"/>
      <c r="C905" s="314"/>
      <c r="D905" s="314"/>
      <c r="E905" s="314"/>
      <c r="F905" s="40"/>
      <c r="G905" s="28" t="s">
        <v>176</v>
      </c>
      <c r="H905" s="205" t="str">
        <f aca="false">"&lt;"&amp;ROUND(RIGHT(H904,LEN(H904)-1)*81/1000,2)&amp;" ppb"</f>
        <v>&lt;204.2 ppb</v>
      </c>
      <c r="I905" s="312"/>
      <c r="J905" s="206"/>
      <c r="K905" s="29"/>
      <c r="L905" s="313"/>
      <c r="M905" s="31"/>
      <c r="N905" s="311"/>
      <c r="O905" s="312"/>
      <c r="P905" s="36"/>
      <c r="Q905" s="205" t="str">
        <f aca="false">ROUND(Q904*246/1000,2)&amp;" ppb"</f>
        <v>34.37 ppb</v>
      </c>
      <c r="R905" s="33" t="s">
        <v>39</v>
      </c>
      <c r="S905" s="206" t="str">
        <f aca="false">ROUND(S904*246/1000,2)&amp;" ppb"</f>
        <v>23.35 ppb</v>
      </c>
      <c r="T905" s="29"/>
      <c r="U905" s="31"/>
      <c r="V905" s="31"/>
      <c r="W905" s="311"/>
      <c r="X905" s="312"/>
      <c r="Y905" s="31"/>
      <c r="Z905" s="37"/>
      <c r="AA905" s="31"/>
      <c r="AB905" s="31"/>
      <c r="AC905" s="29"/>
      <c r="AD905" s="312"/>
      <c r="AE905" s="31"/>
    </row>
    <row r="906" customFormat="false" ht="26.95" hidden="false" customHeight="true" outlineLevel="0" collapsed="false">
      <c r="A906" s="13" t="s">
        <v>2606</v>
      </c>
      <c r="B906" s="13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6"/>
    </row>
    <row r="907" customFormat="false" ht="38.05" hidden="false" customHeight="true" outlineLevel="0" collapsed="false">
      <c r="A907" s="18" t="s">
        <v>21</v>
      </c>
      <c r="B907" s="18" t="s">
        <v>22</v>
      </c>
      <c r="C907" s="18" t="s">
        <v>23</v>
      </c>
      <c r="D907" s="18" t="s">
        <v>24</v>
      </c>
      <c r="E907" s="18" t="s">
        <v>25</v>
      </c>
      <c r="F907" s="327" t="s">
        <v>26</v>
      </c>
      <c r="G907" s="18"/>
      <c r="H907" s="20"/>
      <c r="I907" s="377"/>
      <c r="J907" s="22"/>
      <c r="K907" s="20"/>
      <c r="L907" s="377"/>
      <c r="M907" s="22"/>
      <c r="N907" s="20"/>
      <c r="O907" s="377"/>
      <c r="P907" s="22"/>
      <c r="Q907" s="20"/>
      <c r="R907" s="377"/>
      <c r="S907" s="22"/>
      <c r="T907" s="23"/>
      <c r="U907" s="377"/>
      <c r="V907" s="22"/>
      <c r="W907" s="20"/>
      <c r="X907" s="377"/>
      <c r="Y907" s="22"/>
      <c r="Z907" s="20"/>
      <c r="AA907" s="377"/>
      <c r="AB907" s="22"/>
      <c r="AC907" s="378"/>
      <c r="AD907" s="378"/>
      <c r="AE907" s="378"/>
    </row>
    <row r="908" customFormat="false" ht="34.3" hidden="false" customHeight="true" outlineLevel="0" collapsed="false">
      <c r="A908" s="227" t="s">
        <v>2607</v>
      </c>
      <c r="B908" s="24" t="s">
        <v>2608</v>
      </c>
      <c r="C908" s="203" t="s">
        <v>2609</v>
      </c>
      <c r="D908" s="25" t="n">
        <v>18.471</v>
      </c>
      <c r="E908" s="310" t="n">
        <v>241121</v>
      </c>
      <c r="F908" s="27" t="n">
        <v>45617</v>
      </c>
      <c r="G908" s="28" t="s">
        <v>111</v>
      </c>
      <c r="H908" s="108"/>
      <c r="I908" s="109" t="s">
        <v>27</v>
      </c>
      <c r="J908" s="110"/>
      <c r="K908" s="108"/>
      <c r="L908" s="109" t="s">
        <v>28</v>
      </c>
      <c r="M908" s="110"/>
      <c r="N908" s="108"/>
      <c r="O908" s="109" t="s">
        <v>29</v>
      </c>
      <c r="P908" s="110"/>
      <c r="Q908" s="108"/>
      <c r="R908" s="109" t="s">
        <v>30</v>
      </c>
      <c r="S908" s="110"/>
      <c r="T908" s="111"/>
      <c r="U908" s="109" t="s">
        <v>112</v>
      </c>
      <c r="V908" s="110"/>
      <c r="W908" s="108"/>
      <c r="X908" s="109" t="s">
        <v>32</v>
      </c>
      <c r="Y908" s="110"/>
      <c r="Z908" s="108"/>
      <c r="AA908" s="109" t="s">
        <v>98</v>
      </c>
      <c r="AB908" s="110"/>
      <c r="AC908" s="112" t="s">
        <v>34</v>
      </c>
      <c r="AD908" s="112"/>
      <c r="AE908" s="112"/>
    </row>
    <row r="909" customFormat="false" ht="35.95" hidden="false" customHeight="true" outlineLevel="0" collapsed="false">
      <c r="A909" s="93" t="s">
        <v>2610</v>
      </c>
      <c r="B909" s="93"/>
      <c r="C909" s="93"/>
      <c r="D909" s="93"/>
      <c r="E909" s="93"/>
      <c r="F909" s="96" t="n">
        <v>45636</v>
      </c>
      <c r="G909" s="28" t="s">
        <v>208</v>
      </c>
      <c r="H909" s="311" t="s">
        <v>2611</v>
      </c>
      <c r="I909" s="312"/>
      <c r="J909" s="36"/>
      <c r="K909" s="311" t="s">
        <v>2612</v>
      </c>
      <c r="L909" s="312"/>
      <c r="M909" s="36"/>
      <c r="N909" s="311" t="n">
        <v>34.81</v>
      </c>
      <c r="O909" s="312" t="s">
        <v>39</v>
      </c>
      <c r="P909" s="36" t="n">
        <v>11.77</v>
      </c>
      <c r="Q909" s="311" t="n">
        <v>13.86</v>
      </c>
      <c r="R909" s="312" t="s">
        <v>39</v>
      </c>
      <c r="S909" s="36" t="n">
        <v>58.67</v>
      </c>
      <c r="T909" s="311" t="n">
        <v>4895.8</v>
      </c>
      <c r="U909" s="312" t="s">
        <v>39</v>
      </c>
      <c r="V909" s="36" t="n">
        <v>2542</v>
      </c>
      <c r="W909" s="311" t="s">
        <v>2613</v>
      </c>
      <c r="X909" s="313"/>
      <c r="Y909" s="36"/>
      <c r="Z909" s="311" t="s">
        <v>2614</v>
      </c>
      <c r="AA909" s="312"/>
      <c r="AB909" s="36"/>
      <c r="AC909" s="167"/>
      <c r="AD909" s="167"/>
      <c r="AE909" s="167"/>
    </row>
    <row r="910" customFormat="false" ht="28.4" hidden="false" customHeight="true" outlineLevel="0" collapsed="false">
      <c r="A910" s="93"/>
      <c r="B910" s="228"/>
      <c r="C910" s="93"/>
      <c r="D910" s="93"/>
      <c r="E910" s="93"/>
      <c r="F910" s="96"/>
      <c r="G910" s="28" t="s">
        <v>176</v>
      </c>
      <c r="H910" s="205" t="str">
        <f aca="false">"&lt;"&amp;ROUND(RIGHT(H909,LEN(H909)-1)*81/1000,2)&amp;" ppb"</f>
        <v>&lt;2.69 ppb</v>
      </c>
      <c r="I910" s="312"/>
      <c r="J910" s="206"/>
      <c r="K910" s="205" t="str">
        <f aca="false">"&lt;"&amp;ROUND(RIGHT(K909,LEN(K909)-1)*81/1000,2)&amp;" ppb"</f>
        <v>&lt;27.48 ppb</v>
      </c>
      <c r="L910" s="312"/>
      <c r="M910" s="206"/>
      <c r="N910" s="205" t="str">
        <f aca="false">ROUND(N909*1760/1000,2)&amp;" ppb"</f>
        <v>61.27 ppb</v>
      </c>
      <c r="O910" s="33" t="s">
        <v>39</v>
      </c>
      <c r="P910" s="206" t="str">
        <f aca="false">ROUND(P909*1760/1000,2)&amp;" ppb"</f>
        <v>20.72 ppb</v>
      </c>
      <c r="Q910" s="205" t="str">
        <f aca="false">ROUND(Q909*246/1000,2)&amp;" ppb"</f>
        <v>3.41 ppb</v>
      </c>
      <c r="R910" s="33" t="s">
        <v>39</v>
      </c>
      <c r="S910" s="206" t="str">
        <f aca="false">ROUND(S909*246/1000,2)&amp;" ppb"</f>
        <v>14.43 ppb</v>
      </c>
      <c r="T910" s="205" t="str">
        <f aca="false">ROUND(T909*32300/1000000,2)&amp;" ppm"</f>
        <v>158.13 ppm</v>
      </c>
      <c r="U910" s="33" t="s">
        <v>39</v>
      </c>
      <c r="V910" s="206" t="str">
        <f aca="false">ROUND(V909*32300/1000000,2)&amp;" ppm"</f>
        <v>82.11 ppm</v>
      </c>
      <c r="W910" s="29"/>
      <c r="X910" s="312"/>
      <c r="Y910" s="31"/>
      <c r="Z910" s="29"/>
      <c r="AA910" s="312"/>
      <c r="AB910" s="31"/>
      <c r="AC910" s="37"/>
      <c r="AD910" s="312"/>
      <c r="AE910" s="38"/>
    </row>
    <row r="911" customFormat="false" ht="30" hidden="false" customHeight="true" outlineLevel="0" collapsed="false">
      <c r="A911" s="93"/>
      <c r="B911" s="228"/>
      <c r="C911" s="93"/>
      <c r="D911" s="93"/>
      <c r="E911" s="93"/>
      <c r="F911" s="96"/>
      <c r="G911" s="229" t="s">
        <v>111</v>
      </c>
      <c r="H911" s="134" t="s">
        <v>115</v>
      </c>
      <c r="I911" s="134"/>
      <c r="J911" s="134"/>
      <c r="K911" s="108"/>
      <c r="L911" s="109" t="s">
        <v>80</v>
      </c>
      <c r="M911" s="110"/>
      <c r="N911" s="135"/>
      <c r="O911" s="109" t="s">
        <v>81</v>
      </c>
      <c r="P911" s="136"/>
      <c r="Q911" s="135"/>
      <c r="R911" s="109" t="s">
        <v>117</v>
      </c>
      <c r="S911" s="136"/>
      <c r="T911" s="111"/>
      <c r="U911" s="109"/>
      <c r="V911" s="137"/>
      <c r="W911" s="111"/>
      <c r="X911" s="109"/>
      <c r="Y911" s="137"/>
      <c r="Z911" s="111"/>
      <c r="AA911" s="109"/>
      <c r="AB911" s="137"/>
      <c r="AC911" s="108"/>
      <c r="AD911" s="109"/>
      <c r="AE911" s="110"/>
    </row>
    <row r="912" customFormat="false" ht="27.6" hidden="false" customHeight="true" outlineLevel="0" collapsed="false">
      <c r="A912" s="230"/>
      <c r="B912" s="93"/>
      <c r="C912" s="93"/>
      <c r="D912" s="93"/>
      <c r="E912" s="93"/>
      <c r="F912" s="96"/>
      <c r="G912" s="28" t="s">
        <v>208</v>
      </c>
      <c r="H912" s="311" t="s">
        <v>2615</v>
      </c>
      <c r="I912" s="313"/>
      <c r="J912" s="287"/>
      <c r="K912" s="311" t="s">
        <v>2616</v>
      </c>
      <c r="L912" s="313"/>
      <c r="M912" s="36"/>
      <c r="N912" s="311" t="s">
        <v>2617</v>
      </c>
      <c r="O912" s="313"/>
      <c r="P912" s="36"/>
      <c r="Q912" s="311" t="n">
        <v>122.3</v>
      </c>
      <c r="R912" s="313" t="s">
        <v>39</v>
      </c>
      <c r="S912" s="36" t="n">
        <v>111.5</v>
      </c>
      <c r="T912" s="311"/>
      <c r="U912" s="312"/>
      <c r="V912" s="36"/>
      <c r="W912" s="29"/>
      <c r="X912" s="312"/>
      <c r="Y912" s="36"/>
      <c r="Z912" s="37"/>
      <c r="AA912" s="37"/>
      <c r="AB912" s="37"/>
      <c r="AC912" s="29"/>
      <c r="AD912" s="312"/>
      <c r="AE912" s="36"/>
    </row>
    <row r="913" customFormat="false" ht="29.2" hidden="false" customHeight="true" outlineLevel="0" collapsed="false">
      <c r="A913" s="232"/>
      <c r="B913" s="232"/>
      <c r="C913" s="314"/>
      <c r="D913" s="314"/>
      <c r="E913" s="314"/>
      <c r="F913" s="40"/>
      <c r="G913" s="28" t="s">
        <v>176</v>
      </c>
      <c r="H913" s="205" t="str">
        <f aca="false">"&lt;"&amp;ROUND(RIGHT(H912,LEN(H912)-1)*81/1000,2)&amp;" ppb"</f>
        <v>&lt;212.22 ppb</v>
      </c>
      <c r="I913" s="312"/>
      <c r="J913" s="206"/>
      <c r="K913" s="29"/>
      <c r="L913" s="313"/>
      <c r="M913" s="31"/>
      <c r="N913" s="311"/>
      <c r="O913" s="312"/>
      <c r="P913" s="36"/>
      <c r="Q913" s="205" t="str">
        <f aca="false">ROUND(Q912*246/1000,2)&amp;" ppb"</f>
        <v>30.09 ppb</v>
      </c>
      <c r="R913" s="33" t="s">
        <v>39</v>
      </c>
      <c r="S913" s="206" t="str">
        <f aca="false">ROUND(S912*246/1000,2)&amp;" ppb"</f>
        <v>27.43 ppb</v>
      </c>
      <c r="T913" s="29"/>
      <c r="U913" s="31"/>
      <c r="V913" s="31"/>
      <c r="W913" s="311"/>
      <c r="X913" s="312"/>
      <c r="Y913" s="31"/>
      <c r="Z913" s="37"/>
      <c r="AA913" s="31"/>
      <c r="AB913" s="31"/>
      <c r="AC913" s="29"/>
      <c r="AD913" s="312"/>
      <c r="AE913" s="31"/>
    </row>
    <row r="914" customFormat="false" ht="34.3" hidden="false" customHeight="true" outlineLevel="0" collapsed="false">
      <c r="A914" s="233" t="s">
        <v>2618</v>
      </c>
      <c r="B914" s="41" t="s">
        <v>2608</v>
      </c>
      <c r="C914" s="189" t="s">
        <v>2609</v>
      </c>
      <c r="D914" s="76" t="n">
        <v>13.939</v>
      </c>
      <c r="E914" s="42" t="s">
        <v>2619</v>
      </c>
      <c r="F914" s="62" t="n">
        <v>45706</v>
      </c>
      <c r="G914" s="63" t="s">
        <v>111</v>
      </c>
      <c r="H914" s="108"/>
      <c r="I914" s="109" t="s">
        <v>27</v>
      </c>
      <c r="J914" s="110"/>
      <c r="K914" s="108"/>
      <c r="L914" s="109" t="s">
        <v>28</v>
      </c>
      <c r="M914" s="110"/>
      <c r="N914" s="108"/>
      <c r="O914" s="109" t="s">
        <v>29</v>
      </c>
      <c r="P914" s="110"/>
      <c r="Q914" s="108"/>
      <c r="R914" s="109" t="s">
        <v>30</v>
      </c>
      <c r="S914" s="110"/>
      <c r="T914" s="111"/>
      <c r="U914" s="109" t="s">
        <v>112</v>
      </c>
      <c r="V914" s="110"/>
      <c r="W914" s="108"/>
      <c r="X914" s="109" t="s">
        <v>32</v>
      </c>
      <c r="Y914" s="110"/>
      <c r="Z914" s="108"/>
      <c r="AA914" s="109" t="s">
        <v>98</v>
      </c>
      <c r="AB914" s="110"/>
      <c r="AC914" s="112" t="s">
        <v>34</v>
      </c>
      <c r="AD914" s="112"/>
      <c r="AE914" s="112"/>
    </row>
    <row r="915" customFormat="false" ht="35.95" hidden="false" customHeight="true" outlineLevel="0" collapsed="false">
      <c r="A915" s="86" t="s">
        <v>2620</v>
      </c>
      <c r="B915" s="86" t="s">
        <v>2621</v>
      </c>
      <c r="C915" s="86"/>
      <c r="D915" s="86"/>
      <c r="E915" s="86"/>
      <c r="F915" s="89" t="n">
        <v>45726</v>
      </c>
      <c r="G915" s="63" t="s">
        <v>208</v>
      </c>
      <c r="H915" s="56" t="s">
        <v>2622</v>
      </c>
      <c r="I915" s="70"/>
      <c r="J915" s="58"/>
      <c r="K915" s="56" t="s">
        <v>2623</v>
      </c>
      <c r="L915" s="70"/>
      <c r="M915" s="58"/>
      <c r="N915" s="56" t="s">
        <v>2624</v>
      </c>
      <c r="O915" s="70"/>
      <c r="P915" s="58"/>
      <c r="Q915" s="56" t="n">
        <v>244.4</v>
      </c>
      <c r="R915" s="70" t="s">
        <v>39</v>
      </c>
      <c r="S915" s="58" t="n">
        <v>71.17</v>
      </c>
      <c r="T915" s="56" t="n">
        <v>4618.5</v>
      </c>
      <c r="U915" s="70" t="s">
        <v>39</v>
      </c>
      <c r="V915" s="58" t="n">
        <v>2679</v>
      </c>
      <c r="W915" s="56" t="s">
        <v>2625</v>
      </c>
      <c r="X915" s="57"/>
      <c r="Y915" s="58"/>
      <c r="Z915" s="56" t="s">
        <v>2626</v>
      </c>
      <c r="AA915" s="70"/>
      <c r="AB915" s="58"/>
      <c r="AC915" s="69"/>
      <c r="AD915" s="69"/>
      <c r="AE915" s="69"/>
    </row>
    <row r="916" customFormat="false" ht="28.4" hidden="false" customHeight="true" outlineLevel="0" collapsed="false">
      <c r="A916" s="86"/>
      <c r="B916" s="234"/>
      <c r="C916" s="86"/>
      <c r="D916" s="86"/>
      <c r="E916" s="86"/>
      <c r="F916" s="89"/>
      <c r="G916" s="63" t="s">
        <v>176</v>
      </c>
      <c r="H916" s="209" t="str">
        <f aca="false">"&lt;"&amp;ROUND(RIGHT(H915,LEN(H915)-1)*81/1000,2)&amp;" ppb"</f>
        <v>&lt;7.87 ppb</v>
      </c>
      <c r="I916" s="70"/>
      <c r="J916" s="210"/>
      <c r="K916" s="209" t="str">
        <f aca="false">"&lt;"&amp;ROUND(RIGHT(K915,LEN(K915)-1)*81/1000,2)&amp;" ppb"</f>
        <v>&lt;39.15 ppb</v>
      </c>
      <c r="L916" s="70"/>
      <c r="M916" s="210"/>
      <c r="N916" s="209" t="str">
        <f aca="false">"&lt;"&amp;ROUND(RIGHT(N915,LEN(N915)-1)*1760/1000,2)&amp;" ppb"</f>
        <v>&lt;50.02 ppb</v>
      </c>
      <c r="O916" s="70"/>
      <c r="P916" s="210"/>
      <c r="Q916" s="209" t="str">
        <f aca="false">ROUND(Q915*246/1000,2)&amp;" ppb"</f>
        <v>60.12 ppb</v>
      </c>
      <c r="R916" s="91" t="s">
        <v>39</v>
      </c>
      <c r="S916" s="210" t="str">
        <f aca="false">ROUND(S915*246/1000,2)&amp;" ppb"</f>
        <v>17.51 ppb</v>
      </c>
      <c r="T916" s="209" t="str">
        <f aca="false">ROUND(T915*32300/1000000,2)&amp;" ppm"</f>
        <v>149.18 ppm</v>
      </c>
      <c r="U916" s="91" t="s">
        <v>39</v>
      </c>
      <c r="V916" s="210" t="str">
        <f aca="false">ROUND(V915*32300/1000000,2)&amp;" ppm"</f>
        <v>86.53 ppm</v>
      </c>
      <c r="W916" s="71"/>
      <c r="X916" s="70"/>
      <c r="Y916" s="72"/>
      <c r="Z916" s="71"/>
      <c r="AA916" s="70"/>
      <c r="AB916" s="72"/>
      <c r="AC916" s="73"/>
      <c r="AD916" s="70"/>
      <c r="AE916" s="74"/>
    </row>
    <row r="917" customFormat="false" ht="30" hidden="false" customHeight="true" outlineLevel="0" collapsed="false">
      <c r="A917" s="86"/>
      <c r="B917" s="234"/>
      <c r="C917" s="86"/>
      <c r="D917" s="86"/>
      <c r="E917" s="86"/>
      <c r="F917" s="89"/>
      <c r="G917" s="235" t="s">
        <v>111</v>
      </c>
      <c r="H917" s="134" t="s">
        <v>115</v>
      </c>
      <c r="I917" s="134"/>
      <c r="J917" s="134"/>
      <c r="K917" s="108"/>
      <c r="L917" s="109" t="s">
        <v>80</v>
      </c>
      <c r="M917" s="110"/>
      <c r="N917" s="135"/>
      <c r="O917" s="109" t="s">
        <v>81</v>
      </c>
      <c r="P917" s="136"/>
      <c r="Q917" s="135"/>
      <c r="R917" s="109" t="s">
        <v>117</v>
      </c>
      <c r="S917" s="136"/>
      <c r="T917" s="111"/>
      <c r="U917" s="109"/>
      <c r="V917" s="137"/>
      <c r="W917" s="111"/>
      <c r="X917" s="109"/>
      <c r="Y917" s="137"/>
      <c r="Z917" s="111"/>
      <c r="AA917" s="109"/>
      <c r="AB917" s="137"/>
      <c r="AC917" s="108"/>
      <c r="AD917" s="109"/>
      <c r="AE917" s="110"/>
    </row>
    <row r="918" customFormat="false" ht="27.6" hidden="false" customHeight="true" outlineLevel="0" collapsed="false">
      <c r="A918" s="236"/>
      <c r="B918" s="86"/>
      <c r="C918" s="86"/>
      <c r="D918" s="86"/>
      <c r="E918" s="86"/>
      <c r="F918" s="89"/>
      <c r="G918" s="63" t="s">
        <v>208</v>
      </c>
      <c r="H918" s="56" t="n">
        <v>164280</v>
      </c>
      <c r="I918" s="57" t="s">
        <v>39</v>
      </c>
      <c r="J918" s="58" t="n">
        <v>9623</v>
      </c>
      <c r="K918" s="56" t="s">
        <v>2627</v>
      </c>
      <c r="L918" s="57"/>
      <c r="M918" s="58"/>
      <c r="N918" s="56" t="s">
        <v>2628</v>
      </c>
      <c r="O918" s="57"/>
      <c r="P918" s="58"/>
      <c r="Q918" s="56" t="n">
        <v>359.4</v>
      </c>
      <c r="R918" s="57" t="s">
        <v>39</v>
      </c>
      <c r="S918" s="58" t="n">
        <v>125.5</v>
      </c>
      <c r="T918" s="56"/>
      <c r="U918" s="70"/>
      <c r="V918" s="58"/>
      <c r="W918" s="71"/>
      <c r="X918" s="70"/>
      <c r="Y918" s="58"/>
      <c r="Z918" s="73"/>
      <c r="AA918" s="73"/>
      <c r="AB918" s="73"/>
      <c r="AC918" s="71"/>
      <c r="AD918" s="70"/>
      <c r="AE918" s="58"/>
    </row>
    <row r="919" customFormat="false" ht="29.2" hidden="false" customHeight="true" outlineLevel="0" collapsed="false">
      <c r="A919" s="239"/>
      <c r="B919" s="239"/>
      <c r="C919" s="316"/>
      <c r="D919" s="316"/>
      <c r="E919" s="316"/>
      <c r="F919" s="53"/>
      <c r="G919" s="63" t="s">
        <v>176</v>
      </c>
      <c r="H919" s="209" t="str">
        <f aca="false">ROUND(H918*81/1000000,2)&amp;" ppm"</f>
        <v>13.31 ppm</v>
      </c>
      <c r="I919" s="91" t="s">
        <v>39</v>
      </c>
      <c r="J919" s="210" t="str">
        <f aca="false">ROUND(J918*81/1000000,2)&amp;" ppm"</f>
        <v>0.78 ppm</v>
      </c>
      <c r="K919" s="71"/>
      <c r="L919" s="57"/>
      <c r="M919" s="72"/>
      <c r="N919" s="56"/>
      <c r="O919" s="70"/>
      <c r="P919" s="58"/>
      <c r="Q919" s="209" t="str">
        <f aca="false">ROUND(Q918*246/1000,2)&amp;" ppb"</f>
        <v>88.41 ppb</v>
      </c>
      <c r="R919" s="91" t="s">
        <v>39</v>
      </c>
      <c r="S919" s="210" t="str">
        <f aca="false">ROUND(S918*246/1000,2)&amp;" ppb"</f>
        <v>30.87 ppb</v>
      </c>
      <c r="T919" s="71"/>
      <c r="U919" s="72"/>
      <c r="V919" s="72"/>
      <c r="W919" s="56"/>
      <c r="X919" s="70"/>
      <c r="Y919" s="72"/>
      <c r="Z919" s="73"/>
      <c r="AA919" s="72"/>
      <c r="AB919" s="72"/>
      <c r="AC919" s="71"/>
      <c r="AD919" s="70"/>
      <c r="AE919" s="72"/>
    </row>
    <row r="920" customFormat="false" ht="34.3" hidden="false" customHeight="true" outlineLevel="0" collapsed="false">
      <c r="A920" s="227" t="s">
        <v>2629</v>
      </c>
      <c r="B920" s="24" t="s">
        <v>2630</v>
      </c>
      <c r="C920" s="203" t="s">
        <v>2631</v>
      </c>
      <c r="D920" s="25" t="n">
        <v>13.725</v>
      </c>
      <c r="E920" s="310" t="n">
        <v>250331</v>
      </c>
      <c r="F920" s="27" t="n">
        <v>45747</v>
      </c>
      <c r="G920" s="28" t="s">
        <v>111</v>
      </c>
      <c r="H920" s="108"/>
      <c r="I920" s="109" t="s">
        <v>27</v>
      </c>
      <c r="J920" s="110"/>
      <c r="K920" s="108"/>
      <c r="L920" s="109" t="s">
        <v>28</v>
      </c>
      <c r="M920" s="110"/>
      <c r="N920" s="108"/>
      <c r="O920" s="109" t="s">
        <v>29</v>
      </c>
      <c r="P920" s="110"/>
      <c r="Q920" s="108"/>
      <c r="R920" s="109" t="s">
        <v>30</v>
      </c>
      <c r="S920" s="110"/>
      <c r="T920" s="111"/>
      <c r="U920" s="109" t="s">
        <v>112</v>
      </c>
      <c r="V920" s="110"/>
      <c r="W920" s="108"/>
      <c r="X920" s="109" t="s">
        <v>32</v>
      </c>
      <c r="Y920" s="110"/>
      <c r="Z920" s="108"/>
      <c r="AA920" s="109" t="s">
        <v>98</v>
      </c>
      <c r="AB920" s="110"/>
      <c r="AC920" s="112" t="s">
        <v>34</v>
      </c>
      <c r="AD920" s="112"/>
      <c r="AE920" s="112"/>
    </row>
    <row r="921" customFormat="false" ht="35.95" hidden="false" customHeight="true" outlineLevel="0" collapsed="false">
      <c r="A921" s="93" t="s">
        <v>2632</v>
      </c>
      <c r="B921" s="93" t="s">
        <v>2633</v>
      </c>
      <c r="C921" s="93"/>
      <c r="D921" s="93"/>
      <c r="E921" s="93"/>
      <c r="F921" s="96" t="n">
        <v>45761</v>
      </c>
      <c r="G921" s="28" t="s">
        <v>208</v>
      </c>
      <c r="H921" s="311" t="s">
        <v>2634</v>
      </c>
      <c r="I921" s="312"/>
      <c r="J921" s="36"/>
      <c r="K921" s="311" t="s">
        <v>2635</v>
      </c>
      <c r="L921" s="312"/>
      <c r="M921" s="36"/>
      <c r="N921" s="311" t="s">
        <v>2636</v>
      </c>
      <c r="O921" s="312"/>
      <c r="P921" s="36"/>
      <c r="Q921" s="311" t="s">
        <v>2637</v>
      </c>
      <c r="R921" s="312"/>
      <c r="S921" s="36"/>
      <c r="T921" s="311" t="n">
        <v>13121</v>
      </c>
      <c r="U921" s="312" t="s">
        <v>39</v>
      </c>
      <c r="V921" s="36" t="n">
        <v>664.7</v>
      </c>
      <c r="W921" s="311" t="s">
        <v>2638</v>
      </c>
      <c r="X921" s="313"/>
      <c r="Y921" s="36"/>
      <c r="Z921" s="311" t="s">
        <v>2639</v>
      </c>
      <c r="AA921" s="312"/>
      <c r="AB921" s="36"/>
      <c r="AC921" s="167"/>
      <c r="AD921" s="167"/>
      <c r="AE921" s="167"/>
    </row>
    <row r="922" customFormat="false" ht="28.4" hidden="false" customHeight="true" outlineLevel="0" collapsed="false">
      <c r="A922" s="93"/>
      <c r="B922" s="228" t="s">
        <v>2640</v>
      </c>
      <c r="C922" s="93"/>
      <c r="D922" s="93"/>
      <c r="E922" s="93"/>
      <c r="F922" s="96"/>
      <c r="G922" s="28" t="s">
        <v>176</v>
      </c>
      <c r="H922" s="205" t="str">
        <f aca="false">"&lt;"&amp;ROUND(RIGHT(H921,LEN(H921)-1)*81/1000,2)&amp;" ppb"</f>
        <v>&lt;1.22 ppb</v>
      </c>
      <c r="I922" s="312"/>
      <c r="J922" s="206"/>
      <c r="K922" s="205" t="str">
        <f aca="false">"&lt;"&amp;ROUND(RIGHT(K921,LEN(K921)-1)*81/1000,2)&amp;" ppb"</f>
        <v>&lt;17.36 ppb</v>
      </c>
      <c r="L922" s="312"/>
      <c r="M922" s="206"/>
      <c r="N922" s="205" t="str">
        <f aca="false">"&lt;"&amp;ROUND(RIGHT(N921,LEN(N921)-1)*1760/1000,2)&amp;" ppb"</f>
        <v>&lt;6.39 ppb</v>
      </c>
      <c r="O922" s="33"/>
      <c r="P922" s="206"/>
      <c r="Q922" s="205" t="str">
        <f aca="false">"&lt;"&amp;ROUND(RIGHT(Q921,LEN(Q921)-1)*246/1000,2)&amp;" ppb"</f>
        <v>&lt;5.05 ppb</v>
      </c>
      <c r="R922" s="33"/>
      <c r="S922" s="206"/>
      <c r="T922" s="205" t="str">
        <f aca="false">ROUND(T921*32300/1000000,2)&amp;" ppm"</f>
        <v>423.81 ppm</v>
      </c>
      <c r="U922" s="33" t="s">
        <v>39</v>
      </c>
      <c r="V922" s="206" t="str">
        <f aca="false">ROUND(V921*32300/1000000,2)&amp;" ppm"</f>
        <v>21.47 ppm</v>
      </c>
      <c r="W922" s="29"/>
      <c r="X922" s="312"/>
      <c r="Y922" s="31"/>
      <c r="Z922" s="29"/>
      <c r="AA922" s="312"/>
      <c r="AB922" s="31"/>
      <c r="AC922" s="37"/>
      <c r="AD922" s="312"/>
      <c r="AE922" s="38"/>
    </row>
    <row r="923" customFormat="false" ht="30" hidden="false" customHeight="true" outlineLevel="0" collapsed="false">
      <c r="A923" s="93"/>
      <c r="B923" s="228"/>
      <c r="C923" s="93"/>
      <c r="D923" s="93"/>
      <c r="E923" s="93"/>
      <c r="F923" s="96"/>
      <c r="G923" s="229" t="s">
        <v>111</v>
      </c>
      <c r="H923" s="134" t="s">
        <v>115</v>
      </c>
      <c r="I923" s="134"/>
      <c r="J923" s="134"/>
      <c r="K923" s="108"/>
      <c r="L923" s="109" t="s">
        <v>80</v>
      </c>
      <c r="M923" s="110"/>
      <c r="N923" s="135"/>
      <c r="O923" s="109" t="s">
        <v>81</v>
      </c>
      <c r="P923" s="136"/>
      <c r="Q923" s="135"/>
      <c r="R923" s="109" t="s">
        <v>117</v>
      </c>
      <c r="S923" s="136"/>
      <c r="T923" s="111"/>
      <c r="U923" s="109"/>
      <c r="V923" s="137"/>
      <c r="W923" s="111"/>
      <c r="X923" s="109"/>
      <c r="Y923" s="137"/>
      <c r="Z923" s="111"/>
      <c r="AA923" s="109"/>
      <c r="AB923" s="137"/>
      <c r="AC923" s="108"/>
      <c r="AD923" s="109"/>
      <c r="AE923" s="110"/>
    </row>
    <row r="924" customFormat="false" ht="27.6" hidden="false" customHeight="true" outlineLevel="0" collapsed="false">
      <c r="A924" s="230"/>
      <c r="B924" s="93" t="s">
        <v>2641</v>
      </c>
      <c r="C924" s="93"/>
      <c r="D924" s="93"/>
      <c r="E924" s="93"/>
      <c r="F924" s="96"/>
      <c r="G924" s="28" t="s">
        <v>208</v>
      </c>
      <c r="H924" s="311" t="s">
        <v>2642</v>
      </c>
      <c r="I924" s="313"/>
      <c r="J924" s="287"/>
      <c r="K924" s="311" t="s">
        <v>2643</v>
      </c>
      <c r="L924" s="313"/>
      <c r="M924" s="36"/>
      <c r="N924" s="311" t="n">
        <v>6.1552</v>
      </c>
      <c r="O924" s="313" t="s">
        <v>39</v>
      </c>
      <c r="P924" s="36" t="n">
        <v>14.53</v>
      </c>
      <c r="Q924" s="311" t="n">
        <v>37.31</v>
      </c>
      <c r="R924" s="313" t="s">
        <v>39</v>
      </c>
      <c r="S924" s="36" t="n">
        <v>22.53</v>
      </c>
      <c r="T924" s="311"/>
      <c r="U924" s="312"/>
      <c r="V924" s="36"/>
      <c r="W924" s="29"/>
      <c r="X924" s="312"/>
      <c r="Y924" s="36"/>
      <c r="Z924" s="37"/>
      <c r="AA924" s="37"/>
      <c r="AB924" s="37"/>
      <c r="AC924" s="29"/>
      <c r="AD924" s="312"/>
      <c r="AE924" s="36"/>
    </row>
    <row r="925" customFormat="false" ht="29.2" hidden="false" customHeight="true" outlineLevel="0" collapsed="false">
      <c r="A925" s="232"/>
      <c r="B925" s="232"/>
      <c r="C925" s="314"/>
      <c r="D925" s="314"/>
      <c r="E925" s="314"/>
      <c r="F925" s="40"/>
      <c r="G925" s="28" t="s">
        <v>176</v>
      </c>
      <c r="H925" s="205" t="str">
        <f aca="false">"&lt;"&amp;ROUND(RIGHT(H924,LEN(H924)-1)*81/1000000,2)&amp;" ppm"</f>
        <v>&lt;0.63 ppm</v>
      </c>
      <c r="I925" s="312"/>
      <c r="J925" s="206"/>
      <c r="K925" s="29"/>
      <c r="L925" s="313"/>
      <c r="M925" s="31"/>
      <c r="N925" s="311"/>
      <c r="O925" s="312"/>
      <c r="P925" s="36"/>
      <c r="Q925" s="205" t="str">
        <f aca="false">ROUND(Q924*246/1000,2)&amp;" ppb"</f>
        <v>9.18 ppb</v>
      </c>
      <c r="R925" s="33" t="s">
        <v>39</v>
      </c>
      <c r="S925" s="206" t="str">
        <f aca="false">ROUND(S924*246/1000,2)&amp;" ppb"</f>
        <v>5.54 ppb</v>
      </c>
      <c r="T925" s="205"/>
      <c r="U925" s="33"/>
      <c r="V925" s="206"/>
      <c r="W925" s="311"/>
      <c r="X925" s="312"/>
      <c r="Y925" s="31"/>
      <c r="Z925" s="37"/>
      <c r="AA925" s="31"/>
      <c r="AB925" s="31"/>
      <c r="AC925" s="29"/>
      <c r="AD925" s="312"/>
      <c r="AE925" s="31"/>
    </row>
    <row r="926" s="3" customFormat="true" ht="26.95" hidden="false" customHeight="true" outlineLevel="0" collapsed="false">
      <c r="A926" s="13" t="s">
        <v>2644</v>
      </c>
      <c r="B926" s="13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6"/>
    </row>
    <row r="927" customFormat="false" ht="38.05" hidden="false" customHeight="true" outlineLevel="0" collapsed="false">
      <c r="A927" s="18" t="s">
        <v>21</v>
      </c>
      <c r="B927" s="18" t="s">
        <v>22</v>
      </c>
      <c r="C927" s="18" t="s">
        <v>23</v>
      </c>
      <c r="D927" s="18" t="s">
        <v>24</v>
      </c>
      <c r="E927" s="18" t="s">
        <v>25</v>
      </c>
      <c r="F927" s="327" t="s">
        <v>26</v>
      </c>
      <c r="G927" s="18"/>
      <c r="H927" s="20"/>
      <c r="I927" s="21" t="s">
        <v>27</v>
      </c>
      <c r="J927" s="22"/>
      <c r="K927" s="20"/>
      <c r="L927" s="21" t="s">
        <v>28</v>
      </c>
      <c r="M927" s="22"/>
      <c r="N927" s="20"/>
      <c r="O927" s="21" t="s">
        <v>29</v>
      </c>
      <c r="P927" s="22"/>
      <c r="Q927" s="20"/>
      <c r="R927" s="21" t="s">
        <v>30</v>
      </c>
      <c r="S927" s="22"/>
      <c r="T927" s="23"/>
      <c r="U927" s="21" t="s">
        <v>31</v>
      </c>
      <c r="V927" s="22"/>
      <c r="W927" s="20"/>
      <c r="X927" s="21" t="s">
        <v>32</v>
      </c>
      <c r="Y927" s="22"/>
      <c r="Z927" s="20"/>
      <c r="AA927" s="21" t="s">
        <v>33</v>
      </c>
      <c r="AB927" s="22"/>
      <c r="AC927" s="18" t="s">
        <v>34</v>
      </c>
      <c r="AD927" s="18"/>
      <c r="AE927" s="18"/>
    </row>
    <row r="928" customFormat="false" ht="40.25" hidden="false" customHeight="true" outlineLevel="0" collapsed="false">
      <c r="A928" s="28" t="s">
        <v>2645</v>
      </c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</row>
    <row r="929" customFormat="false" ht="26.95" hidden="false" customHeight="true" outlineLevel="0" collapsed="false">
      <c r="A929" s="13" t="s">
        <v>2646</v>
      </c>
      <c r="B929" s="13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6"/>
    </row>
    <row r="930" customFormat="false" ht="38.05" hidden="false" customHeight="true" outlineLevel="0" collapsed="false">
      <c r="A930" s="18" t="s">
        <v>21</v>
      </c>
      <c r="B930" s="18" t="s">
        <v>22</v>
      </c>
      <c r="C930" s="18" t="s">
        <v>23</v>
      </c>
      <c r="D930" s="18" t="s">
        <v>24</v>
      </c>
      <c r="E930" s="18" t="s">
        <v>25</v>
      </c>
      <c r="F930" s="327" t="s">
        <v>26</v>
      </c>
      <c r="G930" s="18"/>
      <c r="H930" s="20"/>
      <c r="I930" s="21" t="s">
        <v>27</v>
      </c>
      <c r="J930" s="22"/>
      <c r="K930" s="20"/>
      <c r="L930" s="21" t="s">
        <v>28</v>
      </c>
      <c r="M930" s="22"/>
      <c r="N930" s="20"/>
      <c r="O930" s="21" t="s">
        <v>29</v>
      </c>
      <c r="P930" s="22"/>
      <c r="Q930" s="20"/>
      <c r="R930" s="21" t="s">
        <v>30</v>
      </c>
      <c r="S930" s="22"/>
      <c r="T930" s="23"/>
      <c r="U930" s="21" t="s">
        <v>31</v>
      </c>
      <c r="V930" s="22"/>
      <c r="W930" s="20"/>
      <c r="X930" s="21" t="s">
        <v>32</v>
      </c>
      <c r="Y930" s="22"/>
      <c r="Z930" s="20"/>
      <c r="AA930" s="21" t="s">
        <v>33</v>
      </c>
      <c r="AB930" s="22"/>
      <c r="AC930" s="18" t="s">
        <v>34</v>
      </c>
      <c r="AD930" s="18"/>
      <c r="AE930" s="18"/>
    </row>
    <row r="931" customFormat="false" ht="40.25" hidden="false" customHeight="true" outlineLevel="0" collapsed="false">
      <c r="A931" s="28" t="s">
        <v>2647</v>
      </c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</row>
    <row r="932" customFormat="false" ht="32.8" hidden="false" customHeight="true" outlineLevel="0" collapsed="false">
      <c r="A932" s="13" t="s">
        <v>2648</v>
      </c>
      <c r="B932" s="13"/>
      <c r="C932" s="14"/>
      <c r="D932" s="14"/>
      <c r="E932" s="14"/>
      <c r="F932" s="15"/>
      <c r="G932" s="14"/>
      <c r="H932" s="245"/>
      <c r="I932" s="14"/>
      <c r="J932" s="246"/>
      <c r="K932" s="14"/>
      <c r="L932" s="14"/>
      <c r="M932" s="14"/>
      <c r="N932" s="14"/>
      <c r="O932" s="14"/>
      <c r="P932" s="14"/>
      <c r="Q932" s="245"/>
      <c r="R932" s="14"/>
      <c r="S932" s="247"/>
      <c r="T932" s="248"/>
      <c r="U932" s="14"/>
      <c r="V932" s="249"/>
      <c r="W932" s="245"/>
      <c r="X932" s="14"/>
      <c r="Y932" s="247"/>
      <c r="Z932" s="245"/>
      <c r="AA932" s="14"/>
      <c r="AB932" s="14"/>
      <c r="AC932" s="14"/>
      <c r="AD932" s="14"/>
      <c r="AE932" s="16"/>
    </row>
    <row r="933" customFormat="false" ht="38.05" hidden="false" customHeight="true" outlineLevel="0" collapsed="false">
      <c r="A933" s="18" t="s">
        <v>21</v>
      </c>
      <c r="B933" s="18"/>
      <c r="C933" s="18" t="s">
        <v>23</v>
      </c>
      <c r="D933" s="18" t="s">
        <v>24</v>
      </c>
      <c r="E933" s="18" t="s">
        <v>25</v>
      </c>
      <c r="F933" s="19" t="s">
        <v>26</v>
      </c>
      <c r="G933" s="18"/>
      <c r="H933" s="20"/>
      <c r="I933" s="21"/>
      <c r="J933" s="22"/>
      <c r="K933" s="20"/>
      <c r="L933" s="21"/>
      <c r="M933" s="22"/>
      <c r="N933" s="20"/>
      <c r="O933" s="21"/>
      <c r="P933" s="22"/>
      <c r="Q933" s="20"/>
      <c r="R933" s="21"/>
      <c r="S933" s="22"/>
      <c r="T933" s="23"/>
      <c r="U933" s="21"/>
      <c r="V933" s="22"/>
      <c r="W933" s="20"/>
      <c r="X933" s="21"/>
      <c r="Y933" s="22"/>
      <c r="Z933" s="20"/>
      <c r="AA933" s="21"/>
      <c r="AB933" s="22"/>
      <c r="AC933" s="18"/>
      <c r="AD933" s="18"/>
      <c r="AE933" s="18"/>
    </row>
    <row r="934" customFormat="false" ht="48.05" hidden="false" customHeight="true" outlineLevel="0" collapsed="false">
      <c r="A934" s="101" t="s">
        <v>2649</v>
      </c>
      <c r="B934" s="153"/>
      <c r="C934" s="103" t="s">
        <v>109</v>
      </c>
      <c r="D934" s="104" t="n">
        <v>13.87</v>
      </c>
      <c r="E934" s="160" t="n">
        <v>250203</v>
      </c>
      <c r="F934" s="161" t="n">
        <v>45691</v>
      </c>
      <c r="G934" s="107" t="s">
        <v>111</v>
      </c>
      <c r="H934" s="108"/>
      <c r="I934" s="109" t="s">
        <v>27</v>
      </c>
      <c r="J934" s="110"/>
      <c r="K934" s="108"/>
      <c r="L934" s="109" t="s">
        <v>28</v>
      </c>
      <c r="M934" s="110"/>
      <c r="N934" s="108"/>
      <c r="O934" s="109" t="s">
        <v>29</v>
      </c>
      <c r="P934" s="110"/>
      <c r="Q934" s="108"/>
      <c r="R934" s="109" t="s">
        <v>30</v>
      </c>
      <c r="S934" s="110"/>
      <c r="T934" s="111"/>
      <c r="U934" s="109" t="s">
        <v>112</v>
      </c>
      <c r="V934" s="110"/>
      <c r="W934" s="108"/>
      <c r="X934" s="109" t="s">
        <v>32</v>
      </c>
      <c r="Y934" s="110"/>
      <c r="Z934" s="108"/>
      <c r="AA934" s="109" t="s">
        <v>98</v>
      </c>
      <c r="AB934" s="110"/>
      <c r="AC934" s="112" t="s">
        <v>34</v>
      </c>
      <c r="AD934" s="112"/>
      <c r="AE934" s="112"/>
      <c r="BM934" s="113"/>
      <c r="BN934" s="113"/>
      <c r="BO934" s="113"/>
      <c r="BP934" s="113"/>
      <c r="BQ934" s="113"/>
      <c r="BR934" s="113"/>
      <c r="BS934" s="113"/>
      <c r="BT934" s="113"/>
      <c r="BU934" s="113"/>
      <c r="BV934" s="113"/>
      <c r="BW934" s="113"/>
      <c r="BX934" s="113"/>
      <c r="BY934" s="113"/>
      <c r="BZ934" s="113"/>
      <c r="CA934" s="113"/>
      <c r="CB934" s="113"/>
      <c r="CC934" s="113"/>
      <c r="CD934" s="113"/>
      <c r="CE934" s="113"/>
      <c r="CF934" s="113"/>
      <c r="CG934" s="113"/>
      <c r="CH934" s="113"/>
      <c r="CI934" s="113"/>
      <c r="CJ934" s="113"/>
      <c r="CK934" s="113"/>
      <c r="CL934" s="113"/>
      <c r="CM934" s="113"/>
      <c r="CN934" s="113"/>
      <c r="CO934" s="113"/>
      <c r="CP934" s="113"/>
      <c r="CQ934" s="113"/>
      <c r="CR934" s="113"/>
      <c r="CS934" s="113"/>
      <c r="CT934" s="113"/>
      <c r="CU934" s="113"/>
      <c r="CV934" s="113"/>
      <c r="CW934" s="113"/>
      <c r="CX934" s="113"/>
      <c r="CY934" s="113"/>
      <c r="CZ934" s="113"/>
      <c r="DA934" s="113"/>
      <c r="DB934" s="113"/>
      <c r="DC934" s="113"/>
      <c r="DD934" s="113"/>
      <c r="DE934" s="113"/>
      <c r="DF934" s="113"/>
      <c r="DG934" s="113"/>
      <c r="DH934" s="113"/>
      <c r="DI934" s="113"/>
      <c r="DJ934" s="113"/>
      <c r="DK934" s="113"/>
      <c r="DL934" s="113"/>
      <c r="DM934" s="113"/>
      <c r="DN934" s="113"/>
      <c r="DO934" s="113"/>
      <c r="DP934" s="113"/>
      <c r="DQ934" s="113"/>
      <c r="DR934" s="113"/>
      <c r="DS934" s="113"/>
      <c r="DT934" s="113"/>
      <c r="DU934" s="113"/>
      <c r="DV934" s="113"/>
      <c r="DW934" s="113"/>
      <c r="DX934" s="113"/>
      <c r="DY934" s="113"/>
      <c r="DZ934" s="113"/>
      <c r="EA934" s="113"/>
      <c r="EB934" s="113"/>
      <c r="EC934" s="113"/>
      <c r="ED934" s="113"/>
      <c r="EE934" s="113"/>
      <c r="EF934" s="113"/>
      <c r="EG934" s="113"/>
      <c r="EH934" s="113"/>
      <c r="EI934" s="113"/>
      <c r="EJ934" s="113"/>
      <c r="EK934" s="113"/>
      <c r="EL934" s="113"/>
      <c r="EM934" s="113"/>
      <c r="EN934" s="113"/>
      <c r="EO934" s="113"/>
      <c r="EP934" s="113"/>
      <c r="EQ934" s="113"/>
      <c r="ER934" s="113"/>
      <c r="ES934" s="113"/>
      <c r="ET934" s="113"/>
      <c r="EU934" s="113"/>
      <c r="EV934" s="113"/>
      <c r="EW934" s="113"/>
      <c r="EX934" s="113"/>
      <c r="EY934" s="113"/>
      <c r="EZ934" s="113"/>
      <c r="FA934" s="113"/>
      <c r="FB934" s="113"/>
      <c r="FC934" s="113"/>
      <c r="FD934" s="113"/>
      <c r="FE934" s="113"/>
      <c r="FF934" s="113"/>
      <c r="FG934" s="113"/>
      <c r="FH934" s="113"/>
      <c r="FI934" s="113"/>
      <c r="FJ934" s="113"/>
      <c r="FK934" s="113"/>
      <c r="FL934" s="113"/>
      <c r="FM934" s="113"/>
      <c r="FN934" s="113"/>
      <c r="FO934" s="113"/>
      <c r="FP934" s="113"/>
      <c r="FQ934" s="113"/>
      <c r="FR934" s="113"/>
      <c r="FS934" s="113"/>
      <c r="FT934" s="113"/>
      <c r="FU934" s="113"/>
      <c r="FV934" s="113"/>
      <c r="FW934" s="113"/>
      <c r="FX934" s="113"/>
      <c r="FY934" s="113"/>
      <c r="FZ934" s="113"/>
      <c r="GA934" s="113"/>
      <c r="GB934" s="113"/>
      <c r="GC934" s="113"/>
      <c r="GD934" s="113"/>
      <c r="GE934" s="113"/>
      <c r="GF934" s="113"/>
      <c r="GG934" s="113"/>
      <c r="GH934" s="113"/>
      <c r="GI934" s="113"/>
      <c r="GJ934" s="113"/>
      <c r="GK934" s="113"/>
      <c r="GL934" s="113"/>
      <c r="GM934" s="113"/>
      <c r="GN934" s="113"/>
      <c r="GO934" s="113"/>
      <c r="GP934" s="113"/>
      <c r="GQ934" s="113"/>
      <c r="GR934" s="113"/>
      <c r="GS934" s="113"/>
      <c r="GT934" s="113"/>
      <c r="GU934" s="113"/>
      <c r="GV934" s="113"/>
      <c r="GW934" s="113"/>
      <c r="GX934" s="113"/>
      <c r="GY934" s="113"/>
      <c r="GZ934" s="113"/>
      <c r="HA934" s="113"/>
      <c r="HB934" s="113"/>
      <c r="HC934" s="113"/>
      <c r="HD934" s="113"/>
      <c r="HE934" s="113"/>
      <c r="HF934" s="113"/>
      <c r="HG934" s="113"/>
      <c r="HH934" s="113"/>
      <c r="HI934" s="113"/>
      <c r="HJ934" s="113"/>
      <c r="HK934" s="113"/>
      <c r="HL934" s="113"/>
      <c r="HM934" s="113"/>
      <c r="HN934" s="113"/>
      <c r="HO934" s="113"/>
      <c r="HP934" s="113"/>
      <c r="HQ934" s="113"/>
      <c r="HR934" s="113"/>
      <c r="HS934" s="113"/>
      <c r="HT934" s="113"/>
      <c r="HU934" s="113"/>
      <c r="HV934" s="113"/>
      <c r="HW934" s="113"/>
      <c r="HX934" s="113"/>
      <c r="HY934" s="113"/>
      <c r="HZ934" s="113"/>
      <c r="IA934" s="113"/>
      <c r="IB934" s="113"/>
      <c r="IC934" s="113"/>
      <c r="ID934" s="113"/>
      <c r="IE934" s="113"/>
      <c r="IF934" s="113"/>
      <c r="IG934" s="113"/>
      <c r="IH934" s="113"/>
      <c r="II934" s="113"/>
      <c r="IJ934" s="113"/>
      <c r="IK934" s="113"/>
      <c r="IL934" s="113"/>
      <c r="IM934" s="113"/>
      <c r="IN934" s="113"/>
      <c r="IO934" s="113"/>
      <c r="IP934" s="113"/>
      <c r="IQ934" s="113"/>
      <c r="IR934" s="113"/>
      <c r="IS934" s="113"/>
      <c r="IT934" s="113"/>
      <c r="IU934" s="113"/>
      <c r="IV934" s="113"/>
    </row>
    <row r="935" customFormat="false" ht="43.9" hidden="false" customHeight="true" outlineLevel="0" collapsed="false">
      <c r="A935" s="114" t="s">
        <v>41</v>
      </c>
      <c r="B935" s="153"/>
      <c r="C935" s="115"/>
      <c r="D935" s="116"/>
      <c r="E935" s="116"/>
      <c r="F935" s="156"/>
      <c r="G935" s="107" t="s">
        <v>37</v>
      </c>
      <c r="H935" s="118" t="n">
        <v>0.1013</v>
      </c>
      <c r="I935" s="119" t="s">
        <v>39</v>
      </c>
      <c r="J935" s="120" t="n">
        <v>0.04287</v>
      </c>
      <c r="K935" s="118" t="n">
        <v>0.4902</v>
      </c>
      <c r="L935" s="119" t="s">
        <v>39</v>
      </c>
      <c r="M935" s="120" t="n">
        <v>0.1985</v>
      </c>
      <c r="N935" s="118" t="n">
        <v>0.02093</v>
      </c>
      <c r="O935" s="119" t="s">
        <v>39</v>
      </c>
      <c r="P935" s="120" t="n">
        <v>0.009819</v>
      </c>
      <c r="Q935" s="118" t="n">
        <v>0.173</v>
      </c>
      <c r="R935" s="119" t="s">
        <v>39</v>
      </c>
      <c r="S935" s="120" t="n">
        <v>0.04129</v>
      </c>
      <c r="T935" s="124" t="n">
        <v>7.8754</v>
      </c>
      <c r="U935" s="125" t="s">
        <v>39</v>
      </c>
      <c r="V935" s="126" t="n">
        <v>2.35</v>
      </c>
      <c r="W935" s="152" t="s">
        <v>2650</v>
      </c>
      <c r="X935" s="119"/>
      <c r="Y935" s="120"/>
      <c r="Z935" s="118" t="n">
        <v>0.2583</v>
      </c>
      <c r="AA935" s="119" t="s">
        <v>39</v>
      </c>
      <c r="AB935" s="120" t="n">
        <v>0.08714</v>
      </c>
      <c r="AC935" s="127"/>
      <c r="AD935" s="127"/>
      <c r="AE935" s="127"/>
      <c r="BM935" s="113"/>
      <c r="BN935" s="113"/>
      <c r="BO935" s="113"/>
      <c r="BP935" s="113"/>
      <c r="BQ935" s="113"/>
      <c r="BR935" s="113"/>
      <c r="BS935" s="113"/>
      <c r="BT935" s="113"/>
      <c r="BU935" s="113"/>
      <c r="BV935" s="113"/>
      <c r="BW935" s="113"/>
      <c r="BX935" s="113"/>
      <c r="BY935" s="113"/>
      <c r="BZ935" s="113"/>
      <c r="CA935" s="113"/>
      <c r="CB935" s="113"/>
      <c r="CC935" s="113"/>
      <c r="CD935" s="113"/>
      <c r="CE935" s="113"/>
      <c r="CF935" s="113"/>
      <c r="CG935" s="113"/>
      <c r="CH935" s="113"/>
      <c r="CI935" s="113"/>
      <c r="CJ935" s="113"/>
      <c r="CK935" s="113"/>
      <c r="CL935" s="113"/>
      <c r="CM935" s="113"/>
      <c r="CN935" s="113"/>
      <c r="CO935" s="113"/>
      <c r="CP935" s="113"/>
      <c r="CQ935" s="113"/>
      <c r="CR935" s="113"/>
      <c r="CS935" s="113"/>
      <c r="CT935" s="113"/>
      <c r="CU935" s="113"/>
      <c r="CV935" s="113"/>
      <c r="CW935" s="113"/>
      <c r="CX935" s="113"/>
      <c r="CY935" s="113"/>
      <c r="CZ935" s="113"/>
      <c r="DA935" s="113"/>
      <c r="DB935" s="113"/>
      <c r="DC935" s="113"/>
      <c r="DD935" s="113"/>
      <c r="DE935" s="113"/>
      <c r="DF935" s="113"/>
      <c r="DG935" s="113"/>
      <c r="DH935" s="113"/>
      <c r="DI935" s="113"/>
      <c r="DJ935" s="113"/>
      <c r="DK935" s="113"/>
      <c r="DL935" s="113"/>
      <c r="DM935" s="113"/>
      <c r="DN935" s="113"/>
      <c r="DO935" s="113"/>
      <c r="DP935" s="113"/>
      <c r="DQ935" s="113"/>
      <c r="DR935" s="113"/>
      <c r="DS935" s="113"/>
      <c r="DT935" s="113"/>
      <c r="DU935" s="113"/>
      <c r="DV935" s="113"/>
      <c r="DW935" s="113"/>
      <c r="DX935" s="113"/>
      <c r="DY935" s="113"/>
      <c r="DZ935" s="113"/>
      <c r="EA935" s="113"/>
      <c r="EB935" s="113"/>
      <c r="EC935" s="113"/>
      <c r="ED935" s="113"/>
      <c r="EE935" s="113"/>
      <c r="EF935" s="113"/>
      <c r="EG935" s="113"/>
      <c r="EH935" s="113"/>
      <c r="EI935" s="113"/>
      <c r="EJ935" s="113"/>
      <c r="EK935" s="113"/>
      <c r="EL935" s="113"/>
      <c r="EM935" s="113"/>
      <c r="EN935" s="113"/>
      <c r="EO935" s="113"/>
      <c r="EP935" s="113"/>
      <c r="EQ935" s="113"/>
      <c r="ER935" s="113"/>
      <c r="ES935" s="113"/>
      <c r="ET935" s="113"/>
      <c r="EU935" s="113"/>
      <c r="EV935" s="113"/>
      <c r="EW935" s="113"/>
      <c r="EX935" s="113"/>
      <c r="EY935" s="113"/>
      <c r="EZ935" s="113"/>
      <c r="FA935" s="113"/>
      <c r="FB935" s="113"/>
      <c r="FC935" s="113"/>
      <c r="FD935" s="113"/>
      <c r="FE935" s="113"/>
      <c r="FF935" s="113"/>
      <c r="FG935" s="113"/>
      <c r="FH935" s="113"/>
      <c r="FI935" s="113"/>
      <c r="FJ935" s="113"/>
      <c r="FK935" s="113"/>
      <c r="FL935" s="113"/>
      <c r="FM935" s="113"/>
      <c r="FN935" s="113"/>
      <c r="FO935" s="113"/>
      <c r="FP935" s="113"/>
      <c r="FQ935" s="113"/>
      <c r="FR935" s="113"/>
      <c r="FS935" s="113"/>
      <c r="FT935" s="113"/>
      <c r="FU935" s="113"/>
      <c r="FV935" s="113"/>
      <c r="FW935" s="113"/>
      <c r="FX935" s="113"/>
      <c r="FY935" s="113"/>
      <c r="FZ935" s="113"/>
      <c r="GA935" s="113"/>
      <c r="GB935" s="113"/>
      <c r="GC935" s="113"/>
      <c r="GD935" s="113"/>
      <c r="GE935" s="113"/>
      <c r="GF935" s="113"/>
      <c r="GG935" s="113"/>
      <c r="GH935" s="113"/>
      <c r="GI935" s="113"/>
      <c r="GJ935" s="113"/>
      <c r="GK935" s="113"/>
      <c r="GL935" s="113"/>
      <c r="GM935" s="113"/>
      <c r="GN935" s="113"/>
      <c r="GO935" s="113"/>
      <c r="GP935" s="113"/>
      <c r="GQ935" s="113"/>
      <c r="GR935" s="113"/>
      <c r="GS935" s="113"/>
      <c r="GT935" s="113"/>
      <c r="GU935" s="113"/>
      <c r="GV935" s="113"/>
      <c r="GW935" s="113"/>
      <c r="GX935" s="113"/>
      <c r="GY935" s="113"/>
      <c r="GZ935" s="113"/>
      <c r="HA935" s="113"/>
      <c r="HB935" s="113"/>
      <c r="HC935" s="113"/>
      <c r="HD935" s="113"/>
      <c r="HE935" s="113"/>
      <c r="HF935" s="113"/>
      <c r="HG935" s="113"/>
      <c r="HH935" s="113"/>
      <c r="HI935" s="113"/>
      <c r="HJ935" s="113"/>
      <c r="HK935" s="113"/>
      <c r="HL935" s="113"/>
      <c r="HM935" s="113"/>
      <c r="HN935" s="113"/>
      <c r="HO935" s="113"/>
      <c r="HP935" s="113"/>
      <c r="HQ935" s="113"/>
      <c r="HR935" s="113"/>
      <c r="HS935" s="113"/>
      <c r="HT935" s="113"/>
      <c r="HU935" s="113"/>
      <c r="HV935" s="113"/>
      <c r="HW935" s="113"/>
      <c r="HX935" s="113"/>
      <c r="HY935" s="113"/>
      <c r="HZ935" s="113"/>
      <c r="IA935" s="113"/>
      <c r="IB935" s="113"/>
      <c r="IC935" s="113"/>
      <c r="ID935" s="113"/>
      <c r="IE935" s="113"/>
      <c r="IF935" s="113"/>
      <c r="IG935" s="113"/>
      <c r="IH935" s="113"/>
      <c r="II935" s="113"/>
      <c r="IJ935" s="113"/>
      <c r="IK935" s="113"/>
      <c r="IL935" s="113"/>
      <c r="IM935" s="113"/>
      <c r="IN935" s="113"/>
      <c r="IO935" s="113"/>
      <c r="IP935" s="113"/>
      <c r="IQ935" s="113"/>
      <c r="IR935" s="113"/>
      <c r="IS935" s="113"/>
      <c r="IT935" s="113"/>
      <c r="IU935" s="113"/>
      <c r="IV935" s="113"/>
    </row>
    <row r="936" customFormat="false" ht="50.55" hidden="false" customHeight="true" outlineLevel="0" collapsed="false">
      <c r="A936" s="114"/>
      <c r="B936" s="162"/>
      <c r="C936" s="114"/>
      <c r="D936" s="114"/>
      <c r="E936" s="114"/>
      <c r="F936" s="157"/>
      <c r="G936" s="107"/>
      <c r="H936" s="128"/>
      <c r="I936" s="125"/>
      <c r="J936" s="129"/>
      <c r="K936" s="128"/>
      <c r="L936" s="125"/>
      <c r="M936" s="129"/>
      <c r="N936" s="128"/>
      <c r="O936" s="125"/>
      <c r="P936" s="129"/>
      <c r="Q936" s="128"/>
      <c r="R936" s="125"/>
      <c r="S936" s="130"/>
      <c r="T936" s="128"/>
      <c r="U936" s="125"/>
      <c r="V936" s="129"/>
      <c r="W936" s="131"/>
      <c r="X936" s="125"/>
      <c r="Y936" s="130"/>
      <c r="Z936" s="131"/>
      <c r="AA936" s="125"/>
      <c r="AB936" s="130"/>
      <c r="AC936" s="132"/>
      <c r="AD936" s="125"/>
      <c r="AE936" s="133"/>
      <c r="BM936" s="113"/>
      <c r="BN936" s="113"/>
      <c r="BO936" s="113"/>
      <c r="BP936" s="113"/>
      <c r="BQ936" s="113"/>
      <c r="BR936" s="113"/>
      <c r="BS936" s="113"/>
      <c r="BT936" s="113"/>
      <c r="BU936" s="113"/>
      <c r="BV936" s="113"/>
      <c r="BW936" s="113"/>
      <c r="BX936" s="113"/>
      <c r="BY936" s="113"/>
      <c r="BZ936" s="113"/>
      <c r="CA936" s="113"/>
      <c r="CB936" s="113"/>
      <c r="CC936" s="113"/>
      <c r="CD936" s="113"/>
      <c r="CE936" s="113"/>
      <c r="CF936" s="113"/>
      <c r="CG936" s="113"/>
      <c r="CH936" s="113"/>
      <c r="CI936" s="113"/>
      <c r="CJ936" s="113"/>
      <c r="CK936" s="113"/>
      <c r="CL936" s="113"/>
      <c r="CM936" s="113"/>
      <c r="CN936" s="113"/>
      <c r="CO936" s="113"/>
      <c r="CP936" s="113"/>
      <c r="CQ936" s="113"/>
      <c r="CR936" s="113"/>
      <c r="CS936" s="113"/>
      <c r="CT936" s="113"/>
      <c r="CU936" s="113"/>
      <c r="CV936" s="113"/>
      <c r="CW936" s="113"/>
      <c r="CX936" s="113"/>
      <c r="CY936" s="113"/>
      <c r="CZ936" s="113"/>
      <c r="DA936" s="113"/>
      <c r="DB936" s="113"/>
      <c r="DC936" s="113"/>
      <c r="DD936" s="113"/>
      <c r="DE936" s="113"/>
      <c r="DF936" s="113"/>
      <c r="DG936" s="113"/>
      <c r="DH936" s="113"/>
      <c r="DI936" s="113"/>
      <c r="DJ936" s="113"/>
      <c r="DK936" s="113"/>
      <c r="DL936" s="113"/>
      <c r="DM936" s="113"/>
      <c r="DN936" s="113"/>
      <c r="DO936" s="113"/>
      <c r="DP936" s="113"/>
      <c r="DQ936" s="113"/>
      <c r="DR936" s="113"/>
      <c r="DS936" s="113"/>
      <c r="DT936" s="113"/>
      <c r="DU936" s="113"/>
      <c r="DV936" s="113"/>
      <c r="DW936" s="113"/>
      <c r="DX936" s="113"/>
      <c r="DY936" s="113"/>
      <c r="DZ936" s="113"/>
      <c r="EA936" s="113"/>
      <c r="EB936" s="113"/>
      <c r="EC936" s="113"/>
      <c r="ED936" s="113"/>
      <c r="EE936" s="113"/>
      <c r="EF936" s="113"/>
      <c r="EG936" s="113"/>
      <c r="EH936" s="113"/>
      <c r="EI936" s="113"/>
      <c r="EJ936" s="113"/>
      <c r="EK936" s="113"/>
      <c r="EL936" s="113"/>
      <c r="EM936" s="113"/>
      <c r="EN936" s="113"/>
      <c r="EO936" s="113"/>
      <c r="EP936" s="113"/>
      <c r="EQ936" s="113"/>
      <c r="ER936" s="113"/>
      <c r="ES936" s="113"/>
      <c r="ET936" s="113"/>
      <c r="EU936" s="113"/>
      <c r="EV936" s="113"/>
      <c r="EW936" s="113"/>
      <c r="EX936" s="113"/>
      <c r="EY936" s="113"/>
      <c r="EZ936" s="113"/>
      <c r="FA936" s="113"/>
      <c r="FB936" s="113"/>
      <c r="FC936" s="113"/>
      <c r="FD936" s="113"/>
      <c r="FE936" s="113"/>
      <c r="FF936" s="113"/>
      <c r="FG936" s="113"/>
      <c r="FH936" s="113"/>
      <c r="FI936" s="113"/>
      <c r="FJ936" s="113"/>
      <c r="FK936" s="113"/>
      <c r="FL936" s="113"/>
      <c r="FM936" s="113"/>
      <c r="FN936" s="113"/>
      <c r="FO936" s="113"/>
      <c r="FP936" s="113"/>
      <c r="FQ936" s="113"/>
      <c r="FR936" s="113"/>
      <c r="FS936" s="113"/>
      <c r="FT936" s="113"/>
      <c r="FU936" s="113"/>
      <c r="FV936" s="113"/>
      <c r="FW936" s="113"/>
      <c r="FX936" s="113"/>
      <c r="FY936" s="113"/>
      <c r="FZ936" s="113"/>
      <c r="GA936" s="113"/>
      <c r="GB936" s="113"/>
      <c r="GC936" s="113"/>
      <c r="GD936" s="113"/>
      <c r="GE936" s="113"/>
      <c r="GF936" s="113"/>
      <c r="GG936" s="113"/>
      <c r="GH936" s="113"/>
      <c r="GI936" s="113"/>
      <c r="GJ936" s="113"/>
      <c r="GK936" s="113"/>
      <c r="GL936" s="113"/>
      <c r="GM936" s="113"/>
      <c r="GN936" s="113"/>
      <c r="GO936" s="113"/>
      <c r="GP936" s="113"/>
      <c r="GQ936" s="113"/>
      <c r="GR936" s="113"/>
      <c r="GS936" s="113"/>
      <c r="GT936" s="113"/>
      <c r="GU936" s="113"/>
      <c r="GV936" s="113"/>
      <c r="GW936" s="113"/>
      <c r="GX936" s="113"/>
      <c r="GY936" s="113"/>
      <c r="GZ936" s="113"/>
      <c r="HA936" s="113"/>
      <c r="HB936" s="113"/>
      <c r="HC936" s="113"/>
      <c r="HD936" s="113"/>
      <c r="HE936" s="113"/>
      <c r="HF936" s="113"/>
      <c r="HG936" s="113"/>
      <c r="HH936" s="113"/>
      <c r="HI936" s="113"/>
      <c r="HJ936" s="113"/>
      <c r="HK936" s="113"/>
      <c r="HL936" s="113"/>
      <c r="HM936" s="113"/>
      <c r="HN936" s="113"/>
      <c r="HO936" s="113"/>
      <c r="HP936" s="113"/>
      <c r="HQ936" s="113"/>
      <c r="HR936" s="113"/>
      <c r="HS936" s="113"/>
      <c r="HT936" s="113"/>
      <c r="HU936" s="113"/>
      <c r="HV936" s="113"/>
      <c r="HW936" s="113"/>
      <c r="HX936" s="113"/>
      <c r="HY936" s="113"/>
      <c r="HZ936" s="113"/>
      <c r="IA936" s="113"/>
      <c r="IB936" s="113"/>
      <c r="IC936" s="113"/>
      <c r="ID936" s="113"/>
      <c r="IE936" s="113"/>
      <c r="IF936" s="113"/>
      <c r="IG936" s="113"/>
      <c r="IH936" s="113"/>
      <c r="II936" s="113"/>
      <c r="IJ936" s="113"/>
      <c r="IK936" s="113"/>
      <c r="IL936" s="113"/>
      <c r="IM936" s="113"/>
      <c r="IN936" s="113"/>
      <c r="IO936" s="113"/>
      <c r="IP936" s="113"/>
      <c r="IQ936" s="113"/>
      <c r="IR936" s="113"/>
      <c r="IS936" s="113"/>
      <c r="IT936" s="113"/>
      <c r="IU936" s="113"/>
      <c r="IV936" s="113"/>
    </row>
    <row r="937" customFormat="false" ht="34.3" hidden="false" customHeight="true" outlineLevel="0" collapsed="false">
      <c r="A937" s="114"/>
      <c r="B937" s="162"/>
      <c r="C937" s="103"/>
      <c r="D937" s="114"/>
      <c r="E937" s="114"/>
      <c r="F937" s="157"/>
      <c r="G937" s="107" t="s">
        <v>111</v>
      </c>
      <c r="H937" s="134" t="s">
        <v>115</v>
      </c>
      <c r="I937" s="134"/>
      <c r="J937" s="134"/>
      <c r="K937" s="108"/>
      <c r="L937" s="109" t="s">
        <v>80</v>
      </c>
      <c r="M937" s="110"/>
      <c r="N937" s="135"/>
      <c r="O937" s="109" t="s">
        <v>116</v>
      </c>
      <c r="P937" s="136"/>
      <c r="Q937" s="135"/>
      <c r="R937" s="109" t="s">
        <v>117</v>
      </c>
      <c r="S937" s="136"/>
      <c r="T937" s="134"/>
      <c r="U937" s="134"/>
      <c r="V937" s="134"/>
      <c r="W937" s="111"/>
      <c r="X937" s="109"/>
      <c r="Y937" s="137"/>
      <c r="Z937" s="111"/>
      <c r="AA937" s="109"/>
      <c r="AB937" s="137"/>
      <c r="AC937" s="108"/>
      <c r="AD937" s="109"/>
      <c r="AE937" s="110"/>
      <c r="BM937" s="113"/>
      <c r="BN937" s="113"/>
      <c r="BO937" s="113"/>
      <c r="BP937" s="113"/>
      <c r="BQ937" s="113"/>
      <c r="BR937" s="113"/>
      <c r="BS937" s="113"/>
      <c r="BT937" s="113"/>
      <c r="BU937" s="113"/>
      <c r="BV937" s="113"/>
      <c r="BW937" s="113"/>
      <c r="BX937" s="113"/>
      <c r="BY937" s="113"/>
      <c r="BZ937" s="113"/>
      <c r="CA937" s="113"/>
      <c r="CB937" s="113"/>
      <c r="CC937" s="113"/>
      <c r="CD937" s="113"/>
      <c r="CE937" s="113"/>
      <c r="CF937" s="113"/>
      <c r="CG937" s="113"/>
      <c r="CH937" s="113"/>
      <c r="CI937" s="113"/>
      <c r="CJ937" s="113"/>
      <c r="CK937" s="113"/>
      <c r="CL937" s="113"/>
      <c r="CM937" s="113"/>
      <c r="CN937" s="113"/>
      <c r="CO937" s="113"/>
      <c r="CP937" s="113"/>
      <c r="CQ937" s="113"/>
      <c r="CR937" s="113"/>
      <c r="CS937" s="113"/>
      <c r="CT937" s="113"/>
      <c r="CU937" s="113"/>
      <c r="CV937" s="113"/>
      <c r="CW937" s="113"/>
      <c r="CX937" s="113"/>
      <c r="CY937" s="113"/>
      <c r="CZ937" s="113"/>
      <c r="DA937" s="113"/>
      <c r="DB937" s="113"/>
      <c r="DC937" s="113"/>
      <c r="DD937" s="113"/>
      <c r="DE937" s="113"/>
      <c r="DF937" s="113"/>
      <c r="DG937" s="113"/>
      <c r="DH937" s="113"/>
      <c r="DI937" s="113"/>
      <c r="DJ937" s="113"/>
      <c r="DK937" s="113"/>
      <c r="DL937" s="113"/>
      <c r="DM937" s="113"/>
      <c r="DN937" s="113"/>
      <c r="DO937" s="113"/>
      <c r="DP937" s="113"/>
      <c r="DQ937" s="113"/>
      <c r="DR937" s="113"/>
      <c r="DS937" s="113"/>
      <c r="DT937" s="113"/>
      <c r="DU937" s="113"/>
      <c r="DV937" s="113"/>
      <c r="DW937" s="113"/>
      <c r="DX937" s="113"/>
      <c r="DY937" s="113"/>
      <c r="DZ937" s="113"/>
      <c r="EA937" s="113"/>
      <c r="EB937" s="113"/>
      <c r="EC937" s="113"/>
      <c r="ED937" s="113"/>
      <c r="EE937" s="113"/>
      <c r="EF937" s="113"/>
      <c r="EG937" s="113"/>
      <c r="EH937" s="113"/>
      <c r="EI937" s="113"/>
      <c r="EJ937" s="113"/>
      <c r="EK937" s="113"/>
      <c r="EL937" s="113"/>
      <c r="EM937" s="113"/>
      <c r="EN937" s="113"/>
      <c r="EO937" s="113"/>
      <c r="EP937" s="113"/>
      <c r="EQ937" s="113"/>
      <c r="ER937" s="113"/>
      <c r="ES937" s="113"/>
      <c r="ET937" s="113"/>
      <c r="EU937" s="113"/>
      <c r="EV937" s="113"/>
      <c r="EW937" s="113"/>
      <c r="EX937" s="113"/>
      <c r="EY937" s="113"/>
      <c r="EZ937" s="113"/>
      <c r="FA937" s="113"/>
      <c r="FB937" s="113"/>
      <c r="FC937" s="113"/>
      <c r="FD937" s="113"/>
      <c r="FE937" s="113"/>
      <c r="FF937" s="113"/>
      <c r="FG937" s="113"/>
      <c r="FH937" s="113"/>
      <c r="FI937" s="113"/>
      <c r="FJ937" s="113"/>
      <c r="FK937" s="113"/>
      <c r="FL937" s="113"/>
      <c r="FM937" s="113"/>
      <c r="FN937" s="113"/>
      <c r="FO937" s="113"/>
      <c r="FP937" s="113"/>
      <c r="FQ937" s="113"/>
      <c r="FR937" s="113"/>
      <c r="FS937" s="113"/>
      <c r="FT937" s="113"/>
      <c r="FU937" s="113"/>
      <c r="FV937" s="113"/>
      <c r="FW937" s="113"/>
      <c r="FX937" s="113"/>
      <c r="FY937" s="113"/>
      <c r="FZ937" s="113"/>
      <c r="GA937" s="113"/>
      <c r="GB937" s="113"/>
      <c r="GC937" s="113"/>
      <c r="GD937" s="113"/>
      <c r="GE937" s="113"/>
      <c r="GF937" s="113"/>
      <c r="GG937" s="113"/>
      <c r="GH937" s="113"/>
      <c r="GI937" s="113"/>
      <c r="GJ937" s="113"/>
      <c r="GK937" s="113"/>
      <c r="GL937" s="113"/>
      <c r="GM937" s="113"/>
      <c r="GN937" s="113"/>
      <c r="GO937" s="113"/>
      <c r="GP937" s="113"/>
      <c r="GQ937" s="113"/>
      <c r="GR937" s="113"/>
      <c r="GS937" s="113"/>
      <c r="GT937" s="113"/>
      <c r="GU937" s="113"/>
      <c r="GV937" s="113"/>
      <c r="GW937" s="113"/>
      <c r="GX937" s="113"/>
      <c r="GY937" s="113"/>
      <c r="GZ937" s="113"/>
      <c r="HA937" s="113"/>
      <c r="HB937" s="113"/>
      <c r="HC937" s="113"/>
      <c r="HD937" s="113"/>
      <c r="HE937" s="113"/>
      <c r="HF937" s="113"/>
      <c r="HG937" s="113"/>
      <c r="HH937" s="113"/>
      <c r="HI937" s="113"/>
      <c r="HJ937" s="113"/>
      <c r="HK937" s="113"/>
      <c r="HL937" s="113"/>
      <c r="HM937" s="113"/>
      <c r="HN937" s="113"/>
      <c r="HO937" s="113"/>
      <c r="HP937" s="113"/>
      <c r="HQ937" s="113"/>
      <c r="HR937" s="113"/>
      <c r="HS937" s="113"/>
      <c r="HT937" s="113"/>
      <c r="HU937" s="113"/>
      <c r="HV937" s="113"/>
      <c r="HW937" s="113"/>
      <c r="HX937" s="113"/>
      <c r="HY937" s="113"/>
      <c r="HZ937" s="113"/>
      <c r="IA937" s="113"/>
      <c r="IB937" s="113"/>
      <c r="IC937" s="113"/>
      <c r="ID937" s="113"/>
      <c r="IE937" s="113"/>
      <c r="IF937" s="113"/>
      <c r="IG937" s="113"/>
      <c r="IH937" s="113"/>
      <c r="II937" s="113"/>
      <c r="IJ937" s="113"/>
      <c r="IK937" s="113"/>
      <c r="IL937" s="113"/>
      <c r="IM937" s="113"/>
      <c r="IN937" s="113"/>
      <c r="IO937" s="113"/>
      <c r="IP937" s="113"/>
      <c r="IQ937" s="113"/>
      <c r="IR937" s="113"/>
      <c r="IS937" s="113"/>
      <c r="IT937" s="113"/>
      <c r="IU937" s="113"/>
      <c r="IV937" s="113"/>
    </row>
    <row r="938" customFormat="false" ht="46.4" hidden="false" customHeight="true" outlineLevel="0" collapsed="false">
      <c r="A938" s="114"/>
      <c r="B938" s="114"/>
      <c r="C938" s="103"/>
      <c r="D938" s="114"/>
      <c r="E938" s="114"/>
      <c r="F938" s="117"/>
      <c r="G938" s="107" t="s">
        <v>118</v>
      </c>
      <c r="H938" s="138" t="s">
        <v>2651</v>
      </c>
      <c r="I938" s="139"/>
      <c r="J938" s="140"/>
      <c r="K938" s="158" t="s">
        <v>61</v>
      </c>
      <c r="L938" s="142"/>
      <c r="M938" s="126"/>
      <c r="N938" s="118" t="s">
        <v>2652</v>
      </c>
      <c r="O938" s="119"/>
      <c r="P938" s="120"/>
      <c r="Q938" s="118" t="n">
        <v>0.2419</v>
      </c>
      <c r="R938" s="119" t="s">
        <v>39</v>
      </c>
      <c r="S938" s="120" t="n">
        <v>0.1144</v>
      </c>
      <c r="T938" s="144"/>
      <c r="U938" s="145"/>
      <c r="V938" s="146"/>
      <c r="W938" s="131"/>
      <c r="X938" s="125"/>
      <c r="Y938" s="130"/>
      <c r="Z938" s="131"/>
      <c r="AA938" s="125"/>
      <c r="AB938" s="130"/>
      <c r="AC938" s="132"/>
      <c r="AD938" s="125"/>
      <c r="AE938" s="133"/>
      <c r="BM938" s="113"/>
      <c r="BN938" s="113"/>
      <c r="BO938" s="113"/>
      <c r="BP938" s="113"/>
      <c r="BQ938" s="113"/>
      <c r="BR938" s="113"/>
      <c r="BS938" s="113"/>
      <c r="BT938" s="113"/>
      <c r="BU938" s="113"/>
      <c r="BV938" s="113"/>
      <c r="BW938" s="113"/>
      <c r="BX938" s="113"/>
      <c r="BY938" s="113"/>
      <c r="BZ938" s="113"/>
      <c r="CA938" s="113"/>
      <c r="CB938" s="113"/>
      <c r="CC938" s="113"/>
      <c r="CD938" s="113"/>
      <c r="CE938" s="113"/>
      <c r="CF938" s="113"/>
      <c r="CG938" s="113"/>
      <c r="CH938" s="113"/>
      <c r="CI938" s="113"/>
      <c r="CJ938" s="113"/>
      <c r="CK938" s="113"/>
      <c r="CL938" s="113"/>
      <c r="CM938" s="113"/>
      <c r="CN938" s="113"/>
      <c r="CO938" s="113"/>
      <c r="CP938" s="113"/>
      <c r="CQ938" s="113"/>
      <c r="CR938" s="113"/>
      <c r="CS938" s="113"/>
      <c r="CT938" s="113"/>
      <c r="CU938" s="113"/>
      <c r="CV938" s="113"/>
      <c r="CW938" s="113"/>
      <c r="CX938" s="113"/>
      <c r="CY938" s="113"/>
      <c r="CZ938" s="113"/>
      <c r="DA938" s="113"/>
      <c r="DB938" s="113"/>
      <c r="DC938" s="113"/>
      <c r="DD938" s="113"/>
      <c r="DE938" s="113"/>
      <c r="DF938" s="113"/>
      <c r="DG938" s="113"/>
      <c r="DH938" s="113"/>
      <c r="DI938" s="113"/>
      <c r="DJ938" s="113"/>
      <c r="DK938" s="113"/>
      <c r="DL938" s="113"/>
      <c r="DM938" s="113"/>
      <c r="DN938" s="113"/>
      <c r="DO938" s="113"/>
      <c r="DP938" s="113"/>
      <c r="DQ938" s="113"/>
      <c r="DR938" s="113"/>
      <c r="DS938" s="113"/>
      <c r="DT938" s="113"/>
      <c r="DU938" s="113"/>
      <c r="DV938" s="113"/>
      <c r="DW938" s="113"/>
      <c r="DX938" s="113"/>
      <c r="DY938" s="113"/>
      <c r="DZ938" s="113"/>
      <c r="EA938" s="113"/>
      <c r="EB938" s="113"/>
      <c r="EC938" s="113"/>
      <c r="ED938" s="113"/>
      <c r="EE938" s="113"/>
      <c r="EF938" s="113"/>
      <c r="EG938" s="113"/>
      <c r="EH938" s="113"/>
      <c r="EI938" s="113"/>
      <c r="EJ938" s="113"/>
      <c r="EK938" s="113"/>
      <c r="EL938" s="113"/>
      <c r="EM938" s="113"/>
      <c r="EN938" s="113"/>
      <c r="EO938" s="113"/>
      <c r="EP938" s="113"/>
      <c r="EQ938" s="113"/>
      <c r="ER938" s="113"/>
      <c r="ES938" s="113"/>
      <c r="ET938" s="113"/>
      <c r="EU938" s="113"/>
      <c r="EV938" s="113"/>
      <c r="EW938" s="113"/>
      <c r="EX938" s="113"/>
      <c r="EY938" s="113"/>
      <c r="EZ938" s="113"/>
      <c r="FA938" s="113"/>
      <c r="FB938" s="113"/>
      <c r="FC938" s="113"/>
      <c r="FD938" s="113"/>
      <c r="FE938" s="113"/>
      <c r="FF938" s="113"/>
      <c r="FG938" s="113"/>
      <c r="FH938" s="113"/>
      <c r="FI938" s="113"/>
      <c r="FJ938" s="113"/>
      <c r="FK938" s="113"/>
      <c r="FL938" s="113"/>
      <c r="FM938" s="113"/>
      <c r="FN938" s="113"/>
      <c r="FO938" s="113"/>
      <c r="FP938" s="113"/>
      <c r="FQ938" s="113"/>
      <c r="FR938" s="113"/>
      <c r="FS938" s="113"/>
      <c r="FT938" s="113"/>
      <c r="FU938" s="113"/>
      <c r="FV938" s="113"/>
      <c r="FW938" s="113"/>
      <c r="FX938" s="113"/>
      <c r="FY938" s="113"/>
      <c r="FZ938" s="113"/>
      <c r="GA938" s="113"/>
      <c r="GB938" s="113"/>
      <c r="GC938" s="113"/>
      <c r="GD938" s="113"/>
      <c r="GE938" s="113"/>
      <c r="GF938" s="113"/>
      <c r="GG938" s="113"/>
      <c r="GH938" s="113"/>
      <c r="GI938" s="113"/>
      <c r="GJ938" s="113"/>
      <c r="GK938" s="113"/>
      <c r="GL938" s="113"/>
      <c r="GM938" s="113"/>
      <c r="GN938" s="113"/>
      <c r="GO938" s="113"/>
      <c r="GP938" s="113"/>
      <c r="GQ938" s="113"/>
      <c r="GR938" s="113"/>
      <c r="GS938" s="113"/>
      <c r="GT938" s="113"/>
      <c r="GU938" s="113"/>
      <c r="GV938" s="113"/>
      <c r="GW938" s="113"/>
      <c r="GX938" s="113"/>
      <c r="GY938" s="113"/>
      <c r="GZ938" s="113"/>
      <c r="HA938" s="113"/>
      <c r="HB938" s="113"/>
      <c r="HC938" s="113"/>
      <c r="HD938" s="113"/>
      <c r="HE938" s="113"/>
      <c r="HF938" s="113"/>
      <c r="HG938" s="113"/>
      <c r="HH938" s="113"/>
      <c r="HI938" s="113"/>
      <c r="HJ938" s="113"/>
      <c r="HK938" s="113"/>
      <c r="HL938" s="113"/>
      <c r="HM938" s="113"/>
      <c r="HN938" s="113"/>
      <c r="HO938" s="113"/>
      <c r="HP938" s="113"/>
      <c r="HQ938" s="113"/>
      <c r="HR938" s="113"/>
      <c r="HS938" s="113"/>
      <c r="HT938" s="113"/>
      <c r="HU938" s="113"/>
      <c r="HV938" s="113"/>
      <c r="HW938" s="113"/>
      <c r="HX938" s="113"/>
      <c r="HY938" s="113"/>
      <c r="HZ938" s="113"/>
      <c r="IA938" s="113"/>
      <c r="IB938" s="113"/>
      <c r="IC938" s="113"/>
      <c r="ID938" s="113"/>
      <c r="IE938" s="113"/>
      <c r="IF938" s="113"/>
      <c r="IG938" s="113"/>
      <c r="IH938" s="113"/>
      <c r="II938" s="113"/>
      <c r="IJ938" s="113"/>
      <c r="IK938" s="113"/>
      <c r="IL938" s="113"/>
      <c r="IM938" s="113"/>
      <c r="IN938" s="113"/>
      <c r="IO938" s="113"/>
      <c r="IP938" s="113"/>
      <c r="IQ938" s="113"/>
      <c r="IR938" s="113"/>
      <c r="IS938" s="113"/>
      <c r="IT938" s="113"/>
      <c r="IU938" s="113"/>
      <c r="IV938" s="113"/>
    </row>
    <row r="939" customFormat="false" ht="34.3" hidden="false" customHeight="true" outlineLevel="0" collapsed="false">
      <c r="A939" s="147"/>
      <c r="B939" s="147"/>
      <c r="C939" s="148"/>
      <c r="D939" s="147"/>
      <c r="E939" s="147"/>
      <c r="F939" s="149"/>
      <c r="G939" s="107"/>
      <c r="H939" s="128"/>
      <c r="I939" s="125"/>
      <c r="J939" s="129"/>
      <c r="K939" s="163"/>
      <c r="L939" s="142"/>
      <c r="M939" s="143"/>
      <c r="N939" s="118"/>
      <c r="O939" s="125"/>
      <c r="P939" s="120"/>
      <c r="Q939" s="128"/>
      <c r="R939" s="125"/>
      <c r="S939" s="130"/>
      <c r="T939" s="124"/>
      <c r="U939" s="142"/>
      <c r="V939" s="126"/>
      <c r="W939" s="131"/>
      <c r="X939" s="125"/>
      <c r="Y939" s="130"/>
      <c r="Z939" s="131"/>
      <c r="AA939" s="125"/>
      <c r="AB939" s="130"/>
      <c r="AC939" s="132"/>
      <c r="AD939" s="125"/>
      <c r="AE939" s="133"/>
      <c r="BM939" s="113"/>
      <c r="BN939" s="113"/>
      <c r="BO939" s="113"/>
      <c r="BP939" s="113"/>
      <c r="BQ939" s="113"/>
      <c r="BR939" s="113"/>
      <c r="BS939" s="113"/>
      <c r="BT939" s="113"/>
      <c r="BU939" s="113"/>
      <c r="BV939" s="113"/>
      <c r="BW939" s="113"/>
      <c r="BX939" s="113"/>
      <c r="BY939" s="113"/>
      <c r="BZ939" s="113"/>
      <c r="CA939" s="113"/>
      <c r="CB939" s="113"/>
      <c r="CC939" s="113"/>
      <c r="CD939" s="113"/>
      <c r="CE939" s="113"/>
      <c r="CF939" s="113"/>
      <c r="CG939" s="113"/>
      <c r="CH939" s="113"/>
      <c r="CI939" s="113"/>
      <c r="CJ939" s="113"/>
      <c r="CK939" s="113"/>
      <c r="CL939" s="113"/>
      <c r="CM939" s="113"/>
      <c r="CN939" s="113"/>
      <c r="CO939" s="113"/>
      <c r="CP939" s="113"/>
      <c r="CQ939" s="113"/>
      <c r="CR939" s="113"/>
      <c r="CS939" s="113"/>
      <c r="CT939" s="113"/>
      <c r="CU939" s="113"/>
      <c r="CV939" s="113"/>
      <c r="CW939" s="113"/>
      <c r="CX939" s="113"/>
      <c r="CY939" s="113"/>
      <c r="CZ939" s="113"/>
      <c r="DA939" s="113"/>
      <c r="DB939" s="113"/>
      <c r="DC939" s="113"/>
      <c r="DD939" s="113"/>
      <c r="DE939" s="113"/>
      <c r="DF939" s="113"/>
      <c r="DG939" s="113"/>
      <c r="DH939" s="113"/>
      <c r="DI939" s="113"/>
      <c r="DJ939" s="113"/>
      <c r="DK939" s="113"/>
      <c r="DL939" s="113"/>
      <c r="DM939" s="113"/>
      <c r="DN939" s="113"/>
      <c r="DO939" s="113"/>
      <c r="DP939" s="113"/>
      <c r="DQ939" s="113"/>
      <c r="DR939" s="113"/>
      <c r="DS939" s="113"/>
      <c r="DT939" s="113"/>
      <c r="DU939" s="113"/>
      <c r="DV939" s="113"/>
      <c r="DW939" s="113"/>
      <c r="DX939" s="113"/>
      <c r="DY939" s="113"/>
      <c r="DZ939" s="113"/>
      <c r="EA939" s="113"/>
      <c r="EB939" s="113"/>
      <c r="EC939" s="113"/>
      <c r="ED939" s="113"/>
      <c r="EE939" s="113"/>
      <c r="EF939" s="113"/>
      <c r="EG939" s="113"/>
      <c r="EH939" s="113"/>
      <c r="EI939" s="113"/>
      <c r="EJ939" s="113"/>
      <c r="EK939" s="113"/>
      <c r="EL939" s="113"/>
      <c r="EM939" s="113"/>
      <c r="EN939" s="113"/>
      <c r="EO939" s="113"/>
      <c r="EP939" s="113"/>
      <c r="EQ939" s="113"/>
      <c r="ER939" s="113"/>
      <c r="ES939" s="113"/>
      <c r="ET939" s="113"/>
      <c r="EU939" s="113"/>
      <c r="EV939" s="113"/>
      <c r="EW939" s="113"/>
      <c r="EX939" s="113"/>
      <c r="EY939" s="113"/>
      <c r="EZ939" s="113"/>
      <c r="FA939" s="113"/>
      <c r="FB939" s="113"/>
      <c r="FC939" s="113"/>
      <c r="FD939" s="113"/>
      <c r="FE939" s="113"/>
      <c r="FF939" s="113"/>
      <c r="FG939" s="113"/>
      <c r="FH939" s="113"/>
      <c r="FI939" s="113"/>
      <c r="FJ939" s="113"/>
      <c r="FK939" s="113"/>
      <c r="FL939" s="113"/>
      <c r="FM939" s="113"/>
      <c r="FN939" s="113"/>
      <c r="FO939" s="113"/>
      <c r="FP939" s="113"/>
      <c r="FQ939" s="113"/>
      <c r="FR939" s="113"/>
      <c r="FS939" s="113"/>
      <c r="FT939" s="113"/>
      <c r="FU939" s="113"/>
      <c r="FV939" s="113"/>
      <c r="FW939" s="113"/>
      <c r="FX939" s="113"/>
      <c r="FY939" s="113"/>
      <c r="FZ939" s="113"/>
      <c r="GA939" s="113"/>
      <c r="GB939" s="113"/>
      <c r="GC939" s="113"/>
      <c r="GD939" s="113"/>
      <c r="GE939" s="113"/>
      <c r="GF939" s="113"/>
      <c r="GG939" s="113"/>
      <c r="GH939" s="113"/>
      <c r="GI939" s="113"/>
      <c r="GJ939" s="113"/>
      <c r="GK939" s="113"/>
      <c r="GL939" s="113"/>
      <c r="GM939" s="113"/>
      <c r="GN939" s="113"/>
      <c r="GO939" s="113"/>
      <c r="GP939" s="113"/>
      <c r="GQ939" s="113"/>
      <c r="GR939" s="113"/>
      <c r="GS939" s="113"/>
      <c r="GT939" s="113"/>
      <c r="GU939" s="113"/>
      <c r="GV939" s="113"/>
      <c r="GW939" s="113"/>
      <c r="GX939" s="113"/>
      <c r="GY939" s="113"/>
      <c r="GZ939" s="113"/>
      <c r="HA939" s="113"/>
      <c r="HB939" s="113"/>
      <c r="HC939" s="113"/>
      <c r="HD939" s="113"/>
      <c r="HE939" s="113"/>
      <c r="HF939" s="113"/>
      <c r="HG939" s="113"/>
      <c r="HH939" s="113"/>
      <c r="HI939" s="113"/>
      <c r="HJ939" s="113"/>
      <c r="HK939" s="113"/>
      <c r="HL939" s="113"/>
      <c r="HM939" s="113"/>
      <c r="HN939" s="113"/>
      <c r="HO939" s="113"/>
      <c r="HP939" s="113"/>
      <c r="HQ939" s="113"/>
      <c r="HR939" s="113"/>
      <c r="HS939" s="113"/>
      <c r="HT939" s="113"/>
      <c r="HU939" s="113"/>
      <c r="HV939" s="113"/>
      <c r="HW939" s="113"/>
      <c r="HX939" s="113"/>
      <c r="HY939" s="113"/>
      <c r="HZ939" s="113"/>
      <c r="IA939" s="113"/>
      <c r="IB939" s="113"/>
      <c r="IC939" s="113"/>
      <c r="ID939" s="113"/>
      <c r="IE939" s="113"/>
      <c r="IF939" s="113"/>
      <c r="IG939" s="113"/>
      <c r="IH939" s="113"/>
      <c r="II939" s="113"/>
      <c r="IJ939" s="113"/>
      <c r="IK939" s="113"/>
      <c r="IL939" s="113"/>
      <c r="IM939" s="113"/>
      <c r="IN939" s="113"/>
      <c r="IO939" s="113"/>
      <c r="IP939" s="113"/>
      <c r="IQ939" s="113"/>
      <c r="IR939" s="113"/>
      <c r="IS939" s="113"/>
      <c r="IT939" s="113"/>
      <c r="IU939" s="113"/>
      <c r="IV939" s="113"/>
    </row>
    <row r="940" customFormat="false" ht="34.3" hidden="false" customHeight="true" outlineLevel="0" collapsed="false">
      <c r="A940" s="207" t="s">
        <v>2653</v>
      </c>
      <c r="B940" s="41" t="s">
        <v>2069</v>
      </c>
      <c r="C940" s="189" t="s">
        <v>2654</v>
      </c>
      <c r="D940" s="76" t="n">
        <v>4.217</v>
      </c>
      <c r="E940" s="42" t="n">
        <v>25042301</v>
      </c>
      <c r="F940" s="62" t="n">
        <v>45770</v>
      </c>
      <c r="G940" s="63" t="s">
        <v>111</v>
      </c>
      <c r="H940" s="108"/>
      <c r="I940" s="109" t="s">
        <v>27</v>
      </c>
      <c r="J940" s="110"/>
      <c r="K940" s="108"/>
      <c r="L940" s="109" t="s">
        <v>28</v>
      </c>
      <c r="M940" s="110"/>
      <c r="N940" s="108"/>
      <c r="O940" s="109" t="s">
        <v>29</v>
      </c>
      <c r="P940" s="110"/>
      <c r="Q940" s="108"/>
      <c r="R940" s="109" t="s">
        <v>30</v>
      </c>
      <c r="S940" s="110"/>
      <c r="T940" s="111"/>
      <c r="U940" s="109" t="s">
        <v>112</v>
      </c>
      <c r="V940" s="110"/>
      <c r="W940" s="108"/>
      <c r="X940" s="109" t="s">
        <v>32</v>
      </c>
      <c r="Y940" s="110"/>
      <c r="Z940" s="108"/>
      <c r="AA940" s="109" t="s">
        <v>98</v>
      </c>
      <c r="AB940" s="110"/>
      <c r="AC940" s="112" t="s">
        <v>34</v>
      </c>
      <c r="AD940" s="112"/>
      <c r="AE940" s="112"/>
    </row>
    <row r="941" customFormat="false" ht="39.55" hidden="false" customHeight="true" outlineLevel="0" collapsed="false">
      <c r="A941" s="86" t="s">
        <v>2655</v>
      </c>
      <c r="B941" s="86"/>
      <c r="C941" s="86"/>
      <c r="D941" s="86"/>
      <c r="E941" s="86"/>
      <c r="F941" s="89"/>
      <c r="G941" s="63" t="s">
        <v>208</v>
      </c>
      <c r="H941" s="77" t="s">
        <v>2656</v>
      </c>
      <c r="I941" s="91"/>
      <c r="J941" s="58"/>
      <c r="K941" s="77" t="n">
        <v>23.98</v>
      </c>
      <c r="L941" s="91" t="s">
        <v>39</v>
      </c>
      <c r="M941" s="58" t="n">
        <v>137</v>
      </c>
      <c r="N941" s="77" t="n">
        <v>2.848</v>
      </c>
      <c r="O941" s="91" t="s">
        <v>39</v>
      </c>
      <c r="P941" s="58" t="n">
        <v>4.749</v>
      </c>
      <c r="Q941" s="77" t="s">
        <v>2657</v>
      </c>
      <c r="R941" s="91"/>
      <c r="S941" s="58"/>
      <c r="T941" s="77" t="n">
        <v>59.61</v>
      </c>
      <c r="U941" s="91" t="s">
        <v>39</v>
      </c>
      <c r="V941" s="58" t="n">
        <v>51</v>
      </c>
      <c r="W941" s="77" t="s">
        <v>2658</v>
      </c>
      <c r="X941" s="98"/>
      <c r="Y941" s="58"/>
      <c r="Z941" s="77" t="s">
        <v>2659</v>
      </c>
      <c r="AA941" s="91"/>
      <c r="AB941" s="58"/>
      <c r="AC941" s="69"/>
      <c r="AD941" s="69"/>
      <c r="AE941" s="69"/>
    </row>
    <row r="942" customFormat="false" ht="28.4" hidden="false" customHeight="true" outlineLevel="0" collapsed="false">
      <c r="A942" s="86"/>
      <c r="B942" s="86"/>
      <c r="C942" s="86"/>
      <c r="D942" s="86"/>
      <c r="E942" s="234"/>
      <c r="F942" s="89"/>
      <c r="G942" s="63" t="s">
        <v>176</v>
      </c>
      <c r="H942" s="209" t="str">
        <f aca="false">"&lt;"&amp;ROUND(RIGHT(H941,LEN(H941)-1)*81/1000,2)&amp;" ppb"</f>
        <v>&lt;0.4 ppb</v>
      </c>
      <c r="I942" s="70"/>
      <c r="J942" s="210"/>
      <c r="K942" s="209" t="str">
        <f aca="false">ROUND(K941*81/1000,2)&amp;" ppb"</f>
        <v>1.94 ppb</v>
      </c>
      <c r="L942" s="91" t="s">
        <v>39</v>
      </c>
      <c r="M942" s="210" t="str">
        <f aca="false">ROUND(M941*81/1000,2)&amp;" ppb"</f>
        <v>11.1 ppb</v>
      </c>
      <c r="N942" s="209" t="str">
        <f aca="false">ROUND(N941*1760/1000,2)&amp;" ppb"</f>
        <v>5.01 ppb</v>
      </c>
      <c r="O942" s="91" t="s">
        <v>39</v>
      </c>
      <c r="P942" s="210" t="str">
        <f aca="false">ROUND(P941*1760/1000,2)&amp;" ppb"</f>
        <v>8.36 ppb</v>
      </c>
      <c r="Q942" s="209" t="str">
        <f aca="false">"&lt;"&amp;ROUND(RIGHT(Q941,LEN(Q941)-1)*246/1000,2)&amp;" ppb"</f>
        <v>&lt;2.1 ppb</v>
      </c>
      <c r="R942" s="91"/>
      <c r="S942" s="210"/>
      <c r="T942" s="209" t="str">
        <f aca="false">ROUND(T941*32300/1000000,2)&amp;" ppm"</f>
        <v>1.93 ppm</v>
      </c>
      <c r="U942" s="91" t="s">
        <v>39</v>
      </c>
      <c r="V942" s="210" t="str">
        <f aca="false">ROUND(V941*32300/1000000,2)&amp;" ppm"</f>
        <v>1.65 ppm</v>
      </c>
      <c r="W942" s="71"/>
      <c r="X942" s="91"/>
      <c r="Y942" s="72"/>
      <c r="Z942" s="71"/>
      <c r="AA942" s="91"/>
      <c r="AB942" s="72"/>
      <c r="AC942" s="73"/>
      <c r="AD942" s="91"/>
      <c r="AE942" s="74"/>
    </row>
    <row r="943" customFormat="false" ht="30" hidden="false" customHeight="true" outlineLevel="0" collapsed="false">
      <c r="A943" s="86"/>
      <c r="B943" s="86"/>
      <c r="C943" s="86"/>
      <c r="D943" s="86"/>
      <c r="E943" s="234"/>
      <c r="F943" s="89"/>
      <c r="G943" s="235" t="s">
        <v>111</v>
      </c>
      <c r="H943" s="134" t="s">
        <v>115</v>
      </c>
      <c r="I943" s="134"/>
      <c r="J943" s="134"/>
      <c r="K943" s="108"/>
      <c r="L943" s="109" t="s">
        <v>80</v>
      </c>
      <c r="M943" s="110"/>
      <c r="N943" s="135"/>
      <c r="O943" s="109" t="s">
        <v>81</v>
      </c>
      <c r="P943" s="136"/>
      <c r="Q943" s="135"/>
      <c r="R943" s="109" t="s">
        <v>117</v>
      </c>
      <c r="S943" s="136"/>
      <c r="T943" s="111"/>
      <c r="U943" s="109"/>
      <c r="V943" s="137"/>
      <c r="W943" s="111"/>
      <c r="X943" s="109"/>
      <c r="Y943" s="137"/>
      <c r="Z943" s="111"/>
      <c r="AA943" s="109"/>
      <c r="AB943" s="137"/>
      <c r="AC943" s="108"/>
      <c r="AD943" s="109"/>
      <c r="AE943" s="110"/>
    </row>
    <row r="944" customFormat="false" ht="27.6" hidden="false" customHeight="true" outlineLevel="0" collapsed="false">
      <c r="A944" s="236"/>
      <c r="B944" s="86"/>
      <c r="C944" s="86"/>
      <c r="D944" s="86"/>
      <c r="E944" s="86"/>
      <c r="F944" s="89"/>
      <c r="G944" s="63" t="s">
        <v>208</v>
      </c>
      <c r="H944" s="77" t="n">
        <v>30180</v>
      </c>
      <c r="I944" s="98" t="s">
        <v>39</v>
      </c>
      <c r="J944" s="237" t="n">
        <v>6698</v>
      </c>
      <c r="K944" s="77" t="s">
        <v>2611</v>
      </c>
      <c r="L944" s="98"/>
      <c r="M944" s="58"/>
      <c r="N944" s="77" t="s">
        <v>126</v>
      </c>
      <c r="O944" s="98"/>
      <c r="P944" s="58"/>
      <c r="Q944" s="77" t="n">
        <v>9.331</v>
      </c>
      <c r="R944" s="98" t="s">
        <v>39</v>
      </c>
      <c r="S944" s="58" t="n">
        <v>4.243</v>
      </c>
      <c r="T944" s="77"/>
      <c r="U944" s="98"/>
      <c r="V944" s="58"/>
      <c r="W944" s="71"/>
      <c r="X944" s="91"/>
      <c r="Y944" s="58"/>
      <c r="Z944" s="73"/>
      <c r="AA944" s="73"/>
      <c r="AB944" s="73"/>
      <c r="AC944" s="71"/>
      <c r="AD944" s="91"/>
      <c r="AE944" s="58"/>
    </row>
    <row r="945" customFormat="false" ht="29.2" hidden="false" customHeight="true" outlineLevel="0" collapsed="false">
      <c r="A945" s="239"/>
      <c r="B945" s="239"/>
      <c r="C945" s="51"/>
      <c r="D945" s="51"/>
      <c r="E945" s="51"/>
      <c r="F945" s="53"/>
      <c r="G945" s="63" t="s">
        <v>176</v>
      </c>
      <c r="H945" s="209" t="str">
        <f aca="false">ROUND(H944*81/1000000,2)&amp;" ppm"</f>
        <v>2.44 ppm</v>
      </c>
      <c r="I945" s="91" t="s">
        <v>39</v>
      </c>
      <c r="J945" s="210" t="str">
        <f aca="false">ROUND(J944*81/1000000,2)&amp;" ppm"</f>
        <v>0.54 ppm</v>
      </c>
      <c r="K945" s="71"/>
      <c r="L945" s="98"/>
      <c r="M945" s="72"/>
      <c r="N945" s="77"/>
      <c r="O945" s="91"/>
      <c r="P945" s="58"/>
      <c r="Q945" s="209" t="str">
        <f aca="false">ROUND(Q944*246/1000,2)&amp;" ppb"</f>
        <v>2.3 ppb</v>
      </c>
      <c r="R945" s="91" t="s">
        <v>39</v>
      </c>
      <c r="S945" s="210" t="str">
        <f aca="false">ROUND(S944*246/1000,2)&amp;" ppb"</f>
        <v>1.04 ppb</v>
      </c>
      <c r="T945" s="77"/>
      <c r="U945" s="91"/>
      <c r="V945" s="72"/>
      <c r="W945" s="77"/>
      <c r="X945" s="91"/>
      <c r="Y945" s="72"/>
      <c r="Z945" s="73"/>
      <c r="AA945" s="72"/>
      <c r="AB945" s="72"/>
      <c r="AC945" s="71"/>
      <c r="AD945" s="91"/>
      <c r="AE945" s="72"/>
    </row>
    <row r="946" customFormat="false" ht="34.3" hidden="false" customHeight="true" outlineLevel="0" collapsed="false">
      <c r="A946" s="227" t="s">
        <v>2660</v>
      </c>
      <c r="B946" s="24" t="s">
        <v>2661</v>
      </c>
      <c r="C946" s="203" t="s">
        <v>190</v>
      </c>
      <c r="D946" s="25"/>
      <c r="E946" s="26"/>
      <c r="F946" s="27"/>
      <c r="G946" s="28" t="s">
        <v>111</v>
      </c>
      <c r="H946" s="108"/>
      <c r="I946" s="109" t="s">
        <v>27</v>
      </c>
      <c r="J946" s="110"/>
      <c r="K946" s="108"/>
      <c r="L946" s="109" t="s">
        <v>28</v>
      </c>
      <c r="M946" s="110"/>
      <c r="N946" s="108"/>
      <c r="O946" s="109" t="s">
        <v>29</v>
      </c>
      <c r="P946" s="110"/>
      <c r="Q946" s="108"/>
      <c r="R946" s="109" t="s">
        <v>30</v>
      </c>
      <c r="S946" s="110"/>
      <c r="T946" s="111"/>
      <c r="U946" s="109" t="s">
        <v>112</v>
      </c>
      <c r="V946" s="110"/>
      <c r="W946" s="108"/>
      <c r="X946" s="109" t="s">
        <v>32</v>
      </c>
      <c r="Y946" s="110"/>
      <c r="Z946" s="108"/>
      <c r="AA946" s="109" t="s">
        <v>98</v>
      </c>
      <c r="AB946" s="110"/>
      <c r="AC946" s="112" t="s">
        <v>34</v>
      </c>
      <c r="AD946" s="112"/>
      <c r="AE946" s="112"/>
      <c r="BM946" s="113"/>
      <c r="BN946" s="113"/>
      <c r="BO946" s="113"/>
      <c r="BP946" s="113"/>
      <c r="BQ946" s="113"/>
      <c r="BR946" s="113"/>
      <c r="BS946" s="113"/>
      <c r="BT946" s="113"/>
      <c r="BU946" s="113"/>
      <c r="BV946" s="113"/>
      <c r="BW946" s="113"/>
      <c r="BX946" s="113"/>
      <c r="BY946" s="113"/>
      <c r="BZ946" s="113"/>
      <c r="CA946" s="113"/>
      <c r="CB946" s="113"/>
      <c r="CC946" s="113"/>
      <c r="CD946" s="113"/>
      <c r="CE946" s="113"/>
      <c r="CF946" s="113"/>
      <c r="CG946" s="113"/>
      <c r="CH946" s="113"/>
      <c r="CI946" s="113"/>
      <c r="CJ946" s="113"/>
      <c r="CK946" s="113"/>
      <c r="CL946" s="113"/>
      <c r="CM946" s="113"/>
      <c r="CN946" s="113"/>
      <c r="CO946" s="113"/>
      <c r="CP946" s="113"/>
      <c r="CQ946" s="113"/>
      <c r="CR946" s="113"/>
      <c r="CS946" s="113"/>
      <c r="CT946" s="113"/>
      <c r="CU946" s="113"/>
      <c r="CV946" s="113"/>
      <c r="CW946" s="113"/>
      <c r="CX946" s="113"/>
      <c r="CY946" s="113"/>
      <c r="CZ946" s="113"/>
      <c r="DA946" s="113"/>
      <c r="DB946" s="113"/>
      <c r="DC946" s="113"/>
      <c r="DD946" s="113"/>
      <c r="DE946" s="113"/>
      <c r="DF946" s="113"/>
      <c r="DG946" s="113"/>
      <c r="DH946" s="113"/>
      <c r="DI946" s="113"/>
      <c r="DJ946" s="113"/>
      <c r="DK946" s="113"/>
      <c r="DL946" s="113"/>
      <c r="DM946" s="113"/>
      <c r="DN946" s="113"/>
      <c r="DO946" s="113"/>
      <c r="DP946" s="113"/>
      <c r="DQ946" s="113"/>
      <c r="DR946" s="113"/>
      <c r="DS946" s="113"/>
      <c r="DT946" s="113"/>
      <c r="DU946" s="113"/>
      <c r="DV946" s="113"/>
      <c r="DW946" s="113"/>
      <c r="DX946" s="113"/>
      <c r="DY946" s="113"/>
      <c r="DZ946" s="113"/>
      <c r="EA946" s="113"/>
      <c r="EB946" s="113"/>
      <c r="EC946" s="113"/>
      <c r="ED946" s="113"/>
      <c r="EE946" s="113"/>
      <c r="EF946" s="113"/>
      <c r="EG946" s="113"/>
      <c r="EH946" s="113"/>
      <c r="EI946" s="113"/>
      <c r="EJ946" s="113"/>
      <c r="EK946" s="113"/>
      <c r="EL946" s="113"/>
      <c r="EM946" s="113"/>
      <c r="EN946" s="113"/>
      <c r="EO946" s="113"/>
      <c r="EP946" s="113"/>
      <c r="EQ946" s="113"/>
      <c r="ER946" s="113"/>
      <c r="ES946" s="113"/>
      <c r="ET946" s="113"/>
      <c r="EU946" s="113"/>
      <c r="EV946" s="113"/>
      <c r="EW946" s="113"/>
      <c r="EX946" s="113"/>
      <c r="EY946" s="113"/>
      <c r="EZ946" s="113"/>
      <c r="FA946" s="113"/>
      <c r="FB946" s="113"/>
      <c r="FC946" s="113"/>
      <c r="FD946" s="113"/>
      <c r="FE946" s="113"/>
      <c r="FF946" s="113"/>
      <c r="FG946" s="113"/>
      <c r="FH946" s="113"/>
      <c r="FI946" s="113"/>
      <c r="FJ946" s="113"/>
      <c r="FK946" s="113"/>
      <c r="FL946" s="113"/>
      <c r="FM946" s="113"/>
      <c r="FN946" s="113"/>
      <c r="FO946" s="113"/>
      <c r="FP946" s="113"/>
      <c r="FQ946" s="113"/>
      <c r="FR946" s="113"/>
      <c r="FS946" s="113"/>
      <c r="FT946" s="113"/>
      <c r="FU946" s="113"/>
      <c r="FV946" s="113"/>
      <c r="FW946" s="113"/>
      <c r="FX946" s="113"/>
      <c r="FY946" s="113"/>
      <c r="FZ946" s="113"/>
      <c r="GA946" s="113"/>
      <c r="GB946" s="113"/>
      <c r="GC946" s="113"/>
      <c r="GD946" s="113"/>
      <c r="GE946" s="113"/>
      <c r="GF946" s="113"/>
      <c r="GG946" s="113"/>
      <c r="GH946" s="113"/>
      <c r="GI946" s="113"/>
      <c r="GJ946" s="113"/>
      <c r="GK946" s="113"/>
      <c r="GL946" s="113"/>
      <c r="GM946" s="113"/>
      <c r="GN946" s="113"/>
      <c r="GO946" s="113"/>
      <c r="GP946" s="113"/>
      <c r="GQ946" s="113"/>
      <c r="GR946" s="113"/>
      <c r="GS946" s="113"/>
      <c r="GT946" s="113"/>
      <c r="GU946" s="113"/>
      <c r="GV946" s="113"/>
      <c r="GW946" s="113"/>
      <c r="GX946" s="113"/>
      <c r="GY946" s="113"/>
      <c r="GZ946" s="113"/>
      <c r="HA946" s="113"/>
      <c r="HB946" s="113"/>
      <c r="HC946" s="113"/>
      <c r="HD946" s="113"/>
      <c r="HE946" s="113"/>
      <c r="HF946" s="113"/>
      <c r="HG946" s="113"/>
      <c r="HH946" s="113"/>
      <c r="HI946" s="113"/>
      <c r="HJ946" s="113"/>
      <c r="HK946" s="113"/>
      <c r="HL946" s="113"/>
      <c r="HM946" s="113"/>
      <c r="HN946" s="113"/>
      <c r="HO946" s="113"/>
      <c r="HP946" s="113"/>
      <c r="HQ946" s="113"/>
      <c r="HR946" s="113"/>
      <c r="HS946" s="113"/>
      <c r="HT946" s="113"/>
      <c r="HU946" s="113"/>
      <c r="HV946" s="113"/>
      <c r="HW946" s="113"/>
      <c r="HX946" s="113"/>
      <c r="HY946" s="113"/>
      <c r="HZ946" s="113"/>
      <c r="IA946" s="113"/>
      <c r="IB946" s="113"/>
      <c r="IC946" s="113"/>
      <c r="ID946" s="113"/>
      <c r="IE946" s="113"/>
      <c r="IF946" s="113"/>
      <c r="IG946" s="113"/>
      <c r="IH946" s="113"/>
      <c r="II946" s="113"/>
      <c r="IJ946" s="113"/>
      <c r="IK946" s="113"/>
      <c r="IL946" s="113"/>
      <c r="IM946" s="113"/>
      <c r="IN946" s="113"/>
      <c r="IO946" s="113"/>
      <c r="IP946" s="113"/>
      <c r="IQ946" s="113"/>
      <c r="IR946" s="113"/>
      <c r="IS946" s="113"/>
      <c r="IT946" s="113"/>
      <c r="IU946" s="113"/>
      <c r="IV946" s="113"/>
      <c r="IW946" s="113"/>
    </row>
    <row r="947" customFormat="false" ht="29.05" hidden="false" customHeight="true" outlineLevel="0" collapsed="false">
      <c r="A947" s="93" t="s">
        <v>1137</v>
      </c>
      <c r="B947" s="93" t="s">
        <v>2662</v>
      </c>
      <c r="C947" s="93"/>
      <c r="D947" s="93"/>
      <c r="E947" s="217"/>
      <c r="F947" s="96"/>
      <c r="G947" s="28" t="s">
        <v>208</v>
      </c>
      <c r="H947" s="311"/>
      <c r="I947" s="312"/>
      <c r="J947" s="36"/>
      <c r="K947" s="311"/>
      <c r="L947" s="312"/>
      <c r="M947" s="36"/>
      <c r="N947" s="311"/>
      <c r="O947" s="312"/>
      <c r="P947" s="36"/>
      <c r="Q947" s="311"/>
      <c r="R947" s="312"/>
      <c r="S947" s="36"/>
      <c r="T947" s="311"/>
      <c r="U947" s="312"/>
      <c r="V947" s="36"/>
      <c r="W947" s="311"/>
      <c r="X947" s="313"/>
      <c r="Y947" s="36"/>
      <c r="Z947" s="311"/>
      <c r="AA947" s="312"/>
      <c r="AB947" s="36"/>
      <c r="AC947" s="167"/>
      <c r="AD947" s="167"/>
      <c r="AE947" s="167"/>
      <c r="BM947" s="113"/>
      <c r="BN947" s="113"/>
      <c r="BO947" s="113"/>
      <c r="BP947" s="113"/>
      <c r="BQ947" s="113"/>
      <c r="BR947" s="113"/>
      <c r="BS947" s="113"/>
      <c r="BT947" s="113"/>
      <c r="BU947" s="113"/>
      <c r="BV947" s="113"/>
      <c r="BW947" s="113"/>
      <c r="BX947" s="113"/>
      <c r="BY947" s="113"/>
      <c r="BZ947" s="113"/>
      <c r="CA947" s="113"/>
      <c r="CB947" s="113"/>
      <c r="CC947" s="113"/>
      <c r="CD947" s="113"/>
      <c r="CE947" s="113"/>
      <c r="CF947" s="113"/>
      <c r="CG947" s="113"/>
      <c r="CH947" s="113"/>
      <c r="CI947" s="113"/>
      <c r="CJ947" s="113"/>
      <c r="CK947" s="113"/>
      <c r="CL947" s="113"/>
      <c r="CM947" s="113"/>
      <c r="CN947" s="113"/>
      <c r="CO947" s="113"/>
      <c r="CP947" s="113"/>
      <c r="CQ947" s="113"/>
      <c r="CR947" s="113"/>
      <c r="CS947" s="113"/>
      <c r="CT947" s="113"/>
      <c r="CU947" s="113"/>
      <c r="CV947" s="113"/>
      <c r="CW947" s="113"/>
      <c r="CX947" s="113"/>
      <c r="CY947" s="113"/>
      <c r="CZ947" s="113"/>
      <c r="DA947" s="113"/>
      <c r="DB947" s="113"/>
      <c r="DC947" s="113"/>
      <c r="DD947" s="113"/>
      <c r="DE947" s="113"/>
      <c r="DF947" s="113"/>
      <c r="DG947" s="113"/>
      <c r="DH947" s="113"/>
      <c r="DI947" s="113"/>
      <c r="DJ947" s="113"/>
      <c r="DK947" s="113"/>
      <c r="DL947" s="113"/>
      <c r="DM947" s="113"/>
      <c r="DN947" s="113"/>
      <c r="DO947" s="113"/>
      <c r="DP947" s="113"/>
      <c r="DQ947" s="113"/>
      <c r="DR947" s="113"/>
      <c r="DS947" s="113"/>
      <c r="DT947" s="113"/>
      <c r="DU947" s="113"/>
      <c r="DV947" s="113"/>
      <c r="DW947" s="113"/>
      <c r="DX947" s="113"/>
      <c r="DY947" s="113"/>
      <c r="DZ947" s="113"/>
      <c r="EA947" s="113"/>
      <c r="EB947" s="113"/>
      <c r="EC947" s="113"/>
      <c r="ED947" s="113"/>
      <c r="EE947" s="113"/>
      <c r="EF947" s="113"/>
      <c r="EG947" s="113"/>
      <c r="EH947" s="113"/>
      <c r="EI947" s="113"/>
      <c r="EJ947" s="113"/>
      <c r="EK947" s="113"/>
      <c r="EL947" s="113"/>
      <c r="EM947" s="113"/>
      <c r="EN947" s="113"/>
      <c r="EO947" s="113"/>
      <c r="EP947" s="113"/>
      <c r="EQ947" s="113"/>
      <c r="ER947" s="113"/>
      <c r="ES947" s="113"/>
      <c r="ET947" s="113"/>
      <c r="EU947" s="113"/>
      <c r="EV947" s="113"/>
      <c r="EW947" s="113"/>
      <c r="EX947" s="113"/>
      <c r="EY947" s="113"/>
      <c r="EZ947" s="113"/>
      <c r="FA947" s="113"/>
      <c r="FB947" s="113"/>
      <c r="FC947" s="113"/>
      <c r="FD947" s="113"/>
      <c r="FE947" s="113"/>
      <c r="FF947" s="113"/>
      <c r="FG947" s="113"/>
      <c r="FH947" s="113"/>
      <c r="FI947" s="113"/>
      <c r="FJ947" s="113"/>
      <c r="FK947" s="113"/>
      <c r="FL947" s="113"/>
      <c r="FM947" s="113"/>
      <c r="FN947" s="113"/>
      <c r="FO947" s="113"/>
      <c r="FP947" s="113"/>
      <c r="FQ947" s="113"/>
      <c r="FR947" s="113"/>
      <c r="FS947" s="113"/>
      <c r="FT947" s="113"/>
      <c r="FU947" s="113"/>
      <c r="FV947" s="113"/>
      <c r="FW947" s="113"/>
      <c r="FX947" s="113"/>
      <c r="FY947" s="113"/>
      <c r="FZ947" s="113"/>
      <c r="GA947" s="113"/>
      <c r="GB947" s="113"/>
      <c r="GC947" s="113"/>
      <c r="GD947" s="113"/>
      <c r="GE947" s="113"/>
      <c r="GF947" s="113"/>
      <c r="GG947" s="113"/>
      <c r="GH947" s="113"/>
      <c r="GI947" s="113"/>
      <c r="GJ947" s="113"/>
      <c r="GK947" s="113"/>
      <c r="GL947" s="113"/>
      <c r="GM947" s="113"/>
      <c r="GN947" s="113"/>
      <c r="GO947" s="113"/>
      <c r="GP947" s="113"/>
      <c r="GQ947" s="113"/>
      <c r="GR947" s="113"/>
      <c r="GS947" s="113"/>
      <c r="GT947" s="113"/>
      <c r="GU947" s="113"/>
      <c r="GV947" s="113"/>
      <c r="GW947" s="113"/>
      <c r="GX947" s="113"/>
      <c r="GY947" s="113"/>
      <c r="GZ947" s="113"/>
      <c r="HA947" s="113"/>
      <c r="HB947" s="113"/>
      <c r="HC947" s="113"/>
      <c r="HD947" s="113"/>
      <c r="HE947" s="113"/>
      <c r="HF947" s="113"/>
      <c r="HG947" s="113"/>
      <c r="HH947" s="113"/>
      <c r="HI947" s="113"/>
      <c r="HJ947" s="113"/>
      <c r="HK947" s="113"/>
      <c r="HL947" s="113"/>
      <c r="HM947" s="113"/>
      <c r="HN947" s="113"/>
      <c r="HO947" s="113"/>
      <c r="HP947" s="113"/>
      <c r="HQ947" s="113"/>
      <c r="HR947" s="113"/>
      <c r="HS947" s="113"/>
      <c r="HT947" s="113"/>
      <c r="HU947" s="113"/>
      <c r="HV947" s="113"/>
      <c r="HW947" s="113"/>
      <c r="HX947" s="113"/>
      <c r="HY947" s="113"/>
      <c r="HZ947" s="113"/>
      <c r="IA947" s="113"/>
      <c r="IB947" s="113"/>
      <c r="IC947" s="113"/>
      <c r="ID947" s="113"/>
      <c r="IE947" s="113"/>
      <c r="IF947" s="113"/>
      <c r="IG947" s="113"/>
      <c r="IH947" s="113"/>
      <c r="II947" s="113"/>
      <c r="IJ947" s="113"/>
      <c r="IK947" s="113"/>
      <c r="IL947" s="113"/>
      <c r="IM947" s="113"/>
      <c r="IN947" s="113"/>
      <c r="IO947" s="113"/>
      <c r="IP947" s="113"/>
      <c r="IQ947" s="113"/>
      <c r="IR947" s="113"/>
      <c r="IS947" s="113"/>
      <c r="IT947" s="113"/>
      <c r="IU947" s="113"/>
      <c r="IV947" s="113"/>
      <c r="IW947" s="113"/>
    </row>
    <row r="948" customFormat="false" ht="28.4" hidden="false" customHeight="true" outlineLevel="0" collapsed="false">
      <c r="A948" s="93"/>
      <c r="B948" s="228"/>
      <c r="C948" s="93"/>
      <c r="D948" s="93"/>
      <c r="E948" s="217"/>
      <c r="F948" s="96"/>
      <c r="G948" s="28" t="s">
        <v>176</v>
      </c>
      <c r="H948" s="205" t="str">
        <f aca="false">ROUND(H947*81/1000,2)&amp;" ppb"</f>
        <v>0 ppb</v>
      </c>
      <c r="I948" s="33" t="s">
        <v>39</v>
      </c>
      <c r="J948" s="206" t="str">
        <f aca="false">ROUND(J947*81/1000,2)&amp;" ppb"</f>
        <v>0 ppb</v>
      </c>
      <c r="K948" s="205" t="e">
        <f aca="false">"&lt;"&amp;ROUND(RIGHT(K947,LEN(K947)-1)*81/1000,2)&amp;" ppb"</f>
        <v>#VALUE!</v>
      </c>
      <c r="L948" s="312"/>
      <c r="M948" s="206"/>
      <c r="N948" s="205" t="str">
        <f aca="false">ROUND(N947*1760/1000,2)&amp;" ppb"</f>
        <v>0 ppb</v>
      </c>
      <c r="O948" s="33" t="s">
        <v>39</v>
      </c>
      <c r="P948" s="206" t="str">
        <f aca="false">ROUND(P947*1760/1000,2)&amp;" ppb"</f>
        <v>0 ppb</v>
      </c>
      <c r="Q948" s="205" t="e">
        <f aca="false">"&lt;"&amp;ROUND(RIGHT(Q947,LEN(Q947)-1)*246/1000,2)&amp;" ppb"</f>
        <v>#VALUE!</v>
      </c>
      <c r="R948" s="312"/>
      <c r="S948" s="206"/>
      <c r="T948" s="205" t="str">
        <f aca="false">ROUND(T947*32300/1000000,2)&amp;" ppm"</f>
        <v>0 ppm</v>
      </c>
      <c r="U948" s="33" t="s">
        <v>39</v>
      </c>
      <c r="V948" s="206" t="str">
        <f aca="false">ROUND(V947*32300/1000000,2)&amp;" ppm"</f>
        <v>0 ppm</v>
      </c>
      <c r="W948" s="29"/>
      <c r="X948" s="312"/>
      <c r="Y948" s="31"/>
      <c r="Z948" s="29"/>
      <c r="AA948" s="312"/>
      <c r="AB948" s="31"/>
      <c r="AC948" s="37"/>
      <c r="AD948" s="312"/>
      <c r="AE948" s="38"/>
      <c r="BM948" s="113"/>
      <c r="BN948" s="113"/>
      <c r="BO948" s="113"/>
      <c r="BP948" s="113"/>
      <c r="BQ948" s="113"/>
      <c r="BR948" s="113"/>
      <c r="BS948" s="113"/>
      <c r="BT948" s="113"/>
      <c r="BU948" s="113"/>
      <c r="BV948" s="113"/>
      <c r="BW948" s="113"/>
      <c r="BX948" s="113"/>
      <c r="BY948" s="113"/>
      <c r="BZ948" s="113"/>
      <c r="CA948" s="113"/>
      <c r="CB948" s="113"/>
      <c r="CC948" s="113"/>
      <c r="CD948" s="113"/>
      <c r="CE948" s="113"/>
      <c r="CF948" s="113"/>
      <c r="CG948" s="113"/>
      <c r="CH948" s="113"/>
      <c r="CI948" s="113"/>
      <c r="CJ948" s="113"/>
      <c r="CK948" s="113"/>
      <c r="CL948" s="113"/>
      <c r="CM948" s="113"/>
      <c r="CN948" s="113"/>
      <c r="CO948" s="113"/>
      <c r="CP948" s="113"/>
      <c r="CQ948" s="113"/>
      <c r="CR948" s="113"/>
      <c r="CS948" s="113"/>
      <c r="CT948" s="113"/>
      <c r="CU948" s="113"/>
      <c r="CV948" s="113"/>
      <c r="CW948" s="113"/>
      <c r="CX948" s="113"/>
      <c r="CY948" s="113"/>
      <c r="CZ948" s="113"/>
      <c r="DA948" s="113"/>
      <c r="DB948" s="113"/>
      <c r="DC948" s="113"/>
      <c r="DD948" s="113"/>
      <c r="DE948" s="113"/>
      <c r="DF948" s="113"/>
      <c r="DG948" s="113"/>
      <c r="DH948" s="113"/>
      <c r="DI948" s="113"/>
      <c r="DJ948" s="113"/>
      <c r="DK948" s="113"/>
      <c r="DL948" s="113"/>
      <c r="DM948" s="113"/>
      <c r="DN948" s="113"/>
      <c r="DO948" s="113"/>
      <c r="DP948" s="113"/>
      <c r="DQ948" s="113"/>
      <c r="DR948" s="113"/>
      <c r="DS948" s="113"/>
      <c r="DT948" s="113"/>
      <c r="DU948" s="113"/>
      <c r="DV948" s="113"/>
      <c r="DW948" s="113"/>
      <c r="DX948" s="113"/>
      <c r="DY948" s="113"/>
      <c r="DZ948" s="113"/>
      <c r="EA948" s="113"/>
      <c r="EB948" s="113"/>
      <c r="EC948" s="113"/>
      <c r="ED948" s="113"/>
      <c r="EE948" s="113"/>
      <c r="EF948" s="113"/>
      <c r="EG948" s="113"/>
      <c r="EH948" s="113"/>
      <c r="EI948" s="113"/>
      <c r="EJ948" s="113"/>
      <c r="EK948" s="113"/>
      <c r="EL948" s="113"/>
      <c r="EM948" s="113"/>
      <c r="EN948" s="113"/>
      <c r="EO948" s="113"/>
      <c r="EP948" s="113"/>
      <c r="EQ948" s="113"/>
      <c r="ER948" s="113"/>
      <c r="ES948" s="113"/>
      <c r="ET948" s="113"/>
      <c r="EU948" s="113"/>
      <c r="EV948" s="113"/>
      <c r="EW948" s="113"/>
      <c r="EX948" s="113"/>
      <c r="EY948" s="113"/>
      <c r="EZ948" s="113"/>
      <c r="FA948" s="113"/>
      <c r="FB948" s="113"/>
      <c r="FC948" s="113"/>
      <c r="FD948" s="113"/>
      <c r="FE948" s="113"/>
      <c r="FF948" s="113"/>
      <c r="FG948" s="113"/>
      <c r="FH948" s="113"/>
      <c r="FI948" s="113"/>
      <c r="FJ948" s="113"/>
      <c r="FK948" s="113"/>
      <c r="FL948" s="113"/>
      <c r="FM948" s="113"/>
      <c r="FN948" s="113"/>
      <c r="FO948" s="113"/>
      <c r="FP948" s="113"/>
      <c r="FQ948" s="113"/>
      <c r="FR948" s="113"/>
      <c r="FS948" s="113"/>
      <c r="FT948" s="113"/>
      <c r="FU948" s="113"/>
      <c r="FV948" s="113"/>
      <c r="FW948" s="113"/>
      <c r="FX948" s="113"/>
      <c r="FY948" s="113"/>
      <c r="FZ948" s="113"/>
      <c r="GA948" s="113"/>
      <c r="GB948" s="113"/>
      <c r="GC948" s="113"/>
      <c r="GD948" s="113"/>
      <c r="GE948" s="113"/>
      <c r="GF948" s="113"/>
      <c r="GG948" s="113"/>
      <c r="GH948" s="113"/>
      <c r="GI948" s="113"/>
      <c r="GJ948" s="113"/>
      <c r="GK948" s="113"/>
      <c r="GL948" s="113"/>
      <c r="GM948" s="113"/>
      <c r="GN948" s="113"/>
      <c r="GO948" s="113"/>
      <c r="GP948" s="113"/>
      <c r="GQ948" s="113"/>
      <c r="GR948" s="113"/>
      <c r="GS948" s="113"/>
      <c r="GT948" s="113"/>
      <c r="GU948" s="113"/>
      <c r="GV948" s="113"/>
      <c r="GW948" s="113"/>
      <c r="GX948" s="113"/>
      <c r="GY948" s="113"/>
      <c r="GZ948" s="113"/>
      <c r="HA948" s="113"/>
      <c r="HB948" s="113"/>
      <c r="HC948" s="113"/>
      <c r="HD948" s="113"/>
      <c r="HE948" s="113"/>
      <c r="HF948" s="113"/>
      <c r="HG948" s="113"/>
      <c r="HH948" s="113"/>
      <c r="HI948" s="113"/>
      <c r="HJ948" s="113"/>
      <c r="HK948" s="113"/>
      <c r="HL948" s="113"/>
      <c r="HM948" s="113"/>
      <c r="HN948" s="113"/>
      <c r="HO948" s="113"/>
      <c r="HP948" s="113"/>
      <c r="HQ948" s="113"/>
      <c r="HR948" s="113"/>
      <c r="HS948" s="113"/>
      <c r="HT948" s="113"/>
      <c r="HU948" s="113"/>
      <c r="HV948" s="113"/>
      <c r="HW948" s="113"/>
      <c r="HX948" s="113"/>
      <c r="HY948" s="113"/>
      <c r="HZ948" s="113"/>
      <c r="IA948" s="113"/>
      <c r="IB948" s="113"/>
      <c r="IC948" s="113"/>
      <c r="ID948" s="113"/>
      <c r="IE948" s="113"/>
      <c r="IF948" s="113"/>
      <c r="IG948" s="113"/>
      <c r="IH948" s="113"/>
      <c r="II948" s="113"/>
      <c r="IJ948" s="113"/>
      <c r="IK948" s="113"/>
      <c r="IL948" s="113"/>
      <c r="IM948" s="113"/>
      <c r="IN948" s="113"/>
      <c r="IO948" s="113"/>
      <c r="IP948" s="113"/>
      <c r="IQ948" s="113"/>
      <c r="IR948" s="113"/>
      <c r="IS948" s="113"/>
      <c r="IT948" s="113"/>
      <c r="IU948" s="113"/>
      <c r="IV948" s="113"/>
      <c r="IW948" s="113"/>
    </row>
    <row r="949" customFormat="false" ht="30" hidden="false" customHeight="true" outlineLevel="0" collapsed="false">
      <c r="A949" s="93"/>
      <c r="B949" s="228"/>
      <c r="C949" s="93"/>
      <c r="D949" s="93"/>
      <c r="E949" s="93"/>
      <c r="F949" s="96"/>
      <c r="G949" s="28" t="s">
        <v>111</v>
      </c>
      <c r="H949" s="134" t="s">
        <v>115</v>
      </c>
      <c r="I949" s="134"/>
      <c r="J949" s="134"/>
      <c r="K949" s="108"/>
      <c r="L949" s="109" t="s">
        <v>80</v>
      </c>
      <c r="M949" s="110"/>
      <c r="N949" s="135"/>
      <c r="O949" s="109" t="s">
        <v>81</v>
      </c>
      <c r="P949" s="136"/>
      <c r="Q949" s="135"/>
      <c r="R949" s="109" t="s">
        <v>117</v>
      </c>
      <c r="S949" s="136"/>
      <c r="T949" s="111"/>
      <c r="U949" s="109"/>
      <c r="V949" s="137"/>
      <c r="W949" s="111"/>
      <c r="X949" s="109"/>
      <c r="Y949" s="137"/>
      <c r="Z949" s="111"/>
      <c r="AA949" s="109"/>
      <c r="AB949" s="137"/>
      <c r="AC949" s="108"/>
      <c r="AD949" s="109"/>
      <c r="AE949" s="110"/>
      <c r="BM949" s="113"/>
      <c r="BN949" s="113"/>
      <c r="BO949" s="113"/>
      <c r="BP949" s="113"/>
      <c r="BQ949" s="113"/>
      <c r="BR949" s="113"/>
      <c r="BS949" s="113"/>
      <c r="BT949" s="113"/>
      <c r="BU949" s="113"/>
      <c r="BV949" s="113"/>
      <c r="BW949" s="113"/>
      <c r="BX949" s="113"/>
      <c r="BY949" s="113"/>
      <c r="BZ949" s="113"/>
      <c r="CA949" s="113"/>
      <c r="CB949" s="113"/>
      <c r="CC949" s="113"/>
      <c r="CD949" s="113"/>
      <c r="CE949" s="113"/>
      <c r="CF949" s="113"/>
      <c r="CG949" s="113"/>
      <c r="CH949" s="113"/>
      <c r="CI949" s="113"/>
      <c r="CJ949" s="113"/>
      <c r="CK949" s="113"/>
      <c r="CL949" s="113"/>
      <c r="CM949" s="113"/>
      <c r="CN949" s="113"/>
      <c r="CO949" s="113"/>
      <c r="CP949" s="113"/>
      <c r="CQ949" s="113"/>
      <c r="CR949" s="113"/>
      <c r="CS949" s="113"/>
      <c r="CT949" s="113"/>
      <c r="CU949" s="113"/>
      <c r="CV949" s="113"/>
      <c r="CW949" s="113"/>
      <c r="CX949" s="113"/>
      <c r="CY949" s="113"/>
      <c r="CZ949" s="113"/>
      <c r="DA949" s="113"/>
      <c r="DB949" s="113"/>
      <c r="DC949" s="113"/>
      <c r="DD949" s="113"/>
      <c r="DE949" s="113"/>
      <c r="DF949" s="113"/>
      <c r="DG949" s="113"/>
      <c r="DH949" s="113"/>
      <c r="DI949" s="113"/>
      <c r="DJ949" s="113"/>
      <c r="DK949" s="113"/>
      <c r="DL949" s="113"/>
      <c r="DM949" s="113"/>
      <c r="DN949" s="113"/>
      <c r="DO949" s="113"/>
      <c r="DP949" s="113"/>
      <c r="DQ949" s="113"/>
      <c r="DR949" s="113"/>
      <c r="DS949" s="113"/>
      <c r="DT949" s="113"/>
      <c r="DU949" s="113"/>
      <c r="DV949" s="113"/>
      <c r="DW949" s="113"/>
      <c r="DX949" s="113"/>
      <c r="DY949" s="113"/>
      <c r="DZ949" s="113"/>
      <c r="EA949" s="113"/>
      <c r="EB949" s="113"/>
      <c r="EC949" s="113"/>
      <c r="ED949" s="113"/>
      <c r="EE949" s="113"/>
      <c r="EF949" s="113"/>
      <c r="EG949" s="113"/>
      <c r="EH949" s="113"/>
      <c r="EI949" s="113"/>
      <c r="EJ949" s="113"/>
      <c r="EK949" s="113"/>
      <c r="EL949" s="113"/>
      <c r="EM949" s="113"/>
      <c r="EN949" s="113"/>
      <c r="EO949" s="113"/>
      <c r="EP949" s="113"/>
      <c r="EQ949" s="113"/>
      <c r="ER949" s="113"/>
      <c r="ES949" s="113"/>
      <c r="ET949" s="113"/>
      <c r="EU949" s="113"/>
      <c r="EV949" s="113"/>
      <c r="EW949" s="113"/>
      <c r="EX949" s="113"/>
      <c r="EY949" s="113"/>
      <c r="EZ949" s="113"/>
      <c r="FA949" s="113"/>
      <c r="FB949" s="113"/>
      <c r="FC949" s="113"/>
      <c r="FD949" s="113"/>
      <c r="FE949" s="113"/>
      <c r="FF949" s="113"/>
      <c r="FG949" s="113"/>
      <c r="FH949" s="113"/>
      <c r="FI949" s="113"/>
      <c r="FJ949" s="113"/>
      <c r="FK949" s="113"/>
      <c r="FL949" s="113"/>
      <c r="FM949" s="113"/>
      <c r="FN949" s="113"/>
      <c r="FO949" s="113"/>
      <c r="FP949" s="113"/>
      <c r="FQ949" s="113"/>
      <c r="FR949" s="113"/>
      <c r="FS949" s="113"/>
      <c r="FT949" s="113"/>
      <c r="FU949" s="113"/>
      <c r="FV949" s="113"/>
      <c r="FW949" s="113"/>
      <c r="FX949" s="113"/>
      <c r="FY949" s="113"/>
      <c r="FZ949" s="113"/>
      <c r="GA949" s="113"/>
      <c r="GB949" s="113"/>
      <c r="GC949" s="113"/>
      <c r="GD949" s="113"/>
      <c r="GE949" s="113"/>
      <c r="GF949" s="113"/>
      <c r="GG949" s="113"/>
      <c r="GH949" s="113"/>
      <c r="GI949" s="113"/>
      <c r="GJ949" s="113"/>
      <c r="GK949" s="113"/>
      <c r="GL949" s="113"/>
      <c r="GM949" s="113"/>
      <c r="GN949" s="113"/>
      <c r="GO949" s="113"/>
      <c r="GP949" s="113"/>
      <c r="GQ949" s="113"/>
      <c r="GR949" s="113"/>
      <c r="GS949" s="113"/>
      <c r="GT949" s="113"/>
      <c r="GU949" s="113"/>
      <c r="GV949" s="113"/>
      <c r="GW949" s="113"/>
      <c r="GX949" s="113"/>
      <c r="GY949" s="113"/>
      <c r="GZ949" s="113"/>
      <c r="HA949" s="113"/>
      <c r="HB949" s="113"/>
      <c r="HC949" s="113"/>
      <c r="HD949" s="113"/>
      <c r="HE949" s="113"/>
      <c r="HF949" s="113"/>
      <c r="HG949" s="113"/>
      <c r="HH949" s="113"/>
      <c r="HI949" s="113"/>
      <c r="HJ949" s="113"/>
      <c r="HK949" s="113"/>
      <c r="HL949" s="113"/>
      <c r="HM949" s="113"/>
      <c r="HN949" s="113"/>
      <c r="HO949" s="113"/>
      <c r="HP949" s="113"/>
      <c r="HQ949" s="113"/>
      <c r="HR949" s="113"/>
      <c r="HS949" s="113"/>
      <c r="HT949" s="113"/>
      <c r="HU949" s="113"/>
      <c r="HV949" s="113"/>
      <c r="HW949" s="113"/>
      <c r="HX949" s="113"/>
      <c r="HY949" s="113"/>
      <c r="HZ949" s="113"/>
      <c r="IA949" s="113"/>
      <c r="IB949" s="113"/>
      <c r="IC949" s="113"/>
      <c r="ID949" s="113"/>
      <c r="IE949" s="113"/>
      <c r="IF949" s="113"/>
      <c r="IG949" s="113"/>
      <c r="IH949" s="113"/>
      <c r="II949" s="113"/>
      <c r="IJ949" s="113"/>
      <c r="IK949" s="113"/>
      <c r="IL949" s="113"/>
      <c r="IM949" s="113"/>
      <c r="IN949" s="113"/>
      <c r="IO949" s="113"/>
      <c r="IP949" s="113"/>
      <c r="IQ949" s="113"/>
      <c r="IR949" s="113"/>
      <c r="IS949" s="113"/>
      <c r="IT949" s="113"/>
      <c r="IU949" s="113"/>
      <c r="IV949" s="113"/>
      <c r="IW949" s="113"/>
    </row>
    <row r="950" customFormat="false" ht="27.6" hidden="false" customHeight="true" outlineLevel="0" collapsed="false">
      <c r="A950" s="230"/>
      <c r="B950" s="93"/>
      <c r="C950" s="93"/>
      <c r="D950" s="93"/>
      <c r="E950" s="93"/>
      <c r="F950" s="96"/>
      <c r="G950" s="28" t="s">
        <v>208</v>
      </c>
      <c r="H950" s="311"/>
      <c r="I950" s="313"/>
      <c r="J950" s="287"/>
      <c r="K950" s="311"/>
      <c r="L950" s="313"/>
      <c r="M950" s="36"/>
      <c r="N950" s="311"/>
      <c r="O950" s="313"/>
      <c r="P950" s="36"/>
      <c r="Q950" s="311"/>
      <c r="R950" s="313"/>
      <c r="S950" s="36"/>
      <c r="T950" s="311"/>
      <c r="U950" s="312"/>
      <c r="V950" s="36"/>
      <c r="W950" s="29"/>
      <c r="X950" s="312"/>
      <c r="Y950" s="36"/>
      <c r="Z950" s="37"/>
      <c r="AA950" s="37"/>
      <c r="AB950" s="37"/>
      <c r="AC950" s="29"/>
      <c r="AD950" s="312"/>
      <c r="AE950" s="36"/>
      <c r="BM950" s="113"/>
      <c r="BN950" s="113"/>
      <c r="BO950" s="113"/>
      <c r="BP950" s="113"/>
      <c r="BQ950" s="113"/>
      <c r="BR950" s="113"/>
      <c r="BS950" s="113"/>
      <c r="BT950" s="113"/>
      <c r="BU950" s="113"/>
      <c r="BV950" s="113"/>
      <c r="BW950" s="113"/>
      <c r="BX950" s="113"/>
      <c r="BY950" s="113"/>
      <c r="BZ950" s="113"/>
      <c r="CA950" s="113"/>
      <c r="CB950" s="113"/>
      <c r="CC950" s="113"/>
      <c r="CD950" s="113"/>
      <c r="CE950" s="113"/>
      <c r="CF950" s="113"/>
      <c r="CG950" s="113"/>
      <c r="CH950" s="113"/>
      <c r="CI950" s="113"/>
      <c r="CJ950" s="113"/>
      <c r="CK950" s="113"/>
      <c r="CL950" s="113"/>
      <c r="CM950" s="113"/>
      <c r="CN950" s="113"/>
      <c r="CO950" s="113"/>
      <c r="CP950" s="113"/>
      <c r="CQ950" s="113"/>
      <c r="CR950" s="113"/>
      <c r="CS950" s="113"/>
      <c r="CT950" s="113"/>
      <c r="CU950" s="113"/>
      <c r="CV950" s="113"/>
      <c r="CW950" s="113"/>
      <c r="CX950" s="113"/>
      <c r="CY950" s="113"/>
      <c r="CZ950" s="113"/>
      <c r="DA950" s="113"/>
      <c r="DB950" s="113"/>
      <c r="DC950" s="113"/>
      <c r="DD950" s="113"/>
      <c r="DE950" s="113"/>
      <c r="DF950" s="113"/>
      <c r="DG950" s="113"/>
      <c r="DH950" s="113"/>
      <c r="DI950" s="113"/>
      <c r="DJ950" s="113"/>
      <c r="DK950" s="113"/>
      <c r="DL950" s="113"/>
      <c r="DM950" s="113"/>
      <c r="DN950" s="113"/>
      <c r="DO950" s="113"/>
      <c r="DP950" s="113"/>
      <c r="DQ950" s="113"/>
      <c r="DR950" s="113"/>
      <c r="DS950" s="113"/>
      <c r="DT950" s="113"/>
      <c r="DU950" s="113"/>
      <c r="DV950" s="113"/>
      <c r="DW950" s="113"/>
      <c r="DX950" s="113"/>
      <c r="DY950" s="113"/>
      <c r="DZ950" s="113"/>
      <c r="EA950" s="113"/>
      <c r="EB950" s="113"/>
      <c r="EC950" s="113"/>
      <c r="ED950" s="113"/>
      <c r="EE950" s="113"/>
      <c r="EF950" s="113"/>
      <c r="EG950" s="113"/>
      <c r="EH950" s="113"/>
      <c r="EI950" s="113"/>
      <c r="EJ950" s="113"/>
      <c r="EK950" s="113"/>
      <c r="EL950" s="113"/>
      <c r="EM950" s="113"/>
      <c r="EN950" s="113"/>
      <c r="EO950" s="113"/>
      <c r="EP950" s="113"/>
      <c r="EQ950" s="113"/>
      <c r="ER950" s="113"/>
      <c r="ES950" s="113"/>
      <c r="ET950" s="113"/>
      <c r="EU950" s="113"/>
      <c r="EV950" s="113"/>
      <c r="EW950" s="113"/>
      <c r="EX950" s="113"/>
      <c r="EY950" s="113"/>
      <c r="EZ950" s="113"/>
      <c r="FA950" s="113"/>
      <c r="FB950" s="113"/>
      <c r="FC950" s="113"/>
      <c r="FD950" s="113"/>
      <c r="FE950" s="113"/>
      <c r="FF950" s="113"/>
      <c r="FG950" s="113"/>
      <c r="FH950" s="113"/>
      <c r="FI950" s="113"/>
      <c r="FJ950" s="113"/>
      <c r="FK950" s="113"/>
      <c r="FL950" s="113"/>
      <c r="FM950" s="113"/>
      <c r="FN950" s="113"/>
      <c r="FO950" s="113"/>
      <c r="FP950" s="113"/>
      <c r="FQ950" s="113"/>
      <c r="FR950" s="113"/>
      <c r="FS950" s="113"/>
      <c r="FT950" s="113"/>
      <c r="FU950" s="113"/>
      <c r="FV950" s="113"/>
      <c r="FW950" s="113"/>
      <c r="FX950" s="113"/>
      <c r="FY950" s="113"/>
      <c r="FZ950" s="113"/>
      <c r="GA950" s="113"/>
      <c r="GB950" s="113"/>
      <c r="GC950" s="113"/>
      <c r="GD950" s="113"/>
      <c r="GE950" s="113"/>
      <c r="GF950" s="113"/>
      <c r="GG950" s="113"/>
      <c r="GH950" s="113"/>
      <c r="GI950" s="113"/>
      <c r="GJ950" s="113"/>
      <c r="GK950" s="113"/>
      <c r="GL950" s="113"/>
      <c r="GM950" s="113"/>
      <c r="GN950" s="113"/>
      <c r="GO950" s="113"/>
      <c r="GP950" s="113"/>
      <c r="GQ950" s="113"/>
      <c r="GR950" s="113"/>
      <c r="GS950" s="113"/>
      <c r="GT950" s="113"/>
      <c r="GU950" s="113"/>
      <c r="GV950" s="113"/>
      <c r="GW950" s="113"/>
      <c r="GX950" s="113"/>
      <c r="GY950" s="113"/>
      <c r="GZ950" s="113"/>
      <c r="HA950" s="113"/>
      <c r="HB950" s="113"/>
      <c r="HC950" s="113"/>
      <c r="HD950" s="113"/>
      <c r="HE950" s="113"/>
      <c r="HF950" s="113"/>
      <c r="HG950" s="113"/>
      <c r="HH950" s="113"/>
      <c r="HI950" s="113"/>
      <c r="HJ950" s="113"/>
      <c r="HK950" s="113"/>
      <c r="HL950" s="113"/>
      <c r="HM950" s="113"/>
      <c r="HN950" s="113"/>
      <c r="HO950" s="113"/>
      <c r="HP950" s="113"/>
      <c r="HQ950" s="113"/>
      <c r="HR950" s="113"/>
      <c r="HS950" s="113"/>
      <c r="HT950" s="113"/>
      <c r="HU950" s="113"/>
      <c r="HV950" s="113"/>
      <c r="HW950" s="113"/>
      <c r="HX950" s="113"/>
      <c r="HY950" s="113"/>
      <c r="HZ950" s="113"/>
      <c r="IA950" s="113"/>
      <c r="IB950" s="113"/>
      <c r="IC950" s="113"/>
      <c r="ID950" s="113"/>
      <c r="IE950" s="113"/>
      <c r="IF950" s="113"/>
      <c r="IG950" s="113"/>
      <c r="IH950" s="113"/>
      <c r="II950" s="113"/>
      <c r="IJ950" s="113"/>
      <c r="IK950" s="113"/>
      <c r="IL950" s="113"/>
      <c r="IM950" s="113"/>
      <c r="IN950" s="113"/>
      <c r="IO950" s="113"/>
      <c r="IP950" s="113"/>
      <c r="IQ950" s="113"/>
      <c r="IR950" s="113"/>
      <c r="IS950" s="113"/>
      <c r="IT950" s="113"/>
      <c r="IU950" s="113"/>
      <c r="IV950" s="113"/>
      <c r="IW950" s="113"/>
    </row>
    <row r="951" customFormat="false" ht="29.2" hidden="false" customHeight="true" outlineLevel="0" collapsed="false">
      <c r="A951" s="232"/>
      <c r="B951" s="232"/>
      <c r="C951" s="314"/>
      <c r="D951" s="314"/>
      <c r="E951" s="314"/>
      <c r="F951" s="40"/>
      <c r="G951" s="28" t="s">
        <v>176</v>
      </c>
      <c r="H951" s="205" t="e">
        <f aca="false">"&lt;"&amp;ROUND(RIGHT(H950,LEN(H950)-1)*81/1000,2)&amp;" ppb"</f>
        <v>#VALUE!</v>
      </c>
      <c r="I951" s="312"/>
      <c r="J951" s="206"/>
      <c r="K951" s="29"/>
      <c r="L951" s="313"/>
      <c r="M951" s="31"/>
      <c r="N951" s="311"/>
      <c r="O951" s="312"/>
      <c r="P951" s="36"/>
      <c r="Q951" s="205" t="str">
        <f aca="false">ROUND(Q950*246/1000,2)&amp;" ppb"</f>
        <v>0 ppb</v>
      </c>
      <c r="R951" s="33" t="s">
        <v>39</v>
      </c>
      <c r="S951" s="206" t="str">
        <f aca="false">ROUND(S950*246/1000,2)&amp;" ppb"</f>
        <v>0 ppb</v>
      </c>
      <c r="T951" s="29"/>
      <c r="U951" s="31"/>
      <c r="V951" s="31"/>
      <c r="W951" s="311"/>
      <c r="X951" s="312"/>
      <c r="Y951" s="31"/>
      <c r="Z951" s="37"/>
      <c r="AA951" s="31"/>
      <c r="AB951" s="31"/>
      <c r="AC951" s="29"/>
      <c r="AD951" s="312"/>
      <c r="AE951" s="31"/>
      <c r="BM951" s="113"/>
      <c r="BN951" s="113"/>
      <c r="BO951" s="113"/>
      <c r="BP951" s="113"/>
      <c r="BQ951" s="113"/>
      <c r="BR951" s="113"/>
      <c r="BS951" s="113"/>
      <c r="BT951" s="113"/>
      <c r="BU951" s="113"/>
      <c r="BV951" s="113"/>
      <c r="BW951" s="113"/>
      <c r="BX951" s="113"/>
      <c r="BY951" s="113"/>
      <c r="BZ951" s="113"/>
      <c r="CA951" s="113"/>
      <c r="CB951" s="113"/>
      <c r="CC951" s="113"/>
      <c r="CD951" s="113"/>
      <c r="CE951" s="113"/>
      <c r="CF951" s="113"/>
      <c r="CG951" s="113"/>
      <c r="CH951" s="113"/>
      <c r="CI951" s="113"/>
      <c r="CJ951" s="113"/>
      <c r="CK951" s="113"/>
      <c r="CL951" s="113"/>
      <c r="CM951" s="113"/>
      <c r="CN951" s="113"/>
      <c r="CO951" s="113"/>
      <c r="CP951" s="113"/>
      <c r="CQ951" s="113"/>
      <c r="CR951" s="113"/>
      <c r="CS951" s="113"/>
      <c r="CT951" s="113"/>
      <c r="CU951" s="113"/>
      <c r="CV951" s="113"/>
      <c r="CW951" s="113"/>
      <c r="CX951" s="113"/>
      <c r="CY951" s="113"/>
      <c r="CZ951" s="113"/>
      <c r="DA951" s="113"/>
      <c r="DB951" s="113"/>
      <c r="DC951" s="113"/>
      <c r="DD951" s="113"/>
      <c r="DE951" s="113"/>
      <c r="DF951" s="113"/>
      <c r="DG951" s="113"/>
      <c r="DH951" s="113"/>
      <c r="DI951" s="113"/>
      <c r="DJ951" s="113"/>
      <c r="DK951" s="113"/>
      <c r="DL951" s="113"/>
      <c r="DM951" s="113"/>
      <c r="DN951" s="113"/>
      <c r="DO951" s="113"/>
      <c r="DP951" s="113"/>
      <c r="DQ951" s="113"/>
      <c r="DR951" s="113"/>
      <c r="DS951" s="113"/>
      <c r="DT951" s="113"/>
      <c r="DU951" s="113"/>
      <c r="DV951" s="113"/>
      <c r="DW951" s="113"/>
      <c r="DX951" s="113"/>
      <c r="DY951" s="113"/>
      <c r="DZ951" s="113"/>
      <c r="EA951" s="113"/>
      <c r="EB951" s="113"/>
      <c r="EC951" s="113"/>
      <c r="ED951" s="113"/>
      <c r="EE951" s="113"/>
      <c r="EF951" s="113"/>
      <c r="EG951" s="113"/>
      <c r="EH951" s="113"/>
      <c r="EI951" s="113"/>
      <c r="EJ951" s="113"/>
      <c r="EK951" s="113"/>
      <c r="EL951" s="113"/>
      <c r="EM951" s="113"/>
      <c r="EN951" s="113"/>
      <c r="EO951" s="113"/>
      <c r="EP951" s="113"/>
      <c r="EQ951" s="113"/>
      <c r="ER951" s="113"/>
      <c r="ES951" s="113"/>
      <c r="ET951" s="113"/>
      <c r="EU951" s="113"/>
      <c r="EV951" s="113"/>
      <c r="EW951" s="113"/>
      <c r="EX951" s="113"/>
      <c r="EY951" s="113"/>
      <c r="EZ951" s="113"/>
      <c r="FA951" s="113"/>
      <c r="FB951" s="113"/>
      <c r="FC951" s="113"/>
      <c r="FD951" s="113"/>
      <c r="FE951" s="113"/>
      <c r="FF951" s="113"/>
      <c r="FG951" s="113"/>
      <c r="FH951" s="113"/>
      <c r="FI951" s="113"/>
      <c r="FJ951" s="113"/>
      <c r="FK951" s="113"/>
      <c r="FL951" s="113"/>
      <c r="FM951" s="113"/>
      <c r="FN951" s="113"/>
      <c r="FO951" s="113"/>
      <c r="FP951" s="113"/>
      <c r="FQ951" s="113"/>
      <c r="FR951" s="113"/>
      <c r="FS951" s="113"/>
      <c r="FT951" s="113"/>
      <c r="FU951" s="113"/>
      <c r="FV951" s="113"/>
      <c r="FW951" s="113"/>
      <c r="FX951" s="113"/>
      <c r="FY951" s="113"/>
      <c r="FZ951" s="113"/>
      <c r="GA951" s="113"/>
      <c r="GB951" s="113"/>
      <c r="GC951" s="113"/>
      <c r="GD951" s="113"/>
      <c r="GE951" s="113"/>
      <c r="GF951" s="113"/>
      <c r="GG951" s="113"/>
      <c r="GH951" s="113"/>
      <c r="GI951" s="113"/>
      <c r="GJ951" s="113"/>
      <c r="GK951" s="113"/>
      <c r="GL951" s="113"/>
      <c r="GM951" s="113"/>
      <c r="GN951" s="113"/>
      <c r="GO951" s="113"/>
      <c r="GP951" s="113"/>
      <c r="GQ951" s="113"/>
      <c r="GR951" s="113"/>
      <c r="GS951" s="113"/>
      <c r="GT951" s="113"/>
      <c r="GU951" s="113"/>
      <c r="GV951" s="113"/>
      <c r="GW951" s="113"/>
      <c r="GX951" s="113"/>
      <c r="GY951" s="113"/>
      <c r="GZ951" s="113"/>
      <c r="HA951" s="113"/>
      <c r="HB951" s="113"/>
      <c r="HC951" s="113"/>
      <c r="HD951" s="113"/>
      <c r="HE951" s="113"/>
      <c r="HF951" s="113"/>
      <c r="HG951" s="113"/>
      <c r="HH951" s="113"/>
      <c r="HI951" s="113"/>
      <c r="HJ951" s="113"/>
      <c r="HK951" s="113"/>
      <c r="HL951" s="113"/>
      <c r="HM951" s="113"/>
      <c r="HN951" s="113"/>
      <c r="HO951" s="113"/>
      <c r="HP951" s="113"/>
      <c r="HQ951" s="113"/>
      <c r="HR951" s="113"/>
      <c r="HS951" s="113"/>
      <c r="HT951" s="113"/>
      <c r="HU951" s="113"/>
      <c r="HV951" s="113"/>
      <c r="HW951" s="113"/>
      <c r="HX951" s="113"/>
      <c r="HY951" s="113"/>
      <c r="HZ951" s="113"/>
      <c r="IA951" s="113"/>
      <c r="IB951" s="113"/>
      <c r="IC951" s="113"/>
      <c r="ID951" s="113"/>
      <c r="IE951" s="113"/>
      <c r="IF951" s="113"/>
      <c r="IG951" s="113"/>
      <c r="IH951" s="113"/>
      <c r="II951" s="113"/>
      <c r="IJ951" s="113"/>
      <c r="IK951" s="113"/>
      <c r="IL951" s="113"/>
      <c r="IM951" s="113"/>
      <c r="IN951" s="113"/>
      <c r="IO951" s="113"/>
      <c r="IP951" s="113"/>
      <c r="IQ951" s="113"/>
      <c r="IR951" s="113"/>
      <c r="IS951" s="113"/>
      <c r="IT951" s="113"/>
      <c r="IU951" s="113"/>
      <c r="IV951" s="113"/>
      <c r="IW951" s="113"/>
    </row>
    <row r="952" customFormat="false" ht="29.05" hidden="false" customHeight="true" outlineLevel="0" collapsed="false">
      <c r="A952" s="233" t="s">
        <v>2663</v>
      </c>
      <c r="B952" s="41" t="s">
        <v>2664</v>
      </c>
      <c r="C952" s="189" t="s">
        <v>2665</v>
      </c>
      <c r="D952" s="76"/>
      <c r="E952" s="42"/>
      <c r="F952" s="62"/>
      <c r="G952" s="63" t="s">
        <v>111</v>
      </c>
      <c r="H952" s="108"/>
      <c r="I952" s="109" t="s">
        <v>27</v>
      </c>
      <c r="J952" s="110"/>
      <c r="K952" s="108"/>
      <c r="L952" s="109" t="s">
        <v>28</v>
      </c>
      <c r="M952" s="110"/>
      <c r="N952" s="108"/>
      <c r="O952" s="109" t="s">
        <v>29</v>
      </c>
      <c r="P952" s="110"/>
      <c r="Q952" s="108"/>
      <c r="R952" s="109" t="s">
        <v>30</v>
      </c>
      <c r="S952" s="110"/>
      <c r="T952" s="111"/>
      <c r="U952" s="109" t="s">
        <v>112</v>
      </c>
      <c r="V952" s="110"/>
      <c r="W952" s="108"/>
      <c r="X952" s="109" t="s">
        <v>32</v>
      </c>
      <c r="Y952" s="110"/>
      <c r="Z952" s="108"/>
      <c r="AA952" s="109" t="s">
        <v>98</v>
      </c>
      <c r="AB952" s="110"/>
      <c r="AC952" s="112" t="s">
        <v>34</v>
      </c>
      <c r="AD952" s="112"/>
      <c r="AE952" s="112"/>
    </row>
    <row r="953" customFormat="false" ht="28.4" hidden="false" customHeight="true" outlineLevel="0" collapsed="false">
      <c r="A953" s="86" t="s">
        <v>1137</v>
      </c>
      <c r="B953" s="86" t="s">
        <v>2666</v>
      </c>
      <c r="C953" s="86"/>
      <c r="D953" s="86"/>
      <c r="E953" s="309"/>
      <c r="F953" s="89"/>
      <c r="G953" s="63" t="s">
        <v>208</v>
      </c>
      <c r="H953" s="56"/>
      <c r="I953" s="70"/>
      <c r="J953" s="58"/>
      <c r="K953" s="56"/>
      <c r="L953" s="70"/>
      <c r="M953" s="58"/>
      <c r="N953" s="56"/>
      <c r="O953" s="70"/>
      <c r="P953" s="58"/>
      <c r="Q953" s="56"/>
      <c r="R953" s="70"/>
      <c r="S953" s="58"/>
      <c r="T953" s="56"/>
      <c r="U953" s="91"/>
      <c r="V953" s="58"/>
      <c r="W953" s="56"/>
      <c r="X953" s="57"/>
      <c r="Y953" s="58"/>
      <c r="Z953" s="56"/>
      <c r="AA953" s="70"/>
      <c r="AB953" s="58"/>
      <c r="AC953" s="69"/>
      <c r="AD953" s="69"/>
      <c r="AE953" s="69"/>
    </row>
    <row r="954" customFormat="false" ht="30" hidden="false" customHeight="true" outlineLevel="0" collapsed="false">
      <c r="A954" s="86"/>
      <c r="B954" s="234"/>
      <c r="C954" s="86"/>
      <c r="D954" s="86"/>
      <c r="E954" s="309"/>
      <c r="F954" s="89"/>
      <c r="G954" s="63" t="s">
        <v>176</v>
      </c>
      <c r="H954" s="209" t="str">
        <f aca="false">ROUND(H953*81/1000,2)&amp;" ppb"</f>
        <v>0 ppb</v>
      </c>
      <c r="I954" s="91" t="s">
        <v>39</v>
      </c>
      <c r="J954" s="210" t="str">
        <f aca="false">ROUND(J953*81/1000,2)&amp;" ppb"</f>
        <v>0 ppb</v>
      </c>
      <c r="K954" s="209" t="e">
        <f aca="false">"&lt;"&amp;ROUND(RIGHT(K953,LEN(K953)-1)*81/1000,2)&amp;" ppb"</f>
        <v>#VALUE!</v>
      </c>
      <c r="L954" s="70"/>
      <c r="M954" s="210"/>
      <c r="N954" s="209" t="str">
        <f aca="false">ROUND(N953*1760/1000,2)&amp;" ppb"</f>
        <v>0 ppb</v>
      </c>
      <c r="O954" s="91" t="s">
        <v>39</v>
      </c>
      <c r="P954" s="210" t="str">
        <f aca="false">ROUND(P953*1760/1000,2)&amp;" ppb"</f>
        <v>0 ppb</v>
      </c>
      <c r="Q954" s="209" t="str">
        <f aca="false">ROUND(Q953*246/1000,2)&amp;" ppb"</f>
        <v>0 ppb</v>
      </c>
      <c r="R954" s="91" t="s">
        <v>39</v>
      </c>
      <c r="S954" s="210" t="str">
        <f aca="false">ROUND(S953*246/1000,2)&amp;" ppb"</f>
        <v>0 ppb</v>
      </c>
      <c r="T954" s="209" t="str">
        <f aca="false">ROUND(T953*32300/1000000,2)&amp;" ppm"</f>
        <v>0 ppm</v>
      </c>
      <c r="U954" s="91" t="s">
        <v>39</v>
      </c>
      <c r="V954" s="210" t="str">
        <f aca="false">ROUND(V953*32300/1000000,2)&amp;" ppm"</f>
        <v>0 ppm</v>
      </c>
      <c r="W954" s="71"/>
      <c r="X954" s="70"/>
      <c r="Y954" s="72"/>
      <c r="Z954" s="71"/>
      <c r="AA954" s="70"/>
      <c r="AB954" s="72"/>
      <c r="AC954" s="73"/>
      <c r="AD954" s="70"/>
      <c r="AE954" s="74"/>
    </row>
    <row r="955" customFormat="false" ht="27.6" hidden="false" customHeight="true" outlineLevel="0" collapsed="false">
      <c r="A955" s="86"/>
      <c r="B955" s="234"/>
      <c r="C955" s="86"/>
      <c r="D955" s="86"/>
      <c r="E955" s="234"/>
      <c r="F955" s="89"/>
      <c r="G955" s="63" t="s">
        <v>111</v>
      </c>
      <c r="H955" s="134" t="s">
        <v>115</v>
      </c>
      <c r="I955" s="134"/>
      <c r="J955" s="134"/>
      <c r="K955" s="108"/>
      <c r="L955" s="109" t="s">
        <v>80</v>
      </c>
      <c r="M955" s="110"/>
      <c r="N955" s="135"/>
      <c r="O955" s="109" t="s">
        <v>81</v>
      </c>
      <c r="P955" s="136"/>
      <c r="Q955" s="135"/>
      <c r="R955" s="109" t="s">
        <v>117</v>
      </c>
      <c r="S955" s="136"/>
      <c r="T955" s="111"/>
      <c r="U955" s="109"/>
      <c r="V955" s="137"/>
      <c r="W955" s="111"/>
      <c r="X955" s="109"/>
      <c r="Y955" s="137"/>
      <c r="Z955" s="111"/>
      <c r="AA955" s="109"/>
      <c r="AB955" s="137"/>
      <c r="AC955" s="108"/>
      <c r="AD955" s="109"/>
      <c r="AE955" s="110"/>
    </row>
    <row r="956" customFormat="false" ht="29.2" hidden="false" customHeight="true" outlineLevel="0" collapsed="false">
      <c r="A956" s="236"/>
      <c r="B956" s="86"/>
      <c r="C956" s="86"/>
      <c r="D956" s="86"/>
      <c r="E956" s="234"/>
      <c r="F956" s="89"/>
      <c r="G956" s="63" t="s">
        <v>208</v>
      </c>
      <c r="H956" s="56"/>
      <c r="I956" s="57"/>
      <c r="J956" s="58"/>
      <c r="K956" s="56"/>
      <c r="L956" s="57"/>
      <c r="M956" s="58"/>
      <c r="N956" s="56"/>
      <c r="O956" s="57"/>
      <c r="P956" s="58"/>
      <c r="Q956" s="56"/>
      <c r="R956" s="57"/>
      <c r="S956" s="58"/>
      <c r="T956" s="56"/>
      <c r="U956" s="70"/>
      <c r="V956" s="58"/>
      <c r="W956" s="71"/>
      <c r="X956" s="70"/>
      <c r="Y956" s="58"/>
      <c r="Z956" s="73"/>
      <c r="AA956" s="73"/>
      <c r="AB956" s="73"/>
      <c r="AC956" s="71"/>
      <c r="AD956" s="70"/>
      <c r="AE956" s="58"/>
    </row>
    <row r="957" customFormat="false" ht="34.3" hidden="false" customHeight="true" outlineLevel="0" collapsed="false">
      <c r="A957" s="239"/>
      <c r="B957" s="239"/>
      <c r="C957" s="316"/>
      <c r="D957" s="316"/>
      <c r="E957" s="316"/>
      <c r="F957" s="53"/>
      <c r="G957" s="63" t="s">
        <v>176</v>
      </c>
      <c r="H957" s="209" t="str">
        <f aca="false">ROUND(H956*81/1000,2)&amp;" ppb"</f>
        <v>0 ppb</v>
      </c>
      <c r="I957" s="91" t="s">
        <v>39</v>
      </c>
      <c r="J957" s="210" t="str">
        <f aca="false">ROUND(J956*81/1000,2)&amp;" ppb"</f>
        <v>0 ppb</v>
      </c>
      <c r="K957" s="71"/>
      <c r="L957" s="57"/>
      <c r="M957" s="72"/>
      <c r="N957" s="56"/>
      <c r="O957" s="70"/>
      <c r="P957" s="58"/>
      <c r="Q957" s="209" t="str">
        <f aca="false">ROUND(Q956*246/1000,2)&amp;" ppb"</f>
        <v>0 ppb</v>
      </c>
      <c r="R957" s="91" t="s">
        <v>39</v>
      </c>
      <c r="S957" s="210" t="str">
        <f aca="false">ROUND(S956*246/1000,2)&amp;" ppb"</f>
        <v>0 ppb</v>
      </c>
      <c r="T957" s="71"/>
      <c r="U957" s="72"/>
      <c r="V957" s="72"/>
      <c r="W957" s="56"/>
      <c r="X957" s="70"/>
      <c r="Y957" s="72"/>
      <c r="Z957" s="73"/>
      <c r="AA957" s="72"/>
      <c r="AB957" s="72"/>
      <c r="AC957" s="71"/>
      <c r="AD957" s="70"/>
      <c r="AE957" s="72"/>
      <c r="BM957" s="113"/>
      <c r="BN957" s="113"/>
      <c r="BO957" s="113"/>
      <c r="BP957" s="113"/>
      <c r="BQ957" s="113"/>
      <c r="BR957" s="113"/>
      <c r="BS957" s="113"/>
      <c r="BT957" s="113"/>
      <c r="BU957" s="113"/>
      <c r="BV957" s="113"/>
      <c r="BW957" s="113"/>
      <c r="BX957" s="113"/>
      <c r="BY957" s="113"/>
      <c r="BZ957" s="113"/>
      <c r="CA957" s="113"/>
      <c r="CB957" s="113"/>
      <c r="CC957" s="113"/>
      <c r="CD957" s="113"/>
      <c r="CE957" s="113"/>
      <c r="CF957" s="113"/>
      <c r="CG957" s="113"/>
      <c r="CH957" s="113"/>
      <c r="CI957" s="113"/>
      <c r="CJ957" s="113"/>
      <c r="CK957" s="113"/>
      <c r="CL957" s="113"/>
      <c r="CM957" s="113"/>
      <c r="CN957" s="113"/>
      <c r="CO957" s="113"/>
      <c r="CP957" s="113"/>
      <c r="CQ957" s="113"/>
      <c r="CR957" s="113"/>
      <c r="CS957" s="113"/>
      <c r="CT957" s="113"/>
      <c r="CU957" s="113"/>
      <c r="CV957" s="113"/>
      <c r="CW957" s="113"/>
      <c r="CX957" s="113"/>
      <c r="CY957" s="113"/>
      <c r="CZ957" s="113"/>
      <c r="DA957" s="113"/>
      <c r="DB957" s="113"/>
      <c r="DC957" s="113"/>
      <c r="DD957" s="113"/>
      <c r="DE957" s="113"/>
      <c r="DF957" s="113"/>
      <c r="DG957" s="113"/>
      <c r="DH957" s="113"/>
      <c r="DI957" s="113"/>
      <c r="DJ957" s="113"/>
      <c r="DK957" s="113"/>
      <c r="DL957" s="113"/>
      <c r="DM957" s="113"/>
      <c r="DN957" s="113"/>
      <c r="DO957" s="113"/>
      <c r="DP957" s="113"/>
      <c r="DQ957" s="113"/>
      <c r="DR957" s="113"/>
      <c r="DS957" s="113"/>
      <c r="DT957" s="113"/>
      <c r="DU957" s="113"/>
      <c r="DV957" s="113"/>
      <c r="DW957" s="113"/>
      <c r="DX957" s="113"/>
      <c r="DY957" s="113"/>
      <c r="DZ957" s="113"/>
      <c r="EA957" s="113"/>
      <c r="EB957" s="113"/>
      <c r="EC957" s="113"/>
      <c r="ED957" s="113"/>
      <c r="EE957" s="113"/>
      <c r="EF957" s="113"/>
      <c r="EG957" s="113"/>
      <c r="EH957" s="113"/>
      <c r="EI957" s="113"/>
      <c r="EJ957" s="113"/>
      <c r="EK957" s="113"/>
      <c r="EL957" s="113"/>
      <c r="EM957" s="113"/>
      <c r="EN957" s="113"/>
      <c r="EO957" s="113"/>
      <c r="EP957" s="113"/>
      <c r="EQ957" s="113"/>
      <c r="ER957" s="113"/>
      <c r="ES957" s="113"/>
      <c r="ET957" s="113"/>
      <c r="EU957" s="113"/>
      <c r="EV957" s="113"/>
      <c r="EW957" s="113"/>
      <c r="EX957" s="113"/>
      <c r="EY957" s="113"/>
      <c r="EZ957" s="113"/>
      <c r="FA957" s="113"/>
      <c r="FB957" s="113"/>
      <c r="FC957" s="113"/>
      <c r="FD957" s="113"/>
      <c r="FE957" s="113"/>
      <c r="FF957" s="113"/>
      <c r="FG957" s="113"/>
      <c r="FH957" s="113"/>
      <c r="FI957" s="113"/>
      <c r="FJ957" s="113"/>
      <c r="FK957" s="113"/>
      <c r="FL957" s="113"/>
      <c r="FM957" s="113"/>
      <c r="FN957" s="113"/>
      <c r="FO957" s="113"/>
      <c r="FP957" s="113"/>
      <c r="FQ957" s="113"/>
      <c r="FR957" s="113"/>
      <c r="FS957" s="113"/>
      <c r="FT957" s="113"/>
      <c r="FU957" s="113"/>
      <c r="FV957" s="113"/>
      <c r="FW957" s="113"/>
      <c r="FX957" s="113"/>
      <c r="FY957" s="113"/>
      <c r="FZ957" s="113"/>
      <c r="GA957" s="113"/>
      <c r="GB957" s="113"/>
      <c r="GC957" s="113"/>
      <c r="GD957" s="113"/>
      <c r="GE957" s="113"/>
      <c r="GF957" s="113"/>
      <c r="GG957" s="113"/>
      <c r="GH957" s="113"/>
      <c r="GI957" s="113"/>
      <c r="GJ957" s="113"/>
      <c r="GK957" s="113"/>
      <c r="GL957" s="113"/>
      <c r="GM957" s="113"/>
      <c r="GN957" s="113"/>
      <c r="GO957" s="113"/>
      <c r="GP957" s="113"/>
      <c r="GQ957" s="113"/>
      <c r="GR957" s="113"/>
      <c r="GS957" s="113"/>
      <c r="GT957" s="113"/>
      <c r="GU957" s="113"/>
      <c r="GV957" s="113"/>
      <c r="GW957" s="113"/>
      <c r="GX957" s="113"/>
      <c r="GY957" s="113"/>
      <c r="GZ957" s="113"/>
      <c r="HA957" s="113"/>
      <c r="HB957" s="113"/>
      <c r="HC957" s="113"/>
      <c r="HD957" s="113"/>
      <c r="HE957" s="113"/>
      <c r="HF957" s="113"/>
      <c r="HG957" s="113"/>
      <c r="HH957" s="113"/>
      <c r="HI957" s="113"/>
      <c r="HJ957" s="113"/>
      <c r="HK957" s="113"/>
      <c r="HL957" s="113"/>
      <c r="HM957" s="113"/>
      <c r="HN957" s="113"/>
      <c r="HO957" s="113"/>
      <c r="HP957" s="113"/>
      <c r="HQ957" s="113"/>
      <c r="HR957" s="113"/>
      <c r="HS957" s="113"/>
      <c r="HT957" s="113"/>
      <c r="HU957" s="113"/>
      <c r="HV957" s="113"/>
      <c r="HW957" s="113"/>
      <c r="HX957" s="113"/>
      <c r="HY957" s="113"/>
      <c r="HZ957" s="113"/>
      <c r="IA957" s="113"/>
      <c r="IB957" s="113"/>
      <c r="IC957" s="113"/>
      <c r="ID957" s="113"/>
      <c r="IE957" s="113"/>
      <c r="IF957" s="113"/>
      <c r="IG957" s="113"/>
      <c r="IH957" s="113"/>
      <c r="II957" s="113"/>
      <c r="IJ957" s="113"/>
      <c r="IK957" s="113"/>
      <c r="IL957" s="113"/>
      <c r="IM957" s="113"/>
      <c r="IN957" s="113"/>
      <c r="IO957" s="113"/>
      <c r="IP957" s="113"/>
      <c r="IQ957" s="113"/>
      <c r="IR957" s="113"/>
      <c r="IS957" s="113"/>
      <c r="IT957" s="113"/>
      <c r="IU957" s="113"/>
      <c r="IV957" s="113"/>
      <c r="IW957" s="113"/>
    </row>
    <row r="958" customFormat="false" ht="34.3" hidden="false" customHeight="true" outlineLevel="0" collapsed="false">
      <c r="A958" s="227" t="s">
        <v>2667</v>
      </c>
      <c r="B958" s="24" t="s">
        <v>2668</v>
      </c>
      <c r="C958" s="203" t="s">
        <v>2063</v>
      </c>
      <c r="D958" s="25"/>
      <c r="E958" s="26"/>
      <c r="F958" s="27"/>
      <c r="G958" s="28" t="s">
        <v>111</v>
      </c>
      <c r="H958" s="108"/>
      <c r="I958" s="109" t="s">
        <v>27</v>
      </c>
      <c r="J958" s="110"/>
      <c r="K958" s="108"/>
      <c r="L958" s="109" t="s">
        <v>28</v>
      </c>
      <c r="M958" s="110"/>
      <c r="N958" s="108"/>
      <c r="O958" s="109" t="s">
        <v>29</v>
      </c>
      <c r="P958" s="110"/>
      <c r="Q958" s="108"/>
      <c r="R958" s="109" t="s">
        <v>30</v>
      </c>
      <c r="S958" s="110"/>
      <c r="T958" s="111"/>
      <c r="U958" s="109" t="s">
        <v>112</v>
      </c>
      <c r="V958" s="110"/>
      <c r="W958" s="108"/>
      <c r="X958" s="109" t="s">
        <v>32</v>
      </c>
      <c r="Y958" s="110"/>
      <c r="Z958" s="108"/>
      <c r="AA958" s="109" t="s">
        <v>98</v>
      </c>
      <c r="AB958" s="110"/>
      <c r="AC958" s="112" t="s">
        <v>34</v>
      </c>
      <c r="AD958" s="112"/>
      <c r="AE958" s="112"/>
      <c r="BM958" s="113"/>
      <c r="BN958" s="113"/>
      <c r="BO958" s="113"/>
      <c r="BP958" s="113"/>
      <c r="BQ958" s="113"/>
      <c r="BR958" s="113"/>
      <c r="BS958" s="113"/>
      <c r="BT958" s="113"/>
      <c r="BU958" s="113"/>
      <c r="BV958" s="113"/>
      <c r="BW958" s="113"/>
      <c r="BX958" s="113"/>
      <c r="BY958" s="113"/>
      <c r="BZ958" s="113"/>
      <c r="CA958" s="113"/>
      <c r="CB958" s="113"/>
      <c r="CC958" s="113"/>
      <c r="CD958" s="113"/>
      <c r="CE958" s="113"/>
      <c r="CF958" s="113"/>
      <c r="CG958" s="113"/>
      <c r="CH958" s="113"/>
      <c r="CI958" s="113"/>
      <c r="CJ958" s="113"/>
      <c r="CK958" s="113"/>
      <c r="CL958" s="113"/>
      <c r="CM958" s="113"/>
      <c r="CN958" s="113"/>
      <c r="CO958" s="113"/>
      <c r="CP958" s="113"/>
      <c r="CQ958" s="113"/>
      <c r="CR958" s="113"/>
      <c r="CS958" s="113"/>
      <c r="CT958" s="113"/>
      <c r="CU958" s="113"/>
      <c r="CV958" s="113"/>
      <c r="CW958" s="113"/>
      <c r="CX958" s="113"/>
      <c r="CY958" s="113"/>
      <c r="CZ958" s="113"/>
      <c r="DA958" s="113"/>
      <c r="DB958" s="113"/>
      <c r="DC958" s="113"/>
      <c r="DD958" s="113"/>
      <c r="DE958" s="113"/>
      <c r="DF958" s="113"/>
      <c r="DG958" s="113"/>
      <c r="DH958" s="113"/>
      <c r="DI958" s="113"/>
      <c r="DJ958" s="113"/>
      <c r="DK958" s="113"/>
      <c r="DL958" s="113"/>
      <c r="DM958" s="113"/>
      <c r="DN958" s="113"/>
      <c r="DO958" s="113"/>
      <c r="DP958" s="113"/>
      <c r="DQ958" s="113"/>
      <c r="DR958" s="113"/>
      <c r="DS958" s="113"/>
      <c r="DT958" s="113"/>
      <c r="DU958" s="113"/>
      <c r="DV958" s="113"/>
      <c r="DW958" s="113"/>
      <c r="DX958" s="113"/>
      <c r="DY958" s="113"/>
      <c r="DZ958" s="113"/>
      <c r="EA958" s="113"/>
      <c r="EB958" s="113"/>
      <c r="EC958" s="113"/>
      <c r="ED958" s="113"/>
      <c r="EE958" s="113"/>
      <c r="EF958" s="113"/>
      <c r="EG958" s="113"/>
      <c r="EH958" s="113"/>
      <c r="EI958" s="113"/>
      <c r="EJ958" s="113"/>
      <c r="EK958" s="113"/>
      <c r="EL958" s="113"/>
      <c r="EM958" s="113"/>
      <c r="EN958" s="113"/>
      <c r="EO958" s="113"/>
      <c r="EP958" s="113"/>
      <c r="EQ958" s="113"/>
      <c r="ER958" s="113"/>
      <c r="ES958" s="113"/>
      <c r="ET958" s="113"/>
      <c r="EU958" s="113"/>
      <c r="EV958" s="113"/>
      <c r="EW958" s="113"/>
      <c r="EX958" s="113"/>
      <c r="EY958" s="113"/>
      <c r="EZ958" s="113"/>
      <c r="FA958" s="113"/>
      <c r="FB958" s="113"/>
      <c r="FC958" s="113"/>
      <c r="FD958" s="113"/>
      <c r="FE958" s="113"/>
      <c r="FF958" s="113"/>
      <c r="FG958" s="113"/>
      <c r="FH958" s="113"/>
      <c r="FI958" s="113"/>
      <c r="FJ958" s="113"/>
      <c r="FK958" s="113"/>
      <c r="FL958" s="113"/>
      <c r="FM958" s="113"/>
      <c r="FN958" s="113"/>
      <c r="FO958" s="113"/>
      <c r="FP958" s="113"/>
      <c r="FQ958" s="113"/>
      <c r="FR958" s="113"/>
      <c r="FS958" s="113"/>
      <c r="FT958" s="113"/>
      <c r="FU958" s="113"/>
      <c r="FV958" s="113"/>
      <c r="FW958" s="113"/>
      <c r="FX958" s="113"/>
      <c r="FY958" s="113"/>
      <c r="FZ958" s="113"/>
      <c r="GA958" s="113"/>
      <c r="GB958" s="113"/>
      <c r="GC958" s="113"/>
      <c r="GD958" s="113"/>
      <c r="GE958" s="113"/>
      <c r="GF958" s="113"/>
      <c r="GG958" s="113"/>
      <c r="GH958" s="113"/>
      <c r="GI958" s="113"/>
      <c r="GJ958" s="113"/>
      <c r="GK958" s="113"/>
      <c r="GL958" s="113"/>
      <c r="GM958" s="113"/>
      <c r="GN958" s="113"/>
      <c r="GO958" s="113"/>
      <c r="GP958" s="113"/>
      <c r="GQ958" s="113"/>
      <c r="GR958" s="113"/>
      <c r="GS958" s="113"/>
      <c r="GT958" s="113"/>
      <c r="GU958" s="113"/>
      <c r="GV958" s="113"/>
      <c r="GW958" s="113"/>
      <c r="GX958" s="113"/>
      <c r="GY958" s="113"/>
      <c r="GZ958" s="113"/>
      <c r="HA958" s="113"/>
      <c r="HB958" s="113"/>
      <c r="HC958" s="113"/>
      <c r="HD958" s="113"/>
      <c r="HE958" s="113"/>
      <c r="HF958" s="113"/>
      <c r="HG958" s="113"/>
      <c r="HH958" s="113"/>
      <c r="HI958" s="113"/>
      <c r="HJ958" s="113"/>
      <c r="HK958" s="113"/>
      <c r="HL958" s="113"/>
      <c r="HM958" s="113"/>
      <c r="HN958" s="113"/>
      <c r="HO958" s="113"/>
      <c r="HP958" s="113"/>
      <c r="HQ958" s="113"/>
      <c r="HR958" s="113"/>
      <c r="HS958" s="113"/>
      <c r="HT958" s="113"/>
      <c r="HU958" s="113"/>
      <c r="HV958" s="113"/>
      <c r="HW958" s="113"/>
      <c r="HX958" s="113"/>
      <c r="HY958" s="113"/>
      <c r="HZ958" s="113"/>
      <c r="IA958" s="113"/>
      <c r="IB958" s="113"/>
      <c r="IC958" s="113"/>
      <c r="ID958" s="113"/>
      <c r="IE958" s="113"/>
      <c r="IF958" s="113"/>
      <c r="IG958" s="113"/>
      <c r="IH958" s="113"/>
      <c r="II958" s="113"/>
      <c r="IJ958" s="113"/>
      <c r="IK958" s="113"/>
      <c r="IL958" s="113"/>
      <c r="IM958" s="113"/>
      <c r="IN958" s="113"/>
      <c r="IO958" s="113"/>
      <c r="IP958" s="113"/>
      <c r="IQ958" s="113"/>
      <c r="IR958" s="113"/>
      <c r="IS958" s="113"/>
      <c r="IT958" s="113"/>
      <c r="IU958" s="113"/>
      <c r="IV958" s="113"/>
      <c r="IW958" s="113"/>
    </row>
    <row r="959" customFormat="false" ht="29.05" hidden="false" customHeight="true" outlineLevel="0" collapsed="false">
      <c r="A959" s="93" t="s">
        <v>1137</v>
      </c>
      <c r="B959" s="93" t="s">
        <v>2669</v>
      </c>
      <c r="C959" s="93"/>
      <c r="D959" s="93"/>
      <c r="E959" s="217"/>
      <c r="F959" s="96"/>
      <c r="G959" s="28" t="s">
        <v>208</v>
      </c>
      <c r="H959" s="311"/>
      <c r="I959" s="312"/>
      <c r="J959" s="36"/>
      <c r="K959" s="311"/>
      <c r="L959" s="312"/>
      <c r="M959" s="36"/>
      <c r="N959" s="311"/>
      <c r="O959" s="312"/>
      <c r="P959" s="36"/>
      <c r="Q959" s="311"/>
      <c r="R959" s="312"/>
      <c r="S959" s="36"/>
      <c r="T959" s="311"/>
      <c r="U959" s="312"/>
      <c r="V959" s="36"/>
      <c r="W959" s="311"/>
      <c r="X959" s="313"/>
      <c r="Y959" s="36"/>
      <c r="Z959" s="311"/>
      <c r="AA959" s="312"/>
      <c r="AB959" s="36"/>
      <c r="AC959" s="167"/>
      <c r="AD959" s="167"/>
      <c r="AE959" s="167"/>
      <c r="BM959" s="113"/>
      <c r="BN959" s="113"/>
      <c r="BO959" s="113"/>
      <c r="BP959" s="113"/>
      <c r="BQ959" s="113"/>
      <c r="BR959" s="113"/>
      <c r="BS959" s="113"/>
      <c r="BT959" s="113"/>
      <c r="BU959" s="113"/>
      <c r="BV959" s="113"/>
      <c r="BW959" s="113"/>
      <c r="BX959" s="113"/>
      <c r="BY959" s="113"/>
      <c r="BZ959" s="113"/>
      <c r="CA959" s="113"/>
      <c r="CB959" s="113"/>
      <c r="CC959" s="113"/>
      <c r="CD959" s="113"/>
      <c r="CE959" s="113"/>
      <c r="CF959" s="113"/>
      <c r="CG959" s="113"/>
      <c r="CH959" s="113"/>
      <c r="CI959" s="113"/>
      <c r="CJ959" s="113"/>
      <c r="CK959" s="113"/>
      <c r="CL959" s="113"/>
      <c r="CM959" s="113"/>
      <c r="CN959" s="113"/>
      <c r="CO959" s="113"/>
      <c r="CP959" s="113"/>
      <c r="CQ959" s="113"/>
      <c r="CR959" s="113"/>
      <c r="CS959" s="113"/>
      <c r="CT959" s="113"/>
      <c r="CU959" s="113"/>
      <c r="CV959" s="113"/>
      <c r="CW959" s="113"/>
      <c r="CX959" s="113"/>
      <c r="CY959" s="113"/>
      <c r="CZ959" s="113"/>
      <c r="DA959" s="113"/>
      <c r="DB959" s="113"/>
      <c r="DC959" s="113"/>
      <c r="DD959" s="113"/>
      <c r="DE959" s="113"/>
      <c r="DF959" s="113"/>
      <c r="DG959" s="113"/>
      <c r="DH959" s="113"/>
      <c r="DI959" s="113"/>
      <c r="DJ959" s="113"/>
      <c r="DK959" s="113"/>
      <c r="DL959" s="113"/>
      <c r="DM959" s="113"/>
      <c r="DN959" s="113"/>
      <c r="DO959" s="113"/>
      <c r="DP959" s="113"/>
      <c r="DQ959" s="113"/>
      <c r="DR959" s="113"/>
      <c r="DS959" s="113"/>
      <c r="DT959" s="113"/>
      <c r="DU959" s="113"/>
      <c r="DV959" s="113"/>
      <c r="DW959" s="113"/>
      <c r="DX959" s="113"/>
      <c r="DY959" s="113"/>
      <c r="DZ959" s="113"/>
      <c r="EA959" s="113"/>
      <c r="EB959" s="113"/>
      <c r="EC959" s="113"/>
      <c r="ED959" s="113"/>
      <c r="EE959" s="113"/>
      <c r="EF959" s="113"/>
      <c r="EG959" s="113"/>
      <c r="EH959" s="113"/>
      <c r="EI959" s="113"/>
      <c r="EJ959" s="113"/>
      <c r="EK959" s="113"/>
      <c r="EL959" s="113"/>
      <c r="EM959" s="113"/>
      <c r="EN959" s="113"/>
      <c r="EO959" s="113"/>
      <c r="EP959" s="113"/>
      <c r="EQ959" s="113"/>
      <c r="ER959" s="113"/>
      <c r="ES959" s="113"/>
      <c r="ET959" s="113"/>
      <c r="EU959" s="113"/>
      <c r="EV959" s="113"/>
      <c r="EW959" s="113"/>
      <c r="EX959" s="113"/>
      <c r="EY959" s="113"/>
      <c r="EZ959" s="113"/>
      <c r="FA959" s="113"/>
      <c r="FB959" s="113"/>
      <c r="FC959" s="113"/>
      <c r="FD959" s="113"/>
      <c r="FE959" s="113"/>
      <c r="FF959" s="113"/>
      <c r="FG959" s="113"/>
      <c r="FH959" s="113"/>
      <c r="FI959" s="113"/>
      <c r="FJ959" s="113"/>
      <c r="FK959" s="113"/>
      <c r="FL959" s="113"/>
      <c r="FM959" s="113"/>
      <c r="FN959" s="113"/>
      <c r="FO959" s="113"/>
      <c r="FP959" s="113"/>
      <c r="FQ959" s="113"/>
      <c r="FR959" s="113"/>
      <c r="FS959" s="113"/>
      <c r="FT959" s="113"/>
      <c r="FU959" s="113"/>
      <c r="FV959" s="113"/>
      <c r="FW959" s="113"/>
      <c r="FX959" s="113"/>
      <c r="FY959" s="113"/>
      <c r="FZ959" s="113"/>
      <c r="GA959" s="113"/>
      <c r="GB959" s="113"/>
      <c r="GC959" s="113"/>
      <c r="GD959" s="113"/>
      <c r="GE959" s="113"/>
      <c r="GF959" s="113"/>
      <c r="GG959" s="113"/>
      <c r="GH959" s="113"/>
      <c r="GI959" s="113"/>
      <c r="GJ959" s="113"/>
      <c r="GK959" s="113"/>
      <c r="GL959" s="113"/>
      <c r="GM959" s="113"/>
      <c r="GN959" s="113"/>
      <c r="GO959" s="113"/>
      <c r="GP959" s="113"/>
      <c r="GQ959" s="113"/>
      <c r="GR959" s="113"/>
      <c r="GS959" s="113"/>
      <c r="GT959" s="113"/>
      <c r="GU959" s="113"/>
      <c r="GV959" s="113"/>
      <c r="GW959" s="113"/>
      <c r="GX959" s="113"/>
      <c r="GY959" s="113"/>
      <c r="GZ959" s="113"/>
      <c r="HA959" s="113"/>
      <c r="HB959" s="113"/>
      <c r="HC959" s="113"/>
      <c r="HD959" s="113"/>
      <c r="HE959" s="113"/>
      <c r="HF959" s="113"/>
      <c r="HG959" s="113"/>
      <c r="HH959" s="113"/>
      <c r="HI959" s="113"/>
      <c r="HJ959" s="113"/>
      <c r="HK959" s="113"/>
      <c r="HL959" s="113"/>
      <c r="HM959" s="113"/>
      <c r="HN959" s="113"/>
      <c r="HO959" s="113"/>
      <c r="HP959" s="113"/>
      <c r="HQ959" s="113"/>
      <c r="HR959" s="113"/>
      <c r="HS959" s="113"/>
      <c r="HT959" s="113"/>
      <c r="HU959" s="113"/>
      <c r="HV959" s="113"/>
      <c r="HW959" s="113"/>
      <c r="HX959" s="113"/>
      <c r="HY959" s="113"/>
      <c r="HZ959" s="113"/>
      <c r="IA959" s="113"/>
      <c r="IB959" s="113"/>
      <c r="IC959" s="113"/>
      <c r="ID959" s="113"/>
      <c r="IE959" s="113"/>
      <c r="IF959" s="113"/>
      <c r="IG959" s="113"/>
      <c r="IH959" s="113"/>
      <c r="II959" s="113"/>
      <c r="IJ959" s="113"/>
      <c r="IK959" s="113"/>
      <c r="IL959" s="113"/>
      <c r="IM959" s="113"/>
      <c r="IN959" s="113"/>
      <c r="IO959" s="113"/>
      <c r="IP959" s="113"/>
      <c r="IQ959" s="113"/>
      <c r="IR959" s="113"/>
      <c r="IS959" s="113"/>
      <c r="IT959" s="113"/>
      <c r="IU959" s="113"/>
      <c r="IV959" s="113"/>
      <c r="IW959" s="113"/>
    </row>
    <row r="960" customFormat="false" ht="28.4" hidden="false" customHeight="true" outlineLevel="0" collapsed="false">
      <c r="A960" s="93"/>
      <c r="B960" s="228"/>
      <c r="C960" s="93"/>
      <c r="D960" s="93"/>
      <c r="E960" s="217"/>
      <c r="F960" s="96"/>
      <c r="G960" s="28" t="s">
        <v>176</v>
      </c>
      <c r="H960" s="205" t="str">
        <f aca="false">ROUND(H959*81/1000,2)&amp;" ppb"</f>
        <v>0 ppb</v>
      </c>
      <c r="I960" s="33" t="s">
        <v>39</v>
      </c>
      <c r="J960" s="206" t="str">
        <f aca="false">ROUND(J959*81/1000,2)&amp;" ppb"</f>
        <v>0 ppb</v>
      </c>
      <c r="K960" s="205" t="e">
        <f aca="false">"&lt;"&amp;ROUND(RIGHT(K959,LEN(K959)-1)*81/1000,2)&amp;" ppb"</f>
        <v>#VALUE!</v>
      </c>
      <c r="L960" s="312"/>
      <c r="M960" s="206"/>
      <c r="N960" s="205" t="str">
        <f aca="false">ROUND(N959*1760/1000,2)&amp;" ppb"</f>
        <v>0 ppb</v>
      </c>
      <c r="O960" s="33" t="s">
        <v>39</v>
      </c>
      <c r="P960" s="206" t="str">
        <f aca="false">ROUND(P959*1760/1000,2)&amp;" ppb"</f>
        <v>0 ppb</v>
      </c>
      <c r="Q960" s="205" t="e">
        <f aca="false">"&lt;"&amp;ROUND(RIGHT(Q959,LEN(Q959)-1)*246/1000,2)&amp;" ppb"</f>
        <v>#VALUE!</v>
      </c>
      <c r="R960" s="312"/>
      <c r="S960" s="206"/>
      <c r="T960" s="205" t="str">
        <f aca="false">ROUND(T959*32300/1000000,2)&amp;" ppm"</f>
        <v>0 ppm</v>
      </c>
      <c r="U960" s="33" t="s">
        <v>39</v>
      </c>
      <c r="V960" s="206" t="str">
        <f aca="false">ROUND(V959*32300/1000000,2)&amp;" ppm"</f>
        <v>0 ppm</v>
      </c>
      <c r="W960" s="29"/>
      <c r="X960" s="312"/>
      <c r="Y960" s="31"/>
      <c r="Z960" s="29"/>
      <c r="AA960" s="312"/>
      <c r="AB960" s="31"/>
      <c r="AC960" s="37"/>
      <c r="AD960" s="312"/>
      <c r="AE960" s="38"/>
      <c r="BM960" s="113"/>
      <c r="BN960" s="113"/>
      <c r="BO960" s="113"/>
      <c r="BP960" s="113"/>
      <c r="BQ960" s="113"/>
      <c r="BR960" s="113"/>
      <c r="BS960" s="113"/>
      <c r="BT960" s="113"/>
      <c r="BU960" s="113"/>
      <c r="BV960" s="113"/>
      <c r="BW960" s="113"/>
      <c r="BX960" s="113"/>
      <c r="BY960" s="113"/>
      <c r="BZ960" s="113"/>
      <c r="CA960" s="113"/>
      <c r="CB960" s="113"/>
      <c r="CC960" s="113"/>
      <c r="CD960" s="113"/>
      <c r="CE960" s="113"/>
      <c r="CF960" s="113"/>
      <c r="CG960" s="113"/>
      <c r="CH960" s="113"/>
      <c r="CI960" s="113"/>
      <c r="CJ960" s="113"/>
      <c r="CK960" s="113"/>
      <c r="CL960" s="113"/>
      <c r="CM960" s="113"/>
      <c r="CN960" s="113"/>
      <c r="CO960" s="113"/>
      <c r="CP960" s="113"/>
      <c r="CQ960" s="113"/>
      <c r="CR960" s="113"/>
      <c r="CS960" s="113"/>
      <c r="CT960" s="113"/>
      <c r="CU960" s="113"/>
      <c r="CV960" s="113"/>
      <c r="CW960" s="113"/>
      <c r="CX960" s="113"/>
      <c r="CY960" s="113"/>
      <c r="CZ960" s="113"/>
      <c r="DA960" s="113"/>
      <c r="DB960" s="113"/>
      <c r="DC960" s="113"/>
      <c r="DD960" s="113"/>
      <c r="DE960" s="113"/>
      <c r="DF960" s="113"/>
      <c r="DG960" s="113"/>
      <c r="DH960" s="113"/>
      <c r="DI960" s="113"/>
      <c r="DJ960" s="113"/>
      <c r="DK960" s="113"/>
      <c r="DL960" s="113"/>
      <c r="DM960" s="113"/>
      <c r="DN960" s="113"/>
      <c r="DO960" s="113"/>
      <c r="DP960" s="113"/>
      <c r="DQ960" s="113"/>
      <c r="DR960" s="113"/>
      <c r="DS960" s="113"/>
      <c r="DT960" s="113"/>
      <c r="DU960" s="113"/>
      <c r="DV960" s="113"/>
      <c r="DW960" s="113"/>
      <c r="DX960" s="113"/>
      <c r="DY960" s="113"/>
      <c r="DZ960" s="113"/>
      <c r="EA960" s="113"/>
      <c r="EB960" s="113"/>
      <c r="EC960" s="113"/>
      <c r="ED960" s="113"/>
      <c r="EE960" s="113"/>
      <c r="EF960" s="113"/>
      <c r="EG960" s="113"/>
      <c r="EH960" s="113"/>
      <c r="EI960" s="113"/>
      <c r="EJ960" s="113"/>
      <c r="EK960" s="113"/>
      <c r="EL960" s="113"/>
      <c r="EM960" s="113"/>
      <c r="EN960" s="113"/>
      <c r="EO960" s="113"/>
      <c r="EP960" s="113"/>
      <c r="EQ960" s="113"/>
      <c r="ER960" s="113"/>
      <c r="ES960" s="113"/>
      <c r="ET960" s="113"/>
      <c r="EU960" s="113"/>
      <c r="EV960" s="113"/>
      <c r="EW960" s="113"/>
      <c r="EX960" s="113"/>
      <c r="EY960" s="113"/>
      <c r="EZ960" s="113"/>
      <c r="FA960" s="113"/>
      <c r="FB960" s="113"/>
      <c r="FC960" s="113"/>
      <c r="FD960" s="113"/>
      <c r="FE960" s="113"/>
      <c r="FF960" s="113"/>
      <c r="FG960" s="113"/>
      <c r="FH960" s="113"/>
      <c r="FI960" s="113"/>
      <c r="FJ960" s="113"/>
      <c r="FK960" s="113"/>
      <c r="FL960" s="113"/>
      <c r="FM960" s="113"/>
      <c r="FN960" s="113"/>
      <c r="FO960" s="113"/>
      <c r="FP960" s="113"/>
      <c r="FQ960" s="113"/>
      <c r="FR960" s="113"/>
      <c r="FS960" s="113"/>
      <c r="FT960" s="113"/>
      <c r="FU960" s="113"/>
      <c r="FV960" s="113"/>
      <c r="FW960" s="113"/>
      <c r="FX960" s="113"/>
      <c r="FY960" s="113"/>
      <c r="FZ960" s="113"/>
      <c r="GA960" s="113"/>
      <c r="GB960" s="113"/>
      <c r="GC960" s="113"/>
      <c r="GD960" s="113"/>
      <c r="GE960" s="113"/>
      <c r="GF960" s="113"/>
      <c r="GG960" s="113"/>
      <c r="GH960" s="113"/>
      <c r="GI960" s="113"/>
      <c r="GJ960" s="113"/>
      <c r="GK960" s="113"/>
      <c r="GL960" s="113"/>
      <c r="GM960" s="113"/>
      <c r="GN960" s="113"/>
      <c r="GO960" s="113"/>
      <c r="GP960" s="113"/>
      <c r="GQ960" s="113"/>
      <c r="GR960" s="113"/>
      <c r="GS960" s="113"/>
      <c r="GT960" s="113"/>
      <c r="GU960" s="113"/>
      <c r="GV960" s="113"/>
      <c r="GW960" s="113"/>
      <c r="GX960" s="113"/>
      <c r="GY960" s="113"/>
      <c r="GZ960" s="113"/>
      <c r="HA960" s="113"/>
      <c r="HB960" s="113"/>
      <c r="HC960" s="113"/>
      <c r="HD960" s="113"/>
      <c r="HE960" s="113"/>
      <c r="HF960" s="113"/>
      <c r="HG960" s="113"/>
      <c r="HH960" s="113"/>
      <c r="HI960" s="113"/>
      <c r="HJ960" s="113"/>
      <c r="HK960" s="113"/>
      <c r="HL960" s="113"/>
      <c r="HM960" s="113"/>
      <c r="HN960" s="113"/>
      <c r="HO960" s="113"/>
      <c r="HP960" s="113"/>
      <c r="HQ960" s="113"/>
      <c r="HR960" s="113"/>
      <c r="HS960" s="113"/>
      <c r="HT960" s="113"/>
      <c r="HU960" s="113"/>
      <c r="HV960" s="113"/>
      <c r="HW960" s="113"/>
      <c r="HX960" s="113"/>
      <c r="HY960" s="113"/>
      <c r="HZ960" s="113"/>
      <c r="IA960" s="113"/>
      <c r="IB960" s="113"/>
      <c r="IC960" s="113"/>
      <c r="ID960" s="113"/>
      <c r="IE960" s="113"/>
      <c r="IF960" s="113"/>
      <c r="IG960" s="113"/>
      <c r="IH960" s="113"/>
      <c r="II960" s="113"/>
      <c r="IJ960" s="113"/>
      <c r="IK960" s="113"/>
      <c r="IL960" s="113"/>
      <c r="IM960" s="113"/>
      <c r="IN960" s="113"/>
      <c r="IO960" s="113"/>
      <c r="IP960" s="113"/>
      <c r="IQ960" s="113"/>
      <c r="IR960" s="113"/>
      <c r="IS960" s="113"/>
      <c r="IT960" s="113"/>
      <c r="IU960" s="113"/>
      <c r="IV960" s="113"/>
      <c r="IW960" s="113"/>
    </row>
    <row r="961" customFormat="false" ht="30" hidden="false" customHeight="true" outlineLevel="0" collapsed="false">
      <c r="A961" s="93"/>
      <c r="B961" s="228"/>
      <c r="C961" s="93"/>
      <c r="D961" s="93"/>
      <c r="E961" s="93"/>
      <c r="F961" s="96"/>
      <c r="G961" s="28" t="s">
        <v>111</v>
      </c>
      <c r="H961" s="134" t="s">
        <v>115</v>
      </c>
      <c r="I961" s="134"/>
      <c r="J961" s="134"/>
      <c r="K961" s="108"/>
      <c r="L961" s="109" t="s">
        <v>80</v>
      </c>
      <c r="M961" s="110"/>
      <c r="N961" s="135"/>
      <c r="O961" s="109" t="s">
        <v>81</v>
      </c>
      <c r="P961" s="136"/>
      <c r="Q961" s="135"/>
      <c r="R961" s="109" t="s">
        <v>117</v>
      </c>
      <c r="S961" s="136"/>
      <c r="T961" s="111"/>
      <c r="U961" s="109"/>
      <c r="V961" s="137"/>
      <c r="W961" s="111"/>
      <c r="X961" s="109"/>
      <c r="Y961" s="137"/>
      <c r="Z961" s="111"/>
      <c r="AA961" s="109"/>
      <c r="AB961" s="137"/>
      <c r="AC961" s="108"/>
      <c r="AD961" s="109"/>
      <c r="AE961" s="110"/>
      <c r="BM961" s="113"/>
      <c r="BN961" s="113"/>
      <c r="BO961" s="113"/>
      <c r="BP961" s="113"/>
      <c r="BQ961" s="113"/>
      <c r="BR961" s="113"/>
      <c r="BS961" s="113"/>
      <c r="BT961" s="113"/>
      <c r="BU961" s="113"/>
      <c r="BV961" s="113"/>
      <c r="BW961" s="113"/>
      <c r="BX961" s="113"/>
      <c r="BY961" s="113"/>
      <c r="BZ961" s="113"/>
      <c r="CA961" s="113"/>
      <c r="CB961" s="113"/>
      <c r="CC961" s="113"/>
      <c r="CD961" s="113"/>
      <c r="CE961" s="113"/>
      <c r="CF961" s="113"/>
      <c r="CG961" s="113"/>
      <c r="CH961" s="113"/>
      <c r="CI961" s="113"/>
      <c r="CJ961" s="113"/>
      <c r="CK961" s="113"/>
      <c r="CL961" s="113"/>
      <c r="CM961" s="113"/>
      <c r="CN961" s="113"/>
      <c r="CO961" s="113"/>
      <c r="CP961" s="113"/>
      <c r="CQ961" s="113"/>
      <c r="CR961" s="113"/>
      <c r="CS961" s="113"/>
      <c r="CT961" s="113"/>
      <c r="CU961" s="113"/>
      <c r="CV961" s="113"/>
      <c r="CW961" s="113"/>
      <c r="CX961" s="113"/>
      <c r="CY961" s="113"/>
      <c r="CZ961" s="113"/>
      <c r="DA961" s="113"/>
      <c r="DB961" s="113"/>
      <c r="DC961" s="113"/>
      <c r="DD961" s="113"/>
      <c r="DE961" s="113"/>
      <c r="DF961" s="113"/>
      <c r="DG961" s="113"/>
      <c r="DH961" s="113"/>
      <c r="DI961" s="113"/>
      <c r="DJ961" s="113"/>
      <c r="DK961" s="113"/>
      <c r="DL961" s="113"/>
      <c r="DM961" s="113"/>
      <c r="DN961" s="113"/>
      <c r="DO961" s="113"/>
      <c r="DP961" s="113"/>
      <c r="DQ961" s="113"/>
      <c r="DR961" s="113"/>
      <c r="DS961" s="113"/>
      <c r="DT961" s="113"/>
      <c r="DU961" s="113"/>
      <c r="DV961" s="113"/>
      <c r="DW961" s="113"/>
      <c r="DX961" s="113"/>
      <c r="DY961" s="113"/>
      <c r="DZ961" s="113"/>
      <c r="EA961" s="113"/>
      <c r="EB961" s="113"/>
      <c r="EC961" s="113"/>
      <c r="ED961" s="113"/>
      <c r="EE961" s="113"/>
      <c r="EF961" s="113"/>
      <c r="EG961" s="113"/>
      <c r="EH961" s="113"/>
      <c r="EI961" s="113"/>
      <c r="EJ961" s="113"/>
      <c r="EK961" s="113"/>
      <c r="EL961" s="113"/>
      <c r="EM961" s="113"/>
      <c r="EN961" s="113"/>
      <c r="EO961" s="113"/>
      <c r="EP961" s="113"/>
      <c r="EQ961" s="113"/>
      <c r="ER961" s="113"/>
      <c r="ES961" s="113"/>
      <c r="ET961" s="113"/>
      <c r="EU961" s="113"/>
      <c r="EV961" s="113"/>
      <c r="EW961" s="113"/>
      <c r="EX961" s="113"/>
      <c r="EY961" s="113"/>
      <c r="EZ961" s="113"/>
      <c r="FA961" s="113"/>
      <c r="FB961" s="113"/>
      <c r="FC961" s="113"/>
      <c r="FD961" s="113"/>
      <c r="FE961" s="113"/>
      <c r="FF961" s="113"/>
      <c r="FG961" s="113"/>
      <c r="FH961" s="113"/>
      <c r="FI961" s="113"/>
      <c r="FJ961" s="113"/>
      <c r="FK961" s="113"/>
      <c r="FL961" s="113"/>
      <c r="FM961" s="113"/>
      <c r="FN961" s="113"/>
      <c r="FO961" s="113"/>
      <c r="FP961" s="113"/>
      <c r="FQ961" s="113"/>
      <c r="FR961" s="113"/>
      <c r="FS961" s="113"/>
      <c r="FT961" s="113"/>
      <c r="FU961" s="113"/>
      <c r="FV961" s="113"/>
      <c r="FW961" s="113"/>
      <c r="FX961" s="113"/>
      <c r="FY961" s="113"/>
      <c r="FZ961" s="113"/>
      <c r="GA961" s="113"/>
      <c r="GB961" s="113"/>
      <c r="GC961" s="113"/>
      <c r="GD961" s="113"/>
      <c r="GE961" s="113"/>
      <c r="GF961" s="113"/>
      <c r="GG961" s="113"/>
      <c r="GH961" s="113"/>
      <c r="GI961" s="113"/>
      <c r="GJ961" s="113"/>
      <c r="GK961" s="113"/>
      <c r="GL961" s="113"/>
      <c r="GM961" s="113"/>
      <c r="GN961" s="113"/>
      <c r="GO961" s="113"/>
      <c r="GP961" s="113"/>
      <c r="GQ961" s="113"/>
      <c r="GR961" s="113"/>
      <c r="GS961" s="113"/>
      <c r="GT961" s="113"/>
      <c r="GU961" s="113"/>
      <c r="GV961" s="113"/>
      <c r="GW961" s="113"/>
      <c r="GX961" s="113"/>
      <c r="GY961" s="113"/>
      <c r="GZ961" s="113"/>
      <c r="HA961" s="113"/>
      <c r="HB961" s="113"/>
      <c r="HC961" s="113"/>
      <c r="HD961" s="113"/>
      <c r="HE961" s="113"/>
      <c r="HF961" s="113"/>
      <c r="HG961" s="113"/>
      <c r="HH961" s="113"/>
      <c r="HI961" s="113"/>
      <c r="HJ961" s="113"/>
      <c r="HK961" s="113"/>
      <c r="HL961" s="113"/>
      <c r="HM961" s="113"/>
      <c r="HN961" s="113"/>
      <c r="HO961" s="113"/>
      <c r="HP961" s="113"/>
      <c r="HQ961" s="113"/>
      <c r="HR961" s="113"/>
      <c r="HS961" s="113"/>
      <c r="HT961" s="113"/>
      <c r="HU961" s="113"/>
      <c r="HV961" s="113"/>
      <c r="HW961" s="113"/>
      <c r="HX961" s="113"/>
      <c r="HY961" s="113"/>
      <c r="HZ961" s="113"/>
      <c r="IA961" s="113"/>
      <c r="IB961" s="113"/>
      <c r="IC961" s="113"/>
      <c r="ID961" s="113"/>
      <c r="IE961" s="113"/>
      <c r="IF961" s="113"/>
      <c r="IG961" s="113"/>
      <c r="IH961" s="113"/>
      <c r="II961" s="113"/>
      <c r="IJ961" s="113"/>
      <c r="IK961" s="113"/>
      <c r="IL961" s="113"/>
      <c r="IM961" s="113"/>
      <c r="IN961" s="113"/>
      <c r="IO961" s="113"/>
      <c r="IP961" s="113"/>
      <c r="IQ961" s="113"/>
      <c r="IR961" s="113"/>
      <c r="IS961" s="113"/>
      <c r="IT961" s="113"/>
      <c r="IU961" s="113"/>
      <c r="IV961" s="113"/>
      <c r="IW961" s="113"/>
    </row>
    <row r="962" customFormat="false" ht="27.6" hidden="false" customHeight="true" outlineLevel="0" collapsed="false">
      <c r="A962" s="230"/>
      <c r="B962" s="93"/>
      <c r="C962" s="93"/>
      <c r="D962" s="93"/>
      <c r="E962" s="93"/>
      <c r="F962" s="96"/>
      <c r="G962" s="28" t="s">
        <v>208</v>
      </c>
      <c r="H962" s="311"/>
      <c r="I962" s="313"/>
      <c r="J962" s="287"/>
      <c r="K962" s="311"/>
      <c r="L962" s="313"/>
      <c r="M962" s="36"/>
      <c r="N962" s="311"/>
      <c r="O962" s="313"/>
      <c r="P962" s="36"/>
      <c r="Q962" s="311"/>
      <c r="R962" s="313"/>
      <c r="S962" s="36"/>
      <c r="T962" s="311"/>
      <c r="U962" s="312"/>
      <c r="V962" s="36"/>
      <c r="W962" s="29"/>
      <c r="X962" s="312"/>
      <c r="Y962" s="36"/>
      <c r="Z962" s="37"/>
      <c r="AA962" s="37"/>
      <c r="AB962" s="37"/>
      <c r="AC962" s="29"/>
      <c r="AD962" s="312"/>
      <c r="AE962" s="36"/>
      <c r="BM962" s="113"/>
      <c r="BN962" s="113"/>
      <c r="BO962" s="113"/>
      <c r="BP962" s="113"/>
      <c r="BQ962" s="113"/>
      <c r="BR962" s="113"/>
      <c r="BS962" s="113"/>
      <c r="BT962" s="113"/>
      <c r="BU962" s="113"/>
      <c r="BV962" s="113"/>
      <c r="BW962" s="113"/>
      <c r="BX962" s="113"/>
      <c r="BY962" s="113"/>
      <c r="BZ962" s="113"/>
      <c r="CA962" s="113"/>
      <c r="CB962" s="113"/>
      <c r="CC962" s="113"/>
      <c r="CD962" s="113"/>
      <c r="CE962" s="113"/>
      <c r="CF962" s="113"/>
      <c r="CG962" s="113"/>
      <c r="CH962" s="113"/>
      <c r="CI962" s="113"/>
      <c r="CJ962" s="113"/>
      <c r="CK962" s="113"/>
      <c r="CL962" s="113"/>
      <c r="CM962" s="113"/>
      <c r="CN962" s="113"/>
      <c r="CO962" s="113"/>
      <c r="CP962" s="113"/>
      <c r="CQ962" s="113"/>
      <c r="CR962" s="113"/>
      <c r="CS962" s="113"/>
      <c r="CT962" s="113"/>
      <c r="CU962" s="113"/>
      <c r="CV962" s="113"/>
      <c r="CW962" s="113"/>
      <c r="CX962" s="113"/>
      <c r="CY962" s="113"/>
      <c r="CZ962" s="113"/>
      <c r="DA962" s="113"/>
      <c r="DB962" s="113"/>
      <c r="DC962" s="113"/>
      <c r="DD962" s="113"/>
      <c r="DE962" s="113"/>
      <c r="DF962" s="113"/>
      <c r="DG962" s="113"/>
      <c r="DH962" s="113"/>
      <c r="DI962" s="113"/>
      <c r="DJ962" s="113"/>
      <c r="DK962" s="113"/>
      <c r="DL962" s="113"/>
      <c r="DM962" s="113"/>
      <c r="DN962" s="113"/>
      <c r="DO962" s="113"/>
      <c r="DP962" s="113"/>
      <c r="DQ962" s="113"/>
      <c r="DR962" s="113"/>
      <c r="DS962" s="113"/>
      <c r="DT962" s="113"/>
      <c r="DU962" s="113"/>
      <c r="DV962" s="113"/>
      <c r="DW962" s="113"/>
      <c r="DX962" s="113"/>
      <c r="DY962" s="113"/>
      <c r="DZ962" s="113"/>
      <c r="EA962" s="113"/>
      <c r="EB962" s="113"/>
      <c r="EC962" s="113"/>
      <c r="ED962" s="113"/>
      <c r="EE962" s="113"/>
      <c r="EF962" s="113"/>
      <c r="EG962" s="113"/>
      <c r="EH962" s="113"/>
      <c r="EI962" s="113"/>
      <c r="EJ962" s="113"/>
      <c r="EK962" s="113"/>
      <c r="EL962" s="113"/>
      <c r="EM962" s="113"/>
      <c r="EN962" s="113"/>
      <c r="EO962" s="113"/>
      <c r="EP962" s="113"/>
      <c r="EQ962" s="113"/>
      <c r="ER962" s="113"/>
      <c r="ES962" s="113"/>
      <c r="ET962" s="113"/>
      <c r="EU962" s="113"/>
      <c r="EV962" s="113"/>
      <c r="EW962" s="113"/>
      <c r="EX962" s="113"/>
      <c r="EY962" s="113"/>
      <c r="EZ962" s="113"/>
      <c r="FA962" s="113"/>
      <c r="FB962" s="113"/>
      <c r="FC962" s="113"/>
      <c r="FD962" s="113"/>
      <c r="FE962" s="113"/>
      <c r="FF962" s="113"/>
      <c r="FG962" s="113"/>
      <c r="FH962" s="113"/>
      <c r="FI962" s="113"/>
      <c r="FJ962" s="113"/>
      <c r="FK962" s="113"/>
      <c r="FL962" s="113"/>
      <c r="FM962" s="113"/>
      <c r="FN962" s="113"/>
      <c r="FO962" s="113"/>
      <c r="FP962" s="113"/>
      <c r="FQ962" s="113"/>
      <c r="FR962" s="113"/>
      <c r="FS962" s="113"/>
      <c r="FT962" s="113"/>
      <c r="FU962" s="113"/>
      <c r="FV962" s="113"/>
      <c r="FW962" s="113"/>
      <c r="FX962" s="113"/>
      <c r="FY962" s="113"/>
      <c r="FZ962" s="113"/>
      <c r="GA962" s="113"/>
      <c r="GB962" s="113"/>
      <c r="GC962" s="113"/>
      <c r="GD962" s="113"/>
      <c r="GE962" s="113"/>
      <c r="GF962" s="113"/>
      <c r="GG962" s="113"/>
      <c r="GH962" s="113"/>
      <c r="GI962" s="113"/>
      <c r="GJ962" s="113"/>
      <c r="GK962" s="113"/>
      <c r="GL962" s="113"/>
      <c r="GM962" s="113"/>
      <c r="GN962" s="113"/>
      <c r="GO962" s="113"/>
      <c r="GP962" s="113"/>
      <c r="GQ962" s="113"/>
      <c r="GR962" s="113"/>
      <c r="GS962" s="113"/>
      <c r="GT962" s="113"/>
      <c r="GU962" s="113"/>
      <c r="GV962" s="113"/>
      <c r="GW962" s="113"/>
      <c r="GX962" s="113"/>
      <c r="GY962" s="113"/>
      <c r="GZ962" s="113"/>
      <c r="HA962" s="113"/>
      <c r="HB962" s="113"/>
      <c r="HC962" s="113"/>
      <c r="HD962" s="113"/>
      <c r="HE962" s="113"/>
      <c r="HF962" s="113"/>
      <c r="HG962" s="113"/>
      <c r="HH962" s="113"/>
      <c r="HI962" s="113"/>
      <c r="HJ962" s="113"/>
      <c r="HK962" s="113"/>
      <c r="HL962" s="113"/>
      <c r="HM962" s="113"/>
      <c r="HN962" s="113"/>
      <c r="HO962" s="113"/>
      <c r="HP962" s="113"/>
      <c r="HQ962" s="113"/>
      <c r="HR962" s="113"/>
      <c r="HS962" s="113"/>
      <c r="HT962" s="113"/>
      <c r="HU962" s="113"/>
      <c r="HV962" s="113"/>
      <c r="HW962" s="113"/>
      <c r="HX962" s="113"/>
      <c r="HY962" s="113"/>
      <c r="HZ962" s="113"/>
      <c r="IA962" s="113"/>
      <c r="IB962" s="113"/>
      <c r="IC962" s="113"/>
      <c r="ID962" s="113"/>
      <c r="IE962" s="113"/>
      <c r="IF962" s="113"/>
      <c r="IG962" s="113"/>
      <c r="IH962" s="113"/>
      <c r="II962" s="113"/>
      <c r="IJ962" s="113"/>
      <c r="IK962" s="113"/>
      <c r="IL962" s="113"/>
      <c r="IM962" s="113"/>
      <c r="IN962" s="113"/>
      <c r="IO962" s="113"/>
      <c r="IP962" s="113"/>
      <c r="IQ962" s="113"/>
      <c r="IR962" s="113"/>
      <c r="IS962" s="113"/>
      <c r="IT962" s="113"/>
      <c r="IU962" s="113"/>
      <c r="IV962" s="113"/>
      <c r="IW962" s="113"/>
    </row>
    <row r="963" customFormat="false" ht="29.2" hidden="false" customHeight="true" outlineLevel="0" collapsed="false">
      <c r="A963" s="232"/>
      <c r="B963" s="232"/>
      <c r="C963" s="314"/>
      <c r="D963" s="314"/>
      <c r="E963" s="314"/>
      <c r="F963" s="40"/>
      <c r="G963" s="28" t="s">
        <v>176</v>
      </c>
      <c r="H963" s="205" t="e">
        <f aca="false">"&lt;"&amp;ROUND(RIGHT(H962,LEN(H962)-1)*81/1000,2)&amp;" ppb"</f>
        <v>#VALUE!</v>
      </c>
      <c r="I963" s="312"/>
      <c r="J963" s="206"/>
      <c r="K963" s="29"/>
      <c r="L963" s="313"/>
      <c r="M963" s="31"/>
      <c r="N963" s="311"/>
      <c r="O963" s="312"/>
      <c r="P963" s="36"/>
      <c r="Q963" s="205" t="str">
        <f aca="false">ROUND(Q962*246/1000,2)&amp;" ppb"</f>
        <v>0 ppb</v>
      </c>
      <c r="R963" s="33" t="s">
        <v>39</v>
      </c>
      <c r="S963" s="206" t="str">
        <f aca="false">ROUND(S962*246/1000,2)&amp;" ppb"</f>
        <v>0 ppb</v>
      </c>
      <c r="T963" s="29"/>
      <c r="U963" s="31"/>
      <c r="V963" s="31"/>
      <c r="W963" s="311"/>
      <c r="X963" s="312"/>
      <c r="Y963" s="31"/>
      <c r="Z963" s="37"/>
      <c r="AA963" s="31"/>
      <c r="AB963" s="31"/>
      <c r="AC963" s="29"/>
      <c r="AD963" s="312"/>
      <c r="AE963" s="31"/>
      <c r="BM963" s="113"/>
      <c r="BN963" s="113"/>
      <c r="BO963" s="113"/>
      <c r="BP963" s="113"/>
      <c r="BQ963" s="113"/>
      <c r="BR963" s="113"/>
      <c r="BS963" s="113"/>
      <c r="BT963" s="113"/>
      <c r="BU963" s="113"/>
      <c r="BV963" s="113"/>
      <c r="BW963" s="113"/>
      <c r="BX963" s="113"/>
      <c r="BY963" s="113"/>
      <c r="BZ963" s="113"/>
      <c r="CA963" s="113"/>
      <c r="CB963" s="113"/>
      <c r="CC963" s="113"/>
      <c r="CD963" s="113"/>
      <c r="CE963" s="113"/>
      <c r="CF963" s="113"/>
      <c r="CG963" s="113"/>
      <c r="CH963" s="113"/>
      <c r="CI963" s="113"/>
      <c r="CJ963" s="113"/>
      <c r="CK963" s="113"/>
      <c r="CL963" s="113"/>
      <c r="CM963" s="113"/>
      <c r="CN963" s="113"/>
      <c r="CO963" s="113"/>
      <c r="CP963" s="113"/>
      <c r="CQ963" s="113"/>
      <c r="CR963" s="113"/>
      <c r="CS963" s="113"/>
      <c r="CT963" s="113"/>
      <c r="CU963" s="113"/>
      <c r="CV963" s="113"/>
      <c r="CW963" s="113"/>
      <c r="CX963" s="113"/>
      <c r="CY963" s="113"/>
      <c r="CZ963" s="113"/>
      <c r="DA963" s="113"/>
      <c r="DB963" s="113"/>
      <c r="DC963" s="113"/>
      <c r="DD963" s="113"/>
      <c r="DE963" s="113"/>
      <c r="DF963" s="113"/>
      <c r="DG963" s="113"/>
      <c r="DH963" s="113"/>
      <c r="DI963" s="113"/>
      <c r="DJ963" s="113"/>
      <c r="DK963" s="113"/>
      <c r="DL963" s="113"/>
      <c r="DM963" s="113"/>
      <c r="DN963" s="113"/>
      <c r="DO963" s="113"/>
      <c r="DP963" s="113"/>
      <c r="DQ963" s="113"/>
      <c r="DR963" s="113"/>
      <c r="DS963" s="113"/>
      <c r="DT963" s="113"/>
      <c r="DU963" s="113"/>
      <c r="DV963" s="113"/>
      <c r="DW963" s="113"/>
      <c r="DX963" s="113"/>
      <c r="DY963" s="113"/>
      <c r="DZ963" s="113"/>
      <c r="EA963" s="113"/>
      <c r="EB963" s="113"/>
      <c r="EC963" s="113"/>
      <c r="ED963" s="113"/>
      <c r="EE963" s="113"/>
      <c r="EF963" s="113"/>
      <c r="EG963" s="113"/>
      <c r="EH963" s="113"/>
      <c r="EI963" s="113"/>
      <c r="EJ963" s="113"/>
      <c r="EK963" s="113"/>
      <c r="EL963" s="113"/>
      <c r="EM963" s="113"/>
      <c r="EN963" s="113"/>
      <c r="EO963" s="113"/>
      <c r="EP963" s="113"/>
      <c r="EQ963" s="113"/>
      <c r="ER963" s="113"/>
      <c r="ES963" s="113"/>
      <c r="ET963" s="113"/>
      <c r="EU963" s="113"/>
      <c r="EV963" s="113"/>
      <c r="EW963" s="113"/>
      <c r="EX963" s="113"/>
      <c r="EY963" s="113"/>
      <c r="EZ963" s="113"/>
      <c r="FA963" s="113"/>
      <c r="FB963" s="113"/>
      <c r="FC963" s="113"/>
      <c r="FD963" s="113"/>
      <c r="FE963" s="113"/>
      <c r="FF963" s="113"/>
      <c r="FG963" s="113"/>
      <c r="FH963" s="113"/>
      <c r="FI963" s="113"/>
      <c r="FJ963" s="113"/>
      <c r="FK963" s="113"/>
      <c r="FL963" s="113"/>
      <c r="FM963" s="113"/>
      <c r="FN963" s="113"/>
      <c r="FO963" s="113"/>
      <c r="FP963" s="113"/>
      <c r="FQ963" s="113"/>
      <c r="FR963" s="113"/>
      <c r="FS963" s="113"/>
      <c r="FT963" s="113"/>
      <c r="FU963" s="113"/>
      <c r="FV963" s="113"/>
      <c r="FW963" s="113"/>
      <c r="FX963" s="113"/>
      <c r="FY963" s="113"/>
      <c r="FZ963" s="113"/>
      <c r="GA963" s="113"/>
      <c r="GB963" s="113"/>
      <c r="GC963" s="113"/>
      <c r="GD963" s="113"/>
      <c r="GE963" s="113"/>
      <c r="GF963" s="113"/>
      <c r="GG963" s="113"/>
      <c r="GH963" s="113"/>
      <c r="GI963" s="113"/>
      <c r="GJ963" s="113"/>
      <c r="GK963" s="113"/>
      <c r="GL963" s="113"/>
      <c r="GM963" s="113"/>
      <c r="GN963" s="113"/>
      <c r="GO963" s="113"/>
      <c r="GP963" s="113"/>
      <c r="GQ963" s="113"/>
      <c r="GR963" s="113"/>
      <c r="GS963" s="113"/>
      <c r="GT963" s="113"/>
      <c r="GU963" s="113"/>
      <c r="GV963" s="113"/>
      <c r="GW963" s="113"/>
      <c r="GX963" s="113"/>
      <c r="GY963" s="113"/>
      <c r="GZ963" s="113"/>
      <c r="HA963" s="113"/>
      <c r="HB963" s="113"/>
      <c r="HC963" s="113"/>
      <c r="HD963" s="113"/>
      <c r="HE963" s="113"/>
      <c r="HF963" s="113"/>
      <c r="HG963" s="113"/>
      <c r="HH963" s="113"/>
      <c r="HI963" s="113"/>
      <c r="HJ963" s="113"/>
      <c r="HK963" s="113"/>
      <c r="HL963" s="113"/>
      <c r="HM963" s="113"/>
      <c r="HN963" s="113"/>
      <c r="HO963" s="113"/>
      <c r="HP963" s="113"/>
      <c r="HQ963" s="113"/>
      <c r="HR963" s="113"/>
      <c r="HS963" s="113"/>
      <c r="HT963" s="113"/>
      <c r="HU963" s="113"/>
      <c r="HV963" s="113"/>
      <c r="HW963" s="113"/>
      <c r="HX963" s="113"/>
      <c r="HY963" s="113"/>
      <c r="HZ963" s="113"/>
      <c r="IA963" s="113"/>
      <c r="IB963" s="113"/>
      <c r="IC963" s="113"/>
      <c r="ID963" s="113"/>
      <c r="IE963" s="113"/>
      <c r="IF963" s="113"/>
      <c r="IG963" s="113"/>
      <c r="IH963" s="113"/>
      <c r="II963" s="113"/>
      <c r="IJ963" s="113"/>
      <c r="IK963" s="113"/>
      <c r="IL963" s="113"/>
      <c r="IM963" s="113"/>
      <c r="IN963" s="113"/>
      <c r="IO963" s="113"/>
      <c r="IP963" s="113"/>
      <c r="IQ963" s="113"/>
      <c r="IR963" s="113"/>
      <c r="IS963" s="113"/>
      <c r="IT963" s="113"/>
      <c r="IU963" s="113"/>
      <c r="IV963" s="113"/>
      <c r="IW963" s="113"/>
    </row>
    <row r="964" customFormat="false" ht="34.3" hidden="false" customHeight="true" outlineLevel="0" collapsed="false">
      <c r="A964" s="227" t="s">
        <v>2670</v>
      </c>
      <c r="B964" s="379"/>
      <c r="C964" s="82"/>
      <c r="D964" s="25"/>
      <c r="E964" s="310"/>
      <c r="F964" s="27"/>
      <c r="G964" s="28" t="s">
        <v>111</v>
      </c>
      <c r="H964" s="108"/>
      <c r="I964" s="109" t="s">
        <v>27</v>
      </c>
      <c r="J964" s="110"/>
      <c r="K964" s="108"/>
      <c r="L964" s="109" t="s">
        <v>28</v>
      </c>
      <c r="M964" s="110"/>
      <c r="N964" s="108"/>
      <c r="O964" s="109" t="s">
        <v>29</v>
      </c>
      <c r="P964" s="110"/>
      <c r="Q964" s="108"/>
      <c r="R964" s="109" t="s">
        <v>30</v>
      </c>
      <c r="S964" s="110"/>
      <c r="T964" s="111"/>
      <c r="U964" s="109" t="s">
        <v>112</v>
      </c>
      <c r="V964" s="110"/>
      <c r="W964" s="108"/>
      <c r="X964" s="109" t="s">
        <v>32</v>
      </c>
      <c r="Y964" s="110"/>
      <c r="Z964" s="108"/>
      <c r="AA964" s="109" t="s">
        <v>98</v>
      </c>
      <c r="AB964" s="110"/>
      <c r="AC964" s="112" t="s">
        <v>34</v>
      </c>
      <c r="AD964" s="112"/>
      <c r="AE964" s="112"/>
    </row>
    <row r="965" customFormat="false" ht="29.05" hidden="false" customHeight="true" outlineLevel="0" collapsed="false">
      <c r="A965" s="228"/>
      <c r="B965" s="228"/>
      <c r="C965" s="228"/>
      <c r="D965" s="228"/>
      <c r="E965" s="228"/>
      <c r="F965" s="96"/>
      <c r="G965" s="28" t="s">
        <v>208</v>
      </c>
      <c r="H965" s="311"/>
      <c r="I965" s="312"/>
      <c r="J965" s="36"/>
      <c r="K965" s="311"/>
      <c r="L965" s="312"/>
      <c r="M965" s="36"/>
      <c r="N965" s="311"/>
      <c r="O965" s="312"/>
      <c r="P965" s="36"/>
      <c r="Q965" s="311"/>
      <c r="R965" s="312"/>
      <c r="S965" s="36"/>
      <c r="T965" s="311"/>
      <c r="U965" s="312"/>
      <c r="V965" s="36"/>
      <c r="W965" s="311"/>
      <c r="X965" s="313"/>
      <c r="Y965" s="36"/>
      <c r="Z965" s="311"/>
      <c r="AA965" s="312"/>
      <c r="AB965" s="36"/>
      <c r="AC965" s="167"/>
      <c r="AD965" s="167"/>
      <c r="AE965" s="167"/>
    </row>
    <row r="966" customFormat="false" ht="28.4" hidden="false" customHeight="true" outlineLevel="0" collapsed="false">
      <c r="A966" s="228"/>
      <c r="B966" s="228"/>
      <c r="C966" s="228"/>
      <c r="D966" s="228"/>
      <c r="E966" s="228"/>
      <c r="F966" s="96"/>
      <c r="G966" s="28" t="s">
        <v>176</v>
      </c>
      <c r="H966" s="205"/>
      <c r="I966" s="312"/>
      <c r="J966" s="206"/>
      <c r="K966" s="205"/>
      <c r="L966" s="312"/>
      <c r="M966" s="31"/>
      <c r="N966" s="205"/>
      <c r="O966" s="312"/>
      <c r="P966" s="206"/>
      <c r="Q966" s="205"/>
      <c r="R966" s="312"/>
      <c r="S966" s="206"/>
      <c r="T966" s="205"/>
      <c r="U966" s="312"/>
      <c r="V966" s="206"/>
      <c r="W966" s="29"/>
      <c r="X966" s="312"/>
      <c r="Y966" s="31"/>
      <c r="Z966" s="29"/>
      <c r="AA966" s="312"/>
      <c r="AB966" s="31"/>
      <c r="AC966" s="37"/>
      <c r="AD966" s="312"/>
      <c r="AE966" s="38"/>
    </row>
    <row r="967" customFormat="false" ht="30" hidden="false" customHeight="true" outlineLevel="0" collapsed="false">
      <c r="A967" s="228"/>
      <c r="B967" s="228"/>
      <c r="C967" s="228"/>
      <c r="D967" s="228"/>
      <c r="E967" s="228"/>
      <c r="F967" s="96"/>
      <c r="G967" s="28" t="s">
        <v>111</v>
      </c>
      <c r="H967" s="134" t="s">
        <v>115</v>
      </c>
      <c r="I967" s="134"/>
      <c r="J967" s="134"/>
      <c r="K967" s="108"/>
      <c r="L967" s="109" t="s">
        <v>80</v>
      </c>
      <c r="M967" s="110"/>
      <c r="N967" s="135"/>
      <c r="O967" s="109" t="s">
        <v>81</v>
      </c>
      <c r="P967" s="136"/>
      <c r="Q967" s="135"/>
      <c r="R967" s="109" t="s">
        <v>117</v>
      </c>
      <c r="S967" s="136"/>
      <c r="T967" s="111"/>
      <c r="U967" s="109"/>
      <c r="V967" s="137"/>
      <c r="W967" s="111"/>
      <c r="X967" s="109"/>
      <c r="Y967" s="137"/>
      <c r="Z967" s="111"/>
      <c r="AA967" s="109"/>
      <c r="AB967" s="137"/>
      <c r="AC967" s="108"/>
      <c r="AD967" s="109"/>
      <c r="AE967" s="110"/>
    </row>
    <row r="968" customFormat="false" ht="27.6" hidden="false" customHeight="true" outlineLevel="0" collapsed="false">
      <c r="A968" s="230"/>
      <c r="B968" s="228"/>
      <c r="C968" s="228"/>
      <c r="D968" s="228"/>
      <c r="E968" s="228"/>
      <c r="F968" s="96"/>
      <c r="G968" s="28" t="s">
        <v>208</v>
      </c>
      <c r="H968" s="311"/>
      <c r="I968" s="313"/>
      <c r="J968" s="287"/>
      <c r="K968" s="311"/>
      <c r="L968" s="313"/>
      <c r="M968" s="287"/>
      <c r="N968" s="311"/>
      <c r="O968" s="313"/>
      <c r="P968" s="36"/>
      <c r="Q968" s="311"/>
      <c r="R968" s="313"/>
      <c r="S968" s="36"/>
      <c r="T968" s="311"/>
      <c r="U968" s="312"/>
      <c r="V968" s="36"/>
      <c r="W968" s="29"/>
      <c r="X968" s="312"/>
      <c r="Y968" s="36"/>
      <c r="Z968" s="37"/>
      <c r="AA968" s="37"/>
      <c r="AB968" s="37"/>
      <c r="AC968" s="29"/>
      <c r="AD968" s="312"/>
      <c r="AE968" s="36"/>
    </row>
    <row r="969" customFormat="false" ht="29.2" hidden="false" customHeight="true" outlineLevel="0" collapsed="false">
      <c r="A969" s="232"/>
      <c r="B969" s="232"/>
      <c r="C969" s="314"/>
      <c r="D969" s="314"/>
      <c r="E969" s="314"/>
      <c r="F969" s="40"/>
      <c r="G969" s="28" t="s">
        <v>176</v>
      </c>
      <c r="H969" s="205"/>
      <c r="I969" s="312"/>
      <c r="J969" s="206"/>
      <c r="K969" s="29"/>
      <c r="L969" s="313"/>
      <c r="M969" s="31"/>
      <c r="N969" s="311"/>
      <c r="O969" s="312"/>
      <c r="P969" s="36"/>
      <c r="Q969" s="205"/>
      <c r="R969" s="312"/>
      <c r="S969" s="206"/>
      <c r="T969" s="29"/>
      <c r="U969" s="31"/>
      <c r="V969" s="31"/>
      <c r="W969" s="311"/>
      <c r="X969" s="312"/>
      <c r="Y969" s="31"/>
      <c r="Z969" s="37"/>
      <c r="AA969" s="31"/>
      <c r="AB969" s="31"/>
      <c r="AC969" s="29"/>
      <c r="AD969" s="312"/>
      <c r="AE969" s="31"/>
    </row>
  </sheetData>
  <mergeCells count="914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B11"/>
    <mergeCell ref="A12:AE12"/>
    <mergeCell ref="AC13:AE13"/>
    <mergeCell ref="E14:E15"/>
    <mergeCell ref="AC18:AE18"/>
    <mergeCell ref="AC20:AE20"/>
    <mergeCell ref="AC22:AE22"/>
    <mergeCell ref="AC24:AE24"/>
    <mergeCell ref="E26:E27"/>
    <mergeCell ref="AC26:AE26"/>
    <mergeCell ref="AC28:AE28"/>
    <mergeCell ref="AC30:AE30"/>
    <mergeCell ref="E32:E33"/>
    <mergeCell ref="AC32:AE32"/>
    <mergeCell ref="E36:E37"/>
    <mergeCell ref="AC36:AE36"/>
    <mergeCell ref="AC40:AE40"/>
    <mergeCell ref="AC44:AE44"/>
    <mergeCell ref="AC48:AE48"/>
    <mergeCell ref="AC53:AE53"/>
    <mergeCell ref="B56:B57"/>
    <mergeCell ref="AC56:AE56"/>
    <mergeCell ref="AC57:AE57"/>
    <mergeCell ref="B58:B59"/>
    <mergeCell ref="H59:J59"/>
    <mergeCell ref="T59:V59"/>
    <mergeCell ref="B62:B63"/>
    <mergeCell ref="AC62:AE62"/>
    <mergeCell ref="AC63:AE63"/>
    <mergeCell ref="B64:B65"/>
    <mergeCell ref="H65:J65"/>
    <mergeCell ref="T65:V65"/>
    <mergeCell ref="B68:B69"/>
    <mergeCell ref="AC68:AE68"/>
    <mergeCell ref="AC69:AE69"/>
    <mergeCell ref="B70:B71"/>
    <mergeCell ref="H71:J71"/>
    <mergeCell ref="T71:V71"/>
    <mergeCell ref="B74:B75"/>
    <mergeCell ref="AC74:AE74"/>
    <mergeCell ref="AC75:AE75"/>
    <mergeCell ref="B76:B77"/>
    <mergeCell ref="H77:J77"/>
    <mergeCell ref="T77:V77"/>
    <mergeCell ref="B80:B81"/>
    <mergeCell ref="AC80:AE80"/>
    <mergeCell ref="AC81:AE81"/>
    <mergeCell ref="B82:B83"/>
    <mergeCell ref="H83:J83"/>
    <mergeCell ref="T83:V83"/>
    <mergeCell ref="B86:B87"/>
    <mergeCell ref="AC86:AE86"/>
    <mergeCell ref="AC87:AE87"/>
    <mergeCell ref="B88:B89"/>
    <mergeCell ref="H89:J89"/>
    <mergeCell ref="T89:V89"/>
    <mergeCell ref="B92:B93"/>
    <mergeCell ref="AC92:AE92"/>
    <mergeCell ref="AC93:AE93"/>
    <mergeCell ref="B94:B95"/>
    <mergeCell ref="H95:J95"/>
    <mergeCell ref="T95:V95"/>
    <mergeCell ref="A98:AB101"/>
    <mergeCell ref="AC98:AE101"/>
    <mergeCell ref="A102:B102"/>
    <mergeCell ref="AC103:AE103"/>
    <mergeCell ref="AC104:AE104"/>
    <mergeCell ref="AC106:AE106"/>
    <mergeCell ref="AC108:AE108"/>
    <mergeCell ref="AC110:AE110"/>
    <mergeCell ref="AC112:AE112"/>
    <mergeCell ref="AC114:AE114"/>
    <mergeCell ref="AC116:AE116"/>
    <mergeCell ref="C117:D117"/>
    <mergeCell ref="AC118:AE118"/>
    <mergeCell ref="C119:D119"/>
    <mergeCell ref="AC120:AE120"/>
    <mergeCell ref="C121:D121"/>
    <mergeCell ref="AC122:AE122"/>
    <mergeCell ref="C123:D123"/>
    <mergeCell ref="AC124:AE124"/>
    <mergeCell ref="AC126:AE126"/>
    <mergeCell ref="AC128:AE128"/>
    <mergeCell ref="AC130:AE130"/>
    <mergeCell ref="AC135:AE135"/>
    <mergeCell ref="AC136:AE136"/>
    <mergeCell ref="B137:B138"/>
    <mergeCell ref="E137:E138"/>
    <mergeCell ref="H138:J138"/>
    <mergeCell ref="Z139:AB139"/>
    <mergeCell ref="AA140:AB140"/>
    <mergeCell ref="AC141:AE141"/>
    <mergeCell ref="AC142:AE142"/>
    <mergeCell ref="B143:B144"/>
    <mergeCell ref="E143:E144"/>
    <mergeCell ref="H144:J144"/>
    <mergeCell ref="Z145:AB145"/>
    <mergeCell ref="AA146:AB146"/>
    <mergeCell ref="AC147:AE147"/>
    <mergeCell ref="AC148:AE148"/>
    <mergeCell ref="B149:B150"/>
    <mergeCell ref="E149:E150"/>
    <mergeCell ref="H150:J150"/>
    <mergeCell ref="Z151:AB151"/>
    <mergeCell ref="AA152:AB152"/>
    <mergeCell ref="AC153:AE153"/>
    <mergeCell ref="AC154:AE154"/>
    <mergeCell ref="B155:B156"/>
    <mergeCell ref="E155:E156"/>
    <mergeCell ref="H156:J156"/>
    <mergeCell ref="Z157:AB157"/>
    <mergeCell ref="AA158:AB158"/>
    <mergeCell ref="AC159:AE159"/>
    <mergeCell ref="AC160:AE160"/>
    <mergeCell ref="B161:B162"/>
    <mergeCell ref="E161:E162"/>
    <mergeCell ref="H162:J162"/>
    <mergeCell ref="Z163:AB163"/>
    <mergeCell ref="AA164:AB164"/>
    <mergeCell ref="AC165:AE165"/>
    <mergeCell ref="AC166:AE166"/>
    <mergeCell ref="B167:B168"/>
    <mergeCell ref="E167:E168"/>
    <mergeCell ref="H168:J168"/>
    <mergeCell ref="Z169:AB169"/>
    <mergeCell ref="AA170:AB170"/>
    <mergeCell ref="AC172:AE172"/>
    <mergeCell ref="AC173:AE173"/>
    <mergeCell ref="AC175:AE175"/>
    <mergeCell ref="AC177:AE177"/>
    <mergeCell ref="AC179:AE179"/>
    <mergeCell ref="AC181:AE181"/>
    <mergeCell ref="AC183:AE183"/>
    <mergeCell ref="AC185:AE185"/>
    <mergeCell ref="AC187:AE187"/>
    <mergeCell ref="AC189:AE189"/>
    <mergeCell ref="AC191:AE191"/>
    <mergeCell ref="A193:AE193"/>
    <mergeCell ref="AC194:AE194"/>
    <mergeCell ref="AC195:AE195"/>
    <mergeCell ref="AC197:AE197"/>
    <mergeCell ref="AC199:AE199"/>
    <mergeCell ref="AC201:AE201"/>
    <mergeCell ref="AC203:AE203"/>
    <mergeCell ref="AC205:AE205"/>
    <mergeCell ref="AC207:AE207"/>
    <mergeCell ref="AC209:AE209"/>
    <mergeCell ref="AC211:AE211"/>
    <mergeCell ref="AC213:AE213"/>
    <mergeCell ref="A215:AE215"/>
    <mergeCell ref="AC216:AE216"/>
    <mergeCell ref="AC217:AE217"/>
    <mergeCell ref="AC219:AE219"/>
    <mergeCell ref="AC221:AE221"/>
    <mergeCell ref="AC223:AE223"/>
    <mergeCell ref="AC225:AE225"/>
    <mergeCell ref="AC227:AE227"/>
    <mergeCell ref="AC229:AE229"/>
    <mergeCell ref="AC231:AE231"/>
    <mergeCell ref="AC233:AE233"/>
    <mergeCell ref="AC235:AE235"/>
    <mergeCell ref="A237:AE237"/>
    <mergeCell ref="AC238:AE238"/>
    <mergeCell ref="E239:E240"/>
    <mergeCell ref="AC239:AE239"/>
    <mergeCell ref="E241:E242"/>
    <mergeCell ref="AC241:AE241"/>
    <mergeCell ref="AC243:AE243"/>
    <mergeCell ref="AC245:AE245"/>
    <mergeCell ref="AC247:AE247"/>
    <mergeCell ref="AC249:AE249"/>
    <mergeCell ref="AC251:AE251"/>
    <mergeCell ref="AC253:AE253"/>
    <mergeCell ref="AC255:AE255"/>
    <mergeCell ref="AC257:AE257"/>
    <mergeCell ref="A259:AE259"/>
    <mergeCell ref="AC260:AE260"/>
    <mergeCell ref="AC261:AE261"/>
    <mergeCell ref="AC263:AE263"/>
    <mergeCell ref="AC265:AE265"/>
    <mergeCell ref="AC267:AE267"/>
    <mergeCell ref="AC269:AE269"/>
    <mergeCell ref="AC271:AE271"/>
    <mergeCell ref="AC273:AE273"/>
    <mergeCell ref="AC275:AE275"/>
    <mergeCell ref="AC277:AE277"/>
    <mergeCell ref="AC279:AE279"/>
    <mergeCell ref="A281:AE281"/>
    <mergeCell ref="AC282:AE282"/>
    <mergeCell ref="AC283:AE283"/>
    <mergeCell ref="AC285:AE285"/>
    <mergeCell ref="AC287:AE287"/>
    <mergeCell ref="AC289:AE289"/>
    <mergeCell ref="AC291:AE291"/>
    <mergeCell ref="AC293:AE293"/>
    <mergeCell ref="E295:E296"/>
    <mergeCell ref="AC295:AE295"/>
    <mergeCell ref="AC297:AE297"/>
    <mergeCell ref="AC299:AE299"/>
    <mergeCell ref="AC301:AE301"/>
    <mergeCell ref="A303:AE303"/>
    <mergeCell ref="AC304:AE304"/>
    <mergeCell ref="AC305:AE305"/>
    <mergeCell ref="AC307:AE307"/>
    <mergeCell ref="AC309:AE309"/>
    <mergeCell ref="AC311:AE311"/>
    <mergeCell ref="AC313:AE313"/>
    <mergeCell ref="AC315:AE315"/>
    <mergeCell ref="AC317:AE317"/>
    <mergeCell ref="B319:B320"/>
    <mergeCell ref="AC319:AE319"/>
    <mergeCell ref="B321:B322"/>
    <mergeCell ref="AC321:AE321"/>
    <mergeCell ref="AC323:AE323"/>
    <mergeCell ref="AC325:AE325"/>
    <mergeCell ref="AC327:AE327"/>
    <mergeCell ref="B329:B330"/>
    <mergeCell ref="AC329:AE329"/>
    <mergeCell ref="AC331:AE331"/>
    <mergeCell ref="AC333:AE333"/>
    <mergeCell ref="AC335:AE335"/>
    <mergeCell ref="AC337:AE337"/>
    <mergeCell ref="AC339:AE339"/>
    <mergeCell ref="AC341:AE341"/>
    <mergeCell ref="AC343:AE343"/>
    <mergeCell ref="AC345:AE345"/>
    <mergeCell ref="AC346:AE346"/>
    <mergeCell ref="B347:B348"/>
    <mergeCell ref="E347:E348"/>
    <mergeCell ref="H348:J348"/>
    <mergeCell ref="Z349:AB349"/>
    <mergeCell ref="U350:V350"/>
    <mergeCell ref="AA350:AB350"/>
    <mergeCell ref="AC351:AE351"/>
    <mergeCell ref="AC352:AE352"/>
    <mergeCell ref="B353:B354"/>
    <mergeCell ref="E353:E354"/>
    <mergeCell ref="H354:J354"/>
    <mergeCell ref="Z355:AB355"/>
    <mergeCell ref="U356:V356"/>
    <mergeCell ref="AA356:AB356"/>
    <mergeCell ref="AC357:AE357"/>
    <mergeCell ref="AC358:AE358"/>
    <mergeCell ref="B359:B360"/>
    <mergeCell ref="E359:E360"/>
    <mergeCell ref="H360:J360"/>
    <mergeCell ref="Z361:AB361"/>
    <mergeCell ref="U362:V362"/>
    <mergeCell ref="AA362:AB362"/>
    <mergeCell ref="AC363:AE363"/>
    <mergeCell ref="AC364:AE364"/>
    <mergeCell ref="B365:B366"/>
    <mergeCell ref="E365:E366"/>
    <mergeCell ref="H366:J366"/>
    <mergeCell ref="Z367:AB367"/>
    <mergeCell ref="U368:V368"/>
    <mergeCell ref="AA368:AB368"/>
    <mergeCell ref="AC369:AE369"/>
    <mergeCell ref="AC370:AE370"/>
    <mergeCell ref="B371:B372"/>
    <mergeCell ref="H372:J372"/>
    <mergeCell ref="Z373:AB373"/>
    <mergeCell ref="U374:V374"/>
    <mergeCell ref="AA374:AB374"/>
    <mergeCell ref="AC375:AE375"/>
    <mergeCell ref="AC376:AE376"/>
    <mergeCell ref="B377:B378"/>
    <mergeCell ref="H378:J378"/>
    <mergeCell ref="Z379:AB379"/>
    <mergeCell ref="U380:V380"/>
    <mergeCell ref="AA380:AB380"/>
    <mergeCell ref="AC381:AE381"/>
    <mergeCell ref="AC382:AE382"/>
    <mergeCell ref="B383:B384"/>
    <mergeCell ref="H384:J384"/>
    <mergeCell ref="Z385:AB385"/>
    <mergeCell ref="U386:V386"/>
    <mergeCell ref="AA386:AB386"/>
    <mergeCell ref="AC387:AE387"/>
    <mergeCell ref="AC388:AE388"/>
    <mergeCell ref="B389:B390"/>
    <mergeCell ref="H390:J390"/>
    <mergeCell ref="Z391:AB391"/>
    <mergeCell ref="U392:V392"/>
    <mergeCell ref="AA392:AB392"/>
    <mergeCell ref="E393:E395"/>
    <mergeCell ref="AC393:AE393"/>
    <mergeCell ref="AC394:AE394"/>
    <mergeCell ref="B395:B396"/>
    <mergeCell ref="H396:J396"/>
    <mergeCell ref="Z397:AB397"/>
    <mergeCell ref="U398:V398"/>
    <mergeCell ref="AA398:AB398"/>
    <mergeCell ref="AC399:AE399"/>
    <mergeCell ref="AC400:AE400"/>
    <mergeCell ref="B401:B402"/>
    <mergeCell ref="H402:J402"/>
    <mergeCell ref="Z403:AB403"/>
    <mergeCell ref="U404:V404"/>
    <mergeCell ref="AA404:AB404"/>
    <mergeCell ref="AC405:AE405"/>
    <mergeCell ref="AC406:AE406"/>
    <mergeCell ref="B407:B408"/>
    <mergeCell ref="H408:J408"/>
    <mergeCell ref="Z409:AB409"/>
    <mergeCell ref="U410:V410"/>
    <mergeCell ref="AA410:AB410"/>
    <mergeCell ref="AC411:AE411"/>
    <mergeCell ref="AC412:AE412"/>
    <mergeCell ref="B413:B414"/>
    <mergeCell ref="H414:J414"/>
    <mergeCell ref="Z415:AB415"/>
    <mergeCell ref="U416:V416"/>
    <mergeCell ref="AA416:AB416"/>
    <mergeCell ref="AC417:AE417"/>
    <mergeCell ref="AC418:AE418"/>
    <mergeCell ref="B419:B420"/>
    <mergeCell ref="H420:J420"/>
    <mergeCell ref="Z421:AB421"/>
    <mergeCell ref="U422:V422"/>
    <mergeCell ref="AA422:AB422"/>
    <mergeCell ref="N423:P423"/>
    <mergeCell ref="AC423:AE423"/>
    <mergeCell ref="AC424:AE424"/>
    <mergeCell ref="B425:B426"/>
    <mergeCell ref="H426:J426"/>
    <mergeCell ref="Z427:AB427"/>
    <mergeCell ref="U428:V428"/>
    <mergeCell ref="AA428:AB428"/>
    <mergeCell ref="N429:P429"/>
    <mergeCell ref="AC429:AE429"/>
    <mergeCell ref="AC430:AE430"/>
    <mergeCell ref="B431:B432"/>
    <mergeCell ref="H432:J432"/>
    <mergeCell ref="Z433:AB433"/>
    <mergeCell ref="U434:V434"/>
    <mergeCell ref="AA434:AB434"/>
    <mergeCell ref="AC435:AE435"/>
    <mergeCell ref="AC436:AE436"/>
    <mergeCell ref="B437:B438"/>
    <mergeCell ref="H438:J438"/>
    <mergeCell ref="Z439:AB439"/>
    <mergeCell ref="U440:V440"/>
    <mergeCell ref="AA440:AB440"/>
    <mergeCell ref="N441:P441"/>
    <mergeCell ref="AC441:AE441"/>
    <mergeCell ref="AC442:AE442"/>
    <mergeCell ref="B443:B444"/>
    <mergeCell ref="H444:J444"/>
    <mergeCell ref="Z445:AB445"/>
    <mergeCell ref="U446:V446"/>
    <mergeCell ref="AA446:AB446"/>
    <mergeCell ref="N447:P447"/>
    <mergeCell ref="Q447:S447"/>
    <mergeCell ref="Z447:AB447"/>
    <mergeCell ref="AC447:AE447"/>
    <mergeCell ref="AC448:AE448"/>
    <mergeCell ref="B449:B450"/>
    <mergeCell ref="H450:J450"/>
    <mergeCell ref="Z450:AB450"/>
    <mergeCell ref="H453:J453"/>
    <mergeCell ref="Z453:AB453"/>
    <mergeCell ref="H456:J456"/>
    <mergeCell ref="Z456:AB456"/>
    <mergeCell ref="H459:J459"/>
    <mergeCell ref="Z459:AB459"/>
    <mergeCell ref="N462:P462"/>
    <mergeCell ref="AC462:AE462"/>
    <mergeCell ref="AC463:AE463"/>
    <mergeCell ref="B464:B465"/>
    <mergeCell ref="H465:J465"/>
    <mergeCell ref="Z466:AB466"/>
    <mergeCell ref="U467:V467"/>
    <mergeCell ref="AA467:AB467"/>
    <mergeCell ref="N468:P468"/>
    <mergeCell ref="Q468:S468"/>
    <mergeCell ref="Z468:AB468"/>
    <mergeCell ref="AC468:AE468"/>
    <mergeCell ref="AC469:AE469"/>
    <mergeCell ref="B470:B471"/>
    <mergeCell ref="H471:J471"/>
    <mergeCell ref="Z471:AB471"/>
    <mergeCell ref="H474:J474"/>
    <mergeCell ref="Z474:AB474"/>
    <mergeCell ref="H477:J477"/>
    <mergeCell ref="Z477:AB477"/>
    <mergeCell ref="H480:J480"/>
    <mergeCell ref="Z480:AB480"/>
    <mergeCell ref="AC483:AE483"/>
    <mergeCell ref="AC484:AE484"/>
    <mergeCell ref="B485:B486"/>
    <mergeCell ref="H486:J486"/>
    <mergeCell ref="Z487:AB487"/>
    <mergeCell ref="U488:V488"/>
    <mergeCell ref="AA488:AB488"/>
    <mergeCell ref="AC489:AE489"/>
    <mergeCell ref="AC490:AE490"/>
    <mergeCell ref="B491:B492"/>
    <mergeCell ref="H492:J492"/>
    <mergeCell ref="Z493:AB493"/>
    <mergeCell ref="U494:V494"/>
    <mergeCell ref="AA494:AB494"/>
    <mergeCell ref="A495:B495"/>
    <mergeCell ref="AC496:AE496"/>
    <mergeCell ref="E497:E498"/>
    <mergeCell ref="AC497:AE497"/>
    <mergeCell ref="AC499:AE499"/>
    <mergeCell ref="AC501:AE501"/>
    <mergeCell ref="AC503:AE503"/>
    <mergeCell ref="AC505:AE505"/>
    <mergeCell ref="AC507:AE507"/>
    <mergeCell ref="AC509:AE509"/>
    <mergeCell ref="AC511:AE511"/>
    <mergeCell ref="AC513:AE513"/>
    <mergeCell ref="AC515:AE515"/>
    <mergeCell ref="A517:AE517"/>
    <mergeCell ref="AC518:AE518"/>
    <mergeCell ref="AC519:AE519"/>
    <mergeCell ref="AC521:AE521"/>
    <mergeCell ref="AC523:AE523"/>
    <mergeCell ref="AC525:AE525"/>
    <mergeCell ref="AC527:AE527"/>
    <mergeCell ref="AC529:AE529"/>
    <mergeCell ref="AC531:AE531"/>
    <mergeCell ref="AC533:AE533"/>
    <mergeCell ref="AC535:AE535"/>
    <mergeCell ref="AC537:AE537"/>
    <mergeCell ref="A539:AE539"/>
    <mergeCell ref="AC540:AE540"/>
    <mergeCell ref="AC541:AE541"/>
    <mergeCell ref="AC543:AE543"/>
    <mergeCell ref="AC545:AE545"/>
    <mergeCell ref="AC547:AE547"/>
    <mergeCell ref="AC549:AE549"/>
    <mergeCell ref="AC551:AE551"/>
    <mergeCell ref="AC553:AE553"/>
    <mergeCell ref="AC555:AE555"/>
    <mergeCell ref="A557:B558"/>
    <mergeCell ref="C557:D558"/>
    <mergeCell ref="N557:P557"/>
    <mergeCell ref="U557:V557"/>
    <mergeCell ref="N558:P558"/>
    <mergeCell ref="U558:V558"/>
    <mergeCell ref="AA558:AB558"/>
    <mergeCell ref="E559:E560"/>
    <mergeCell ref="AC559:AE559"/>
    <mergeCell ref="A561:B562"/>
    <mergeCell ref="C561:D562"/>
    <mergeCell ref="N561:P561"/>
    <mergeCell ref="U561:V561"/>
    <mergeCell ref="N562:P562"/>
    <mergeCell ref="U562:V562"/>
    <mergeCell ref="AA562:AB562"/>
    <mergeCell ref="AC563:AE563"/>
    <mergeCell ref="A565:AE565"/>
    <mergeCell ref="AC566:AE566"/>
    <mergeCell ref="AC567:AE567"/>
    <mergeCell ref="AC569:AE569"/>
    <mergeCell ref="AC571:AE571"/>
    <mergeCell ref="AC573:AE573"/>
    <mergeCell ref="E575:E576"/>
    <mergeCell ref="AC575:AE575"/>
    <mergeCell ref="AC577:AE577"/>
    <mergeCell ref="AC579:AE579"/>
    <mergeCell ref="AC581:AE581"/>
    <mergeCell ref="AC583:AE583"/>
    <mergeCell ref="AC584:AE584"/>
    <mergeCell ref="B585:B586"/>
    <mergeCell ref="E585:E586"/>
    <mergeCell ref="H586:J586"/>
    <mergeCell ref="Z587:AB587"/>
    <mergeCell ref="AA588:AB588"/>
    <mergeCell ref="AC589:AE589"/>
    <mergeCell ref="AC590:AE590"/>
    <mergeCell ref="B591:B592"/>
    <mergeCell ref="E591:E592"/>
    <mergeCell ref="H592:J592"/>
    <mergeCell ref="Z593:AB593"/>
    <mergeCell ref="AA594:AB594"/>
    <mergeCell ref="AC595:AE595"/>
    <mergeCell ref="AC596:AE596"/>
    <mergeCell ref="B597:B598"/>
    <mergeCell ref="H598:J598"/>
    <mergeCell ref="Z599:AB599"/>
    <mergeCell ref="U600:V600"/>
    <mergeCell ref="AA600:AB600"/>
    <mergeCell ref="AC601:AE601"/>
    <mergeCell ref="AC602:AE602"/>
    <mergeCell ref="B603:B604"/>
    <mergeCell ref="H604:J604"/>
    <mergeCell ref="Z605:AB605"/>
    <mergeCell ref="U606:V606"/>
    <mergeCell ref="AA606:AB606"/>
    <mergeCell ref="AC607:AE607"/>
    <mergeCell ref="AC608:AE608"/>
    <mergeCell ref="B609:B610"/>
    <mergeCell ref="H610:J610"/>
    <mergeCell ref="Z611:AB611"/>
    <mergeCell ref="U612:V612"/>
    <mergeCell ref="AA612:AB612"/>
    <mergeCell ref="AC613:AE613"/>
    <mergeCell ref="AC614:AE614"/>
    <mergeCell ref="B615:B616"/>
    <mergeCell ref="H616:J616"/>
    <mergeCell ref="Z617:AB617"/>
    <mergeCell ref="U618:V618"/>
    <mergeCell ref="AA618:AB618"/>
    <mergeCell ref="AC619:AE619"/>
    <mergeCell ref="AC620:AE620"/>
    <mergeCell ref="B621:B622"/>
    <mergeCell ref="H622:J622"/>
    <mergeCell ref="Z623:AB623"/>
    <mergeCell ref="U624:V624"/>
    <mergeCell ref="AA624:AB624"/>
    <mergeCell ref="AC625:AE625"/>
    <mergeCell ref="AC626:AE626"/>
    <mergeCell ref="B627:B628"/>
    <mergeCell ref="H628:J628"/>
    <mergeCell ref="Z629:AB629"/>
    <mergeCell ref="U630:V630"/>
    <mergeCell ref="AA630:AB630"/>
    <mergeCell ref="AC631:AE631"/>
    <mergeCell ref="AC632:AE632"/>
    <mergeCell ref="B633:B634"/>
    <mergeCell ref="H634:J634"/>
    <mergeCell ref="Z635:AB635"/>
    <mergeCell ref="U636:V636"/>
    <mergeCell ref="AA636:AB636"/>
    <mergeCell ref="AC637:AE637"/>
    <mergeCell ref="AC638:AE638"/>
    <mergeCell ref="B639:B640"/>
    <mergeCell ref="H640:J640"/>
    <mergeCell ref="Z641:AB641"/>
    <mergeCell ref="U642:V642"/>
    <mergeCell ref="AA642:AB642"/>
    <mergeCell ref="AC643:AE643"/>
    <mergeCell ref="AC644:AE644"/>
    <mergeCell ref="B645:B646"/>
    <mergeCell ref="H646:J646"/>
    <mergeCell ref="Z647:AB647"/>
    <mergeCell ref="U648:V648"/>
    <mergeCell ref="AA648:AB648"/>
    <mergeCell ref="AC649:AE649"/>
    <mergeCell ref="AC650:AE650"/>
    <mergeCell ref="B651:B652"/>
    <mergeCell ref="H652:J652"/>
    <mergeCell ref="Z653:AB653"/>
    <mergeCell ref="U654:V654"/>
    <mergeCell ref="AA654:AB654"/>
    <mergeCell ref="AC655:AE655"/>
    <mergeCell ref="AC656:AE656"/>
    <mergeCell ref="B657:B658"/>
    <mergeCell ref="H658:J658"/>
    <mergeCell ref="Z659:AB659"/>
    <mergeCell ref="U660:V660"/>
    <mergeCell ref="AA660:AB660"/>
    <mergeCell ref="A661:B661"/>
    <mergeCell ref="AC662:AE662"/>
    <mergeCell ref="AC663:AE663"/>
    <mergeCell ref="AD665:AE665"/>
    <mergeCell ref="AD666:AE666"/>
    <mergeCell ref="AC667:AE667"/>
    <mergeCell ref="AC668:AE668"/>
    <mergeCell ref="B669:B670"/>
    <mergeCell ref="E669:E670"/>
    <mergeCell ref="H670:J670"/>
    <mergeCell ref="Z671:AB671"/>
    <mergeCell ref="AA672:AB672"/>
    <mergeCell ref="AC673:AE673"/>
    <mergeCell ref="AC674:AE674"/>
    <mergeCell ref="B675:B676"/>
    <mergeCell ref="E675:E676"/>
    <mergeCell ref="H676:J676"/>
    <mergeCell ref="Z677:AB677"/>
    <mergeCell ref="AA678:AB678"/>
    <mergeCell ref="AC679:AE679"/>
    <mergeCell ref="AC680:AE680"/>
    <mergeCell ref="B681:B682"/>
    <mergeCell ref="E681:E682"/>
    <mergeCell ref="H682:J682"/>
    <mergeCell ref="Z683:AB683"/>
    <mergeCell ref="AA684:AB684"/>
    <mergeCell ref="A685:B685"/>
    <mergeCell ref="AC686:AE686"/>
    <mergeCell ref="AC687:AE687"/>
    <mergeCell ref="AC689:AE689"/>
    <mergeCell ref="AC691:AE691"/>
    <mergeCell ref="E693:E694"/>
    <mergeCell ref="AC693:AE693"/>
    <mergeCell ref="AC695:AE695"/>
    <mergeCell ref="AC697:AE697"/>
    <mergeCell ref="AC699:AE699"/>
    <mergeCell ref="A703:B703"/>
    <mergeCell ref="AC704:AE704"/>
    <mergeCell ref="A705:AE705"/>
    <mergeCell ref="A706:B706"/>
    <mergeCell ref="AC707:AE707"/>
    <mergeCell ref="AC708:AE708"/>
    <mergeCell ref="AC710:AE710"/>
    <mergeCell ref="AC712:AE712"/>
    <mergeCell ref="C714:F714"/>
    <mergeCell ref="E715:E716"/>
    <mergeCell ref="AC715:AE715"/>
    <mergeCell ref="C717:F717"/>
    <mergeCell ref="AC718:AE718"/>
    <mergeCell ref="C720:F720"/>
    <mergeCell ref="AC721:AE721"/>
    <mergeCell ref="AC722:AE722"/>
    <mergeCell ref="B723:B724"/>
    <mergeCell ref="D723:D724"/>
    <mergeCell ref="H724:J724"/>
    <mergeCell ref="Z725:AB725"/>
    <mergeCell ref="U726:V726"/>
    <mergeCell ref="AA726:AB726"/>
    <mergeCell ref="AC727:AE727"/>
    <mergeCell ref="AC728:AE728"/>
    <mergeCell ref="B729:B730"/>
    <mergeCell ref="H730:J730"/>
    <mergeCell ref="Z731:AB731"/>
    <mergeCell ref="U732:V732"/>
    <mergeCell ref="AA732:AB732"/>
    <mergeCell ref="A733:B733"/>
    <mergeCell ref="AC734:AE734"/>
    <mergeCell ref="AC735:AE735"/>
    <mergeCell ref="C736:D736"/>
    <mergeCell ref="AC737:AE737"/>
    <mergeCell ref="C738:D738"/>
    <mergeCell ref="A739:B739"/>
    <mergeCell ref="AC740:AE740"/>
    <mergeCell ref="AC741:AE741"/>
    <mergeCell ref="C742:D742"/>
    <mergeCell ref="A743:B743"/>
    <mergeCell ref="AC744:AE744"/>
    <mergeCell ref="AC748:AE748"/>
    <mergeCell ref="A750:B751"/>
    <mergeCell ref="C750:D751"/>
    <mergeCell ref="N750:P750"/>
    <mergeCell ref="U750:V750"/>
    <mergeCell ref="N751:P751"/>
    <mergeCell ref="U751:V751"/>
    <mergeCell ref="AA751:AB751"/>
    <mergeCell ref="AC752:AE752"/>
    <mergeCell ref="AC753:AE753"/>
    <mergeCell ref="B754:B755"/>
    <mergeCell ref="E754:E755"/>
    <mergeCell ref="H755:J755"/>
    <mergeCell ref="Z756:AB756"/>
    <mergeCell ref="U757:V757"/>
    <mergeCell ref="AA757:AB757"/>
    <mergeCell ref="AC758:AE758"/>
    <mergeCell ref="AC759:AE759"/>
    <mergeCell ref="D760:D761"/>
    <mergeCell ref="H761:J761"/>
    <mergeCell ref="Z762:AB762"/>
    <mergeCell ref="U763:V763"/>
    <mergeCell ref="AA763:AB763"/>
    <mergeCell ref="AC764:AE764"/>
    <mergeCell ref="AC765:AE765"/>
    <mergeCell ref="B766:B767"/>
    <mergeCell ref="E766:E767"/>
    <mergeCell ref="H767:J767"/>
    <mergeCell ref="Z768:AB768"/>
    <mergeCell ref="U769:V769"/>
    <mergeCell ref="AA769:AB769"/>
    <mergeCell ref="AC770:AE770"/>
    <mergeCell ref="AC771:AE771"/>
    <mergeCell ref="D772:D773"/>
    <mergeCell ref="E772:E773"/>
    <mergeCell ref="H773:J773"/>
    <mergeCell ref="Z774:AB774"/>
    <mergeCell ref="U775:V775"/>
    <mergeCell ref="AA775:AB775"/>
    <mergeCell ref="AC776:AE776"/>
    <mergeCell ref="AC777:AE777"/>
    <mergeCell ref="B778:B779"/>
    <mergeCell ref="E778:E779"/>
    <mergeCell ref="H779:J779"/>
    <mergeCell ref="Z780:AB780"/>
    <mergeCell ref="AA781:AB781"/>
    <mergeCell ref="AC782:AE782"/>
    <mergeCell ref="AC783:AE783"/>
    <mergeCell ref="D784:D785"/>
    <mergeCell ref="E784:E785"/>
    <mergeCell ref="H785:J785"/>
    <mergeCell ref="Z786:AB786"/>
    <mergeCell ref="U787:V787"/>
    <mergeCell ref="AA787:AB787"/>
    <mergeCell ref="AC788:AE788"/>
    <mergeCell ref="AC789:AE789"/>
    <mergeCell ref="B790:B791"/>
    <mergeCell ref="E790:E791"/>
    <mergeCell ref="H791:J791"/>
    <mergeCell ref="Z792:AB792"/>
    <mergeCell ref="AA793:AB793"/>
    <mergeCell ref="A794:B794"/>
    <mergeCell ref="AC795:AE795"/>
    <mergeCell ref="AC796:AE796"/>
    <mergeCell ref="B797:B798"/>
    <mergeCell ref="H798:J798"/>
    <mergeCell ref="Z799:AB799"/>
    <mergeCell ref="U800:V800"/>
    <mergeCell ref="AA800:AB800"/>
    <mergeCell ref="AC801:AE801"/>
    <mergeCell ref="AC802:AE802"/>
    <mergeCell ref="B803:B804"/>
    <mergeCell ref="H804:J804"/>
    <mergeCell ref="Z805:AB805"/>
    <mergeCell ref="U806:V806"/>
    <mergeCell ref="AA806:AB806"/>
    <mergeCell ref="AC807:AE807"/>
    <mergeCell ref="AC808:AE808"/>
    <mergeCell ref="B809:B810"/>
    <mergeCell ref="H810:J810"/>
    <mergeCell ref="Z811:AB811"/>
    <mergeCell ref="U812:V812"/>
    <mergeCell ref="AA812:AB812"/>
    <mergeCell ref="AC813:AE813"/>
    <mergeCell ref="AC814:AE814"/>
    <mergeCell ref="B815:B816"/>
    <mergeCell ref="H816:J816"/>
    <mergeCell ref="Z817:AB817"/>
    <mergeCell ref="U818:V818"/>
    <mergeCell ref="AA818:AB818"/>
    <mergeCell ref="AC819:AE819"/>
    <mergeCell ref="AC820:AE820"/>
    <mergeCell ref="B821:B822"/>
    <mergeCell ref="H822:J822"/>
    <mergeCell ref="Z823:AB823"/>
    <mergeCell ref="U824:V824"/>
    <mergeCell ref="AA824:AB824"/>
    <mergeCell ref="AC825:AE825"/>
    <mergeCell ref="AC826:AE826"/>
    <mergeCell ref="B827:B828"/>
    <mergeCell ref="H828:J828"/>
    <mergeCell ref="Z829:AB829"/>
    <mergeCell ref="U830:V830"/>
    <mergeCell ref="AA830:AB830"/>
    <mergeCell ref="AC831:AE831"/>
    <mergeCell ref="AC832:AE832"/>
    <mergeCell ref="B833:B834"/>
    <mergeCell ref="H834:J834"/>
    <mergeCell ref="Z835:AB835"/>
    <mergeCell ref="U836:V836"/>
    <mergeCell ref="AA836:AB836"/>
    <mergeCell ref="AC837:AE837"/>
    <mergeCell ref="AC838:AE838"/>
    <mergeCell ref="B839:B840"/>
    <mergeCell ref="H840:J840"/>
    <mergeCell ref="Z841:AB841"/>
    <mergeCell ref="U842:V842"/>
    <mergeCell ref="AA842:AB842"/>
    <mergeCell ref="AC843:AE843"/>
    <mergeCell ref="AC844:AE844"/>
    <mergeCell ref="B845:B846"/>
    <mergeCell ref="H846:J846"/>
    <mergeCell ref="Z847:AB847"/>
    <mergeCell ref="U848:V848"/>
    <mergeCell ref="AA848:AB848"/>
    <mergeCell ref="AC849:AE849"/>
    <mergeCell ref="AC850:AE850"/>
    <mergeCell ref="B851:B852"/>
    <mergeCell ref="H852:J852"/>
    <mergeCell ref="Z853:AB853"/>
    <mergeCell ref="U854:V854"/>
    <mergeCell ref="AA854:AB854"/>
    <mergeCell ref="AC855:AE855"/>
    <mergeCell ref="AC856:AE856"/>
    <mergeCell ref="H858:J858"/>
    <mergeCell ref="Z859:AB859"/>
    <mergeCell ref="U860:V860"/>
    <mergeCell ref="AA860:AB860"/>
    <mergeCell ref="AC861:AE861"/>
    <mergeCell ref="AC862:AE862"/>
    <mergeCell ref="H864:J864"/>
    <mergeCell ref="Z865:AB865"/>
    <mergeCell ref="U866:V866"/>
    <mergeCell ref="AA866:AB866"/>
    <mergeCell ref="AC867:AE867"/>
    <mergeCell ref="AC868:AE868"/>
    <mergeCell ref="H870:J870"/>
    <mergeCell ref="Z871:AB871"/>
    <mergeCell ref="U872:V872"/>
    <mergeCell ref="AA872:AB872"/>
    <mergeCell ref="AC873:AE873"/>
    <mergeCell ref="AC874:AE874"/>
    <mergeCell ref="H876:J876"/>
    <mergeCell ref="Z877:AB877"/>
    <mergeCell ref="U878:V878"/>
    <mergeCell ref="AA878:AB878"/>
    <mergeCell ref="AC879:AE879"/>
    <mergeCell ref="AC880:AE880"/>
    <mergeCell ref="H882:J882"/>
    <mergeCell ref="Z883:AB883"/>
    <mergeCell ref="U884:V884"/>
    <mergeCell ref="AA884:AB884"/>
    <mergeCell ref="A885:B885"/>
    <mergeCell ref="AC886:AE886"/>
    <mergeCell ref="AC887:AE887"/>
    <mergeCell ref="B888:B889"/>
    <mergeCell ref="H889:J889"/>
    <mergeCell ref="Z890:AB890"/>
    <mergeCell ref="U891:V891"/>
    <mergeCell ref="AA891:AB891"/>
    <mergeCell ref="AC892:AE892"/>
    <mergeCell ref="AC893:AE893"/>
    <mergeCell ref="B894:B895"/>
    <mergeCell ref="H895:J895"/>
    <mergeCell ref="Z896:AB896"/>
    <mergeCell ref="U897:V897"/>
    <mergeCell ref="AA897:AB897"/>
    <mergeCell ref="A898:B898"/>
    <mergeCell ref="AC899:AE899"/>
    <mergeCell ref="AC900:AE900"/>
    <mergeCell ref="AC901:AE901"/>
    <mergeCell ref="B902:B903"/>
    <mergeCell ref="E902:E903"/>
    <mergeCell ref="H903:J903"/>
    <mergeCell ref="Z904:AB904"/>
    <mergeCell ref="U905:V905"/>
    <mergeCell ref="AA905:AB905"/>
    <mergeCell ref="A906:B906"/>
    <mergeCell ref="AC907:AE907"/>
    <mergeCell ref="AC908:AE908"/>
    <mergeCell ref="AC909:AE909"/>
    <mergeCell ref="B910:B911"/>
    <mergeCell ref="E910:E911"/>
    <mergeCell ref="H911:J911"/>
    <mergeCell ref="Z912:AB912"/>
    <mergeCell ref="U913:V913"/>
    <mergeCell ref="AA913:AB913"/>
    <mergeCell ref="AC914:AE914"/>
    <mergeCell ref="AC915:AE915"/>
    <mergeCell ref="B916:B917"/>
    <mergeCell ref="E916:E917"/>
    <mergeCell ref="H917:J917"/>
    <mergeCell ref="Z918:AB918"/>
    <mergeCell ref="U919:V919"/>
    <mergeCell ref="AA919:AB919"/>
    <mergeCell ref="AC920:AE920"/>
    <mergeCell ref="AC921:AE921"/>
    <mergeCell ref="B922:B923"/>
    <mergeCell ref="E922:E923"/>
    <mergeCell ref="H923:J923"/>
    <mergeCell ref="Z924:AB924"/>
    <mergeCell ref="AA925:AB925"/>
    <mergeCell ref="A926:B926"/>
    <mergeCell ref="AC927:AE927"/>
    <mergeCell ref="A928:AE928"/>
    <mergeCell ref="A929:B929"/>
    <mergeCell ref="AC930:AE930"/>
    <mergeCell ref="A931:AE931"/>
    <mergeCell ref="A932:B932"/>
    <mergeCell ref="AC933:AE933"/>
    <mergeCell ref="B934:B935"/>
    <mergeCell ref="AC934:AE934"/>
    <mergeCell ref="AC935:AE935"/>
    <mergeCell ref="B936:B937"/>
    <mergeCell ref="H937:J937"/>
    <mergeCell ref="T937:V937"/>
    <mergeCell ref="AC940:AE940"/>
    <mergeCell ref="AC941:AE941"/>
    <mergeCell ref="B942:B943"/>
    <mergeCell ref="E942:E943"/>
    <mergeCell ref="H943:J943"/>
    <mergeCell ref="Z944:AB944"/>
    <mergeCell ref="AA945:AB945"/>
    <mergeCell ref="AC946:AE946"/>
    <mergeCell ref="AC947:AE947"/>
    <mergeCell ref="B948:B949"/>
    <mergeCell ref="H949:J949"/>
    <mergeCell ref="Z950:AB950"/>
    <mergeCell ref="U951:V951"/>
    <mergeCell ref="AA951:AB951"/>
    <mergeCell ref="AC952:AE952"/>
    <mergeCell ref="AC953:AE953"/>
    <mergeCell ref="B954:B955"/>
    <mergeCell ref="H955:J955"/>
    <mergeCell ref="Z956:AB956"/>
    <mergeCell ref="U957:V957"/>
    <mergeCell ref="AA957:AB957"/>
    <mergeCell ref="AC958:AE958"/>
    <mergeCell ref="AC959:AE959"/>
    <mergeCell ref="B960:B961"/>
    <mergeCell ref="H961:J961"/>
    <mergeCell ref="Z962:AB962"/>
    <mergeCell ref="U963:V963"/>
    <mergeCell ref="AA963:AB963"/>
    <mergeCell ref="AC964:AE964"/>
    <mergeCell ref="AC965:AE965"/>
    <mergeCell ref="B966:B967"/>
    <mergeCell ref="H967:J967"/>
    <mergeCell ref="Z968:AB968"/>
    <mergeCell ref="U969:V969"/>
    <mergeCell ref="AA969:AB969"/>
  </mergeCells>
  <hyperlinks>
    <hyperlink ref="A116" r:id="rId1" display="SNOLAB CW03"/>
    <hyperlink ref="A118" r:id="rId2" display="SNOLAB CW04"/>
    <hyperlink ref="A120" r:id="rId3" display="SNOLAB CW05"/>
    <hyperlink ref="A122" r:id="rId4" display="SNOLAB CW06"/>
    <hyperlink ref="A124" r:id="rId5" display="SNOLAB CW07"/>
    <hyperlink ref="A126" r:id="rId6" display="SNOLAB CW08"/>
    <hyperlink ref="A128" r:id="rId7" display="SNOLAB CW09"/>
    <hyperlink ref="A133" r:id="rId8" display="SNOLAB CW10"/>
    <hyperlink ref="A135" r:id="rId9" display="SNOLAB CW11"/>
    <hyperlink ref="A141" r:id="rId10" display="SNOLAB CW12"/>
    <hyperlink ref="A147" r:id="rId11" display="SNOLAB CW13"/>
    <hyperlink ref="A153" r:id="rId12" display="SNOLAB CW14"/>
    <hyperlink ref="A159" r:id="rId13" display="SNOLAB CW15"/>
    <hyperlink ref="A165" r:id="rId14" display="SNOLAB CW16"/>
    <hyperlink ref="A301" r:id="rId15" display="SNO+ CW60"/>
    <hyperlink ref="A305" r:id="rId16" display="SNO+ CW61"/>
    <hyperlink ref="A307" r:id="rId17" display="SNO+ CW62"/>
    <hyperlink ref="A309" r:id="rId18" display="SNO+ CW63"/>
    <hyperlink ref="A311" r:id="rId19" display="SNO+ CW64"/>
    <hyperlink ref="A313" r:id="rId20" display="SNO+ CW65"/>
    <hyperlink ref="A315" r:id="rId21" display="SNO+ CW66"/>
    <hyperlink ref="A317" r:id="rId22" display="SNO+ CW67"/>
    <hyperlink ref="A319" r:id="rId23" display="SNO+ CW68"/>
    <hyperlink ref="A321" r:id="rId24" display="SNO+ CW69"/>
    <hyperlink ref="A323" r:id="rId25" display="SNO+ CW70"/>
    <hyperlink ref="A325" r:id="rId26" display="SNO+ CW71"/>
    <hyperlink ref="A327" r:id="rId27" display="SNO+ CW72"/>
    <hyperlink ref="A329" r:id="rId28" display="SNO+ CW73"/>
    <hyperlink ref="A331" r:id="rId29" display="SNO+ CW74"/>
    <hyperlink ref="A333" r:id="rId30" display="SNO+ CW75"/>
    <hyperlink ref="A335" r:id="rId31" display="SNO+ CW76"/>
    <hyperlink ref="A337" r:id="rId32" display="SNO+ CW77"/>
    <hyperlink ref="A339" r:id="rId33" display="SNO+ CW78"/>
    <hyperlink ref="A341" r:id="rId34" display="SNO+ CW79"/>
    <hyperlink ref="A343" r:id="rId35" display="SNO+ CW80"/>
    <hyperlink ref="A345" r:id="rId36" display="SNO+ CW81"/>
    <hyperlink ref="A351" r:id="rId37" display="SNO+ CW82"/>
    <hyperlink ref="A357" r:id="rId38" display="SNO+ CW83"/>
    <hyperlink ref="A363" r:id="rId39" display="SNO+ CW84"/>
    <hyperlink ref="A369" r:id="rId40" display="SNO+ CW85"/>
    <hyperlink ref="A375" r:id="rId41" display="SNO+ CW86"/>
    <hyperlink ref="A381" r:id="rId42" display="SNO+ CW87"/>
    <hyperlink ref="A387" r:id="rId43" display="SNO+ CW88"/>
    <hyperlink ref="A393" r:id="rId44" display="SNO+ CW89"/>
    <hyperlink ref="A399" r:id="rId45" display="SNO+ CW90"/>
    <hyperlink ref="A405" r:id="rId46" display="SNO+ CW91"/>
    <hyperlink ref="A411" r:id="rId47" display="SNO+ CW92"/>
    <hyperlink ref="A417" r:id="rId48" display="SNO+ CW93"/>
    <hyperlink ref="A423" r:id="rId49" display="SNO+ CW94"/>
    <hyperlink ref="A429" r:id="rId50" display="SNO+ CW95"/>
    <hyperlink ref="A435" r:id="rId51" display="SNO+ CW96"/>
    <hyperlink ref="A441" r:id="rId52" display="SNO+ CW97"/>
    <hyperlink ref="A447" r:id="rId53" display="SNO+ CW98"/>
    <hyperlink ref="A462" r:id="rId54" display="SNO+ CW99"/>
    <hyperlink ref="A468" r:id="rId55" display="SNO+ CW100"/>
    <hyperlink ref="A483" r:id="rId56" display="SNO+ CW101"/>
    <hyperlink ref="A489" r:id="rId57" display="SNO+ CW102"/>
    <hyperlink ref="A579" r:id="rId58" display="PICO CW37"/>
    <hyperlink ref="A581" r:id="rId59" display="PICO CW38"/>
    <hyperlink ref="A583" r:id="rId60" display="PICO CW39"/>
    <hyperlink ref="A589" r:id="rId61" display="PICO CW40"/>
    <hyperlink ref="A595" r:id="rId62" display="PICO CW41"/>
    <hyperlink ref="A601" r:id="rId63" display="PICO CW42"/>
    <hyperlink ref="A607" r:id="rId64" display="PICO CW43"/>
    <hyperlink ref="A613" r:id="rId65" display="PICO CW44"/>
    <hyperlink ref="A619" r:id="rId66" display="PICO CW45"/>
    <hyperlink ref="A625" r:id="rId67" display="PICO CW46"/>
    <hyperlink ref="A631" r:id="rId68" display="PICO CW47"/>
    <hyperlink ref="A637" r:id="rId69" display="PICO CW48"/>
    <hyperlink ref="A643" r:id="rId70" display="PICO CW49"/>
    <hyperlink ref="A649" r:id="rId71" display="PICO CW50"/>
    <hyperlink ref="A655" r:id="rId72" display="PICO CW51"/>
    <hyperlink ref="A665" r:id="rId73" display="DAMIC CW02"/>
    <hyperlink ref="A667" r:id="rId74" display="DAMIC CW03"/>
    <hyperlink ref="A673" r:id="rId75" display="DAMIC CW04"/>
    <hyperlink ref="A679" r:id="rId76" display="DAMIC CW05"/>
    <hyperlink ref="A701" r:id="rId77" display="DEAP CW08"/>
    <hyperlink ref="A721" r:id="rId78" display="NEWS-G CW06"/>
    <hyperlink ref="A727" r:id="rId79" display="NEWS-G CW07"/>
    <hyperlink ref="A735" r:id="rId80" display="CUTE CW01"/>
    <hyperlink ref="A737" r:id="rId81" display="CUTE CW02"/>
    <hyperlink ref="A741" r:id="rId82" display="SENSEI CW01"/>
    <hyperlink ref="A745" r:id="rId83" display="SBC CW01"/>
    <hyperlink ref="A748" r:id="rId84" display="SBC CW02"/>
    <hyperlink ref="A752" r:id="rId85" display="SBC CW03"/>
    <hyperlink ref="A758" r:id="rId86" display="SBC CW04"/>
    <hyperlink ref="A764" r:id="rId87" display="SBC CW05"/>
    <hyperlink ref="A770" r:id="rId88" display="SBC CW06"/>
    <hyperlink ref="A776" r:id="rId89" display="SBC CW07"/>
    <hyperlink ref="A782" r:id="rId90" display="SBC CW08"/>
    <hyperlink ref="A788" r:id="rId91" display="SBC CW09"/>
    <hyperlink ref="A795" r:id="rId92" display="QBITS-CUTE 01"/>
    <hyperlink ref="A801" r:id="rId93" display="QBITS-CUTE 02"/>
    <hyperlink ref="A807" r:id="rId94" display="QBITS-CUTE CW03"/>
    <hyperlink ref="A813" r:id="rId95" display="QBITS-CUTE CW04"/>
    <hyperlink ref="A819" r:id="rId96" display="QBITS-CUTE CW05"/>
    <hyperlink ref="A825" r:id="rId97" display="QBITS-CUTE CW06"/>
    <hyperlink ref="A831" r:id="rId98" display="QBITS-CUTE CW07"/>
    <hyperlink ref="A837" r:id="rId99" display="QBITS-CUTE CW08"/>
    <hyperlink ref="A843" r:id="rId100" display="QBITS-CUTE CW09"/>
    <hyperlink ref="A849" r:id="rId101" display="QBITS-CUTE CW10"/>
    <hyperlink ref="A855" r:id="rId102" display="QBITS-CUTE CW11"/>
    <hyperlink ref="A861" r:id="rId103" display="QBITS-CUTE CW12"/>
    <hyperlink ref="A867" r:id="rId104" display="QBITS-CUTE CW13"/>
    <hyperlink ref="A873" r:id="rId105" display="QBITS-CUTE CW14"/>
    <hyperlink ref="A879" r:id="rId106" display="QBITS-CUTE CW15"/>
    <hyperlink ref="A886" r:id="rId107" display="HALO CW01"/>
    <hyperlink ref="A892" r:id="rId108" display="HALO CW02"/>
    <hyperlink ref="A900" r:id="rId109" display="LEGEND CW01"/>
    <hyperlink ref="A908" r:id="rId110" display="COSINUS CW01"/>
    <hyperlink ref="A914" r:id="rId111" display="COSINUS CW02"/>
    <hyperlink ref="A920" r:id="rId112" display="COSINUS CW03"/>
    <hyperlink ref="A940" r:id="rId113" display="DAMIC CW06"/>
    <hyperlink ref="A946" r:id="rId114" display="SNO+ CW103"/>
    <hyperlink ref="A952" r:id="rId115" display="SNO+ CW104"/>
    <hyperlink ref="A958" r:id="rId116" display="SNO+ CW105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34427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2025-04-27T23:02:10Z</dcterms:modified>
  <cp:revision>3693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