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<sst xmlns="http://schemas.openxmlformats.org/spreadsheetml/2006/main" count="535" uniqueCount="177">
  <si>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</si>
  <si>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</si>
  <si>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</si>
  <si>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</si>
  <si>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</si>
  <si>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</si>
  <si>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</si>
  <si>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</si>
  <si>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</si>
  <si>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</si>
  <si>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</si>
  <si>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</si>
  <si>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</si>
  <si>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</si>
  <si>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</si>
  <si>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</si>
  <si>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</si>
  <si>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</si>
  <si>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</si>
  <si>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 from the background table.
If a measurement is below the background then the upper bound shown is the 90% confidence limit.</t>
  </si>
  <si>
    <t>QBITS-CUTE Measurements:</t>
  </si>
  <si>
    <t>QBITS-CUTE 01</t>
  </si>
  <si>
    <t>Homemade IR filters (CNTs)</t>
  </si>
  <si>
    <t>68.8 g</t>
  </si>
  <si>
    <t>220712
220720
220721
22072101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</si>
  <si>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</si>
  <si>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</si>
  <si>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</si>
  <si>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</si>
  <si>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</si>
  <si>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</si>
  <si>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</si>
  <si>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</si>
  <si>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</si>
  <si>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IR Filter</t>
  </si>
  <si>
    <t>3 Pieces</t>
  </si>
  <si>
    <t>(mBq/kg)</t>
  </si>
  <si>
    <t>+-</t>
  </si>
  <si>
    <t>&lt;0.89</t>
  </si>
  <si>
    <t>&lt;3.62</t>
  </si>
  <si>
    <t>(ppb or ppm)</t>
  </si>
  <si>
    <t>210Pb:</t>
  </si>
  <si>
    <t>7Be:</t>
  </si>
  <si>
    <t>54Mn:</t>
  </si>
  <si>
    <t>228Ac:</t>
  </si>
  <si>
    <t>57Co</t>
  </si>
  <si>
    <t>58Co</t>
  </si>
  <si>
    <t>&lt;0.15</t>
  </si>
  <si>
    <t>&lt;0.063</t>
  </si>
  <si>
    <t>&lt;0.34</t>
  </si>
  <si>
    <t>QBITS-CUTE 02</t>
  </si>
  <si>
    <t>6.2 g</t>
  </si>
  <si>
    <t>220726
220728
220729
22072901</t>
  </si>
  <si>
    <t>NbTI Coaxial Cable with Connectors</t>
  </si>
  <si>
    <t>220731
220803</t>
  </si>
  <si>
    <t>&lt;58.40</t>
  </si>
  <si>
    <t>&lt;9.25</t>
  </si>
  <si>
    <t>&lt;150.20</t>
  </si>
  <si>
    <t>&lt;16.52</t>
  </si>
  <si>
    <t>QBITS-CUTE CW03</t>
  </si>
  <si>
    <t>10.0 g</t>
  </si>
  <si>
    <t>Used Sample Holder Circuit Boards</t>
  </si>
  <si>
    <t>5 Units</t>
  </si>
  <si>
    <t>&lt;39.71</t>
  </si>
  <si>
    <t>&lt;42.98</t>
  </si>
  <si>
    <t>&lt;15.71</t>
  </si>
  <si>
    <t>QBITS-CUTE CW04</t>
  </si>
  <si>
    <t>10.7 g</t>
  </si>
  <si>
    <t>New Sample Holder Circuit Boards</t>
  </si>
  <si>
    <t>&lt;40.46</t>
  </si>
  <si>
    <t>&lt;25.22</t>
  </si>
  <si>
    <t>&lt;984.90</t>
  </si>
  <si>
    <t>&lt;13.69</t>
  </si>
  <si>
    <t>QBITS-CUTE CW05</t>
  </si>
  <si>
    <t>Kurt-J Lesker (99.999% Pure)</t>
  </si>
  <si>
    <t>4.246 g</t>
  </si>
  <si>
    <t>230224
230228</t>
  </si>
  <si>
    <t>Aluminum Pellets (New)</t>
  </si>
  <si>
    <t>&lt;13.58</t>
  </si>
  <si>
    <t>&lt;133.00</t>
  </si>
  <si>
    <t>&lt;6.66</t>
  </si>
  <si>
    <t>&lt;754.90</t>
  </si>
  <si>
    <t>&lt;90.26</t>
  </si>
  <si>
    <t>&lt;12.60</t>
  </si>
  <si>
    <t>24Na</t>
  </si>
  <si>
    <t>&lt;967.10</t>
  </si>
  <si>
    <t>&lt;128.60</t>
  </si>
  <si>
    <t>&lt;15.93</t>
  </si>
  <si>
    <t>&lt;16.20</t>
  </si>
  <si>
    <t>&lt;38.64</t>
  </si>
  <si>
    <t>QBITS-CUTE CW06</t>
  </si>
  <si>
    <t>Alfa Aeser Puratonics (99.999% Pure)</t>
  </si>
  <si>
    <t>1.97 g</t>
  </si>
  <si>
    <t>230303
230314</t>
  </si>
  <si>
    <t>Aluminum Slugs (New)</t>
  </si>
  <si>
    <t>&lt;17.31</t>
  </si>
  <si>
    <t>&lt;131.90</t>
  </si>
  <si>
    <t>&lt;7.83</t>
  </si>
  <si>
    <t>&lt;18.91</t>
  </si>
  <si>
    <t>&lt;209.00</t>
  </si>
  <si>
    <t>&lt;38.08</t>
  </si>
  <si>
    <t>&lt;1762.00</t>
  </si>
  <si>
    <t>&lt;160.60</t>
  </si>
  <si>
    <t>&lt;37.99</t>
  </si>
  <si>
    <t>&lt;15.02</t>
  </si>
  <si>
    <t>&lt;27.79</t>
  </si>
  <si>
    <t>&lt;47.76</t>
  </si>
  <si>
    <t>QBITS-CUTE CW07</t>
  </si>
  <si>
    <t>Kurt-J Lesker (99.995% Pure)</t>
  </si>
  <si>
    <t>2.66 g</t>
  </si>
  <si>
    <t>Titanium Pellets (New)</t>
  </si>
  <si>
    <t>&lt;154.40</t>
  </si>
  <si>
    <t>&lt;23.08</t>
  </si>
  <si>
    <t>&lt;1538.00</t>
  </si>
  <si>
    <t>&lt;129.80</t>
  </si>
  <si>
    <t>&lt;72.47</t>
  </si>
  <si>
    <t>&lt;2802.00</t>
  </si>
  <si>
    <t>&lt;137.70</t>
  </si>
  <si>
    <t>&lt;45.93</t>
  </si>
  <si>
    <t>&lt;47.48</t>
  </si>
  <si>
    <t>QBITS-CUTE CW08</t>
  </si>
  <si>
    <t>Chalmers University of Technology</t>
  </si>
  <si>
    <t>4.806 g</t>
  </si>
  <si>
    <t>Tin Plated Printed Circuit Boards</t>
  </si>
  <si>
    <t>&lt;70.62</t>
  </si>
  <si>
    <t>&lt;69.07</t>
  </si>
  <si>
    <t>13 units</t>
  </si>
  <si>
    <t>&lt;376.80</t>
  </si>
  <si>
    <t>QBITS-CUTE CW09</t>
  </si>
  <si>
    <t>12.9568 g</t>
  </si>
  <si>
    <t>IR Filter from Bluefors</t>
  </si>
  <si>
    <t>&lt;8.66</t>
  </si>
  <si>
    <t>&lt;40.70</t>
  </si>
  <si>
    <t>&lt;20.96</t>
  </si>
  <si>
    <t>Sample #2</t>
  </si>
  <si>
    <t>&lt;55.55</t>
  </si>
  <si>
    <t>QBITS-CUTE CW10</t>
  </si>
  <si>
    <t>5.092 g</t>
  </si>
  <si>
    <t>231206
231209</t>
  </si>
  <si>
    <t>Screws M2</t>
  </si>
  <si>
    <t>Brass screws small 16 units Skruvcenter</t>
  </si>
  <si>
    <t>&lt;14.96</t>
  </si>
  <si>
    <t>&lt;62.19</t>
  </si>
  <si>
    <t>&lt;6.64</t>
  </si>
  <si>
    <t>&lt;11.83</t>
  </si>
  <si>
    <t>&lt;79.64</t>
  </si>
  <si>
    <t>Sample #5
16 units</t>
  </si>
  <si>
    <t>&lt;603.70</t>
  </si>
  <si>
    <t>&lt;146.40</t>
  </si>
  <si>
    <t>&lt;15.44</t>
  </si>
  <si>
    <t>&lt;30.20</t>
  </si>
  <si>
    <t>QBITS-CUTE CW11</t>
  </si>
  <si>
    <t>0.584 g</t>
  </si>
  <si>
    <t>PCB Circuits</t>
  </si>
  <si>
    <t>AlOx Tin plated PCB from CERcuits</t>
  </si>
  <si>
    <t>&lt;679.10</t>
  </si>
  <si>
    <t>&lt;469.20</t>
  </si>
  <si>
    <t>Sample #6</t>
  </si>
  <si>
    <t>2 Units</t>
  </si>
  <si>
    <t>&lt;4672.00</t>
  </si>
  <si>
    <t>&lt;228.90</t>
  </si>
  <si>
    <t>QBITS-CUTE CW12</t>
  </si>
  <si>
    <t>1.506 g</t>
  </si>
  <si>
    <t>Circuit Boards</t>
  </si>
  <si>
    <t>PCB from CIRcuits</t>
  </si>
  <si>
    <t>&lt;323.40</t>
  </si>
  <si>
    <t>&lt;153.20</t>
  </si>
  <si>
    <t>Sample #8-1</t>
  </si>
  <si>
    <t>&lt;335.30</t>
  </si>
  <si>
    <t>In Progress and To Be Measured: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</si>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</sst>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0.00%"/>
  </numFmts>
  <fonts count="11">
    <font>
      <sz val="10"/>
      <name val="Bitstream Vera Sans"/>
      <family val="2"/>
    </font>
    <font>
      <sz val="10"/>
      <name val="Arial"/>
      <family val="0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b/>
      <sz val="8"/>
      <name val="Bitstream Vera Serif"/>
      <family val="1"/>
    </font>
    <font>
      <sz val="9"/>
      <name val="Bitstream Vera Sans"/>
      <family val="2"/>
    </font>
    <font>
      <sz val="10"/>
      <name val="Times New Roman"/>
      <family val="1"/>
    </font>
    <font>
      <sz val="7"/>
      <name val="Bitstream Vera Serif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shrinkToFit="1"/>
    </xf>
    <xf numFmtId="164" fontId="2" fillId="2" borderId="0" xfId="0" applyFont="1" applyFill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right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right" vertical="center" wrapText="1"/>
    </xf>
    <xf numFmtId="164" fontId="5" fillId="3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6" fillId="4" borderId="3" xfId="0" applyFont="1" applyFill="1" applyBorder="1" applyAlignment="1">
      <alignment horizontal="center" vertical="center" wrapText="1"/>
    </xf>
    <xf numFmtId="164" fontId="2" fillId="4" borderId="5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shrinkToFit="1"/>
    </xf>
    <xf numFmtId="164" fontId="2" fillId="6" borderId="3" xfId="0" applyFont="1" applyFill="1" applyBorder="1" applyAlignment="1">
      <alignment horizontal="center" vertical="center" wrapText="1"/>
    </xf>
    <xf numFmtId="164" fontId="2" fillId="6" borderId="6" xfId="0" applyFont="1" applyFill="1" applyBorder="1" applyAlignment="1">
      <alignment horizontal="center" vertical="center" wrapText="1"/>
    </xf>
    <xf numFmtId="164" fontId="2" fillId="6" borderId="5" xfId="0" applyFont="1" applyFill="1" applyBorder="1" applyAlignment="1">
      <alignment horizontal="center" vertical="center" wrapText="1"/>
    </xf>
    <xf numFmtId="164" fontId="2" fillId="6" borderId="3" xfId="0" applyFont="1" applyFill="1" applyBorder="1" applyAlignment="1">
      <alignment horizontal="right" vertical="center" wrapText="1"/>
    </xf>
    <xf numFmtId="164" fontId="2" fillId="6" borderId="1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shrinkToFit="1"/>
    </xf>
    <xf numFmtId="169" fontId="2" fillId="2" borderId="3" xfId="0" applyNumberFormat="1" applyFont="1" applyFill="1" applyBorder="1" applyAlignment="1">
      <alignment horizontal="right" vertical="center" wrapText="1"/>
    </xf>
    <xf numFmtId="164" fontId="2" fillId="2" borderId="6" xfId="0" applyFont="1" applyFill="1" applyBorder="1" applyAlignment="1">
      <alignment horizontal="center" vertical="center" wrapText="1"/>
    </xf>
    <xf numFmtId="169" fontId="2" fillId="2" borderId="5" xfId="0" applyNumberFormat="1" applyFont="1" applyFill="1" applyBorder="1" applyAlignment="1">
      <alignment horizontal="left" vertical="center" wrapText="1"/>
    </xf>
    <xf numFmtId="169" fontId="2" fillId="2" borderId="6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right" vertical="center" wrapText="1"/>
    </xf>
    <xf numFmtId="164" fontId="2" fillId="2" borderId="6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righ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7" fontId="2" fillId="6" borderId="3" xfId="0" applyNumberFormat="1" applyFont="1" applyFill="1" applyBorder="1" applyAlignment="1">
      <alignment horizontal="right" vertical="center" wrapText="1"/>
    </xf>
    <xf numFmtId="167" fontId="2" fillId="6" borderId="5" xfId="0" applyNumberFormat="1" applyFont="1" applyFill="1" applyBorder="1" applyAlignment="1">
      <alignment horizontal="left" vertical="center" wrapText="1"/>
    </xf>
    <xf numFmtId="164" fontId="2" fillId="6" borderId="5" xfId="0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shrinkToFit="1"/>
    </xf>
    <xf numFmtId="164" fontId="5" fillId="7" borderId="2" xfId="0" applyFont="1" applyFill="1" applyBorder="1" applyAlignment="1">
      <alignment horizontal="center" vertical="center" wrapText="1"/>
    </xf>
    <xf numFmtId="164" fontId="8" fillId="7" borderId="2" xfId="0" applyFont="1" applyFill="1" applyBorder="1" applyAlignment="1">
      <alignment horizontal="center" vertical="center" wrapText="1"/>
    </xf>
    <xf numFmtId="166" fontId="2" fillId="7" borderId="2" xfId="0" applyNumberFormat="1" applyFont="1" applyFill="1" applyBorder="1" applyAlignment="1">
      <alignment horizontal="center" vertical="center" wrapText="1"/>
    </xf>
    <xf numFmtId="167" fontId="2" fillId="7" borderId="2" xfId="0" applyNumberFormat="1" applyFont="1" applyFill="1" applyBorder="1" applyAlignment="1">
      <alignment horizontal="center" vertical="center" wrapText="1"/>
    </xf>
    <xf numFmtId="168" fontId="2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wrapText="1"/>
    </xf>
    <xf numFmtId="164" fontId="2" fillId="7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horizontal="center" vertical="center" shrinkToFit="1"/>
    </xf>
    <xf numFmtId="169" fontId="2" fillId="7" borderId="3" xfId="0" applyNumberFormat="1" applyFont="1" applyFill="1" applyBorder="1" applyAlignment="1">
      <alignment horizontal="right" vertical="center" wrapText="1"/>
    </xf>
    <xf numFmtId="164" fontId="2" fillId="7" borderId="6" xfId="0" applyFont="1" applyFill="1" applyBorder="1" applyAlignment="1">
      <alignment horizontal="center" vertical="center" wrapText="1"/>
    </xf>
    <xf numFmtId="169" fontId="2" fillId="7" borderId="5" xfId="0" applyNumberFormat="1" applyFont="1" applyFill="1" applyBorder="1" applyAlignment="1">
      <alignment horizontal="left" vertical="center" wrapText="1"/>
    </xf>
    <xf numFmtId="169" fontId="2" fillId="7" borderId="6" xfId="0" applyNumberFormat="1" applyFont="1" applyFill="1" applyBorder="1" applyAlignment="1">
      <alignment horizontal="center" vertical="center" wrapText="1"/>
    </xf>
    <xf numFmtId="164" fontId="5" fillId="7" borderId="1" xfId="0" applyFont="1" applyFill="1" applyBorder="1" applyAlignment="1">
      <alignment horizontal="center" vertical="center" wrapText="1"/>
    </xf>
    <xf numFmtId="168" fontId="2" fillId="7" borderId="3" xfId="0" applyNumberFormat="1" applyFont="1" applyFill="1" applyBorder="1" applyAlignment="1">
      <alignment horizontal="right" vertical="center" wrapText="1"/>
    </xf>
    <xf numFmtId="164" fontId="2" fillId="7" borderId="6" xfId="0" applyFont="1" applyFill="1" applyBorder="1" applyAlignment="1">
      <alignment horizontal="center" vertical="center" wrapText="1"/>
    </xf>
    <xf numFmtId="168" fontId="2" fillId="7" borderId="6" xfId="0" applyNumberFormat="1" applyFont="1" applyFill="1" applyBorder="1" applyAlignment="1">
      <alignment horizontal="left" vertical="center" wrapText="1"/>
    </xf>
    <xf numFmtId="164" fontId="2" fillId="7" borderId="3" xfId="0" applyFont="1" applyFill="1" applyBorder="1" applyAlignment="1">
      <alignment horizontal="right" vertical="center" wrapText="1"/>
    </xf>
    <xf numFmtId="164" fontId="2" fillId="7" borderId="5" xfId="0" applyFont="1" applyFill="1" applyBorder="1" applyAlignment="1">
      <alignment horizontal="left" vertical="center" wrapText="1"/>
    </xf>
    <xf numFmtId="164" fontId="2" fillId="7" borderId="3" xfId="0" applyFont="1" applyFill="1" applyBorder="1" applyAlignment="1">
      <alignment horizontal="center" vertical="center" wrapText="1"/>
    </xf>
    <xf numFmtId="164" fontId="2" fillId="7" borderId="5" xfId="0" applyFont="1" applyFill="1" applyBorder="1" applyAlignment="1">
      <alignment horizontal="center" vertical="center" wrapText="1"/>
    </xf>
    <xf numFmtId="164" fontId="2" fillId="7" borderId="4" xfId="0" applyFont="1" applyFill="1" applyBorder="1" applyAlignment="1">
      <alignment horizontal="left" vertical="center" wrapText="1"/>
    </xf>
    <xf numFmtId="164" fontId="2" fillId="7" borderId="7" xfId="0" applyFont="1" applyFill="1" applyBorder="1" applyAlignment="1">
      <alignment horizontal="left" vertical="center" wrapText="1"/>
    </xf>
    <xf numFmtId="164" fontId="2" fillId="7" borderId="7" xfId="0" applyFont="1" applyFill="1" applyBorder="1" applyAlignment="1">
      <alignment horizontal="center" vertical="center" wrapText="1"/>
    </xf>
    <xf numFmtId="165" fontId="2" fillId="7" borderId="7" xfId="0" applyNumberFormat="1" applyFont="1" applyFill="1" applyBorder="1" applyAlignment="1">
      <alignment horizontal="center" vertical="center" shrinkToFit="1"/>
    </xf>
    <xf numFmtId="164" fontId="9" fillId="7" borderId="0" xfId="0" applyFont="1" applyFill="1" applyAlignment="1">
      <alignment horizontal="center" wrapText="1"/>
    </xf>
    <xf numFmtId="164" fontId="1" fillId="7" borderId="0" xfId="0" applyFont="1" applyFill="1" applyAlignment="1">
      <alignment horizontal="center" wrapText="1"/>
    </xf>
    <xf numFmtId="165" fontId="2" fillId="5" borderId="6" xfId="0" applyNumberFormat="1" applyFont="1" applyFill="1" applyBorder="1" applyAlignment="1">
      <alignment horizontal="center" vertical="center" shrinkToFit="1"/>
    </xf>
    <xf numFmtId="164" fontId="2" fillId="5" borderId="6" xfId="0" applyFont="1" applyFill="1" applyBorder="1" applyAlignment="1">
      <alignment horizontal="right" vertical="center" wrapText="1"/>
    </xf>
    <xf numFmtId="169" fontId="2" fillId="5" borderId="6" xfId="0" applyNumberFormat="1" applyFont="1" applyFill="1" applyBorder="1" applyAlignment="1">
      <alignment horizontal="left" vertical="center" wrapText="1"/>
    </xf>
    <xf numFmtId="164" fontId="2" fillId="5" borderId="6" xfId="0" applyFont="1" applyFill="1" applyBorder="1" applyAlignment="1">
      <alignment horizontal="left" vertical="center" wrapText="1"/>
    </xf>
    <xf numFmtId="170" fontId="2" fillId="5" borderId="6" xfId="0" applyNumberFormat="1" applyFont="1" applyFill="1" applyBorder="1" applyAlignment="1">
      <alignment horizontal="right" vertical="center" wrapText="1"/>
    </xf>
    <xf numFmtId="170" fontId="2" fillId="5" borderId="6" xfId="0" applyNumberFormat="1" applyFont="1" applyFill="1" applyBorder="1" applyAlignment="1">
      <alignment horizontal="left" vertical="center" wrapText="1"/>
    </xf>
    <xf numFmtId="164" fontId="2" fillId="8" borderId="1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 shrinkToFit="1"/>
    </xf>
    <xf numFmtId="164" fontId="2" fillId="8" borderId="3" xfId="0" applyFont="1" applyFill="1" applyBorder="1" applyAlignment="1">
      <alignment horizontal="center" vertical="center" wrapText="1"/>
    </xf>
    <xf numFmtId="164" fontId="2" fillId="8" borderId="6" xfId="0" applyFont="1" applyFill="1" applyBorder="1" applyAlignment="1">
      <alignment horizontal="center" vertical="center" wrapText="1"/>
    </xf>
    <xf numFmtId="164" fontId="2" fillId="8" borderId="5" xfId="0" applyFont="1" applyFill="1" applyBorder="1" applyAlignment="1">
      <alignment horizontal="center" vertical="center" wrapText="1"/>
    </xf>
    <xf numFmtId="164" fontId="2" fillId="8" borderId="3" xfId="0" applyFont="1" applyFill="1" applyBorder="1" applyAlignment="1">
      <alignment horizontal="right" vertical="center" wrapText="1"/>
    </xf>
    <xf numFmtId="164" fontId="2" fillId="8" borderId="6" xfId="0" applyFont="1" applyFill="1" applyBorder="1" applyAlignment="1">
      <alignment horizontal="center" vertical="center" wrapText="1"/>
    </xf>
    <xf numFmtId="164" fontId="2" fillId="8" borderId="5" xfId="0" applyFont="1" applyFill="1" applyBorder="1" applyAlignment="1">
      <alignment horizontal="center" vertical="center" wrapText="1"/>
    </xf>
    <xf numFmtId="164" fontId="2" fillId="8" borderId="3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9" fontId="2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B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well/QBITS/cw01/cw01.html" TargetMode="External" /><Relationship Id="rId2" Type="http://schemas.openxmlformats.org/officeDocument/2006/relationships/hyperlink" Target="https://www.snolab.ca/users/services/gamma-assay/well/QBITS/cw02/cw02.html" TargetMode="External" /><Relationship Id="rId3" Type="http://schemas.openxmlformats.org/officeDocument/2006/relationships/hyperlink" Target="https://www.snolab.ca/users/services/gamma-assay/well/QBITS/cw03/cw03.html" TargetMode="External" /><Relationship Id="rId4" Type="http://schemas.openxmlformats.org/officeDocument/2006/relationships/hyperlink" Target="https://www.snolab.ca/users/services/gamma-assay/well/QBITS/cw04/cw04.html" TargetMode="External" /><Relationship Id="rId5" Type="http://schemas.openxmlformats.org/officeDocument/2006/relationships/hyperlink" Target="https://www.snolab.ca/users/services/gamma-assay/well/QBITS/cw05/cw05.html" TargetMode="External" /><Relationship Id="rId6" Type="http://schemas.openxmlformats.org/officeDocument/2006/relationships/hyperlink" Target="https://www.snolab.ca/users/services/gamma-assay/well/QBITS/cw06/cw06.html" TargetMode="External" /><Relationship Id="rId7" Type="http://schemas.openxmlformats.org/officeDocument/2006/relationships/hyperlink" Target="https://www.snolab.ca/users/services/gamma-assay/well/QBITS/cw07/cw07.html" TargetMode="External" /><Relationship Id="rId8" Type="http://schemas.openxmlformats.org/officeDocument/2006/relationships/hyperlink" Target="https://www.snolab.ca/users/services/gamma-assay/well/QBITS/cw08/cw08.html" TargetMode="External" /><Relationship Id="rId9" Type="http://schemas.openxmlformats.org/officeDocument/2006/relationships/hyperlink" Target="https://www.snolab.ca/users/services/gamma-assay/well/QBITS/cw09/cw09.html" TargetMode="External" /><Relationship Id="rId10" Type="http://schemas.openxmlformats.org/officeDocument/2006/relationships/hyperlink" Target="https://www.snolab.ca/users/services/gamma-assay/well/QBITS/cw10/cw10.html" TargetMode="External" /><Relationship Id="rId11" Type="http://schemas.openxmlformats.org/officeDocument/2006/relationships/hyperlink" Target="https://www.snolab.ca/users/services/gamma-assay/well/QBITS/cw11/cw11.html" TargetMode="External" /><Relationship Id="rId12" Type="http://schemas.openxmlformats.org/officeDocument/2006/relationships/hyperlink" Target="https://www.snolab.ca/users/services/gamma-assay/well/QBITS/cw12/cw1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="83" zoomScaleNormal="83" workbookViewId="0" topLeftCell="A84">
      <selection activeCell="A84" sqref="A84"/>
    </sheetView>
  </sheetViews>
  <sheetFormatPr defaultColWidth="9.140625" defaultRowHeight="13.5" customHeight="1"/>
  <cols>
    <col min="1" max="1" width="15.28125" style="1" customWidth="1"/>
    <col min="2" max="2" width="13.7109375" style="1" customWidth="1"/>
    <col min="3" max="3" width="7.8515625" style="1" customWidth="1"/>
    <col min="4" max="4" width="8.57421875" style="1" customWidth="1"/>
    <col min="5" max="5" width="10.421875" style="1" customWidth="1"/>
    <col min="6" max="6" width="10.421875" style="2" customWidth="1"/>
    <col min="7" max="7" width="10.421875" style="1" customWidth="1"/>
    <col min="8" max="9" width="9.421875" style="1" customWidth="1"/>
    <col min="10" max="11" width="8.421875" style="1" customWidth="1"/>
    <col min="12" max="14" width="9.421875" style="1" customWidth="1"/>
    <col min="15" max="15" width="5.421875" style="1" customWidth="1"/>
    <col min="16" max="16" width="9.421875" style="1" customWidth="1"/>
    <col min="17" max="17" width="9.57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2" width="9.421875" style="1" customWidth="1"/>
    <col min="23" max="23" width="8.421875" style="1" customWidth="1"/>
    <col min="24" max="24" width="5.57421875" style="1" customWidth="1"/>
    <col min="25" max="25" width="5.421875" style="1" customWidth="1"/>
    <col min="26" max="26" width="8.421875" style="1" customWidth="1"/>
    <col min="27" max="27" width="5.421875" style="1" customWidth="1"/>
    <col min="28" max="28" width="8.421875" style="1" customWidth="1"/>
    <col min="29" max="29" width="6.57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spans="1:31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spans="1:31" ht="23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spans="1:31" ht="28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spans="1:31" ht="36" customHeight="1">
      <c r="A15" s="15" t="s">
        <v>20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</row>
    <row r="16" spans="1:256" ht="45" customHeight="1">
      <c r="A16" s="18" t="s">
        <v>21</v>
      </c>
      <c r="B16" s="19" t="s">
        <v>22</v>
      </c>
      <c r="C16" s="20" t="s">
        <v>23</v>
      </c>
      <c r="D16" s="21">
        <v>13.408</v>
      </c>
      <c r="E16" s="22" t="s">
        <v>24</v>
      </c>
      <c r="F16" s="23">
        <v>44754</v>
      </c>
      <c r="G16" s="12" t="s">
        <v>25</v>
      </c>
      <c r="H16" s="24"/>
      <c r="I16" s="25" t="s">
        <v>26</v>
      </c>
      <c r="J16" s="26"/>
      <c r="K16" s="24"/>
      <c r="L16" s="25" t="s">
        <v>27</v>
      </c>
      <c r="M16" s="26"/>
      <c r="N16" s="24"/>
      <c r="O16" s="25" t="s">
        <v>28</v>
      </c>
      <c r="P16" s="26"/>
      <c r="Q16" s="24"/>
      <c r="R16" s="25" t="s">
        <v>29</v>
      </c>
      <c r="S16" s="26"/>
      <c r="T16" s="27"/>
      <c r="U16" s="25" t="s">
        <v>30</v>
      </c>
      <c r="V16" s="26"/>
      <c r="W16" s="24"/>
      <c r="X16" s="25" t="s">
        <v>31</v>
      </c>
      <c r="Y16" s="26"/>
      <c r="Z16" s="24"/>
      <c r="AA16" s="25" t="s">
        <v>32</v>
      </c>
      <c r="AB16" s="26"/>
      <c r="AC16" s="28" t="s">
        <v>33</v>
      </c>
      <c r="AD16" s="28"/>
      <c r="AE16" s="28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7.5" customHeight="1">
      <c r="A17" s="29" t="s">
        <v>34</v>
      </c>
      <c r="B17" s="29"/>
      <c r="C17" s="29" t="s">
        <v>35</v>
      </c>
      <c r="D17" s="29"/>
      <c r="E17" s="29"/>
      <c r="F17" s="30">
        <v>44768</v>
      </c>
      <c r="G17" s="12" t="s">
        <v>36</v>
      </c>
      <c r="H17" s="31">
        <v>3.531</v>
      </c>
      <c r="I17" s="32" t="s">
        <v>37</v>
      </c>
      <c r="J17" s="33">
        <v>1.612</v>
      </c>
      <c r="K17" s="31">
        <v>193.3</v>
      </c>
      <c r="L17" s="32" t="s">
        <v>37</v>
      </c>
      <c r="M17" s="33">
        <v>37.37</v>
      </c>
      <c r="N17" s="31">
        <v>5.379</v>
      </c>
      <c r="O17" s="32" t="s">
        <v>37</v>
      </c>
      <c r="P17" s="33">
        <v>0.6095</v>
      </c>
      <c r="Q17" s="31">
        <v>9.631</v>
      </c>
      <c r="R17" s="32" t="s">
        <v>37</v>
      </c>
      <c r="S17" s="33">
        <v>2.043</v>
      </c>
      <c r="T17" s="31">
        <v>57.837</v>
      </c>
      <c r="U17" s="32" t="s">
        <v>37</v>
      </c>
      <c r="V17" s="33">
        <v>34.61</v>
      </c>
      <c r="W17" s="31" t="s">
        <v>38</v>
      </c>
      <c r="X17" s="34"/>
      <c r="Y17" s="33"/>
      <c r="Z17" s="31" t="s">
        <v>39</v>
      </c>
      <c r="AA17" s="32"/>
      <c r="AB17" s="33"/>
      <c r="AC17" s="35"/>
      <c r="AD17" s="35"/>
      <c r="AE17" s="35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1.5" customHeight="1">
      <c r="A18" s="29"/>
      <c r="B18" s="29"/>
      <c r="C18" s="29"/>
      <c r="D18" s="29"/>
      <c r="E18" s="29"/>
      <c r="F18" s="30"/>
      <c r="G18" s="12" t="s">
        <v>40</v>
      </c>
      <c r="H18" s="36">
        <f>ROUND(H17*81/1000,2)&amp;" ppb"</f>
        <v>0</v>
      </c>
      <c r="I18" s="37" t="s">
        <v>37</v>
      </c>
      <c r="J18" s="38">
        <f>ROUND(J17*81/1000,2)&amp;" ppb"</f>
        <v>0</v>
      </c>
      <c r="K18" s="36">
        <f>ROUND(K17*81/1000,2)&amp;" ppb"</f>
        <v>0</v>
      </c>
      <c r="L18" s="37" t="s">
        <v>37</v>
      </c>
      <c r="M18" s="38">
        <f>ROUND(M17*81/1000,2)&amp;" ppb"</f>
        <v>0</v>
      </c>
      <c r="N18" s="36">
        <f>ROUND(N17*1760/1000,2)&amp;" ppb"</f>
        <v>0</v>
      </c>
      <c r="O18" s="32" t="s">
        <v>37</v>
      </c>
      <c r="P18" s="38">
        <f>ROUND(P17*1760/1000,2)&amp;" ppb"</f>
        <v>0</v>
      </c>
      <c r="Q18" s="36">
        <f>ROUND(Q17*246/1000,2)&amp;" ppb"</f>
        <v>0</v>
      </c>
      <c r="R18" s="32" t="s">
        <v>37</v>
      </c>
      <c r="S18" s="38">
        <f>ROUND(S17*246/1000,2)&amp;" ppb"</f>
        <v>0</v>
      </c>
      <c r="T18" s="36">
        <f>ROUND(T17*32300/1000000,2)&amp;" ppm"</f>
        <v>0</v>
      </c>
      <c r="U18" s="32" t="s">
        <v>37</v>
      </c>
      <c r="V18" s="38">
        <f>ROUND(V17*32300/1000000,2)&amp;" ppm"</f>
        <v>0</v>
      </c>
      <c r="W18" s="39"/>
      <c r="X18" s="32"/>
      <c r="Y18" s="40"/>
      <c r="Z18" s="39"/>
      <c r="AA18" s="32"/>
      <c r="AB18" s="40"/>
      <c r="AC18" s="41"/>
      <c r="AD18" s="32"/>
      <c r="AE18" s="42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29"/>
      <c r="B19" s="29"/>
      <c r="C19" s="29"/>
      <c r="D19" s="29"/>
      <c r="E19" s="29"/>
      <c r="F19" s="30"/>
      <c r="G19" s="12" t="s">
        <v>25</v>
      </c>
      <c r="H19" s="43" t="s">
        <v>41</v>
      </c>
      <c r="I19" s="43"/>
      <c r="J19" s="43"/>
      <c r="K19" s="24"/>
      <c r="L19" s="25" t="s">
        <v>42</v>
      </c>
      <c r="M19" s="26"/>
      <c r="N19" s="44"/>
      <c r="O19" s="25" t="s">
        <v>43</v>
      </c>
      <c r="P19" s="45"/>
      <c r="Q19" s="44"/>
      <c r="R19" s="25" t="s">
        <v>44</v>
      </c>
      <c r="S19" s="45"/>
      <c r="T19" s="27"/>
      <c r="U19" s="25" t="s">
        <v>45</v>
      </c>
      <c r="V19" s="46"/>
      <c r="W19" s="27"/>
      <c r="X19" s="25" t="s">
        <v>46</v>
      </c>
      <c r="Y19" s="46"/>
      <c r="Z19" s="27"/>
      <c r="AA19" s="25"/>
      <c r="AB19" s="46"/>
      <c r="AC19" s="24"/>
      <c r="AD19" s="25"/>
      <c r="AE19" s="26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8.5" customHeight="1">
      <c r="A20" s="47"/>
      <c r="B20" s="29"/>
      <c r="C20" s="29"/>
      <c r="D20" s="29"/>
      <c r="E20" s="29"/>
      <c r="F20" s="30"/>
      <c r="G20" s="12" t="s">
        <v>36</v>
      </c>
      <c r="H20" s="31">
        <v>753.24</v>
      </c>
      <c r="I20" s="34" t="s">
        <v>37</v>
      </c>
      <c r="J20" s="33">
        <v>876.4</v>
      </c>
      <c r="K20" s="31">
        <v>0.86986</v>
      </c>
      <c r="L20" s="34" t="s">
        <v>37</v>
      </c>
      <c r="M20" s="33">
        <v>0.5936</v>
      </c>
      <c r="N20" s="31" t="s">
        <v>47</v>
      </c>
      <c r="O20" s="34"/>
      <c r="P20" s="33"/>
      <c r="Q20" s="31">
        <v>11.46</v>
      </c>
      <c r="R20" s="34" t="s">
        <v>37</v>
      </c>
      <c r="S20" s="33">
        <v>3.133</v>
      </c>
      <c r="T20" s="31" t="s">
        <v>48</v>
      </c>
      <c r="U20" s="32"/>
      <c r="V20" s="33"/>
      <c r="W20" s="31" t="s">
        <v>49</v>
      </c>
      <c r="X20" s="32"/>
      <c r="Y20" s="33"/>
      <c r="Z20" s="41"/>
      <c r="AA20" s="41"/>
      <c r="AB20" s="41"/>
      <c r="AC20" s="39"/>
      <c r="AD20" s="32"/>
      <c r="AE20" s="33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8.5" customHeight="1">
      <c r="A21" s="48"/>
      <c r="B21" s="48"/>
      <c r="C21" s="49"/>
      <c r="D21" s="49"/>
      <c r="E21" s="49"/>
      <c r="F21" s="50"/>
      <c r="G21" s="12" t="s">
        <v>40</v>
      </c>
      <c r="H21" s="36">
        <f>ROUND(H20*81/1000,2)&amp;" ppb"</f>
        <v>0</v>
      </c>
      <c r="I21" s="37" t="s">
        <v>37</v>
      </c>
      <c r="J21" s="38">
        <f>ROUND(J20*81/1000,2)&amp;" ppb"</f>
        <v>0</v>
      </c>
      <c r="K21" s="39"/>
      <c r="L21" s="34"/>
      <c r="M21" s="40"/>
      <c r="N21" s="31"/>
      <c r="O21" s="32"/>
      <c r="P21" s="33"/>
      <c r="Q21" s="36">
        <f>ROUND(Q20*246/1000,2)&amp;" ppb"</f>
        <v>0</v>
      </c>
      <c r="R21" s="32" t="s">
        <v>37</v>
      </c>
      <c r="S21" s="38">
        <f>ROUND(S20*246/1000,2)&amp;" ppb"</f>
        <v>0</v>
      </c>
      <c r="T21" s="39"/>
      <c r="U21" s="40"/>
      <c r="V21" s="40"/>
      <c r="W21" s="31"/>
      <c r="X21" s="32"/>
      <c r="Y21" s="40"/>
      <c r="Z21" s="41"/>
      <c r="AA21" s="40"/>
      <c r="AB21" s="40"/>
      <c r="AC21" s="39"/>
      <c r="AD21" s="32"/>
      <c r="AE21" s="40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5" customHeight="1">
      <c r="A22" s="51" t="s">
        <v>50</v>
      </c>
      <c r="B22" s="52"/>
      <c r="C22" s="53" t="s">
        <v>51</v>
      </c>
      <c r="D22" s="54">
        <v>8.708</v>
      </c>
      <c r="E22" s="55" t="s">
        <v>52</v>
      </c>
      <c r="F22" s="56">
        <v>44768</v>
      </c>
      <c r="G22" s="57" t="s">
        <v>25</v>
      </c>
      <c r="H22" s="24"/>
      <c r="I22" s="25" t="s">
        <v>26</v>
      </c>
      <c r="J22" s="26"/>
      <c r="K22" s="24"/>
      <c r="L22" s="25" t="s">
        <v>27</v>
      </c>
      <c r="M22" s="26"/>
      <c r="N22" s="24"/>
      <c r="O22" s="25" t="s">
        <v>28</v>
      </c>
      <c r="P22" s="26"/>
      <c r="Q22" s="24"/>
      <c r="R22" s="25" t="s">
        <v>29</v>
      </c>
      <c r="S22" s="26"/>
      <c r="T22" s="27"/>
      <c r="U22" s="25" t="s">
        <v>30</v>
      </c>
      <c r="V22" s="26"/>
      <c r="W22" s="24"/>
      <c r="X22" s="25" t="s">
        <v>31</v>
      </c>
      <c r="Y22" s="26"/>
      <c r="Z22" s="24"/>
      <c r="AA22" s="25" t="s">
        <v>32</v>
      </c>
      <c r="AB22" s="26"/>
      <c r="AC22" s="28" t="s">
        <v>33</v>
      </c>
      <c r="AD22" s="28"/>
      <c r="AE22" s="28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58" t="s">
        <v>53</v>
      </c>
      <c r="B23" s="58"/>
      <c r="C23" s="58"/>
      <c r="D23" s="58"/>
      <c r="E23" s="58" t="s">
        <v>54</v>
      </c>
      <c r="F23" s="59">
        <v>44778</v>
      </c>
      <c r="G23" s="57" t="s">
        <v>36</v>
      </c>
      <c r="H23" s="60">
        <v>56.6</v>
      </c>
      <c r="I23" s="61" t="s">
        <v>37</v>
      </c>
      <c r="J23" s="62">
        <v>13.82</v>
      </c>
      <c r="K23" s="60">
        <v>17470</v>
      </c>
      <c r="L23" s="61" t="s">
        <v>37</v>
      </c>
      <c r="M23" s="62">
        <v>1043</v>
      </c>
      <c r="N23" s="60">
        <v>352.2</v>
      </c>
      <c r="O23" s="61" t="s">
        <v>37</v>
      </c>
      <c r="P23" s="62">
        <v>13.31</v>
      </c>
      <c r="Q23" s="60">
        <v>509.4</v>
      </c>
      <c r="R23" s="61" t="s">
        <v>37</v>
      </c>
      <c r="S23" s="62">
        <v>33.78</v>
      </c>
      <c r="T23" s="60">
        <v>137.77</v>
      </c>
      <c r="U23" s="61" t="s">
        <v>37</v>
      </c>
      <c r="V23" s="62">
        <v>146.4</v>
      </c>
      <c r="W23" s="60" t="s">
        <v>55</v>
      </c>
      <c r="X23" s="63"/>
      <c r="Y23" s="62"/>
      <c r="Z23" s="60" t="s">
        <v>56</v>
      </c>
      <c r="AA23" s="61"/>
      <c r="AB23" s="62"/>
      <c r="AC23" s="64"/>
      <c r="AD23" s="64"/>
      <c r="AE23" s="64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6" customHeight="1">
      <c r="A24" s="58"/>
      <c r="B24" s="58"/>
      <c r="C24" s="58"/>
      <c r="D24" s="58"/>
      <c r="E24" s="58"/>
      <c r="F24" s="59"/>
      <c r="G24" s="57" t="s">
        <v>40</v>
      </c>
      <c r="H24" s="65">
        <f>ROUND(H23*81/1000,2)&amp;" ppb"</f>
        <v>0</v>
      </c>
      <c r="I24" s="66" t="s">
        <v>37</v>
      </c>
      <c r="J24" s="67">
        <f>ROUND(J23*81/1000,2)&amp;" ppb"</f>
        <v>0</v>
      </c>
      <c r="K24" s="65">
        <f>ROUND(K23*81/1000,2)&amp;" ppb"</f>
        <v>0</v>
      </c>
      <c r="L24" s="66" t="s">
        <v>37</v>
      </c>
      <c r="M24" s="67">
        <f>ROUND(M23*81/1000,2)&amp;" ppb"</f>
        <v>0</v>
      </c>
      <c r="N24" s="65">
        <f>ROUND(N23*1760/1000,2)&amp;" ppb"</f>
        <v>0</v>
      </c>
      <c r="O24" s="61" t="s">
        <v>37</v>
      </c>
      <c r="P24" s="67">
        <f>ROUND(P23*1760/1000,2)&amp;" ppb"</f>
        <v>0</v>
      </c>
      <c r="Q24" s="65">
        <f>ROUND(Q23*246/1000,2)&amp;" ppb"</f>
        <v>0</v>
      </c>
      <c r="R24" s="61" t="s">
        <v>37</v>
      </c>
      <c r="S24" s="67">
        <f>ROUND(S23*246/1000,2)&amp;" ppb"</f>
        <v>0</v>
      </c>
      <c r="T24" s="65">
        <f>ROUND(T23*32300/1000000,2)&amp;" ppm"</f>
        <v>0</v>
      </c>
      <c r="U24" s="61" t="s">
        <v>37</v>
      </c>
      <c r="V24" s="67">
        <f>ROUND(V23*32300/1000000,2)&amp;" ppm"</f>
        <v>0</v>
      </c>
      <c r="W24" s="68"/>
      <c r="X24" s="61"/>
      <c r="Y24" s="69"/>
      <c r="Z24" s="68"/>
      <c r="AA24" s="61"/>
      <c r="AB24" s="69"/>
      <c r="AC24" s="70"/>
      <c r="AD24" s="61"/>
      <c r="AE24" s="71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8.5" customHeight="1">
      <c r="A25" s="58"/>
      <c r="B25" s="58"/>
      <c r="C25" s="58"/>
      <c r="D25" s="58"/>
      <c r="E25" s="58"/>
      <c r="F25" s="59"/>
      <c r="G25" s="57" t="s">
        <v>25</v>
      </c>
      <c r="H25" s="43" t="s">
        <v>41</v>
      </c>
      <c r="I25" s="43"/>
      <c r="J25" s="43"/>
      <c r="K25" s="24"/>
      <c r="L25" s="25" t="s">
        <v>42</v>
      </c>
      <c r="M25" s="26"/>
      <c r="N25" s="44"/>
      <c r="O25" s="25" t="s">
        <v>43</v>
      </c>
      <c r="P25" s="45"/>
      <c r="Q25" s="44"/>
      <c r="R25" s="25" t="s">
        <v>44</v>
      </c>
      <c r="S25" s="45"/>
      <c r="T25" s="27"/>
      <c r="U25" s="25"/>
      <c r="V25" s="46"/>
      <c r="W25" s="27"/>
      <c r="X25" s="25"/>
      <c r="Y25" s="46"/>
      <c r="Z25" s="27"/>
      <c r="AA25" s="25"/>
      <c r="AB25" s="46"/>
      <c r="AC25" s="24"/>
      <c r="AD25" s="25"/>
      <c r="AE25" s="26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8.5" customHeight="1">
      <c r="A26" s="72"/>
      <c r="B26" s="58"/>
      <c r="C26" s="58"/>
      <c r="D26" s="58"/>
      <c r="E26" s="58"/>
      <c r="F26" s="59"/>
      <c r="G26" s="57" t="s">
        <v>36</v>
      </c>
      <c r="H26" s="60">
        <v>11055</v>
      </c>
      <c r="I26" s="63" t="s">
        <v>37</v>
      </c>
      <c r="J26" s="62">
        <v>4231</v>
      </c>
      <c r="K26" s="60" t="s">
        <v>57</v>
      </c>
      <c r="L26" s="63"/>
      <c r="M26" s="62"/>
      <c r="N26" s="60" t="s">
        <v>58</v>
      </c>
      <c r="O26" s="63"/>
      <c r="P26" s="62"/>
      <c r="Q26" s="60">
        <v>527</v>
      </c>
      <c r="R26" s="63" t="s">
        <v>37</v>
      </c>
      <c r="S26" s="62">
        <v>49.22</v>
      </c>
      <c r="T26" s="60"/>
      <c r="U26" s="61"/>
      <c r="V26" s="62"/>
      <c r="W26" s="60"/>
      <c r="X26" s="61"/>
      <c r="Y26" s="62"/>
      <c r="Z26" s="70"/>
      <c r="AA26" s="70"/>
      <c r="AB26" s="70"/>
      <c r="AC26" s="68"/>
      <c r="AD26" s="61"/>
      <c r="AE26" s="62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3" customHeight="1">
      <c r="A27" s="73"/>
      <c r="B27" s="73"/>
      <c r="C27" s="74"/>
      <c r="D27" s="74"/>
      <c r="E27" s="74"/>
      <c r="F27" s="75"/>
      <c r="G27" s="57" t="s">
        <v>40</v>
      </c>
      <c r="H27" s="65">
        <f>ROUND(H26*81/1000,2)&amp;" ppb"</f>
        <v>0</v>
      </c>
      <c r="I27" s="66" t="s">
        <v>37</v>
      </c>
      <c r="J27" s="67">
        <f>ROUND(J26*81/1000,2)&amp;" ppb"</f>
        <v>0</v>
      </c>
      <c r="K27" s="68"/>
      <c r="L27" s="63"/>
      <c r="M27" s="69"/>
      <c r="N27" s="60"/>
      <c r="O27" s="61"/>
      <c r="P27" s="62"/>
      <c r="Q27" s="65">
        <f>ROUND(Q26*246/1000,2)&amp;" ppb"</f>
        <v>0</v>
      </c>
      <c r="R27" s="61" t="s">
        <v>37</v>
      </c>
      <c r="S27" s="67">
        <f>ROUND(S26*246/1000,2)&amp;" ppb"</f>
        <v>0</v>
      </c>
      <c r="T27" s="68"/>
      <c r="U27" s="69"/>
      <c r="V27" s="69"/>
      <c r="W27" s="60"/>
      <c r="X27" s="61"/>
      <c r="Y27" s="69"/>
      <c r="Z27" s="70"/>
      <c r="AA27" s="69"/>
      <c r="AB27" s="69"/>
      <c r="AC27" s="68"/>
      <c r="AD27" s="61"/>
      <c r="AE27" s="69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6.75" customHeight="1">
      <c r="A28" s="18" t="s">
        <v>59</v>
      </c>
      <c r="B28" s="19"/>
      <c r="C28" s="20" t="s">
        <v>60</v>
      </c>
      <c r="D28" s="21">
        <v>6.711</v>
      </c>
      <c r="E28" s="22">
        <v>230210</v>
      </c>
      <c r="F28" s="23">
        <v>44967</v>
      </c>
      <c r="G28" s="12" t="s">
        <v>25</v>
      </c>
      <c r="H28" s="24"/>
      <c r="I28" s="25" t="s">
        <v>26</v>
      </c>
      <c r="J28" s="26"/>
      <c r="K28" s="24"/>
      <c r="L28" s="25" t="s">
        <v>27</v>
      </c>
      <c r="M28" s="26"/>
      <c r="N28" s="24"/>
      <c r="O28" s="25" t="s">
        <v>28</v>
      </c>
      <c r="P28" s="26"/>
      <c r="Q28" s="24"/>
      <c r="R28" s="25" t="s">
        <v>29</v>
      </c>
      <c r="S28" s="26"/>
      <c r="T28" s="27"/>
      <c r="U28" s="25" t="s">
        <v>30</v>
      </c>
      <c r="V28" s="26"/>
      <c r="W28" s="24"/>
      <c r="X28" s="25" t="s">
        <v>31</v>
      </c>
      <c r="Y28" s="26"/>
      <c r="Z28" s="24"/>
      <c r="AA28" s="25" t="s">
        <v>32</v>
      </c>
      <c r="AB28" s="26"/>
      <c r="AC28" s="28" t="s">
        <v>33</v>
      </c>
      <c r="AD28" s="28"/>
      <c r="AE28" s="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1.25" customHeight="1">
      <c r="A29" s="29" t="s">
        <v>61</v>
      </c>
      <c r="B29" s="29"/>
      <c r="C29" s="29" t="s">
        <v>62</v>
      </c>
      <c r="D29" s="29"/>
      <c r="E29" s="29"/>
      <c r="F29" s="30">
        <v>44974</v>
      </c>
      <c r="G29" s="12" t="s">
        <v>36</v>
      </c>
      <c r="H29" s="31">
        <v>270.4</v>
      </c>
      <c r="I29" s="32" t="s">
        <v>37</v>
      </c>
      <c r="J29" s="33">
        <v>18.18</v>
      </c>
      <c r="K29" s="31">
        <v>419.3</v>
      </c>
      <c r="L29" s="32" t="s">
        <v>37</v>
      </c>
      <c r="M29" s="33">
        <v>94.71</v>
      </c>
      <c r="N29" s="31">
        <v>15.22</v>
      </c>
      <c r="O29" s="32" t="s">
        <v>37</v>
      </c>
      <c r="P29" s="33">
        <v>2.701</v>
      </c>
      <c r="Q29" s="31">
        <v>220.5</v>
      </c>
      <c r="R29" s="32" t="s">
        <v>37</v>
      </c>
      <c r="S29" s="33">
        <v>18.03</v>
      </c>
      <c r="T29" s="31">
        <v>3593.4</v>
      </c>
      <c r="U29" s="32" t="s">
        <v>37</v>
      </c>
      <c r="V29" s="33">
        <v>686.7</v>
      </c>
      <c r="W29" s="31" t="s">
        <v>63</v>
      </c>
      <c r="X29" s="34"/>
      <c r="Y29" s="33"/>
      <c r="Z29" s="31">
        <v>9.724</v>
      </c>
      <c r="AA29" s="32" t="s">
        <v>37</v>
      </c>
      <c r="AB29" s="33">
        <v>15.07</v>
      </c>
      <c r="AC29" s="35"/>
      <c r="AD29" s="35"/>
      <c r="AE29" s="35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1.25" customHeight="1">
      <c r="A30" s="29"/>
      <c r="B30" s="29"/>
      <c r="C30" s="29"/>
      <c r="D30" s="29"/>
      <c r="E30" s="29"/>
      <c r="F30" s="30"/>
      <c r="G30" s="12" t="s">
        <v>40</v>
      </c>
      <c r="H30" s="36">
        <f>ROUND(H29*81/1000,2)&amp;" ppb"</f>
        <v>0</v>
      </c>
      <c r="I30" s="37" t="s">
        <v>37</v>
      </c>
      <c r="J30" s="38">
        <f>ROUND(J29*81/1000,2)&amp;" ppb"</f>
        <v>0</v>
      </c>
      <c r="K30" s="36">
        <f>ROUND(K29*81/1000,2)&amp;" ppb"</f>
        <v>0</v>
      </c>
      <c r="L30" s="37" t="s">
        <v>37</v>
      </c>
      <c r="M30" s="38">
        <f>ROUND(M29*81/1000,2)&amp;" ppb"</f>
        <v>0</v>
      </c>
      <c r="N30" s="36">
        <f>ROUND(N29*1760/1000,2)&amp;" ppb"</f>
        <v>0</v>
      </c>
      <c r="O30" s="32" t="s">
        <v>37</v>
      </c>
      <c r="P30" s="38">
        <f>ROUND(P29*1760/1000,2)&amp;" ppb"</f>
        <v>0</v>
      </c>
      <c r="Q30" s="36">
        <f>ROUND(Q29*246/1000,2)&amp;" ppb"</f>
        <v>0</v>
      </c>
      <c r="R30" s="32" t="s">
        <v>37</v>
      </c>
      <c r="S30" s="38">
        <f>ROUND(S29*246/1000,2)&amp;" ppb"</f>
        <v>0</v>
      </c>
      <c r="T30" s="36">
        <f>ROUND(T29*32300/1000000,2)&amp;" ppm"</f>
        <v>0</v>
      </c>
      <c r="U30" s="32" t="s">
        <v>37</v>
      </c>
      <c r="V30" s="38">
        <f>ROUND(V29*32300/1000000,2)&amp;" ppm"</f>
        <v>0</v>
      </c>
      <c r="W30" s="39"/>
      <c r="X30" s="32"/>
      <c r="Y30" s="40"/>
      <c r="Z30" s="39"/>
      <c r="AA30" s="32"/>
      <c r="AB30" s="40"/>
      <c r="AC30" s="41"/>
      <c r="AD30" s="32"/>
      <c r="AE30" s="42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1.25" customHeight="1">
      <c r="A31" s="29"/>
      <c r="B31" s="29"/>
      <c r="C31" s="29"/>
      <c r="D31" s="29"/>
      <c r="E31" s="29"/>
      <c r="F31" s="30"/>
      <c r="G31" s="12" t="s">
        <v>25</v>
      </c>
      <c r="H31" s="43" t="s">
        <v>41</v>
      </c>
      <c r="I31" s="43"/>
      <c r="J31" s="43"/>
      <c r="K31" s="24"/>
      <c r="L31" s="25" t="s">
        <v>42</v>
      </c>
      <c r="M31" s="26"/>
      <c r="N31" s="44"/>
      <c r="O31" s="25" t="s">
        <v>43</v>
      </c>
      <c r="P31" s="45"/>
      <c r="Q31" s="44"/>
      <c r="R31" s="25" t="s">
        <v>44</v>
      </c>
      <c r="S31" s="45"/>
      <c r="T31" s="27"/>
      <c r="U31" s="25"/>
      <c r="V31" s="46"/>
      <c r="W31" s="27"/>
      <c r="X31" s="25"/>
      <c r="Y31" s="46"/>
      <c r="Z31" s="27"/>
      <c r="AA31" s="25"/>
      <c r="AB31" s="46"/>
      <c r="AC31" s="24"/>
      <c r="AD31" s="25"/>
      <c r="AE31" s="26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1.25" customHeight="1">
      <c r="A32" s="47"/>
      <c r="B32" s="29"/>
      <c r="C32" s="29"/>
      <c r="D32" s="29"/>
      <c r="E32" s="29"/>
      <c r="F32" s="30"/>
      <c r="G32" s="12" t="s">
        <v>36</v>
      </c>
      <c r="H32" s="31">
        <v>1610.1</v>
      </c>
      <c r="I32" s="34" t="s">
        <v>37</v>
      </c>
      <c r="J32" s="33">
        <v>717.7</v>
      </c>
      <c r="K32" s="31" t="s">
        <v>64</v>
      </c>
      <c r="L32" s="34"/>
      <c r="M32" s="33"/>
      <c r="N32" s="31" t="s">
        <v>65</v>
      </c>
      <c r="O32" s="34"/>
      <c r="P32" s="33"/>
      <c r="Q32" s="31">
        <v>200.9</v>
      </c>
      <c r="R32" s="34" t="s">
        <v>37</v>
      </c>
      <c r="S32" s="33">
        <v>26.82</v>
      </c>
      <c r="T32" s="31"/>
      <c r="U32" s="32"/>
      <c r="V32" s="33"/>
      <c r="W32" s="31"/>
      <c r="X32" s="32"/>
      <c r="Y32" s="33"/>
      <c r="Z32" s="41"/>
      <c r="AA32" s="41"/>
      <c r="AB32" s="41"/>
      <c r="AC32" s="39"/>
      <c r="AD32" s="32"/>
      <c r="AE32" s="33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1.25" customHeight="1">
      <c r="A33" s="48"/>
      <c r="B33" s="48"/>
      <c r="C33" s="49"/>
      <c r="D33" s="49"/>
      <c r="E33" s="49"/>
      <c r="F33" s="50"/>
      <c r="G33" s="12" t="s">
        <v>40</v>
      </c>
      <c r="H33" s="36">
        <f>ROUND(H32*81/1000,2)&amp;" ppb"</f>
        <v>0</v>
      </c>
      <c r="I33" s="37" t="s">
        <v>37</v>
      </c>
      <c r="J33" s="38">
        <f>ROUND(J32*81/1000,2)&amp;" ppb"</f>
        <v>0</v>
      </c>
      <c r="K33" s="39"/>
      <c r="L33" s="34"/>
      <c r="M33" s="40"/>
      <c r="N33" s="31"/>
      <c r="O33" s="32"/>
      <c r="P33" s="33"/>
      <c r="Q33" s="36">
        <f>ROUND(Q32*246/1000,2)&amp;" ppb"</f>
        <v>0</v>
      </c>
      <c r="R33" s="32" t="s">
        <v>37</v>
      </c>
      <c r="S33" s="38">
        <f>ROUND(S32*246/1000,2)&amp;" ppb"</f>
        <v>0</v>
      </c>
      <c r="T33" s="39"/>
      <c r="U33" s="40"/>
      <c r="V33" s="40"/>
      <c r="W33" s="31"/>
      <c r="X33" s="32"/>
      <c r="Y33" s="40"/>
      <c r="Z33" s="41"/>
      <c r="AA33" s="40"/>
      <c r="AB33" s="40"/>
      <c r="AC33" s="39"/>
      <c r="AD33" s="32"/>
      <c r="AE33" s="40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5.25" customHeight="1">
      <c r="A34" s="51" t="s">
        <v>66</v>
      </c>
      <c r="B34" s="52"/>
      <c r="C34" s="53" t="s">
        <v>67</v>
      </c>
      <c r="D34" s="54">
        <v>6.866</v>
      </c>
      <c r="E34" s="55">
        <v>230217</v>
      </c>
      <c r="F34" s="56">
        <v>44974</v>
      </c>
      <c r="G34" s="57" t="s">
        <v>25</v>
      </c>
      <c r="H34" s="24"/>
      <c r="I34" s="25" t="s">
        <v>26</v>
      </c>
      <c r="J34" s="26"/>
      <c r="K34" s="24"/>
      <c r="L34" s="25" t="s">
        <v>27</v>
      </c>
      <c r="M34" s="26"/>
      <c r="N34" s="24"/>
      <c r="O34" s="25" t="s">
        <v>28</v>
      </c>
      <c r="P34" s="26"/>
      <c r="Q34" s="24"/>
      <c r="R34" s="25" t="s">
        <v>29</v>
      </c>
      <c r="S34" s="26"/>
      <c r="T34" s="27"/>
      <c r="U34" s="25" t="s">
        <v>30</v>
      </c>
      <c r="V34" s="26"/>
      <c r="W34" s="24"/>
      <c r="X34" s="25" t="s">
        <v>31</v>
      </c>
      <c r="Y34" s="26"/>
      <c r="Z34" s="24"/>
      <c r="AA34" s="25" t="s">
        <v>32</v>
      </c>
      <c r="AB34" s="26"/>
      <c r="AC34" s="28" t="s">
        <v>33</v>
      </c>
      <c r="AD34" s="28"/>
      <c r="AE34" s="28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5.25" customHeight="1">
      <c r="A35" s="58" t="s">
        <v>68</v>
      </c>
      <c r="B35" s="58"/>
      <c r="C35" s="58" t="s">
        <v>62</v>
      </c>
      <c r="D35" s="58"/>
      <c r="E35" s="58"/>
      <c r="F35" s="59">
        <v>44981</v>
      </c>
      <c r="G35" s="57" t="s">
        <v>36</v>
      </c>
      <c r="H35" s="60">
        <v>241.6</v>
      </c>
      <c r="I35" s="61" t="s">
        <v>37</v>
      </c>
      <c r="J35" s="62">
        <v>16.41</v>
      </c>
      <c r="K35" s="60">
        <v>459.1</v>
      </c>
      <c r="L35" s="61" t="s">
        <v>37</v>
      </c>
      <c r="M35" s="62">
        <v>83.62</v>
      </c>
      <c r="N35" s="60">
        <v>11.7</v>
      </c>
      <c r="O35" s="61" t="s">
        <v>37</v>
      </c>
      <c r="P35" s="62">
        <v>2.477</v>
      </c>
      <c r="Q35" s="60">
        <v>208.7</v>
      </c>
      <c r="R35" s="61" t="s">
        <v>37</v>
      </c>
      <c r="S35" s="62">
        <v>16.62</v>
      </c>
      <c r="T35" s="60">
        <v>1802.2</v>
      </c>
      <c r="U35" s="61" t="s">
        <v>37</v>
      </c>
      <c r="V35" s="62">
        <v>517.1</v>
      </c>
      <c r="W35" s="60" t="s">
        <v>69</v>
      </c>
      <c r="X35" s="63"/>
      <c r="Y35" s="62"/>
      <c r="Z35" s="60" t="s">
        <v>70</v>
      </c>
      <c r="AA35" s="61"/>
      <c r="AB35" s="62"/>
      <c r="AC35" s="64"/>
      <c r="AD35" s="64"/>
      <c r="AE35" s="64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41.25" customHeight="1">
      <c r="A36" s="58"/>
      <c r="B36" s="58"/>
      <c r="C36" s="58"/>
      <c r="D36" s="58"/>
      <c r="E36" s="58"/>
      <c r="F36" s="59"/>
      <c r="G36" s="57" t="s">
        <v>40</v>
      </c>
      <c r="H36" s="65">
        <f>ROUND(H35*81/1000,2)&amp;" ppb"</f>
        <v>0</v>
      </c>
      <c r="I36" s="66" t="s">
        <v>37</v>
      </c>
      <c r="J36" s="67">
        <f>ROUND(J35*81/1000,2)&amp;" ppb"</f>
        <v>0</v>
      </c>
      <c r="K36" s="65">
        <f>ROUND(K35*81/1000,2)&amp;" ppb"</f>
        <v>0</v>
      </c>
      <c r="L36" s="66" t="s">
        <v>37</v>
      </c>
      <c r="M36" s="67">
        <f>ROUND(M35*81/1000,2)&amp;" ppb"</f>
        <v>0</v>
      </c>
      <c r="N36" s="65">
        <f>ROUND(N35*1760/1000,2)&amp;" ppb"</f>
        <v>0</v>
      </c>
      <c r="O36" s="61" t="s">
        <v>37</v>
      </c>
      <c r="P36" s="67">
        <f>ROUND(P35*1760/1000,2)&amp;" ppb"</f>
        <v>0</v>
      </c>
      <c r="Q36" s="65">
        <f>ROUND(Q35*246/1000,2)&amp;" ppb"</f>
        <v>0</v>
      </c>
      <c r="R36" s="61" t="s">
        <v>37</v>
      </c>
      <c r="S36" s="67">
        <f>ROUND(S35*246/1000,2)&amp;" ppb"</f>
        <v>0</v>
      </c>
      <c r="T36" s="65">
        <f>ROUND(T35*32300/1000000,2)&amp;" ppm"</f>
        <v>0</v>
      </c>
      <c r="U36" s="61" t="s">
        <v>37</v>
      </c>
      <c r="V36" s="67">
        <f>ROUND(V35*32300/1000000,2)&amp;" ppm"</f>
        <v>0</v>
      </c>
      <c r="W36" s="68"/>
      <c r="X36" s="61"/>
      <c r="Y36" s="69"/>
      <c r="Z36" s="68"/>
      <c r="AA36" s="61"/>
      <c r="AB36" s="69"/>
      <c r="AC36" s="70"/>
      <c r="AD36" s="61"/>
      <c r="AE36" s="71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5.25" customHeight="1">
      <c r="A37" s="58"/>
      <c r="B37" s="58"/>
      <c r="C37" s="58"/>
      <c r="D37" s="58"/>
      <c r="E37" s="58"/>
      <c r="F37" s="59"/>
      <c r="G37" s="57" t="s">
        <v>25</v>
      </c>
      <c r="H37" s="43" t="s">
        <v>41</v>
      </c>
      <c r="I37" s="43"/>
      <c r="J37" s="43"/>
      <c r="K37" s="24"/>
      <c r="L37" s="25" t="s">
        <v>42</v>
      </c>
      <c r="M37" s="26"/>
      <c r="N37" s="44"/>
      <c r="O37" s="25" t="s">
        <v>43</v>
      </c>
      <c r="P37" s="45"/>
      <c r="Q37" s="44"/>
      <c r="R37" s="25" t="s">
        <v>44</v>
      </c>
      <c r="S37" s="45"/>
      <c r="T37" s="27"/>
      <c r="U37" s="25"/>
      <c r="V37" s="46"/>
      <c r="W37" s="27"/>
      <c r="X37" s="25"/>
      <c r="Y37" s="46"/>
      <c r="Z37" s="27"/>
      <c r="AA37" s="25"/>
      <c r="AB37" s="46"/>
      <c r="AC37" s="24"/>
      <c r="AD37" s="25"/>
      <c r="AE37" s="26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5.25" customHeight="1">
      <c r="A38" s="72"/>
      <c r="B38" s="58"/>
      <c r="C38" s="58"/>
      <c r="D38" s="58"/>
      <c r="E38" s="58"/>
      <c r="F38" s="59"/>
      <c r="G38" s="57" t="s">
        <v>36</v>
      </c>
      <c r="H38" s="60" t="s">
        <v>71</v>
      </c>
      <c r="I38" s="63"/>
      <c r="J38" s="62"/>
      <c r="K38" s="60">
        <v>47.63</v>
      </c>
      <c r="L38" s="63" t="s">
        <v>37</v>
      </c>
      <c r="M38" s="62">
        <v>40.28</v>
      </c>
      <c r="N38" s="60" t="s">
        <v>72</v>
      </c>
      <c r="O38" s="63"/>
      <c r="P38" s="62"/>
      <c r="Q38" s="60">
        <v>174.6</v>
      </c>
      <c r="R38" s="63" t="s">
        <v>37</v>
      </c>
      <c r="S38" s="62">
        <v>24.3</v>
      </c>
      <c r="T38" s="60"/>
      <c r="U38" s="61"/>
      <c r="V38" s="62"/>
      <c r="W38" s="60"/>
      <c r="X38" s="61"/>
      <c r="Y38" s="62"/>
      <c r="Z38" s="70"/>
      <c r="AA38" s="70"/>
      <c r="AB38" s="70"/>
      <c r="AC38" s="68"/>
      <c r="AD38" s="61"/>
      <c r="AE38" s="62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5.25" customHeight="1">
      <c r="A39" s="73"/>
      <c r="B39" s="73"/>
      <c r="C39" s="74"/>
      <c r="D39" s="74"/>
      <c r="E39" s="74"/>
      <c r="F39" s="75"/>
      <c r="G39" s="57" t="s">
        <v>40</v>
      </c>
      <c r="H39" s="65">
        <f>"&lt;"&amp;ROUND(RIGHT(H38,LEN(H38)-1)*81/1000,2)&amp;" ppb"</f>
        <v>0</v>
      </c>
      <c r="I39" s="61"/>
      <c r="J39" s="67"/>
      <c r="K39" s="68"/>
      <c r="L39" s="63"/>
      <c r="M39" s="69"/>
      <c r="N39" s="60"/>
      <c r="O39" s="61"/>
      <c r="P39" s="62"/>
      <c r="Q39" s="65">
        <f>ROUND(Q38*246/1000,2)&amp;" ppb"</f>
        <v>0</v>
      </c>
      <c r="R39" s="61" t="s">
        <v>37</v>
      </c>
      <c r="S39" s="67">
        <f>ROUND(S38*246/1000,2)&amp;" ppb"</f>
        <v>0</v>
      </c>
      <c r="T39" s="68"/>
      <c r="U39" s="69"/>
      <c r="V39" s="69"/>
      <c r="W39" s="60"/>
      <c r="X39" s="61"/>
      <c r="Y39" s="69"/>
      <c r="Z39" s="70"/>
      <c r="AA39" s="69"/>
      <c r="AB39" s="69"/>
      <c r="AC39" s="68"/>
      <c r="AD39" s="61"/>
      <c r="AE39" s="6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56.25" customHeight="1">
      <c r="A40" s="18" t="s">
        <v>73</v>
      </c>
      <c r="B40" s="19" t="s">
        <v>74</v>
      </c>
      <c r="C40" s="20" t="s">
        <v>75</v>
      </c>
      <c r="D40" s="21">
        <v>6.759</v>
      </c>
      <c r="E40" s="22" t="s">
        <v>76</v>
      </c>
      <c r="F40" s="23">
        <v>44981</v>
      </c>
      <c r="G40" s="12" t="s">
        <v>25</v>
      </c>
      <c r="H40" s="24"/>
      <c r="I40" s="25" t="s">
        <v>26</v>
      </c>
      <c r="J40" s="26"/>
      <c r="K40" s="24"/>
      <c r="L40" s="25" t="s">
        <v>27</v>
      </c>
      <c r="M40" s="26"/>
      <c r="N40" s="24"/>
      <c r="O40" s="25" t="s">
        <v>28</v>
      </c>
      <c r="P40" s="26"/>
      <c r="Q40" s="24"/>
      <c r="R40" s="25" t="s">
        <v>29</v>
      </c>
      <c r="S40" s="26"/>
      <c r="T40" s="27"/>
      <c r="U40" s="25" t="s">
        <v>30</v>
      </c>
      <c r="V40" s="26"/>
      <c r="W40" s="24"/>
      <c r="X40" s="25" t="s">
        <v>31</v>
      </c>
      <c r="Y40" s="26"/>
      <c r="Z40" s="24"/>
      <c r="AA40" s="25" t="s">
        <v>32</v>
      </c>
      <c r="AB40" s="26"/>
      <c r="AC40" s="28" t="s">
        <v>33</v>
      </c>
      <c r="AD40" s="28"/>
      <c r="AE40" s="28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.75" customHeight="1">
      <c r="A41" s="29" t="s">
        <v>77</v>
      </c>
      <c r="B41" s="29"/>
      <c r="C41" s="29"/>
      <c r="D41" s="29"/>
      <c r="E41" s="29"/>
      <c r="F41" s="30">
        <v>44988</v>
      </c>
      <c r="G41" s="12" t="s">
        <v>36</v>
      </c>
      <c r="H41" s="31" t="s">
        <v>78</v>
      </c>
      <c r="I41" s="32"/>
      <c r="J41" s="33"/>
      <c r="K41" s="31" t="s">
        <v>79</v>
      </c>
      <c r="L41" s="32"/>
      <c r="M41" s="33"/>
      <c r="N41" s="31" t="s">
        <v>80</v>
      </c>
      <c r="O41" s="32"/>
      <c r="P41" s="33"/>
      <c r="Q41" s="31">
        <v>16.2</v>
      </c>
      <c r="R41" s="32" t="s">
        <v>37</v>
      </c>
      <c r="S41" s="33">
        <v>13.42</v>
      </c>
      <c r="T41" s="31" t="s">
        <v>81</v>
      </c>
      <c r="U41" s="32"/>
      <c r="V41" s="33"/>
      <c r="W41" s="31" t="s">
        <v>82</v>
      </c>
      <c r="X41" s="34"/>
      <c r="Y41" s="33"/>
      <c r="Z41" s="31" t="s">
        <v>83</v>
      </c>
      <c r="AA41" s="32"/>
      <c r="AB41" s="33"/>
      <c r="AC41" s="35"/>
      <c r="AD41" s="35"/>
      <c r="AE41" s="35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6.75" customHeight="1">
      <c r="A42" s="29"/>
      <c r="B42" s="29"/>
      <c r="C42" s="29"/>
      <c r="D42" s="29"/>
      <c r="E42" s="29"/>
      <c r="F42" s="30"/>
      <c r="G42" s="12" t="s">
        <v>40</v>
      </c>
      <c r="H42" s="36">
        <f>"&lt;"&amp;ROUND(RIGHT(H41,LEN(H41)-1)*81/1000,2)&amp;" ppb"</f>
        <v>0</v>
      </c>
      <c r="I42" s="32"/>
      <c r="J42" s="38"/>
      <c r="K42" s="36">
        <f>"&lt;"&amp;ROUND(RIGHT(K41,LEN(K41)-1)*81/1000,2)&amp;" ppb"</f>
        <v>0</v>
      </c>
      <c r="L42" s="32"/>
      <c r="M42" s="38"/>
      <c r="N42" s="36">
        <f>"&lt;"&amp;ROUND(RIGHT(N41,LEN(N41)-1)*1760/1000,2)&amp;" ppb"</f>
        <v>0</v>
      </c>
      <c r="O42" s="37"/>
      <c r="P42" s="38"/>
      <c r="Q42" s="36">
        <f>ROUND(Q41*246/1000,2)&amp;" ppb"</f>
        <v>0</v>
      </c>
      <c r="R42" s="32" t="s">
        <v>37</v>
      </c>
      <c r="S42" s="38">
        <f>ROUND(S41*246/1000,2)&amp;" ppb"</f>
        <v>0</v>
      </c>
      <c r="T42" s="36">
        <f>"&lt;"&amp;ROUND(RIGHT(T41,LEN(T41)-1)*32300/1000000,2)&amp;" ppm"</f>
        <v>0</v>
      </c>
      <c r="U42" s="32"/>
      <c r="V42" s="38"/>
      <c r="W42" s="39"/>
      <c r="X42" s="32"/>
      <c r="Y42" s="40"/>
      <c r="Z42" s="39"/>
      <c r="AA42" s="32"/>
      <c r="AB42" s="40"/>
      <c r="AC42" s="41"/>
      <c r="AD42" s="32"/>
      <c r="AE42" s="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0" customHeight="1">
      <c r="A43" s="29"/>
      <c r="B43" s="29"/>
      <c r="C43" s="29"/>
      <c r="D43" s="29"/>
      <c r="E43" s="29"/>
      <c r="F43" s="30"/>
      <c r="G43" s="12" t="s">
        <v>25</v>
      </c>
      <c r="H43" s="43" t="s">
        <v>41</v>
      </c>
      <c r="I43" s="43"/>
      <c r="J43" s="43"/>
      <c r="K43" s="24"/>
      <c r="L43" s="25" t="s">
        <v>42</v>
      </c>
      <c r="M43" s="26"/>
      <c r="N43" s="44"/>
      <c r="O43" s="25" t="s">
        <v>43</v>
      </c>
      <c r="P43" s="45"/>
      <c r="Q43" s="44"/>
      <c r="R43" s="25" t="s">
        <v>44</v>
      </c>
      <c r="S43" s="45"/>
      <c r="T43" s="27"/>
      <c r="U43" s="25" t="s">
        <v>45</v>
      </c>
      <c r="V43" s="46"/>
      <c r="W43" s="27"/>
      <c r="X43" s="25" t="s">
        <v>46</v>
      </c>
      <c r="Y43" s="46"/>
      <c r="Z43" s="27"/>
      <c r="AA43" s="25" t="s">
        <v>84</v>
      </c>
      <c r="AB43" s="46"/>
      <c r="AC43" s="24"/>
      <c r="AD43" s="25"/>
      <c r="AE43" s="26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2.25" customHeight="1">
      <c r="A44" s="47"/>
      <c r="B44" s="29"/>
      <c r="C44" s="29"/>
      <c r="D44" s="29"/>
      <c r="E44" s="29"/>
      <c r="F44" s="30"/>
      <c r="G44" s="12" t="s">
        <v>36</v>
      </c>
      <c r="H44" s="31" t="s">
        <v>85</v>
      </c>
      <c r="I44" s="34"/>
      <c r="J44" s="33"/>
      <c r="K44" s="31" t="s">
        <v>86</v>
      </c>
      <c r="L44" s="34"/>
      <c r="M44" s="33"/>
      <c r="N44" s="31" t="s">
        <v>87</v>
      </c>
      <c r="O44" s="34"/>
      <c r="P44" s="33"/>
      <c r="Q44" s="31">
        <v>41.26</v>
      </c>
      <c r="R44" s="34" t="s">
        <v>37</v>
      </c>
      <c r="S44" s="33">
        <v>18.96</v>
      </c>
      <c r="T44" s="31">
        <v>9.158</v>
      </c>
      <c r="U44" s="32" t="s">
        <v>37</v>
      </c>
      <c r="V44" s="33">
        <v>4.551</v>
      </c>
      <c r="W44" s="31" t="s">
        <v>88</v>
      </c>
      <c r="X44" s="32"/>
      <c r="Y44" s="33"/>
      <c r="Z44" s="41" t="s">
        <v>89</v>
      </c>
      <c r="AA44" s="41"/>
      <c r="AB44" s="41"/>
      <c r="AC44" s="39"/>
      <c r="AD44" s="32"/>
      <c r="AE44" s="33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 s="48"/>
      <c r="B45" s="48"/>
      <c r="C45" s="49"/>
      <c r="D45" s="49"/>
      <c r="E45" s="49"/>
      <c r="F45" s="50"/>
      <c r="G45" s="12" t="s">
        <v>40</v>
      </c>
      <c r="H45" s="36">
        <f>"&lt;"&amp;ROUND(RIGHT(H44,LEN(H44)-1)*81/1000,2)&amp;" ppb"</f>
        <v>0</v>
      </c>
      <c r="I45" s="32"/>
      <c r="J45" s="38"/>
      <c r="K45" s="39"/>
      <c r="L45" s="34"/>
      <c r="M45" s="40"/>
      <c r="N45" s="31"/>
      <c r="O45" s="32"/>
      <c r="P45" s="33"/>
      <c r="Q45" s="36">
        <f>ROUND(Q44*246/1000,2)&amp;" ppb"</f>
        <v>0</v>
      </c>
      <c r="R45" s="32" t="s">
        <v>37</v>
      </c>
      <c r="S45" s="38">
        <f>ROUND(S44*246/1000,2)&amp;" ppb"</f>
        <v>0</v>
      </c>
      <c r="T45" s="39"/>
      <c r="U45" s="40"/>
      <c r="V45" s="40"/>
      <c r="W45" s="31"/>
      <c r="X45" s="32"/>
      <c r="Y45" s="40"/>
      <c r="Z45" s="41"/>
      <c r="AA45" s="40"/>
      <c r="AB45" s="40"/>
      <c r="AC45" s="39"/>
      <c r="AD45" s="32"/>
      <c r="AE45" s="40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5.25" customHeight="1">
      <c r="A46" s="51" t="s">
        <v>90</v>
      </c>
      <c r="B46" s="52" t="s">
        <v>91</v>
      </c>
      <c r="C46" s="53" t="s">
        <v>92</v>
      </c>
      <c r="D46" s="54">
        <v>13.031</v>
      </c>
      <c r="E46" s="55" t="s">
        <v>93</v>
      </c>
      <c r="F46" s="56">
        <v>44988</v>
      </c>
      <c r="G46" s="57" t="s">
        <v>25</v>
      </c>
      <c r="H46" s="24"/>
      <c r="I46" s="25" t="s">
        <v>26</v>
      </c>
      <c r="J46" s="26"/>
      <c r="K46" s="24"/>
      <c r="L46" s="25" t="s">
        <v>27</v>
      </c>
      <c r="M46" s="26"/>
      <c r="N46" s="24"/>
      <c r="O46" s="25" t="s">
        <v>28</v>
      </c>
      <c r="P46" s="26"/>
      <c r="Q46" s="24"/>
      <c r="R46" s="25" t="s">
        <v>29</v>
      </c>
      <c r="S46" s="26"/>
      <c r="T46" s="27"/>
      <c r="U46" s="25" t="s">
        <v>30</v>
      </c>
      <c r="V46" s="26"/>
      <c r="W46" s="24"/>
      <c r="X46" s="25" t="s">
        <v>31</v>
      </c>
      <c r="Y46" s="26"/>
      <c r="Z46" s="24"/>
      <c r="AA46" s="25" t="s">
        <v>32</v>
      </c>
      <c r="AB46" s="26"/>
      <c r="AC46" s="28" t="s">
        <v>33</v>
      </c>
      <c r="AD46" s="28"/>
      <c r="AE46" s="28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5.25" customHeight="1">
      <c r="A47" s="58" t="s">
        <v>94</v>
      </c>
      <c r="B47" s="58"/>
      <c r="C47" s="58"/>
      <c r="D47" s="58"/>
      <c r="E47" s="58"/>
      <c r="F47" s="59">
        <v>45002</v>
      </c>
      <c r="G47" s="57" t="s">
        <v>36</v>
      </c>
      <c r="H47" s="60" t="s">
        <v>95</v>
      </c>
      <c r="I47" s="61"/>
      <c r="J47" s="62"/>
      <c r="K47" s="60" t="s">
        <v>96</v>
      </c>
      <c r="L47" s="61"/>
      <c r="M47" s="62"/>
      <c r="N47" s="60" t="s">
        <v>97</v>
      </c>
      <c r="O47" s="61"/>
      <c r="P47" s="62"/>
      <c r="Q47" s="60" t="s">
        <v>98</v>
      </c>
      <c r="R47" s="61"/>
      <c r="S47" s="62"/>
      <c r="T47" s="60">
        <v>1780.1</v>
      </c>
      <c r="U47" s="61" t="s">
        <v>37</v>
      </c>
      <c r="V47" s="62">
        <v>962</v>
      </c>
      <c r="W47" s="60" t="s">
        <v>99</v>
      </c>
      <c r="X47" s="63"/>
      <c r="Y47" s="62"/>
      <c r="Z47" s="60" t="s">
        <v>100</v>
      </c>
      <c r="AA47" s="61"/>
      <c r="AB47" s="62"/>
      <c r="AC47" s="64"/>
      <c r="AD47" s="64"/>
      <c r="AE47" s="64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1.25" customHeight="1">
      <c r="A48" s="58"/>
      <c r="B48" s="58"/>
      <c r="C48" s="58"/>
      <c r="D48" s="58"/>
      <c r="E48" s="58"/>
      <c r="F48" s="59"/>
      <c r="G48" s="57" t="s">
        <v>40</v>
      </c>
      <c r="H48" s="65">
        <f>"&lt;"&amp;ROUND(RIGHT(H47,LEN(H47)-1)*81/1000,2)&amp;" ppb"</f>
        <v>0</v>
      </c>
      <c r="I48" s="61"/>
      <c r="J48" s="67"/>
      <c r="K48" s="65">
        <f>"&lt;"&amp;ROUND(RIGHT(K47,LEN(K47)-1)*81/1000,2)&amp;" ppb"</f>
        <v>0</v>
      </c>
      <c r="L48" s="61"/>
      <c r="M48" s="67"/>
      <c r="N48" s="65">
        <f>"&lt;"&amp;ROUND(RIGHT(N47,LEN(N47)-1)*1760/1000,2)&amp;" ppb"</f>
        <v>0</v>
      </c>
      <c r="O48" s="66"/>
      <c r="P48" s="67"/>
      <c r="Q48" s="65">
        <f>"&lt;"&amp;ROUND(RIGHT(Q47,LEN(Q47)-1)*246/1000,2)&amp;" ppb"</f>
        <v>0</v>
      </c>
      <c r="R48" s="61"/>
      <c r="S48" s="67"/>
      <c r="T48" s="65">
        <f>ROUND(T47*32300/1000000,2)&amp;" ppm"</f>
        <v>0</v>
      </c>
      <c r="U48" s="61" t="s">
        <v>37</v>
      </c>
      <c r="V48" s="67">
        <f>ROUND(V47*32300/1000000,2)&amp;" ppm"</f>
        <v>0</v>
      </c>
      <c r="W48" s="68"/>
      <c r="X48" s="61"/>
      <c r="Y48" s="69"/>
      <c r="Z48" s="68"/>
      <c r="AA48" s="61"/>
      <c r="AB48" s="69"/>
      <c r="AC48" s="70"/>
      <c r="AD48" s="61"/>
      <c r="AE48" s="71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5.25" customHeight="1">
      <c r="A49" s="58"/>
      <c r="B49" s="58"/>
      <c r="C49" s="58"/>
      <c r="D49" s="58"/>
      <c r="E49" s="58"/>
      <c r="F49" s="59"/>
      <c r="G49" s="57" t="s">
        <v>25</v>
      </c>
      <c r="H49" s="43" t="s">
        <v>41</v>
      </c>
      <c r="I49" s="43"/>
      <c r="J49" s="43"/>
      <c r="K49" s="24"/>
      <c r="L49" s="25" t="s">
        <v>42</v>
      </c>
      <c r="M49" s="26"/>
      <c r="N49" s="44"/>
      <c r="O49" s="25" t="s">
        <v>43</v>
      </c>
      <c r="P49" s="45"/>
      <c r="Q49" s="44"/>
      <c r="R49" s="25" t="s">
        <v>44</v>
      </c>
      <c r="S49" s="45"/>
      <c r="T49" s="27"/>
      <c r="U49" s="25" t="s">
        <v>45</v>
      </c>
      <c r="V49" s="46"/>
      <c r="W49" s="27"/>
      <c r="X49" s="25" t="s">
        <v>46</v>
      </c>
      <c r="Y49" s="46"/>
      <c r="Z49" s="27"/>
      <c r="AA49" s="25" t="s">
        <v>84</v>
      </c>
      <c r="AB49" s="46"/>
      <c r="AC49" s="24"/>
      <c r="AD49" s="25"/>
      <c r="AE49" s="26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5.25" customHeight="1">
      <c r="A50" s="72"/>
      <c r="B50" s="58"/>
      <c r="C50" s="58"/>
      <c r="D50" s="58"/>
      <c r="E50" s="58"/>
      <c r="F50" s="59"/>
      <c r="G50" s="57" t="s">
        <v>36</v>
      </c>
      <c r="H50" s="60" t="s">
        <v>101</v>
      </c>
      <c r="I50" s="63"/>
      <c r="J50" s="62"/>
      <c r="K50" s="60" t="s">
        <v>102</v>
      </c>
      <c r="L50" s="63"/>
      <c r="M50" s="62"/>
      <c r="N50" s="60" t="s">
        <v>103</v>
      </c>
      <c r="O50" s="63"/>
      <c r="P50" s="62"/>
      <c r="Q50" s="60">
        <v>53.61</v>
      </c>
      <c r="R50" s="63" t="s">
        <v>37</v>
      </c>
      <c r="S50" s="62">
        <v>43.65</v>
      </c>
      <c r="T50" s="60" t="s">
        <v>104</v>
      </c>
      <c r="U50" s="61"/>
      <c r="V50" s="62"/>
      <c r="W50" s="60" t="s">
        <v>105</v>
      </c>
      <c r="X50" s="61"/>
      <c r="Y50" s="62"/>
      <c r="Z50" s="70" t="s">
        <v>106</v>
      </c>
      <c r="AA50" s="70"/>
      <c r="AB50" s="70"/>
      <c r="AC50" s="68"/>
      <c r="AD50" s="61"/>
      <c r="AE50" s="62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5.25" customHeight="1">
      <c r="A51" s="73"/>
      <c r="B51" s="73"/>
      <c r="C51" s="74"/>
      <c r="D51" s="74"/>
      <c r="E51" s="74"/>
      <c r="F51" s="75"/>
      <c r="G51" s="57" t="s">
        <v>40</v>
      </c>
      <c r="H51" s="65">
        <f>"&lt;"&amp;ROUND(RIGHT(H50,LEN(H50)-1)*81/1000,2)&amp;" ppb"</f>
        <v>0</v>
      </c>
      <c r="I51" s="61"/>
      <c r="J51" s="67"/>
      <c r="K51" s="68"/>
      <c r="L51" s="63"/>
      <c r="M51" s="69"/>
      <c r="N51" s="60"/>
      <c r="O51" s="61"/>
      <c r="P51" s="62"/>
      <c r="Q51" s="65">
        <f>ROUND(Q50*246/1000,2)&amp;" ppb"</f>
        <v>0</v>
      </c>
      <c r="R51" s="61" t="s">
        <v>37</v>
      </c>
      <c r="S51" s="67">
        <f>ROUND(S50*246/1000,2)&amp;" ppb"</f>
        <v>0</v>
      </c>
      <c r="T51" s="68"/>
      <c r="U51" s="69"/>
      <c r="V51" s="69"/>
      <c r="W51" s="60"/>
      <c r="X51" s="61"/>
      <c r="Y51" s="69"/>
      <c r="Z51" s="70"/>
      <c r="AA51" s="69"/>
      <c r="AB51" s="69"/>
      <c r="AC51" s="68"/>
      <c r="AD51" s="61"/>
      <c r="AE51" s="69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56.25" customHeight="1">
      <c r="A52" s="18" t="s">
        <v>107</v>
      </c>
      <c r="B52" s="19" t="s">
        <v>108</v>
      </c>
      <c r="C52" s="20" t="s">
        <v>109</v>
      </c>
      <c r="D52" s="21">
        <v>10.704</v>
      </c>
      <c r="E52" s="22">
        <v>230317</v>
      </c>
      <c r="F52" s="23">
        <v>45002</v>
      </c>
      <c r="G52" s="12" t="s">
        <v>25</v>
      </c>
      <c r="H52" s="24"/>
      <c r="I52" s="25" t="s">
        <v>26</v>
      </c>
      <c r="J52" s="26"/>
      <c r="K52" s="24"/>
      <c r="L52" s="25" t="s">
        <v>27</v>
      </c>
      <c r="M52" s="26"/>
      <c r="N52" s="24"/>
      <c r="O52" s="25" t="s">
        <v>28</v>
      </c>
      <c r="P52" s="26"/>
      <c r="Q52" s="24"/>
      <c r="R52" s="25" t="s">
        <v>29</v>
      </c>
      <c r="S52" s="26"/>
      <c r="T52" s="27"/>
      <c r="U52" s="25" t="s">
        <v>30</v>
      </c>
      <c r="V52" s="26"/>
      <c r="W52" s="24"/>
      <c r="X52" s="25" t="s">
        <v>31</v>
      </c>
      <c r="Y52" s="26"/>
      <c r="Z52" s="24"/>
      <c r="AA52" s="25" t="s">
        <v>32</v>
      </c>
      <c r="AB52" s="26"/>
      <c r="AC52" s="28" t="s">
        <v>33</v>
      </c>
      <c r="AD52" s="28"/>
      <c r="AE52" s="28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8.5" customHeight="1">
      <c r="A53" s="29" t="s">
        <v>110</v>
      </c>
      <c r="B53" s="29"/>
      <c r="C53" s="29"/>
      <c r="D53" s="29"/>
      <c r="E53" s="29"/>
      <c r="F53" s="30">
        <v>45013</v>
      </c>
      <c r="G53" s="12" t="s">
        <v>36</v>
      </c>
      <c r="H53" s="31">
        <v>21.97</v>
      </c>
      <c r="I53" s="32" t="s">
        <v>37</v>
      </c>
      <c r="J53" s="33">
        <v>20.06</v>
      </c>
      <c r="K53" s="31" t="s">
        <v>111</v>
      </c>
      <c r="L53" s="32"/>
      <c r="M53" s="33"/>
      <c r="N53" s="31">
        <v>4.998</v>
      </c>
      <c r="O53" s="32" t="s">
        <v>37</v>
      </c>
      <c r="P53" s="33">
        <v>4.338</v>
      </c>
      <c r="Q53" s="31" t="s">
        <v>112</v>
      </c>
      <c r="R53" s="32"/>
      <c r="S53" s="33"/>
      <c r="T53" s="31" t="s">
        <v>113</v>
      </c>
      <c r="U53" s="32"/>
      <c r="V53" s="33"/>
      <c r="W53" s="31" t="s">
        <v>114</v>
      </c>
      <c r="X53" s="34"/>
      <c r="Y53" s="33"/>
      <c r="Z53" s="31" t="s">
        <v>115</v>
      </c>
      <c r="AA53" s="32"/>
      <c r="AB53" s="33"/>
      <c r="AC53" s="35"/>
      <c r="AD53" s="35"/>
      <c r="AE53" s="35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9.75" customHeight="1">
      <c r="A54" s="29"/>
      <c r="B54" s="29"/>
      <c r="C54" s="29"/>
      <c r="D54" s="29"/>
      <c r="E54" s="29"/>
      <c r="F54" s="30"/>
      <c r="G54" s="12" t="s">
        <v>40</v>
      </c>
      <c r="H54" s="36">
        <f>ROUND(H53*81/1000,2)&amp;" ppb"</f>
        <v>0</v>
      </c>
      <c r="I54" s="37" t="s">
        <v>37</v>
      </c>
      <c r="J54" s="38">
        <f>ROUND(J53*81/1000,2)&amp;" ppb"</f>
        <v>0</v>
      </c>
      <c r="K54" s="36">
        <f>"&lt;"&amp;ROUND(RIGHT(K53,LEN(K53)-1)*81/1000,2)&amp;" ppb"</f>
        <v>0</v>
      </c>
      <c r="L54" s="32"/>
      <c r="M54" s="38"/>
      <c r="N54" s="36">
        <f>ROUND(N53*1760/1000,2)&amp;" ppb"</f>
        <v>0</v>
      </c>
      <c r="O54" s="32" t="s">
        <v>37</v>
      </c>
      <c r="P54" s="38">
        <f>ROUND(P53*1760/1000,2)&amp;" ppb"</f>
        <v>0</v>
      </c>
      <c r="Q54" s="36">
        <f>"&lt;"&amp;ROUND(RIGHT(Q53,LEN(Q53)-1)*246/1000,2)&amp;" ppb"</f>
        <v>0</v>
      </c>
      <c r="R54" s="32"/>
      <c r="S54" s="38"/>
      <c r="T54" s="36">
        <f>"&lt;"&amp;ROUND(RIGHT(T53,LEN(T53)-1)*32300/1000000,2)&amp;" ppm"</f>
        <v>0</v>
      </c>
      <c r="U54" s="32"/>
      <c r="V54" s="38"/>
      <c r="W54" s="39"/>
      <c r="X54" s="32"/>
      <c r="Y54" s="40"/>
      <c r="Z54" s="39"/>
      <c r="AA54" s="32"/>
      <c r="AB54" s="40"/>
      <c r="AC54" s="41"/>
      <c r="AD54" s="32"/>
      <c r="AE54" s="42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0" customHeight="1">
      <c r="A55" s="29"/>
      <c r="B55" s="29"/>
      <c r="C55" s="29"/>
      <c r="D55" s="29"/>
      <c r="E55" s="29"/>
      <c r="F55" s="30"/>
      <c r="G55" s="12" t="s">
        <v>25</v>
      </c>
      <c r="H55" s="43" t="s">
        <v>41</v>
      </c>
      <c r="I55" s="43"/>
      <c r="J55" s="43"/>
      <c r="K55" s="24"/>
      <c r="L55" s="25" t="s">
        <v>42</v>
      </c>
      <c r="M55" s="26"/>
      <c r="N55" s="44"/>
      <c r="O55" s="25" t="s">
        <v>43</v>
      </c>
      <c r="P55" s="45"/>
      <c r="Q55" s="44"/>
      <c r="R55" s="25" t="s">
        <v>44</v>
      </c>
      <c r="S55" s="45"/>
      <c r="T55" s="27"/>
      <c r="U55" s="25"/>
      <c r="V55" s="46"/>
      <c r="W55" s="27"/>
      <c r="X55" s="25"/>
      <c r="Y55" s="46"/>
      <c r="Z55" s="27"/>
      <c r="AA55" s="25"/>
      <c r="AB55" s="46"/>
      <c r="AC55" s="24"/>
      <c r="AD55" s="25"/>
      <c r="AE55" s="26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7" customHeight="1">
      <c r="A56" s="47"/>
      <c r="B56" s="29"/>
      <c r="C56" s="29"/>
      <c r="D56" s="29"/>
      <c r="E56" s="29"/>
      <c r="F56" s="30"/>
      <c r="G56" s="12" t="s">
        <v>36</v>
      </c>
      <c r="H56" s="31" t="s">
        <v>116</v>
      </c>
      <c r="I56" s="34"/>
      <c r="J56" s="33"/>
      <c r="K56" s="31" t="s">
        <v>117</v>
      </c>
      <c r="L56" s="34"/>
      <c r="M56" s="33"/>
      <c r="N56" s="31" t="s">
        <v>118</v>
      </c>
      <c r="O56" s="34"/>
      <c r="P56" s="33"/>
      <c r="Q56" s="31" t="s">
        <v>119</v>
      </c>
      <c r="R56" s="34"/>
      <c r="S56" s="33"/>
      <c r="T56" s="31"/>
      <c r="U56" s="32"/>
      <c r="V56" s="33"/>
      <c r="W56" s="31"/>
      <c r="X56" s="32"/>
      <c r="Y56" s="33"/>
      <c r="Z56" s="41"/>
      <c r="AA56" s="41"/>
      <c r="AB56" s="41"/>
      <c r="AC56" s="39"/>
      <c r="AD56" s="32"/>
      <c r="AE56" s="33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9.25" customHeight="1">
      <c r="A57" s="48"/>
      <c r="B57" s="48"/>
      <c r="C57" s="49"/>
      <c r="D57" s="49"/>
      <c r="E57" s="49"/>
      <c r="F57" s="50"/>
      <c r="G57" s="12" t="s">
        <v>40</v>
      </c>
      <c r="H57" s="36">
        <f>"&lt;"&amp;ROUND(RIGHT(H56,LEN(H56)-1)*81/1000,2)&amp;" ppb"</f>
        <v>0</v>
      </c>
      <c r="I57" s="32"/>
      <c r="J57" s="38"/>
      <c r="K57" s="39"/>
      <c r="L57" s="34"/>
      <c r="M57" s="40"/>
      <c r="N57" s="31"/>
      <c r="O57" s="32"/>
      <c r="P57" s="33"/>
      <c r="Q57" s="36">
        <f>"&lt;"&amp;ROUND(RIGHT(Q56,LEN(Q56)-1)*246/1000,2)&amp;" ppb"</f>
        <v>0</v>
      </c>
      <c r="R57" s="32"/>
      <c r="S57" s="38"/>
      <c r="T57" s="39"/>
      <c r="U57" s="40"/>
      <c r="V57" s="40"/>
      <c r="W57" s="31"/>
      <c r="X57" s="32"/>
      <c r="Y57" s="40"/>
      <c r="Z57" s="41"/>
      <c r="AA57" s="40"/>
      <c r="AB57" s="40"/>
      <c r="AC57" s="39"/>
      <c r="AD57" s="32"/>
      <c r="AE57" s="40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5.25" customHeight="1">
      <c r="A58" s="51" t="s">
        <v>120</v>
      </c>
      <c r="B58" s="52" t="s">
        <v>121</v>
      </c>
      <c r="C58" s="53" t="s">
        <v>122</v>
      </c>
      <c r="D58" s="54">
        <v>6.866</v>
      </c>
      <c r="E58" s="55">
        <v>230328</v>
      </c>
      <c r="F58" s="56">
        <v>45013</v>
      </c>
      <c r="G58" s="57" t="s">
        <v>25</v>
      </c>
      <c r="H58" s="24"/>
      <c r="I58" s="25" t="s">
        <v>26</v>
      </c>
      <c r="J58" s="26"/>
      <c r="K58" s="24"/>
      <c r="L58" s="25" t="s">
        <v>27</v>
      </c>
      <c r="M58" s="26"/>
      <c r="N58" s="24"/>
      <c r="O58" s="25" t="s">
        <v>28</v>
      </c>
      <c r="P58" s="26"/>
      <c r="Q58" s="24"/>
      <c r="R58" s="25" t="s">
        <v>29</v>
      </c>
      <c r="S58" s="26"/>
      <c r="T58" s="27"/>
      <c r="U58" s="25" t="s">
        <v>30</v>
      </c>
      <c r="V58" s="26"/>
      <c r="W58" s="24"/>
      <c r="X58" s="25" t="s">
        <v>31</v>
      </c>
      <c r="Y58" s="26"/>
      <c r="Z58" s="24"/>
      <c r="AA58" s="25" t="s">
        <v>32</v>
      </c>
      <c r="AB58" s="26"/>
      <c r="AC58" s="28" t="s">
        <v>33</v>
      </c>
      <c r="AD58" s="28"/>
      <c r="AE58" s="2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5.25" customHeight="1">
      <c r="A59" s="58" t="s">
        <v>123</v>
      </c>
      <c r="B59" s="58"/>
      <c r="C59" s="58"/>
      <c r="D59" s="58"/>
      <c r="E59" s="58"/>
      <c r="F59" s="59">
        <v>45020</v>
      </c>
      <c r="G59" s="57" t="s">
        <v>36</v>
      </c>
      <c r="H59" s="60">
        <v>5386</v>
      </c>
      <c r="I59" s="61" t="s">
        <v>37</v>
      </c>
      <c r="J59" s="62">
        <v>191.3</v>
      </c>
      <c r="K59" s="60">
        <v>9544</v>
      </c>
      <c r="L59" s="61" t="s">
        <v>37</v>
      </c>
      <c r="M59" s="62">
        <v>688.6</v>
      </c>
      <c r="N59" s="60">
        <v>304.2</v>
      </c>
      <c r="O59" s="61" t="s">
        <v>37</v>
      </c>
      <c r="P59" s="62">
        <v>16.54</v>
      </c>
      <c r="Q59" s="60">
        <v>6481</v>
      </c>
      <c r="R59" s="61" t="s">
        <v>37</v>
      </c>
      <c r="S59" s="62">
        <v>250.1</v>
      </c>
      <c r="T59" s="60">
        <v>7503</v>
      </c>
      <c r="U59" s="61" t="s">
        <v>37</v>
      </c>
      <c r="V59" s="62">
        <v>1695</v>
      </c>
      <c r="W59" s="60" t="s">
        <v>124</v>
      </c>
      <c r="X59" s="63"/>
      <c r="Y59" s="62"/>
      <c r="Z59" s="60" t="s">
        <v>125</v>
      </c>
      <c r="AA59" s="61"/>
      <c r="AB59" s="62"/>
      <c r="AC59" s="64"/>
      <c r="AD59" s="64"/>
      <c r="AE59" s="64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41.25" customHeight="1">
      <c r="A60" s="58"/>
      <c r="B60" s="58" t="s">
        <v>126</v>
      </c>
      <c r="C60" s="58"/>
      <c r="D60" s="58"/>
      <c r="E60" s="58"/>
      <c r="F60" s="59"/>
      <c r="G60" s="57" t="s">
        <v>40</v>
      </c>
      <c r="H60" s="65">
        <f>ROUND(H59*81/1000,2)&amp;" ppb"</f>
        <v>0</v>
      </c>
      <c r="I60" s="66" t="s">
        <v>37</v>
      </c>
      <c r="J60" s="67">
        <f>ROUND(J59*81/1000,2)&amp;" ppb"</f>
        <v>0</v>
      </c>
      <c r="K60" s="65">
        <f>ROUND(K59*81/1000,2)&amp;" ppb"</f>
        <v>0</v>
      </c>
      <c r="L60" s="66" t="s">
        <v>37</v>
      </c>
      <c r="M60" s="67">
        <f>ROUND(M59*81/1000,2)&amp;" ppb"</f>
        <v>0</v>
      </c>
      <c r="N60" s="65">
        <f>ROUND(N59*1760/1000,2)&amp;" ppb"</f>
        <v>0</v>
      </c>
      <c r="O60" s="61" t="s">
        <v>37</v>
      </c>
      <c r="P60" s="67">
        <f>ROUND(P59*1760/1000,2)&amp;" ppb"</f>
        <v>0</v>
      </c>
      <c r="Q60" s="65">
        <f>ROUND(Q59*246/1000,2)&amp;" ppb"</f>
        <v>0</v>
      </c>
      <c r="R60" s="61" t="s">
        <v>37</v>
      </c>
      <c r="S60" s="67">
        <f>ROUND(S59*246/1000,2)&amp;" ppb"</f>
        <v>0</v>
      </c>
      <c r="T60" s="65">
        <f>ROUND(T59*32300/1000000,2)&amp;" ppm"</f>
        <v>0</v>
      </c>
      <c r="U60" s="61" t="s">
        <v>37</v>
      </c>
      <c r="V60" s="67">
        <f>ROUND(V59*32300/1000000,2)&amp;" ppm"</f>
        <v>0</v>
      </c>
      <c r="W60" s="68"/>
      <c r="X60" s="61"/>
      <c r="Y60" s="69"/>
      <c r="Z60" s="68"/>
      <c r="AA60" s="61"/>
      <c r="AB60" s="69"/>
      <c r="AC60" s="70"/>
      <c r="AD60" s="61"/>
      <c r="AE60" s="71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5.25" customHeight="1">
      <c r="A61" s="58"/>
      <c r="B61" s="58"/>
      <c r="C61" s="58"/>
      <c r="D61" s="58"/>
      <c r="E61" s="58"/>
      <c r="F61" s="59"/>
      <c r="G61" s="57" t="s">
        <v>25</v>
      </c>
      <c r="H61" s="43" t="s">
        <v>41</v>
      </c>
      <c r="I61" s="43"/>
      <c r="J61" s="43"/>
      <c r="K61" s="24"/>
      <c r="L61" s="25" t="s">
        <v>42</v>
      </c>
      <c r="M61" s="26"/>
      <c r="N61" s="44"/>
      <c r="O61" s="25" t="s">
        <v>43</v>
      </c>
      <c r="P61" s="45"/>
      <c r="Q61" s="44"/>
      <c r="R61" s="25" t="s">
        <v>44</v>
      </c>
      <c r="S61" s="45"/>
      <c r="T61" s="27"/>
      <c r="U61" s="25"/>
      <c r="V61" s="46"/>
      <c r="W61" s="27"/>
      <c r="X61" s="25"/>
      <c r="Y61" s="46"/>
      <c r="Z61" s="27"/>
      <c r="AA61" s="25"/>
      <c r="AB61" s="46"/>
      <c r="AC61" s="24"/>
      <c r="AD61" s="25"/>
      <c r="AE61" s="26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5.25" customHeight="1">
      <c r="A62" s="72"/>
      <c r="B62" s="58"/>
      <c r="C62" s="58"/>
      <c r="D62" s="58"/>
      <c r="E62" s="58"/>
      <c r="F62" s="59"/>
      <c r="G62" s="57" t="s">
        <v>36</v>
      </c>
      <c r="H62" s="60">
        <v>3163.1</v>
      </c>
      <c r="I62" s="63" t="s">
        <v>37</v>
      </c>
      <c r="J62" s="62">
        <v>1665</v>
      </c>
      <c r="K62" s="60" t="s">
        <v>127</v>
      </c>
      <c r="L62" s="63"/>
      <c r="M62" s="62"/>
      <c r="N62" s="60">
        <v>199.85</v>
      </c>
      <c r="O62" s="63" t="s">
        <v>37</v>
      </c>
      <c r="P62" s="62">
        <v>78.96</v>
      </c>
      <c r="Q62" s="60">
        <v>6254</v>
      </c>
      <c r="R62" s="63" t="s">
        <v>37</v>
      </c>
      <c r="S62" s="62">
        <v>253.1</v>
      </c>
      <c r="T62" s="60"/>
      <c r="U62" s="61"/>
      <c r="V62" s="62"/>
      <c r="W62" s="60"/>
      <c r="X62" s="61"/>
      <c r="Y62" s="62"/>
      <c r="Z62" s="70"/>
      <c r="AA62" s="70"/>
      <c r="AB62" s="70"/>
      <c r="AC62" s="68"/>
      <c r="AD62" s="61"/>
      <c r="AE62" s="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5.25" customHeight="1">
      <c r="A63" s="73"/>
      <c r="B63" s="73"/>
      <c r="C63" s="74"/>
      <c r="D63" s="74"/>
      <c r="E63" s="74"/>
      <c r="F63" s="75"/>
      <c r="G63" s="57" t="s">
        <v>40</v>
      </c>
      <c r="H63" s="65">
        <f>ROUND(H62*81/1000,2)&amp;" ppb"</f>
        <v>0</v>
      </c>
      <c r="I63" s="66" t="s">
        <v>37</v>
      </c>
      <c r="J63" s="67">
        <f>ROUND(J62*81/1000,2)&amp;" ppb"</f>
        <v>0</v>
      </c>
      <c r="K63" s="68"/>
      <c r="L63" s="63"/>
      <c r="M63" s="69"/>
      <c r="N63" s="60"/>
      <c r="O63" s="61"/>
      <c r="P63" s="62"/>
      <c r="Q63" s="65">
        <f>ROUND(Q62*246/1000,2)&amp;" ppb"</f>
        <v>0</v>
      </c>
      <c r="R63" s="61" t="s">
        <v>37</v>
      </c>
      <c r="S63" s="67">
        <f>ROUND(S62*246/1000,2)&amp;" ppb"</f>
        <v>0</v>
      </c>
      <c r="T63" s="68"/>
      <c r="U63" s="69"/>
      <c r="V63" s="69"/>
      <c r="W63" s="60"/>
      <c r="X63" s="61"/>
      <c r="Y63" s="69"/>
      <c r="Z63" s="70"/>
      <c r="AA63" s="69"/>
      <c r="AB63" s="69"/>
      <c r="AC63" s="68"/>
      <c r="AD63" s="61"/>
      <c r="AE63" s="69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56.25" customHeight="1">
      <c r="A64" s="18" t="s">
        <v>128</v>
      </c>
      <c r="B64" s="19" t="s">
        <v>121</v>
      </c>
      <c r="C64" s="20" t="s">
        <v>129</v>
      </c>
      <c r="D64" s="21">
        <v>6.812</v>
      </c>
      <c r="E64" s="22">
        <v>231129</v>
      </c>
      <c r="F64" s="23">
        <v>45259</v>
      </c>
      <c r="G64" s="12" t="s">
        <v>25</v>
      </c>
      <c r="H64" s="24"/>
      <c r="I64" s="25" t="s">
        <v>26</v>
      </c>
      <c r="J64" s="26"/>
      <c r="K64" s="24"/>
      <c r="L64" s="25" t="s">
        <v>27</v>
      </c>
      <c r="M64" s="26"/>
      <c r="N64" s="24"/>
      <c r="O64" s="25" t="s">
        <v>28</v>
      </c>
      <c r="P64" s="26"/>
      <c r="Q64" s="24"/>
      <c r="R64" s="25" t="s">
        <v>29</v>
      </c>
      <c r="S64" s="26"/>
      <c r="T64" s="27"/>
      <c r="U64" s="25" t="s">
        <v>30</v>
      </c>
      <c r="V64" s="26"/>
      <c r="W64" s="24"/>
      <c r="X64" s="25" t="s">
        <v>31</v>
      </c>
      <c r="Y64" s="26"/>
      <c r="Z64" s="24"/>
      <c r="AA64" s="25" t="s">
        <v>32</v>
      </c>
      <c r="AB64" s="26"/>
      <c r="AC64" s="28" t="s">
        <v>33</v>
      </c>
      <c r="AD64" s="28"/>
      <c r="AE64" s="28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8.5" customHeight="1">
      <c r="A65" s="29" t="s">
        <v>130</v>
      </c>
      <c r="B65" s="29"/>
      <c r="C65" s="29"/>
      <c r="D65" s="29"/>
      <c r="E65" s="29"/>
      <c r="F65" s="30">
        <v>45266</v>
      </c>
      <c r="G65" s="12" t="s">
        <v>36</v>
      </c>
      <c r="H65" s="31" t="s">
        <v>131</v>
      </c>
      <c r="I65" s="32"/>
      <c r="J65" s="33"/>
      <c r="K65" s="31">
        <v>1459</v>
      </c>
      <c r="L65" s="32" t="s">
        <v>37</v>
      </c>
      <c r="M65" s="33">
        <v>216.5</v>
      </c>
      <c r="N65" s="31">
        <v>28.91</v>
      </c>
      <c r="O65" s="32" t="s">
        <v>37</v>
      </c>
      <c r="P65" s="33">
        <v>3.364</v>
      </c>
      <c r="Q65" s="31">
        <v>20.58</v>
      </c>
      <c r="R65" s="32" t="s">
        <v>37</v>
      </c>
      <c r="S65" s="33">
        <v>9.113</v>
      </c>
      <c r="T65" s="31">
        <v>505.53</v>
      </c>
      <c r="U65" s="32" t="s">
        <v>37</v>
      </c>
      <c r="V65" s="33">
        <v>297.6</v>
      </c>
      <c r="W65" s="31" t="s">
        <v>132</v>
      </c>
      <c r="X65" s="34"/>
      <c r="Y65" s="33"/>
      <c r="Z65" s="31" t="s">
        <v>133</v>
      </c>
      <c r="AA65" s="32"/>
      <c r="AB65" s="33"/>
      <c r="AC65" s="35"/>
      <c r="AD65" s="35"/>
      <c r="AE65" s="3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9.75" customHeight="1">
      <c r="A66" s="29"/>
      <c r="B66" s="29" t="s">
        <v>134</v>
      </c>
      <c r="C66" s="29"/>
      <c r="D66" s="29"/>
      <c r="E66" s="29"/>
      <c r="F66" s="30"/>
      <c r="G66" s="12" t="s">
        <v>40</v>
      </c>
      <c r="H66" s="36">
        <f>"&lt;"&amp;ROUND(RIGHT(H65,LEN(H65)-1)*81/1000,2)&amp;" ppb"</f>
        <v>0</v>
      </c>
      <c r="I66" s="32"/>
      <c r="J66" s="38"/>
      <c r="K66" s="36">
        <f>ROUND(K65*81/1000,2)&amp;" ppb"</f>
        <v>0</v>
      </c>
      <c r="L66" s="37" t="s">
        <v>37</v>
      </c>
      <c r="M66" s="38">
        <f>ROUND(M65*81/1000,2)&amp;" ppb"</f>
        <v>0</v>
      </c>
      <c r="N66" s="36">
        <f>ROUND(N65*1760/1000,2)&amp;" ppb"</f>
        <v>0</v>
      </c>
      <c r="O66" s="32" t="s">
        <v>37</v>
      </c>
      <c r="P66" s="38">
        <f>ROUND(P65*1760/1000,2)&amp;" ppb"</f>
        <v>0</v>
      </c>
      <c r="Q66" s="36">
        <f>ROUND(Q65*246/1000,2)&amp;" ppb"</f>
        <v>0</v>
      </c>
      <c r="R66" s="32" t="s">
        <v>37</v>
      </c>
      <c r="S66" s="38">
        <f>ROUND(S65*246/1000,2)&amp;" ppb"</f>
        <v>0</v>
      </c>
      <c r="T66" s="36">
        <f>ROUND(T65*32300/1000000,2)&amp;" ppm"</f>
        <v>0</v>
      </c>
      <c r="U66" s="32" t="s">
        <v>37</v>
      </c>
      <c r="V66" s="38">
        <f>ROUND(V65*32300/1000000,2)&amp;" ppm"</f>
        <v>0</v>
      </c>
      <c r="W66" s="39"/>
      <c r="X66" s="32"/>
      <c r="Y66" s="40"/>
      <c r="Z66" s="39"/>
      <c r="AA66" s="32"/>
      <c r="AB66" s="40"/>
      <c r="AC66" s="41"/>
      <c r="AD66" s="32"/>
      <c r="AE66" s="42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0" customHeight="1">
      <c r="A67" s="29"/>
      <c r="B67" s="29"/>
      <c r="C67" s="29"/>
      <c r="D67" s="29"/>
      <c r="E67" s="29"/>
      <c r="F67" s="30"/>
      <c r="G67" s="12" t="s">
        <v>25</v>
      </c>
      <c r="H67" s="43" t="s">
        <v>41</v>
      </c>
      <c r="I67" s="43"/>
      <c r="J67" s="43"/>
      <c r="K67" s="24"/>
      <c r="L67" s="25" t="s">
        <v>42</v>
      </c>
      <c r="M67" s="26"/>
      <c r="N67" s="44"/>
      <c r="O67" s="25" t="s">
        <v>43</v>
      </c>
      <c r="P67" s="45"/>
      <c r="Q67" s="44"/>
      <c r="R67" s="25" t="s">
        <v>44</v>
      </c>
      <c r="S67" s="45"/>
      <c r="T67" s="27"/>
      <c r="U67" s="25"/>
      <c r="V67" s="46"/>
      <c r="W67" s="27"/>
      <c r="X67" s="25"/>
      <c r="Y67" s="46"/>
      <c r="Z67" s="27"/>
      <c r="AA67" s="25"/>
      <c r="AB67" s="46"/>
      <c r="AC67" s="24"/>
      <c r="AD67" s="25"/>
      <c r="AE67" s="26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7" customHeight="1">
      <c r="A68" s="47"/>
      <c r="B68" s="29"/>
      <c r="C68" s="29"/>
      <c r="D68" s="29"/>
      <c r="E68" s="29"/>
      <c r="F68" s="30"/>
      <c r="G68" s="12" t="s">
        <v>36</v>
      </c>
      <c r="H68" s="31">
        <v>77515</v>
      </c>
      <c r="I68" s="34" t="s">
        <v>37</v>
      </c>
      <c r="J68" s="33">
        <v>5479</v>
      </c>
      <c r="K68" s="31" t="s">
        <v>135</v>
      </c>
      <c r="L68" s="34"/>
      <c r="M68" s="33"/>
      <c r="N68" s="31">
        <v>8.8599</v>
      </c>
      <c r="O68" s="34" t="s">
        <v>37</v>
      </c>
      <c r="P68" s="33">
        <v>9.627</v>
      </c>
      <c r="Q68" s="31">
        <v>23.51</v>
      </c>
      <c r="R68" s="34" t="s">
        <v>37</v>
      </c>
      <c r="S68" s="33">
        <v>13.18</v>
      </c>
      <c r="T68" s="31"/>
      <c r="U68" s="32"/>
      <c r="V68" s="33"/>
      <c r="W68" s="31"/>
      <c r="X68" s="32"/>
      <c r="Y68" s="33"/>
      <c r="Z68" s="41"/>
      <c r="AA68" s="41"/>
      <c r="AB68" s="41"/>
      <c r="AC68" s="39"/>
      <c r="AD68" s="32"/>
      <c r="AE68" s="33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9.25" customHeight="1">
      <c r="A69" s="48"/>
      <c r="B69" s="48"/>
      <c r="C69" s="49"/>
      <c r="D69" s="49"/>
      <c r="E69" s="49"/>
      <c r="F69" s="50"/>
      <c r="G69" s="12" t="s">
        <v>40</v>
      </c>
      <c r="H69" s="36">
        <f>ROUND(H68*81/1000000,2)&amp;" ppm"</f>
        <v>0</v>
      </c>
      <c r="I69" s="37" t="s">
        <v>37</v>
      </c>
      <c r="J69" s="38">
        <f>ROUND(J68*81/1000000,2)&amp;" ppm"</f>
        <v>0</v>
      </c>
      <c r="K69" s="39"/>
      <c r="L69" s="34"/>
      <c r="M69" s="40"/>
      <c r="N69" s="31"/>
      <c r="O69" s="32"/>
      <c r="P69" s="33"/>
      <c r="Q69" s="36">
        <f>ROUND(Q68*246/1000,2)&amp;" ppb"</f>
        <v>0</v>
      </c>
      <c r="R69" s="32" t="s">
        <v>37</v>
      </c>
      <c r="S69" s="38">
        <f>ROUND(S68*246/1000,2)&amp;" ppb"</f>
        <v>0</v>
      </c>
      <c r="T69" s="39"/>
      <c r="U69" s="40"/>
      <c r="V69" s="40"/>
      <c r="W69" s="31"/>
      <c r="X69" s="32"/>
      <c r="Y69" s="40"/>
      <c r="Z69" s="41"/>
      <c r="AA69" s="40"/>
      <c r="AB69" s="40"/>
      <c r="AC69" s="39"/>
      <c r="AD69" s="32"/>
      <c r="AE69" s="40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5.25" customHeight="1">
      <c r="A70" s="51" t="s">
        <v>136</v>
      </c>
      <c r="B70" s="52" t="s">
        <v>121</v>
      </c>
      <c r="C70" s="53" t="s">
        <v>137</v>
      </c>
      <c r="D70" s="54">
        <v>5.843</v>
      </c>
      <c r="E70" s="55" t="s">
        <v>138</v>
      </c>
      <c r="F70" s="56">
        <v>45266</v>
      </c>
      <c r="G70" s="57" t="s">
        <v>25</v>
      </c>
      <c r="H70" s="24"/>
      <c r="I70" s="25" t="s">
        <v>26</v>
      </c>
      <c r="J70" s="26"/>
      <c r="K70" s="24"/>
      <c r="L70" s="25" t="s">
        <v>27</v>
      </c>
      <c r="M70" s="26"/>
      <c r="N70" s="24"/>
      <c r="O70" s="25" t="s">
        <v>28</v>
      </c>
      <c r="P70" s="26"/>
      <c r="Q70" s="24"/>
      <c r="R70" s="25" t="s">
        <v>29</v>
      </c>
      <c r="S70" s="26"/>
      <c r="T70" s="27"/>
      <c r="U70" s="25" t="s">
        <v>30</v>
      </c>
      <c r="V70" s="26"/>
      <c r="W70" s="24"/>
      <c r="X70" s="25" t="s">
        <v>31</v>
      </c>
      <c r="Y70" s="26"/>
      <c r="Z70" s="24"/>
      <c r="AA70" s="25" t="s">
        <v>32</v>
      </c>
      <c r="AB70" s="26"/>
      <c r="AC70" s="28" t="s">
        <v>33</v>
      </c>
      <c r="AD70" s="28"/>
      <c r="AE70" s="28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5.25" customHeight="1">
      <c r="A71" s="58" t="s">
        <v>139</v>
      </c>
      <c r="B71" s="76" t="s">
        <v>140</v>
      </c>
      <c r="C71" s="58"/>
      <c r="D71" s="58"/>
      <c r="E71" s="58"/>
      <c r="F71" s="59">
        <v>45272</v>
      </c>
      <c r="G71" s="57" t="s">
        <v>36</v>
      </c>
      <c r="H71" s="60" t="s">
        <v>141</v>
      </c>
      <c r="I71" s="61"/>
      <c r="J71" s="62"/>
      <c r="K71" s="60" t="s">
        <v>142</v>
      </c>
      <c r="L71" s="61"/>
      <c r="M71" s="62"/>
      <c r="N71" s="60" t="s">
        <v>143</v>
      </c>
      <c r="O71" s="61"/>
      <c r="P71" s="62"/>
      <c r="Q71" s="60" t="s">
        <v>144</v>
      </c>
      <c r="R71" s="61"/>
      <c r="S71" s="62"/>
      <c r="T71" s="60">
        <v>391.51</v>
      </c>
      <c r="U71" s="61" t="s">
        <v>37</v>
      </c>
      <c r="V71" s="62">
        <v>525.7</v>
      </c>
      <c r="W71" s="60" t="s">
        <v>145</v>
      </c>
      <c r="X71" s="63"/>
      <c r="Y71" s="62"/>
      <c r="Z71" s="60">
        <v>27.71</v>
      </c>
      <c r="AA71" s="61" t="s">
        <v>37</v>
      </c>
      <c r="AB71" s="62">
        <v>28.12</v>
      </c>
      <c r="AC71" s="64"/>
      <c r="AD71" s="64"/>
      <c r="AE71" s="64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1.25" customHeight="1">
      <c r="A72" s="58"/>
      <c r="B72" s="58" t="s">
        <v>146</v>
      </c>
      <c r="C72" s="58"/>
      <c r="D72" s="58"/>
      <c r="E72" s="58"/>
      <c r="F72" s="59"/>
      <c r="G72" s="57" t="s">
        <v>40</v>
      </c>
      <c r="H72" s="65">
        <f>"&lt;"&amp;ROUND(RIGHT(H71,LEN(H71)-1)*81/1000,2)&amp;" ppb"</f>
        <v>0</v>
      </c>
      <c r="I72" s="61"/>
      <c r="J72" s="67"/>
      <c r="K72" s="65">
        <f>"&lt;"&amp;ROUND(RIGHT(K71,LEN(K71)-1)*81/1000,2)&amp;" ppb"</f>
        <v>0</v>
      </c>
      <c r="L72" s="61"/>
      <c r="M72" s="67"/>
      <c r="N72" s="65">
        <f>"&lt;"&amp;ROUND(RIGHT(N71,LEN(N71)-1)*1760/1000,2)&amp;" ppb"</f>
        <v>0</v>
      </c>
      <c r="O72" s="66"/>
      <c r="P72" s="67"/>
      <c r="Q72" s="65">
        <f>"&lt;"&amp;ROUND(RIGHT(Q71,LEN(Q71)-1)*246/1000,2)&amp;" ppb"</f>
        <v>0</v>
      </c>
      <c r="R72" s="61"/>
      <c r="S72" s="67"/>
      <c r="T72" s="65">
        <f>ROUND(T71*32300/1000000,2)&amp;" ppm"</f>
        <v>0</v>
      </c>
      <c r="U72" s="61" t="s">
        <v>37</v>
      </c>
      <c r="V72" s="67">
        <f>ROUND(V71*32300/1000000,2)&amp;" ppm"</f>
        <v>0</v>
      </c>
      <c r="W72" s="68"/>
      <c r="X72" s="61"/>
      <c r="Y72" s="69"/>
      <c r="Z72" s="68"/>
      <c r="AA72" s="61"/>
      <c r="AB72" s="69"/>
      <c r="AC72" s="70"/>
      <c r="AD72" s="61"/>
      <c r="AE72" s="71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35.25" customHeight="1">
      <c r="A73" s="58"/>
      <c r="B73" s="58"/>
      <c r="C73" s="58"/>
      <c r="D73" s="58"/>
      <c r="E73" s="58"/>
      <c r="F73" s="59"/>
      <c r="G73" s="57" t="s">
        <v>25</v>
      </c>
      <c r="H73" s="43" t="s">
        <v>41</v>
      </c>
      <c r="I73" s="43"/>
      <c r="J73" s="43"/>
      <c r="K73" s="24"/>
      <c r="L73" s="25" t="s">
        <v>42</v>
      </c>
      <c r="M73" s="26"/>
      <c r="N73" s="44"/>
      <c r="O73" s="25" t="s">
        <v>43</v>
      </c>
      <c r="P73" s="45"/>
      <c r="Q73" s="44"/>
      <c r="R73" s="25" t="s">
        <v>44</v>
      </c>
      <c r="S73" s="45"/>
      <c r="T73" s="27"/>
      <c r="U73" s="25"/>
      <c r="V73" s="46"/>
      <c r="W73" s="27"/>
      <c r="X73" s="25"/>
      <c r="Y73" s="46"/>
      <c r="Z73" s="27"/>
      <c r="AA73" s="25"/>
      <c r="AB73" s="46"/>
      <c r="AC73" s="24"/>
      <c r="AD73" s="25"/>
      <c r="AE73" s="26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5.25" customHeight="1">
      <c r="A74" s="72"/>
      <c r="B74" s="58"/>
      <c r="C74" s="58"/>
      <c r="D74" s="58"/>
      <c r="E74" s="58"/>
      <c r="F74" s="59"/>
      <c r="G74" s="57" t="s">
        <v>36</v>
      </c>
      <c r="H74" s="60" t="s">
        <v>147</v>
      </c>
      <c r="I74" s="63"/>
      <c r="J74" s="62"/>
      <c r="K74" s="60" t="s">
        <v>148</v>
      </c>
      <c r="L74" s="63"/>
      <c r="M74" s="62"/>
      <c r="N74" s="60" t="s">
        <v>149</v>
      </c>
      <c r="O74" s="63"/>
      <c r="P74" s="62"/>
      <c r="Q74" s="60" t="s">
        <v>150</v>
      </c>
      <c r="R74" s="63"/>
      <c r="S74" s="62"/>
      <c r="T74" s="60"/>
      <c r="U74" s="61"/>
      <c r="V74" s="62"/>
      <c r="W74" s="60"/>
      <c r="X74" s="61"/>
      <c r="Y74" s="62"/>
      <c r="Z74" s="70"/>
      <c r="AA74" s="70"/>
      <c r="AB74" s="70"/>
      <c r="AC74" s="68"/>
      <c r="AD74" s="61"/>
      <c r="AE74" s="62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5.25" customHeight="1">
      <c r="A75" s="73"/>
      <c r="B75" s="73"/>
      <c r="C75" s="74"/>
      <c r="D75" s="74"/>
      <c r="E75" s="74"/>
      <c r="F75" s="75"/>
      <c r="G75" s="57" t="s">
        <v>40</v>
      </c>
      <c r="H75" s="65">
        <f>"&lt;"&amp;ROUND(RIGHT(H74,LEN(H74)-1)*81/1000,2)&amp;" ppb"</f>
        <v>0</v>
      </c>
      <c r="I75" s="61"/>
      <c r="J75" s="67"/>
      <c r="K75" s="68"/>
      <c r="L75" s="63"/>
      <c r="M75" s="69"/>
      <c r="N75" s="60"/>
      <c r="O75" s="61"/>
      <c r="P75" s="62"/>
      <c r="Q75" s="65">
        <f>"&lt;"&amp;ROUND(RIGHT(Q74,LEN(Q74)-1)*246/1000,2)&amp;" ppb"</f>
        <v>0</v>
      </c>
      <c r="R75" s="61"/>
      <c r="S75" s="67"/>
      <c r="T75" s="68"/>
      <c r="U75" s="69"/>
      <c r="V75" s="69"/>
      <c r="W75" s="60"/>
      <c r="X75" s="61"/>
      <c r="Y75" s="69"/>
      <c r="Z75" s="70"/>
      <c r="AA75" s="69"/>
      <c r="AB75" s="69"/>
      <c r="AC75" s="68"/>
      <c r="AD75" s="61"/>
      <c r="AE75" s="69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56.25" customHeight="1">
      <c r="A76" s="18" t="s">
        <v>151</v>
      </c>
      <c r="B76" s="19" t="s">
        <v>121</v>
      </c>
      <c r="C76" s="20" t="s">
        <v>152</v>
      </c>
      <c r="D76" s="21">
        <v>6.86</v>
      </c>
      <c r="E76" s="22">
        <v>231212</v>
      </c>
      <c r="F76" s="23">
        <v>45272</v>
      </c>
      <c r="G76" s="12" t="s">
        <v>25</v>
      </c>
      <c r="H76" s="24"/>
      <c r="I76" s="25" t="s">
        <v>26</v>
      </c>
      <c r="J76" s="26"/>
      <c r="K76" s="24"/>
      <c r="L76" s="25" t="s">
        <v>27</v>
      </c>
      <c r="M76" s="26"/>
      <c r="N76" s="24"/>
      <c r="O76" s="25" t="s">
        <v>28</v>
      </c>
      <c r="P76" s="26"/>
      <c r="Q76" s="24"/>
      <c r="R76" s="25" t="s">
        <v>29</v>
      </c>
      <c r="S76" s="26"/>
      <c r="T76" s="27"/>
      <c r="U76" s="25" t="s">
        <v>30</v>
      </c>
      <c r="V76" s="26"/>
      <c r="W76" s="24"/>
      <c r="X76" s="25" t="s">
        <v>31</v>
      </c>
      <c r="Y76" s="26"/>
      <c r="Z76" s="24"/>
      <c r="AA76" s="25" t="s">
        <v>32</v>
      </c>
      <c r="AB76" s="26"/>
      <c r="AC76" s="28" t="s">
        <v>33</v>
      </c>
      <c r="AD76" s="28"/>
      <c r="AE76" s="28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8.5" customHeight="1">
      <c r="A77" s="29" t="s">
        <v>153</v>
      </c>
      <c r="B77" s="29" t="s">
        <v>154</v>
      </c>
      <c r="C77" s="29"/>
      <c r="D77" s="29"/>
      <c r="E77" s="29"/>
      <c r="F77" s="30">
        <v>45279</v>
      </c>
      <c r="G77" s="12" t="s">
        <v>36</v>
      </c>
      <c r="H77" s="31">
        <v>3337</v>
      </c>
      <c r="I77" s="32" t="s">
        <v>37</v>
      </c>
      <c r="J77" s="33">
        <v>276.7</v>
      </c>
      <c r="K77" s="31">
        <v>8104</v>
      </c>
      <c r="L77" s="32" t="s">
        <v>37</v>
      </c>
      <c r="M77" s="33">
        <v>1197</v>
      </c>
      <c r="N77" s="31">
        <v>189.5</v>
      </c>
      <c r="O77" s="32" t="s">
        <v>37</v>
      </c>
      <c r="P77" s="33">
        <v>41.39</v>
      </c>
      <c r="Q77" s="31">
        <v>6149</v>
      </c>
      <c r="R77" s="32" t="s">
        <v>37</v>
      </c>
      <c r="S77" s="33">
        <v>407.2</v>
      </c>
      <c r="T77" s="31">
        <v>14077</v>
      </c>
      <c r="U77" s="32" t="s">
        <v>37</v>
      </c>
      <c r="V77" s="33">
        <v>7897</v>
      </c>
      <c r="W77" s="31" t="s">
        <v>155</v>
      </c>
      <c r="X77" s="34"/>
      <c r="Y77" s="33"/>
      <c r="Z77" s="31" t="s">
        <v>156</v>
      </c>
      <c r="AA77" s="32"/>
      <c r="AB77" s="33"/>
      <c r="AC77" s="35"/>
      <c r="AD77" s="35"/>
      <c r="AE77" s="35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9.75" customHeight="1">
      <c r="A78" s="29"/>
      <c r="B78" s="29" t="s">
        <v>157</v>
      </c>
      <c r="C78" s="29"/>
      <c r="D78" s="29"/>
      <c r="E78" s="29"/>
      <c r="F78" s="30"/>
      <c r="G78" s="12" t="s">
        <v>40</v>
      </c>
      <c r="H78" s="36">
        <f>ROUND(H77*81/1000,2)&amp;" ppb"</f>
        <v>0</v>
      </c>
      <c r="I78" s="37" t="s">
        <v>37</v>
      </c>
      <c r="J78" s="38">
        <f>ROUND(J77*81/1000,2)&amp;" ppb"</f>
        <v>0</v>
      </c>
      <c r="K78" s="36">
        <f>ROUND(K77*81/1000,2)&amp;" ppb"</f>
        <v>0</v>
      </c>
      <c r="L78" s="37" t="s">
        <v>37</v>
      </c>
      <c r="M78" s="38">
        <f>ROUND(M77*81/1000,2)&amp;" ppb"</f>
        <v>0</v>
      </c>
      <c r="N78" s="36">
        <f>ROUND(N77*1760/1000,2)&amp;" ppb"</f>
        <v>0</v>
      </c>
      <c r="O78" s="32" t="s">
        <v>37</v>
      </c>
      <c r="P78" s="38">
        <f>ROUND(P77*1760/1000,2)&amp;" ppb"</f>
        <v>0</v>
      </c>
      <c r="Q78" s="36">
        <f>ROUND(Q77*246/1000,2)&amp;" ppb"</f>
        <v>0</v>
      </c>
      <c r="R78" s="32" t="s">
        <v>37</v>
      </c>
      <c r="S78" s="38">
        <f>ROUND(S77*246/1000,2)&amp;" ppb"</f>
        <v>0</v>
      </c>
      <c r="T78" s="36">
        <f>ROUND(T77*32300/1000000,2)&amp;" ppm"</f>
        <v>0</v>
      </c>
      <c r="U78" s="32" t="s">
        <v>37</v>
      </c>
      <c r="V78" s="38">
        <f>ROUND(V77*32300/1000000,2)&amp;" ppm"</f>
        <v>0</v>
      </c>
      <c r="W78" s="39"/>
      <c r="X78" s="32"/>
      <c r="Y78" s="40"/>
      <c r="Z78" s="39"/>
      <c r="AA78" s="32"/>
      <c r="AB78" s="40"/>
      <c r="AC78" s="41"/>
      <c r="AD78" s="32"/>
      <c r="AE78" s="42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30" customHeight="1">
      <c r="A79" s="29"/>
      <c r="B79" s="29" t="s">
        <v>158</v>
      </c>
      <c r="C79" s="29"/>
      <c r="D79" s="29"/>
      <c r="E79" s="29"/>
      <c r="F79" s="30"/>
      <c r="G79" s="12" t="s">
        <v>25</v>
      </c>
      <c r="H79" s="43" t="s">
        <v>41</v>
      </c>
      <c r="I79" s="43"/>
      <c r="J79" s="43"/>
      <c r="K79" s="24"/>
      <c r="L79" s="25" t="s">
        <v>42</v>
      </c>
      <c r="M79" s="26"/>
      <c r="N79" s="44"/>
      <c r="O79" s="25" t="s">
        <v>43</v>
      </c>
      <c r="P79" s="45"/>
      <c r="Q79" s="44"/>
      <c r="R79" s="25" t="s">
        <v>44</v>
      </c>
      <c r="S79" s="45"/>
      <c r="T79" s="27"/>
      <c r="U79" s="25"/>
      <c r="V79" s="46"/>
      <c r="W79" s="27"/>
      <c r="X79" s="25"/>
      <c r="Y79" s="46"/>
      <c r="Z79" s="27"/>
      <c r="AA79" s="25"/>
      <c r="AB79" s="46"/>
      <c r="AC79" s="24"/>
      <c r="AD79" s="25"/>
      <c r="AE79" s="26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7" customHeight="1">
      <c r="A80" s="47"/>
      <c r="B80" s="29"/>
      <c r="C80" s="29"/>
      <c r="D80" s="29"/>
      <c r="E80" s="29"/>
      <c r="F80" s="30"/>
      <c r="G80" s="12" t="s">
        <v>36</v>
      </c>
      <c r="H80" s="31" t="s">
        <v>159</v>
      </c>
      <c r="I80" s="34"/>
      <c r="J80" s="33"/>
      <c r="K80" s="31">
        <v>984.92</v>
      </c>
      <c r="L80" s="34" t="s">
        <v>37</v>
      </c>
      <c r="M80" s="33">
        <v>946.92</v>
      </c>
      <c r="N80" s="31" t="s">
        <v>160</v>
      </c>
      <c r="O80" s="34"/>
      <c r="P80" s="33"/>
      <c r="Q80" s="31">
        <v>4253</v>
      </c>
      <c r="R80" s="34" t="s">
        <v>37</v>
      </c>
      <c r="S80" s="33">
        <v>573.2</v>
      </c>
      <c r="T80" s="31"/>
      <c r="U80" s="32"/>
      <c r="V80" s="33"/>
      <c r="W80" s="31"/>
      <c r="X80" s="32"/>
      <c r="Y80" s="33"/>
      <c r="Z80" s="41"/>
      <c r="AA80" s="41"/>
      <c r="AB80" s="41"/>
      <c r="AC80" s="39"/>
      <c r="AD80" s="32"/>
      <c r="AE80" s="33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9.25" customHeight="1">
      <c r="A81" s="48"/>
      <c r="B81" s="48"/>
      <c r="C81" s="49"/>
      <c r="D81" s="49"/>
      <c r="E81" s="49"/>
      <c r="F81" s="50"/>
      <c r="G81" s="12" t="s">
        <v>40</v>
      </c>
      <c r="H81" s="36">
        <f>"&lt;"&amp;ROUND(RIGHT(H80,LEN(H80)-1)*81/1000,2)&amp;" ppb"</f>
        <v>0</v>
      </c>
      <c r="I81" s="32"/>
      <c r="J81" s="38"/>
      <c r="K81" s="39"/>
      <c r="L81" s="34"/>
      <c r="M81" s="40"/>
      <c r="N81" s="31"/>
      <c r="O81" s="32"/>
      <c r="P81" s="33"/>
      <c r="Q81" s="36">
        <f>ROUND(Q80*246/1000,2)&amp;" ppb"</f>
        <v>0</v>
      </c>
      <c r="R81" s="32" t="s">
        <v>37</v>
      </c>
      <c r="S81" s="38">
        <f>ROUND(S80*246/1000,2)&amp;" ppb"</f>
        <v>0</v>
      </c>
      <c r="T81" s="39"/>
      <c r="U81" s="40"/>
      <c r="V81" s="40"/>
      <c r="W81" s="31"/>
      <c r="X81" s="32"/>
      <c r="Y81" s="40"/>
      <c r="Z81" s="41"/>
      <c r="AA81" s="40"/>
      <c r="AB81" s="40"/>
      <c r="AC81" s="39"/>
      <c r="AD81" s="32"/>
      <c r="AE81" s="40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5.25" customHeight="1">
      <c r="A82" s="51" t="s">
        <v>161</v>
      </c>
      <c r="B82" s="52" t="s">
        <v>121</v>
      </c>
      <c r="C82" s="53" t="s">
        <v>162</v>
      </c>
      <c r="D82" s="54">
        <v>9.007</v>
      </c>
      <c r="E82" s="55">
        <v>231219</v>
      </c>
      <c r="F82" s="56">
        <v>45279</v>
      </c>
      <c r="G82" s="57" t="s">
        <v>25</v>
      </c>
      <c r="H82" s="24"/>
      <c r="I82" s="25" t="s">
        <v>26</v>
      </c>
      <c r="J82" s="26"/>
      <c r="K82" s="24"/>
      <c r="L82" s="25" t="s">
        <v>27</v>
      </c>
      <c r="M82" s="26"/>
      <c r="N82" s="24"/>
      <c r="O82" s="25" t="s">
        <v>28</v>
      </c>
      <c r="P82" s="26"/>
      <c r="Q82" s="24"/>
      <c r="R82" s="25" t="s">
        <v>29</v>
      </c>
      <c r="S82" s="26"/>
      <c r="T82" s="27"/>
      <c r="U82" s="25" t="s">
        <v>30</v>
      </c>
      <c r="V82" s="26"/>
      <c r="W82" s="24"/>
      <c r="X82" s="25" t="s">
        <v>31</v>
      </c>
      <c r="Y82" s="26"/>
      <c r="Z82" s="24"/>
      <c r="AA82" s="25" t="s">
        <v>32</v>
      </c>
      <c r="AB82" s="26"/>
      <c r="AC82" s="28" t="s">
        <v>33</v>
      </c>
      <c r="AD82" s="28"/>
      <c r="AE82" s="28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5.25" customHeight="1">
      <c r="A83" s="58" t="s">
        <v>163</v>
      </c>
      <c r="B83" s="77" t="s">
        <v>164</v>
      </c>
      <c r="C83" s="58"/>
      <c r="D83" s="58"/>
      <c r="E83" s="58"/>
      <c r="F83" s="59">
        <v>45288</v>
      </c>
      <c r="G83" s="57" t="s">
        <v>36</v>
      </c>
      <c r="H83" s="60">
        <v>3144</v>
      </c>
      <c r="I83" s="61" t="s">
        <v>37</v>
      </c>
      <c r="J83" s="62">
        <v>161.8</v>
      </c>
      <c r="K83" s="60">
        <v>6719</v>
      </c>
      <c r="L83" s="61" t="s">
        <v>37</v>
      </c>
      <c r="M83" s="62">
        <v>604.5</v>
      </c>
      <c r="N83" s="60">
        <v>215.9</v>
      </c>
      <c r="O83" s="61" t="s">
        <v>37</v>
      </c>
      <c r="P83" s="62">
        <v>21.15</v>
      </c>
      <c r="Q83" s="60">
        <v>5079</v>
      </c>
      <c r="R83" s="61" t="s">
        <v>37</v>
      </c>
      <c r="S83" s="62">
        <v>256.1</v>
      </c>
      <c r="T83" s="60">
        <v>2901.8</v>
      </c>
      <c r="U83" s="61" t="s">
        <v>37</v>
      </c>
      <c r="V83" s="62">
        <v>2820</v>
      </c>
      <c r="W83" s="60" t="s">
        <v>165</v>
      </c>
      <c r="X83" s="63"/>
      <c r="Y83" s="62"/>
      <c r="Z83" s="60" t="s">
        <v>166</v>
      </c>
      <c r="AA83" s="61"/>
      <c r="AB83" s="62"/>
      <c r="AC83" s="64"/>
      <c r="AD83" s="64"/>
      <c r="AE83" s="64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41.25" customHeight="1">
      <c r="A84" s="58"/>
      <c r="B84" s="58" t="s">
        <v>167</v>
      </c>
      <c r="C84" s="58"/>
      <c r="D84" s="58"/>
      <c r="E84" s="58"/>
      <c r="F84" s="59"/>
      <c r="G84" s="57" t="s">
        <v>40</v>
      </c>
      <c r="H84" s="65">
        <f>ROUND(H83*81/1000,2)&amp;" ppb"</f>
        <v>0</v>
      </c>
      <c r="I84" s="66" t="s">
        <v>37</v>
      </c>
      <c r="J84" s="67">
        <f>ROUND(J83*81/1000,2)&amp;" ppb"</f>
        <v>0</v>
      </c>
      <c r="K84" s="65">
        <f>ROUND(K83*81/1000,2)&amp;" ppb"</f>
        <v>0</v>
      </c>
      <c r="L84" s="66" t="s">
        <v>37</v>
      </c>
      <c r="M84" s="67">
        <f>ROUND(M83*81/1000,2)&amp;" ppb"</f>
        <v>0</v>
      </c>
      <c r="N84" s="65">
        <f>ROUND(N83*1760/1000,2)&amp;" ppb"</f>
        <v>0</v>
      </c>
      <c r="O84" s="61" t="s">
        <v>37</v>
      </c>
      <c r="P84" s="67">
        <f>ROUND(P83*1760/1000,2)&amp;" ppb"</f>
        <v>0</v>
      </c>
      <c r="Q84" s="65">
        <f>ROUND(Q83*246/1000,2)&amp;" ppb"</f>
        <v>0</v>
      </c>
      <c r="R84" s="61" t="s">
        <v>37</v>
      </c>
      <c r="S84" s="67">
        <f>ROUND(S83*246/1000,2)&amp;" ppb"</f>
        <v>0</v>
      </c>
      <c r="T84" s="65">
        <f>ROUND(T83*32300/1000000,2)&amp;" ppm"</f>
        <v>0</v>
      </c>
      <c r="U84" s="61" t="s">
        <v>37</v>
      </c>
      <c r="V84" s="67">
        <f>ROUND(V83*32300/1000000,2)&amp;" ppm"</f>
        <v>0</v>
      </c>
      <c r="W84" s="68"/>
      <c r="X84" s="61"/>
      <c r="Y84" s="69"/>
      <c r="Z84" s="68"/>
      <c r="AA84" s="61"/>
      <c r="AB84" s="69"/>
      <c r="AC84" s="70"/>
      <c r="AD84" s="61"/>
      <c r="AE84" s="71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5.25" customHeight="1">
      <c r="A85" s="58"/>
      <c r="B85" s="58" t="s">
        <v>62</v>
      </c>
      <c r="C85" s="58"/>
      <c r="D85" s="58"/>
      <c r="E85" s="58"/>
      <c r="F85" s="59"/>
      <c r="G85" s="57" t="s">
        <v>25</v>
      </c>
      <c r="H85" s="43" t="s">
        <v>41</v>
      </c>
      <c r="I85" s="43"/>
      <c r="J85" s="43"/>
      <c r="K85" s="24"/>
      <c r="L85" s="25" t="s">
        <v>42</v>
      </c>
      <c r="M85" s="26"/>
      <c r="N85" s="44"/>
      <c r="O85" s="25" t="s">
        <v>43</v>
      </c>
      <c r="P85" s="45"/>
      <c r="Q85" s="44"/>
      <c r="R85" s="25" t="s">
        <v>44</v>
      </c>
      <c r="S85" s="45"/>
      <c r="T85" s="27"/>
      <c r="U85" s="25"/>
      <c r="V85" s="46"/>
      <c r="W85" s="27"/>
      <c r="X85" s="25"/>
      <c r="Y85" s="46"/>
      <c r="Z85" s="27"/>
      <c r="AA85" s="25"/>
      <c r="AB85" s="46"/>
      <c r="AC85" s="24"/>
      <c r="AD85" s="25"/>
      <c r="AE85" s="26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35.25" customHeight="1">
      <c r="A86" s="72"/>
      <c r="B86" s="58"/>
      <c r="C86" s="58"/>
      <c r="D86" s="58"/>
      <c r="E86" s="58"/>
      <c r="F86" s="59"/>
      <c r="G86" s="57" t="s">
        <v>36</v>
      </c>
      <c r="H86" s="60">
        <v>1439.3</v>
      </c>
      <c r="I86" s="63" t="s">
        <v>37</v>
      </c>
      <c r="J86" s="62">
        <v>1707</v>
      </c>
      <c r="K86" s="60" t="s">
        <v>168</v>
      </c>
      <c r="L86" s="63"/>
      <c r="M86" s="62"/>
      <c r="N86" s="60">
        <v>132.08</v>
      </c>
      <c r="O86" s="63" t="s">
        <v>37</v>
      </c>
      <c r="P86" s="62">
        <v>109</v>
      </c>
      <c r="Q86" s="60">
        <v>4354</v>
      </c>
      <c r="R86" s="63" t="s">
        <v>37</v>
      </c>
      <c r="S86" s="62">
        <v>307.1</v>
      </c>
      <c r="T86" s="60"/>
      <c r="U86" s="61"/>
      <c r="V86" s="62"/>
      <c r="W86" s="60"/>
      <c r="X86" s="61"/>
      <c r="Y86" s="62"/>
      <c r="Z86" s="70"/>
      <c r="AA86" s="70"/>
      <c r="AB86" s="70"/>
      <c r="AC86" s="68"/>
      <c r="AD86" s="61"/>
      <c r="AE86" s="62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35.25" customHeight="1">
      <c r="A87" s="73"/>
      <c r="B87" s="73"/>
      <c r="C87" s="74"/>
      <c r="D87" s="74"/>
      <c r="E87" s="74"/>
      <c r="F87" s="75"/>
      <c r="G87" s="57" t="s">
        <v>40</v>
      </c>
      <c r="H87" s="65">
        <f>ROUND(H86*81/1000,2)&amp;" ppb"</f>
        <v>0</v>
      </c>
      <c r="I87" s="66" t="s">
        <v>37</v>
      </c>
      <c r="J87" s="67">
        <f>ROUND(J86*81/1000,2)&amp;" ppb"</f>
        <v>0</v>
      </c>
      <c r="K87" s="68"/>
      <c r="L87" s="63"/>
      <c r="M87" s="69"/>
      <c r="N87" s="60"/>
      <c r="O87" s="61"/>
      <c r="P87" s="62"/>
      <c r="Q87" s="65">
        <f>ROUND(Q86*246/1000,2)&amp;" ppb"</f>
        <v>0</v>
      </c>
      <c r="R87" s="61" t="s">
        <v>37</v>
      </c>
      <c r="S87" s="67">
        <f>ROUND(S86*246/1000,2)&amp;" ppb"</f>
        <v>0</v>
      </c>
      <c r="T87" s="68"/>
      <c r="U87" s="69"/>
      <c r="V87" s="69"/>
      <c r="W87" s="60"/>
      <c r="X87" s="61"/>
      <c r="Y87" s="69"/>
      <c r="Z87" s="70"/>
      <c r="AA87" s="69"/>
      <c r="AB87" s="69"/>
      <c r="AC87" s="68"/>
      <c r="AD87" s="61"/>
      <c r="AE87" s="69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31" ht="29.25" customHeight="1">
      <c r="A88" s="15" t="s">
        <v>169</v>
      </c>
      <c r="B88" s="15"/>
      <c r="C88" s="16"/>
      <c r="D88" s="16"/>
      <c r="E88" s="16"/>
      <c r="F88" s="78"/>
      <c r="G88" s="16"/>
      <c r="H88" s="79"/>
      <c r="I88" s="16"/>
      <c r="J88" s="80"/>
      <c r="K88" s="16"/>
      <c r="L88" s="16"/>
      <c r="M88" s="16"/>
      <c r="N88" s="16"/>
      <c r="O88" s="16"/>
      <c r="P88" s="16"/>
      <c r="Q88" s="79"/>
      <c r="R88" s="16"/>
      <c r="S88" s="81"/>
      <c r="T88" s="82"/>
      <c r="U88" s="16"/>
      <c r="V88" s="83"/>
      <c r="W88" s="79"/>
      <c r="X88" s="16"/>
      <c r="Y88" s="81"/>
      <c r="Z88" s="79"/>
      <c r="AA88" s="16"/>
      <c r="AB88" s="16"/>
      <c r="AC88" s="16"/>
      <c r="AD88" s="16"/>
      <c r="AE88" s="17"/>
    </row>
    <row r="89" spans="1:31" ht="26.25" customHeight="1">
      <c r="A89" s="84" t="s">
        <v>170</v>
      </c>
      <c r="B89" s="84" t="s">
        <v>171</v>
      </c>
      <c r="C89" s="84" t="s">
        <v>172</v>
      </c>
      <c r="D89" s="84" t="s">
        <v>173</v>
      </c>
      <c r="E89" s="84" t="s">
        <v>174</v>
      </c>
      <c r="F89" s="85" t="s">
        <v>175</v>
      </c>
      <c r="G89" s="84"/>
      <c r="H89" s="86"/>
      <c r="I89" s="87"/>
      <c r="J89" s="88"/>
      <c r="K89" s="86"/>
      <c r="L89" s="87"/>
      <c r="M89" s="88"/>
      <c r="N89" s="86"/>
      <c r="O89" s="87"/>
      <c r="P89" s="88"/>
      <c r="Q89" s="86"/>
      <c r="R89" s="87"/>
      <c r="S89" s="88"/>
      <c r="T89" s="89"/>
      <c r="U89" s="90"/>
      <c r="V89" s="91"/>
      <c r="W89" s="92"/>
      <c r="X89" s="90"/>
      <c r="Y89" s="91"/>
      <c r="Z89" s="92"/>
      <c r="AA89" s="90"/>
      <c r="AB89" s="91"/>
      <c r="AC89" s="84"/>
      <c r="AD89" s="84"/>
      <c r="AE89" s="84"/>
    </row>
    <row r="90" spans="1:31" ht="33.75" customHeight="1">
      <c r="A90" s="18" t="s">
        <v>176</v>
      </c>
      <c r="B90" s="93"/>
      <c r="C90" s="20"/>
      <c r="D90" s="21"/>
      <c r="E90" s="22"/>
      <c r="F90" s="23"/>
      <c r="G90" s="12" t="s">
        <v>25</v>
      </c>
      <c r="H90" s="24"/>
      <c r="I90" s="25" t="s">
        <v>26</v>
      </c>
      <c r="J90" s="26"/>
      <c r="K90" s="24"/>
      <c r="L90" s="25" t="s">
        <v>27</v>
      </c>
      <c r="M90" s="26"/>
      <c r="N90" s="24"/>
      <c r="O90" s="25" t="s">
        <v>28</v>
      </c>
      <c r="P90" s="26"/>
      <c r="Q90" s="24"/>
      <c r="R90" s="25" t="s">
        <v>29</v>
      </c>
      <c r="S90" s="26"/>
      <c r="T90" s="27"/>
      <c r="U90" s="25" t="s">
        <v>30</v>
      </c>
      <c r="V90" s="26"/>
      <c r="W90" s="24"/>
      <c r="X90" s="25" t="s">
        <v>31</v>
      </c>
      <c r="Y90" s="26"/>
      <c r="Z90" s="24"/>
      <c r="AA90" s="25" t="s">
        <v>32</v>
      </c>
      <c r="AB90" s="26"/>
      <c r="AC90" s="28" t="s">
        <v>33</v>
      </c>
      <c r="AD90" s="28"/>
      <c r="AE90" s="28"/>
    </row>
    <row r="91" spans="1:31" ht="28.5" customHeight="1">
      <c r="A91" s="29"/>
      <c r="B91" s="29"/>
      <c r="C91" s="29"/>
      <c r="D91" s="29"/>
      <c r="E91" s="29"/>
      <c r="F91" s="30"/>
      <c r="G91" s="12" t="s">
        <v>36</v>
      </c>
      <c r="H91" s="31"/>
      <c r="I91" s="32"/>
      <c r="J91" s="33"/>
      <c r="K91" s="31"/>
      <c r="L91" s="32"/>
      <c r="M91" s="33"/>
      <c r="N91" s="31"/>
      <c r="O91" s="32"/>
      <c r="P91" s="33"/>
      <c r="Q91" s="31"/>
      <c r="R91" s="32"/>
      <c r="S91" s="33"/>
      <c r="T91" s="31"/>
      <c r="U91" s="32"/>
      <c r="V91" s="33"/>
      <c r="W91" s="31"/>
      <c r="X91" s="34"/>
      <c r="Y91" s="33"/>
      <c r="Z91" s="31"/>
      <c r="AA91" s="32"/>
      <c r="AB91" s="33"/>
      <c r="AC91" s="35"/>
      <c r="AD91" s="35"/>
      <c r="AE91" s="35"/>
    </row>
    <row r="92" spans="1:31" ht="27.75" customHeight="1">
      <c r="A92" s="29"/>
      <c r="B92" s="29"/>
      <c r="C92" s="29"/>
      <c r="D92" s="29"/>
      <c r="E92" s="29"/>
      <c r="F92" s="30"/>
      <c r="G92" s="12" t="s">
        <v>40</v>
      </c>
      <c r="H92" s="36"/>
      <c r="I92" s="32"/>
      <c r="J92" s="38"/>
      <c r="K92" s="36"/>
      <c r="L92" s="32"/>
      <c r="M92" s="40"/>
      <c r="N92" s="36"/>
      <c r="O92" s="32"/>
      <c r="P92" s="38"/>
      <c r="Q92" s="36"/>
      <c r="R92" s="32"/>
      <c r="S92" s="38"/>
      <c r="T92" s="36"/>
      <c r="U92" s="32"/>
      <c r="V92" s="38"/>
      <c r="W92" s="39"/>
      <c r="X92" s="32"/>
      <c r="Y92" s="40"/>
      <c r="Z92" s="39"/>
      <c r="AA92" s="32"/>
      <c r="AB92" s="40"/>
      <c r="AC92" s="41"/>
      <c r="AD92" s="32"/>
      <c r="AE92" s="42"/>
    </row>
    <row r="93" spans="1:31" ht="30" customHeight="1">
      <c r="A93" s="29"/>
      <c r="B93" s="29"/>
      <c r="C93" s="29"/>
      <c r="D93" s="29"/>
      <c r="E93" s="29"/>
      <c r="F93" s="30"/>
      <c r="G93" s="12" t="s">
        <v>25</v>
      </c>
      <c r="H93" s="43" t="s">
        <v>41</v>
      </c>
      <c r="I93" s="43"/>
      <c r="J93" s="43"/>
      <c r="K93" s="24"/>
      <c r="L93" s="25" t="s">
        <v>42</v>
      </c>
      <c r="M93" s="26"/>
      <c r="N93" s="44"/>
      <c r="O93" s="25" t="s">
        <v>43</v>
      </c>
      <c r="P93" s="45"/>
      <c r="Q93" s="44"/>
      <c r="R93" s="25" t="s">
        <v>44</v>
      </c>
      <c r="S93" s="45"/>
      <c r="T93" s="27"/>
      <c r="U93" s="25"/>
      <c r="V93" s="46"/>
      <c r="W93" s="27"/>
      <c r="X93" s="25"/>
      <c r="Y93" s="46"/>
      <c r="Z93" s="27"/>
      <c r="AA93" s="25"/>
      <c r="AB93" s="46"/>
      <c r="AC93" s="24"/>
      <c r="AD93" s="25"/>
      <c r="AE93" s="26"/>
    </row>
    <row r="94" spans="1:31" ht="27" customHeight="1">
      <c r="A94" s="47"/>
      <c r="B94" s="29"/>
      <c r="C94" s="29"/>
      <c r="D94" s="29"/>
      <c r="E94" s="29"/>
      <c r="F94" s="30"/>
      <c r="G94" s="12" t="s">
        <v>36</v>
      </c>
      <c r="H94" s="31"/>
      <c r="I94" s="34"/>
      <c r="J94" s="94"/>
      <c r="K94" s="31"/>
      <c r="L94" s="34"/>
      <c r="M94" s="94"/>
      <c r="N94" s="31"/>
      <c r="O94" s="34"/>
      <c r="P94" s="33"/>
      <c r="Q94" s="31"/>
      <c r="R94" s="34"/>
      <c r="S94" s="33"/>
      <c r="T94" s="31"/>
      <c r="U94" s="32"/>
      <c r="V94" s="33"/>
      <c r="W94" s="39"/>
      <c r="X94" s="32"/>
      <c r="Y94" s="33"/>
      <c r="Z94" s="41"/>
      <c r="AA94" s="41"/>
      <c r="AB94" s="41"/>
      <c r="AC94" s="39"/>
      <c r="AD94" s="32"/>
      <c r="AE94" s="33"/>
    </row>
    <row r="95" spans="1:31" ht="29.25" customHeight="1">
      <c r="A95" s="48"/>
      <c r="B95" s="48"/>
      <c r="C95" s="49"/>
      <c r="D95" s="49"/>
      <c r="E95" s="49"/>
      <c r="F95" s="50"/>
      <c r="G95" s="12" t="s">
        <v>40</v>
      </c>
      <c r="H95" s="36"/>
      <c r="I95" s="32"/>
      <c r="J95" s="38"/>
      <c r="K95" s="39"/>
      <c r="L95" s="34"/>
      <c r="M95" s="40"/>
      <c r="N95" s="31"/>
      <c r="O95" s="32"/>
      <c r="P95" s="33"/>
      <c r="Q95" s="36"/>
      <c r="R95" s="32"/>
      <c r="S95" s="38"/>
      <c r="T95" s="39"/>
      <c r="U95" s="40"/>
      <c r="V95" s="40"/>
      <c r="W95" s="31"/>
      <c r="X95" s="32"/>
      <c r="Y95" s="40"/>
      <c r="Z95" s="41"/>
      <c r="AA95" s="40"/>
      <c r="AB95" s="40"/>
      <c r="AC95" s="39"/>
      <c r="AD95" s="32"/>
      <c r="AE95" s="40"/>
    </row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4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AC17:AE17"/>
    <mergeCell ref="B18:B19"/>
    <mergeCell ref="H19:J19"/>
    <mergeCell ref="Z20:AB20"/>
    <mergeCell ref="U21:V21"/>
    <mergeCell ref="AA21:AB21"/>
    <mergeCell ref="AC22:AE22"/>
    <mergeCell ref="AC23:AE23"/>
    <mergeCell ref="B24:B25"/>
    <mergeCell ref="H25:J25"/>
    <mergeCell ref="Z26:AB26"/>
    <mergeCell ref="U27:V27"/>
    <mergeCell ref="AA27:AB27"/>
    <mergeCell ref="AC28:AE28"/>
    <mergeCell ref="AC29:AE29"/>
    <mergeCell ref="B30:B31"/>
    <mergeCell ref="H31:J31"/>
    <mergeCell ref="Z32:AB32"/>
    <mergeCell ref="U33:V33"/>
    <mergeCell ref="AA33:AB33"/>
    <mergeCell ref="AC34:AE34"/>
    <mergeCell ref="AC35:AE35"/>
    <mergeCell ref="B36:B37"/>
    <mergeCell ref="H37:J37"/>
    <mergeCell ref="Z38:AB38"/>
    <mergeCell ref="U39:V39"/>
    <mergeCell ref="AA39:AB39"/>
    <mergeCell ref="AC40:AE40"/>
    <mergeCell ref="AC41:AE41"/>
    <mergeCell ref="B42:B43"/>
    <mergeCell ref="H43:J43"/>
    <mergeCell ref="Z44:AB44"/>
    <mergeCell ref="U45:V45"/>
    <mergeCell ref="AA45:AB45"/>
    <mergeCell ref="AC46:AE46"/>
    <mergeCell ref="AC47:AE47"/>
    <mergeCell ref="B48:B49"/>
    <mergeCell ref="H49:J49"/>
    <mergeCell ref="Z50:AB50"/>
    <mergeCell ref="U51:V51"/>
    <mergeCell ref="AA51:AB51"/>
    <mergeCell ref="AC52:AE52"/>
    <mergeCell ref="AC53:AE53"/>
    <mergeCell ref="B54:B55"/>
    <mergeCell ref="H55:J55"/>
    <mergeCell ref="Z56:AB56"/>
    <mergeCell ref="U57:V57"/>
    <mergeCell ref="AA57:AB57"/>
    <mergeCell ref="AC58:AE58"/>
    <mergeCell ref="AC59:AE59"/>
    <mergeCell ref="B60:B61"/>
    <mergeCell ref="H61:J61"/>
    <mergeCell ref="Z62:AB62"/>
    <mergeCell ref="U63:V63"/>
    <mergeCell ref="AA63:AB63"/>
    <mergeCell ref="AC64:AE64"/>
    <mergeCell ref="AC65:AE65"/>
    <mergeCell ref="B66:B67"/>
    <mergeCell ref="H67:J67"/>
    <mergeCell ref="Z68:AB68"/>
    <mergeCell ref="U69:V69"/>
    <mergeCell ref="AA69:AB69"/>
    <mergeCell ref="AC70:AE70"/>
    <mergeCell ref="AC71:AE71"/>
    <mergeCell ref="B72:B73"/>
    <mergeCell ref="H73:J73"/>
    <mergeCell ref="Z74:AB74"/>
    <mergeCell ref="U75:V75"/>
    <mergeCell ref="AA75:AB75"/>
    <mergeCell ref="AC76:AE76"/>
    <mergeCell ref="AC77:AE77"/>
    <mergeCell ref="H79:J79"/>
    <mergeCell ref="Z80:AB80"/>
    <mergeCell ref="U81:V81"/>
    <mergeCell ref="AA81:AB81"/>
    <mergeCell ref="AC82:AE82"/>
    <mergeCell ref="AC83:AE83"/>
    <mergeCell ref="H85:J85"/>
    <mergeCell ref="Z86:AB86"/>
    <mergeCell ref="U87:V87"/>
    <mergeCell ref="AA87:AB87"/>
    <mergeCell ref="A88:B88"/>
    <mergeCell ref="AC89:AE89"/>
    <mergeCell ref="AC90:AE90"/>
    <mergeCell ref="AC91:AE91"/>
    <mergeCell ref="B92:B93"/>
    <mergeCell ref="H93:J93"/>
    <mergeCell ref="Z94:AB94"/>
    <mergeCell ref="U95:V95"/>
    <mergeCell ref="AA95:AB95"/>
  </mergeCells>
  <hyperlinks>
    <hyperlink ref="A16" r:id="rId1" display="QBITS-CUTE 01"/>
    <hyperlink ref="A22" r:id="rId2" display="QBITS-CUTE 02"/>
    <hyperlink ref="A28" r:id="rId3" display="QBITS-CUTE CW03"/>
    <hyperlink ref="A34" r:id="rId4" display="QBITS-CUTE CW04"/>
    <hyperlink ref="A40" r:id="rId5" display="QBITS-CUTE CW05"/>
    <hyperlink ref="A46" r:id="rId6" display="QBITS-CUTE CW06"/>
    <hyperlink ref="A52" r:id="rId7" display="QBITS-CUTE CW07"/>
    <hyperlink ref="A58" r:id="rId8" display="QBITS-CUTE CW08"/>
    <hyperlink ref="A64" r:id="rId9" display="QBITS-CUTE CW09"/>
    <hyperlink ref="A70" r:id="rId10" display="QBITS-CUTE CW10"/>
    <hyperlink ref="A76" r:id="rId11" display="QBITS-CUTE CW11"/>
    <hyperlink ref="A82" r:id="rId12" display="QBITS-CUTE CW12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2006-05-24T18:06:48Z</cp:lastPrinted>
  <dcterms:created xsi:type="dcterms:W3CDTF">2006-04-12T17:38:36Z</dcterms:created>
  <dcterms:modified xsi:type="dcterms:W3CDTF">2024-01-05T03:41:24Z</dcterms:modified>
  <cp:category/>
  <cp:version/>
  <cp:contentType/>
  <cp:contentStatus/>
  <cp:revision>2293</cp:revision>
</cp:coreProperties>
</file>