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<sst xmlns="http://schemas.openxmlformats.org/spreadsheetml/2006/main" count="1726" uniqueCount="800">
  <si>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</si>
  <si>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</si>
  <si>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</si>
  <si>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</si>
  <si>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</si>
  <si>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</si>
  <si>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</si>
  <si>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</si>
  <si>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</si>
  <si>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</si>
  <si>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</si>
  <si>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</si>
  <si>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</si>
  <si>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</si>
  <si>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</si>
  <si>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</si>
  <si>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</si>
  <si>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</si>
  <si>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</si>
  <si>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 from the background table.
If a measurement is below the background then the upper bound shown is the 90% confidence limit.</t>
  </si>
  <si>
    <t xml:space="preserve">PICO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</si>
  <si>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</si>
  <si>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</si>
  <si>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</si>
  <si>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</si>
  <si>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</si>
  <si>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</si>
  <si>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238U from 226Ra</t>
  </si>
  <si>
    <t xml:space="preserve">238U from 234Th</t>
  </si>
  <si>
    <t xml:space="preserve">235U</t>
  </si>
  <si>
    <t xml:space="preserve">232Th</t>
  </si>
  <si>
    <t xml:space="preserve">228Ac</t>
  </si>
  <si>
    <t xml:space="preserve">137Cs</t>
  </si>
  <si>
    <t xml:space="preserve">210Pb</t>
  </si>
  <si>
    <t xml:space="preserve">Comments</t>
  </si>
  <si>
    <t xml:space="preserve">PICO CW01</t>
  </si>
  <si>
    <t xml:space="preserve">Small Diameter Piezos from December Production</t>
  </si>
  <si>
    <t xml:space="preserve">10.6 g</t>
  </si>
  <si>
    <t xml:space="preserve">140107
14010701
14010703
14010801
14010802
14010804
140115</t>
  </si>
  <si>
    <t xml:space="preserve">(mBq/kg)</t>
  </si>
  <si>
    <t xml:space="preserve">+-</t>
  </si>
  <si>
    <t xml:space="preserve">&lt;63.85</t>
  </si>
  <si>
    <t xml:space="preserve">Piezo Acoustic Sensors</t>
  </si>
  <si>
    <t xml:space="preserve">Also PICO 3</t>
  </si>
  <si>
    <t xml:space="preserve">(ppb or ppm)</t>
  </si>
  <si>
    <t xml:space="preserve">110.17 ppb</t>
  </si>
  <si>
    <t xml:space="preserve">5.53 ppb</t>
  </si>
  <si>
    <t xml:space="preserve">0.43 ppb</t>
  </si>
  <si>
    <t xml:space="preserve">3.68 ppb</t>
  </si>
  <si>
    <t xml:space="preserve">37.94 ppb</t>
  </si>
  <si>
    <t xml:space="preserve">6.62 ppb</t>
  </si>
  <si>
    <t xml:space="preserve">59.75 ppb</t>
  </si>
  <si>
    <t xml:space="preserve">6.89 ppb</t>
  </si>
  <si>
    <t xml:space="preserve">34.89 ppb</t>
  </si>
  <si>
    <t xml:space="preserve">20.19 ppb</t>
  </si>
  <si>
    <t xml:space="preserve">PICO CW02</t>
  </si>
  <si>
    <t xml:space="preserve">14.8 g</t>
  </si>
  <si>
    <t xml:space="preserve">&lt;15.05</t>
  </si>
  <si>
    <t xml:space="preserve">&lt;118.15</t>
  </si>
  <si>
    <t xml:space="preserve">Small Diameter Piezo Acoustic Sensors (11)</t>
  </si>
  <si>
    <t xml:space="preserve">May/June 2014 Production (6/16/2014)</t>
  </si>
  <si>
    <t xml:space="preserve">Also PICO 10</t>
  </si>
  <si>
    <t xml:space="preserve">2.50 ppb</t>
  </si>
  <si>
    <t xml:space="preserve">2.08 ppb</t>
  </si>
  <si>
    <t xml:space="preserve">1.22 ppb</t>
  </si>
  <si>
    <t xml:space="preserve">7.82 ppb</t>
  </si>
  <si>
    <t xml:space="preserve">10.39 ppb</t>
  </si>
  <si>
    <t xml:space="preserve">31.26 ppb</t>
  </si>
  <si>
    <t xml:space="preserve">4.92 ppb</t>
  </si>
  <si>
    <t xml:space="preserve">4.38 ppb</t>
  </si>
  <si>
    <t xml:space="preserve">11.02 ppb</t>
  </si>
  <si>
    <t xml:space="preserve">PICO CW03</t>
  </si>
  <si>
    <t xml:space="preserve">These piezos are unelectroded</t>
  </si>
  <si>
    <t xml:space="preserve">&lt;49.93</t>
  </si>
  <si>
    <t xml:space="preserve">&lt;331.87</t>
  </si>
  <si>
    <t xml:space="preserve">Small Diameter Piezo Acoustic Sensors (8)</t>
  </si>
  <si>
    <t xml:space="preserve">&lt;3.48 ppb</t>
  </si>
  <si>
    <t xml:space="preserve">0.23 ppb</t>
  </si>
  <si>
    <t xml:space="preserve">1.45 ppb</t>
  </si>
  <si>
    <t xml:space="preserve">10.79 ppb</t>
  </si>
  <si>
    <t xml:space="preserve">14.53 ppb</t>
  </si>
  <si>
    <t xml:space="preserve">2.49 ppb</t>
  </si>
  <si>
    <t xml:space="preserve">4.61 ppb</t>
  </si>
  <si>
    <t xml:space="preserve">29.34 ppb</t>
  </si>
  <si>
    <t xml:space="preserve">18.21 ppb</t>
  </si>
  <si>
    <t xml:space="preserve">PICO CW04</t>
  </si>
  <si>
    <t xml:space="preserve">4.0 g</t>
  </si>
  <si>
    <t xml:space="preserve">&lt;632.00</t>
  </si>
  <si>
    <t xml:space="preserve">Distilled LAB</t>
  </si>
  <si>
    <t xml:space="preserve">9.02 ppb</t>
  </si>
  <si>
    <t xml:space="preserve">6.36 ppb</t>
  </si>
  <si>
    <t xml:space="preserve">2.65 ppb</t>
  </si>
  <si>
    <t xml:space="preserve">3.37 ppb</t>
  </si>
  <si>
    <t xml:space="preserve">44.89 ppb</t>
  </si>
  <si>
    <t xml:space="preserve">21.34 ppb</t>
  </si>
  <si>
    <t xml:space="preserve">11.26 ppb</t>
  </si>
  <si>
    <t xml:space="preserve">12.21 ppb</t>
  </si>
  <si>
    <t xml:space="preserve">6.39 ppb</t>
  </si>
  <si>
    <t xml:space="preserve">38.22 ppb</t>
  </si>
  <si>
    <t xml:space="preserve">PICO CW05</t>
  </si>
  <si>
    <t xml:space="preserve">Blue</t>
  </si>
  <si>
    <t xml:space="preserve">19.2 g</t>
  </si>
  <si>
    <t xml:space="preserve">&lt;453.85</t>
  </si>
  <si>
    <t xml:space="preserve">PVC-Clad Wire (Hook up wire)</t>
  </si>
  <si>
    <t xml:space="preserve">Alpha Wire</t>
  </si>
  <si>
    <t xml:space="preserve">63.34 ppb</t>
  </si>
  <si>
    <t xml:space="preserve">8.35 ppb</t>
  </si>
  <si>
    <t xml:space="preserve">70.24 ppb</t>
  </si>
  <si>
    <t xml:space="preserve">7.72 ppb</t>
  </si>
  <si>
    <t xml:space="preserve">140.93 ppb</t>
  </si>
  <si>
    <t xml:space="preserve">29.04 ppb</t>
  </si>
  <si>
    <t xml:space="preserve">706.04 ppb</t>
  </si>
  <si>
    <t xml:space="preserve">42.59 ppb</t>
  </si>
  <si>
    <t xml:space="preserve">326.01 ppb</t>
  </si>
  <si>
    <t xml:space="preserve">40.96 ppb</t>
  </si>
  <si>
    <t xml:space="preserve">56.97 ppb</t>
  </si>
  <si>
    <t xml:space="preserve">14.62 ppb</t>
  </si>
  <si>
    <t xml:space="preserve">PICO CW06</t>
  </si>
  <si>
    <t xml:space="preserve">White</t>
  </si>
  <si>
    <t xml:space="preserve">19.3 g</t>
  </si>
  <si>
    <t xml:space="preserve">&lt;599.22</t>
  </si>
  <si>
    <t xml:space="preserve">56.41 ppb</t>
  </si>
  <si>
    <t xml:space="preserve">7.69 ppb</t>
  </si>
  <si>
    <t xml:space="preserve">70.42 ppb</t>
  </si>
  <si>
    <t xml:space="preserve">7.95 ppb</t>
  </si>
  <si>
    <t xml:space="preserve">168.01 ppb</t>
  </si>
  <si>
    <t xml:space="preserve">29.17 ppb</t>
  </si>
  <si>
    <t xml:space="preserve">712.59 ppb</t>
  </si>
  <si>
    <t xml:space="preserve">43.85 ppb</t>
  </si>
  <si>
    <t xml:space="preserve">371.95 ppb</t>
  </si>
  <si>
    <t xml:space="preserve">42.15 ppb</t>
  </si>
  <si>
    <t xml:space="preserve">61.49 ppb</t>
  </si>
  <si>
    <t xml:space="preserve">14.39 ppb</t>
  </si>
  <si>
    <t xml:space="preserve">PICO CW07</t>
  </si>
  <si>
    <t xml:space="preserve">Orange</t>
  </si>
  <si>
    <t xml:space="preserve">20.0 g</t>
  </si>
  <si>
    <t xml:space="preserve">&lt;725.80</t>
  </si>
  <si>
    <t xml:space="preserve">73.76 ppb</t>
  </si>
  <si>
    <t xml:space="preserve">8.80 ppb</t>
  </si>
  <si>
    <t xml:space="preserve">52.23 ppb</t>
  </si>
  <si>
    <t xml:space="preserve">8.58 ppb</t>
  </si>
  <si>
    <t xml:space="preserve">132.27 ppb</t>
  </si>
  <si>
    <t xml:space="preserve">33.12 ppb</t>
  </si>
  <si>
    <t xml:space="preserve">705.82 ppb</t>
  </si>
  <si>
    <t xml:space="preserve">45.73 ppb</t>
  </si>
  <si>
    <t xml:space="preserve">395.87 ppb</t>
  </si>
  <si>
    <t xml:space="preserve">49.77 ppb</t>
  </si>
  <si>
    <t xml:space="preserve">100.18 ppb</t>
  </si>
  <si>
    <t xml:space="preserve">17.39 ppb</t>
  </si>
  <si>
    <t xml:space="preserve">PICO CW08</t>
  </si>
  <si>
    <t xml:space="preserve">Red</t>
  </si>
  <si>
    <t xml:space="preserve">18.9 g</t>
  </si>
  <si>
    <t xml:space="preserve">&lt;645.29</t>
  </si>
  <si>
    <t xml:space="preserve">52.69 ppb</t>
  </si>
  <si>
    <t xml:space="preserve">6.79 ppb</t>
  </si>
  <si>
    <t xml:space="preserve">49.28 ppb</t>
  </si>
  <si>
    <t xml:space="preserve">5.66 ppb</t>
  </si>
  <si>
    <t xml:space="preserve">115.61 ppb</t>
  </si>
  <si>
    <t xml:space="preserve">23.82 ppb</t>
  </si>
  <si>
    <t xml:space="preserve">316.99 ppb</t>
  </si>
  <si>
    <t xml:space="preserve">24.20 ppb</t>
  </si>
  <si>
    <t xml:space="preserve">146.85 ppb</t>
  </si>
  <si>
    <t xml:space="preserve">123.24 ppb</t>
  </si>
  <si>
    <t xml:space="preserve">14.79 ppb</t>
  </si>
  <si>
    <t xml:space="preserve">PICO CW09</t>
  </si>
  <si>
    <t xml:space="preserve">Green</t>
  </si>
  <si>
    <t xml:space="preserve">19.1 g</t>
  </si>
  <si>
    <t xml:space="preserve">150525
150527</t>
  </si>
  <si>
    <t xml:space="preserve">&lt;778.59</t>
  </si>
  <si>
    <t xml:space="preserve">90.63 ppb</t>
  </si>
  <si>
    <t xml:space="preserve">10.92 ppb</t>
  </si>
  <si>
    <t xml:space="preserve">80.22 ppb</t>
  </si>
  <si>
    <t xml:space="preserve">9.57 ppb</t>
  </si>
  <si>
    <t xml:space="preserve">310.99 ppb</t>
  </si>
  <si>
    <t xml:space="preserve">41.23 ppb</t>
  </si>
  <si>
    <t xml:space="preserve">624.88 ppb</t>
  </si>
  <si>
    <t xml:space="preserve">43.82 ppb</t>
  </si>
  <si>
    <t xml:space="preserve">189.67 ppb</t>
  </si>
  <si>
    <t xml:space="preserve">45.72 ppb</t>
  </si>
  <si>
    <t xml:space="preserve">170.22 ppb</t>
  </si>
  <si>
    <t xml:space="preserve">22.27 ppb</t>
  </si>
  <si>
    <t xml:space="preserve">PICO CW10</t>
  </si>
  <si>
    <t xml:space="preserve">Black</t>
  </si>
  <si>
    <t xml:space="preserve">19.0 g</t>
  </si>
  <si>
    <t xml:space="preserve">&lt;790.95</t>
  </si>
  <si>
    <t xml:space="preserve">71.70 ppb</t>
  </si>
  <si>
    <t xml:space="preserve">9.82 ppb</t>
  </si>
  <si>
    <t xml:space="preserve">77.51 ppb</t>
  </si>
  <si>
    <t xml:space="preserve">9.03 ppb</t>
  </si>
  <si>
    <t xml:space="preserve">166.21 ppb</t>
  </si>
  <si>
    <t xml:space="preserve">34.82 ppb</t>
  </si>
  <si>
    <t xml:space="preserve">658.12 ppb</t>
  </si>
  <si>
    <t xml:space="preserve">44.36 ppb</t>
  </si>
  <si>
    <t xml:space="preserve">313.22 ppb</t>
  </si>
  <si>
    <t xml:space="preserve">47.93 ppb</t>
  </si>
  <si>
    <t xml:space="preserve">126.44 ppb</t>
  </si>
  <si>
    <t xml:space="preserve">18.86 ppb</t>
  </si>
  <si>
    <t xml:space="preserve">PICO CW11</t>
  </si>
  <si>
    <t xml:space="preserve">Brown</t>
  </si>
  <si>
    <t xml:space="preserve">150529
150530</t>
  </si>
  <si>
    <t xml:space="preserve">&lt;229.05</t>
  </si>
  <si>
    <t xml:space="preserve">54.14 ppb</t>
  </si>
  <si>
    <t xml:space="preserve">4.31 ppb</t>
  </si>
  <si>
    <t xml:space="preserve">62.85 ppb</t>
  </si>
  <si>
    <t xml:space="preserve">5.47 ppb</t>
  </si>
  <si>
    <t xml:space="preserve">145.44 ppb</t>
  </si>
  <si>
    <t xml:space="preserve">16.88 ppb</t>
  </si>
  <si>
    <t xml:space="preserve">603.875 ppb</t>
  </si>
  <si>
    <t xml:space="preserve">33.19 ppb</t>
  </si>
  <si>
    <t xml:space="preserve">322.71 ppb</t>
  </si>
  <si>
    <t xml:space="preserve">74.94 ppb</t>
  </si>
  <si>
    <t xml:space="preserve">8.69 ppb</t>
  </si>
  <si>
    <t xml:space="preserve">PICO CW12</t>
  </si>
  <si>
    <t xml:space="preserve">3.3 g</t>
  </si>
  <si>
    <t xml:space="preserve">&lt;77.89</t>
  </si>
  <si>
    <t xml:space="preserve">&lt;30.00</t>
  </si>
  <si>
    <t xml:space="preserve">&lt;386.36</t>
  </si>
  <si>
    <t xml:space="preserve">&lt;2556.67</t>
  </si>
  <si>
    <t xml:space="preserve">Cable Inner Wires</t>
  </si>
  <si>
    <t xml:space="preserve">ECOGen Cables by Alpha Wire</t>
  </si>
  <si>
    <t xml:space="preserve">7.35 ppb</t>
  </si>
  <si>
    <t xml:space="preserve">9.26 ppb</t>
  </si>
  <si>
    <t xml:space="preserve">&lt;6.31 ppb</t>
  </si>
  <si>
    <t xml:space="preserve">&lt;52.80 ppb</t>
  </si>
  <si>
    <t xml:space="preserve">23.63 ppb</t>
  </si>
  <si>
    <t xml:space="preserve">16.11 ppb</t>
  </si>
  <si>
    <t xml:space="preserve">&lt;95.05 ppb</t>
  </si>
  <si>
    <t xml:space="preserve">196.71 ppb</t>
  </si>
  <si>
    <t xml:space="preserve">29.33 ppb</t>
  </si>
  <si>
    <t xml:space="preserve">PICO CW13</t>
  </si>
  <si>
    <t xml:space="preserve">Grey plastic-type outer shell</t>
  </si>
  <si>
    <t xml:space="preserve">3.6 g</t>
  </si>
  <si>
    <t xml:space="preserve">Cable Outer Shield</t>
  </si>
  <si>
    <t xml:space="preserve">131.57 ppb</t>
  </si>
  <si>
    <t xml:space="preserve">19.14 ppb</t>
  </si>
  <si>
    <t xml:space="preserve">80.60 ppb</t>
  </si>
  <si>
    <t xml:space="preserve">13.91 ppb</t>
  </si>
  <si>
    <t xml:space="preserve">205.60 ppb</t>
  </si>
  <si>
    <t xml:space="preserve">56.45 ppb</t>
  </si>
  <si>
    <t xml:space="preserve">648.10 ppb</t>
  </si>
  <si>
    <t xml:space="preserve">57.43 ppb</t>
  </si>
  <si>
    <t xml:space="preserve">387.95 ppb</t>
  </si>
  <si>
    <t xml:space="preserve">76.18 ppb</t>
  </si>
  <si>
    <t xml:space="preserve">149.49 ppb</t>
  </si>
  <si>
    <t xml:space="preserve">31.91 ppb</t>
  </si>
  <si>
    <t xml:space="preserve">PICO CW14</t>
  </si>
  <si>
    <t xml:space="preserve">Metal Insulator / Grounding Jacket</t>
  </si>
  <si>
    <t xml:space="preserve">5.4 g</t>
  </si>
  <si>
    <t xml:space="preserve">150617
150618
15061801
150619</t>
  </si>
  <si>
    <t xml:space="preserve">&lt;1142..04</t>
  </si>
  <si>
    <t xml:space="preserve">Cable Outer insulator</t>
  </si>
  <si>
    <t xml:space="preserve">2.59 ppb</t>
  </si>
  <si>
    <t xml:space="preserve">5.59 ppb</t>
  </si>
  <si>
    <t xml:space="preserve">39.51 ppb</t>
  </si>
  <si>
    <t xml:space="preserve">5.76 ppb</t>
  </si>
  <si>
    <t xml:space="preserve">96.50 ppb</t>
  </si>
  <si>
    <t xml:space="preserve">23.73 ppb</t>
  </si>
  <si>
    <t xml:space="preserve">24.49 ppb</t>
  </si>
  <si>
    <t xml:space="preserve">9.69 ppb</t>
  </si>
  <si>
    <t xml:space="preserve">27.82 ppb</t>
  </si>
  <si>
    <t xml:space="preserve">22.33 ppb</t>
  </si>
  <si>
    <t xml:space="preserve">76.05 ppb</t>
  </si>
  <si>
    <t xml:space="preserve">14.51 ppb</t>
  </si>
  <si>
    <t xml:space="preserve">PICO CW15</t>
  </si>
  <si>
    <t xml:space="preserve">4.6 g</t>
  </si>
  <si>
    <t xml:space="preserve">&lt;1531.52</t>
  </si>
  <si>
    <t xml:space="preserve">Thick Diameter Cable Inner Wire</t>
  </si>
  <si>
    <t xml:space="preserve">20.44 ppb</t>
  </si>
  <si>
    <t xml:space="preserve">6.98 ppb</t>
  </si>
  <si>
    <t xml:space="preserve">4.89 ppb</t>
  </si>
  <si>
    <t xml:space="preserve">4.01 ppb</t>
  </si>
  <si>
    <t xml:space="preserve">54.90 ppb</t>
  </si>
  <si>
    <t xml:space="preserve">25.12 ppb</t>
  </si>
  <si>
    <t xml:space="preserve">45.37 ppb</t>
  </si>
  <si>
    <t xml:space="preserve">14.44 ppb</t>
  </si>
  <si>
    <t xml:space="preserve">6.17 ppb</t>
  </si>
  <si>
    <t xml:space="preserve">28.92 ppb</t>
  </si>
  <si>
    <t xml:space="preserve">41.80 ppb</t>
  </si>
  <si>
    <t xml:space="preserve">13.89 ppb</t>
  </si>
  <si>
    <t xml:space="preserve">PICO CW16</t>
  </si>
  <si>
    <t xml:space="preserve">6.1 g</t>
  </si>
  <si>
    <t xml:space="preserve">&lt;48.69 </t>
  </si>
  <si>
    <t xml:space="preserve">&lt;116.72</t>
  </si>
  <si>
    <t xml:space="preserve">&lt;932.46</t>
  </si>
  <si>
    <t xml:space="preserve">Thick Diameter Cable Outer insulator</t>
  </si>
  <si>
    <t xml:space="preserve">1.96 ppb</t>
  </si>
  <si>
    <t xml:space="preserve">3.93 ppb</t>
  </si>
  <si>
    <t xml:space="preserve">3.66 ppb</t>
  </si>
  <si>
    <t xml:space="preserve">55.73 ppb</t>
  </si>
  <si>
    <t xml:space="preserve">18.45 ppb</t>
  </si>
  <si>
    <t xml:space="preserve">&lt;11.98 ppb</t>
  </si>
  <si>
    <t xml:space="preserve">&lt;28.71 ppb</t>
  </si>
  <si>
    <t xml:space="preserve">639.58 ppb</t>
  </si>
  <si>
    <t xml:space="preserve">43.38 ppb</t>
  </si>
  <si>
    <t xml:space="preserve">PICO CW17</t>
  </si>
  <si>
    <t xml:space="preserve">15.8 g</t>
  </si>
  <si>
    <t xml:space="preserve">&lt;258.92</t>
  </si>
  <si>
    <t xml:space="preserve">&lt;561.14 </t>
  </si>
  <si>
    <t xml:space="preserve">Thick Diameter Cable Outer Shield</t>
  </si>
  <si>
    <t xml:space="preserve">12.29 ppb</t>
  </si>
  <si>
    <t xml:space="preserve">3.10 ppb</t>
  </si>
  <si>
    <t xml:space="preserve">5.54 ppb</t>
  </si>
  <si>
    <t xml:space="preserve">2.04 ppb</t>
  </si>
  <si>
    <t xml:space="preserve">35.69 ppb</t>
  </si>
  <si>
    <t xml:space="preserve">7.76 ppb</t>
  </si>
  <si>
    <t xml:space="preserve">23.17 ppb</t>
  </si>
  <si>
    <t xml:space="preserve">5.35 ppb</t>
  </si>
  <si>
    <t xml:space="preserve">&lt;63.70 ppb</t>
  </si>
  <si>
    <t xml:space="preserve">51.77 ppb</t>
  </si>
  <si>
    <t xml:space="preserve">8.23 ppb</t>
  </si>
  <si>
    <t xml:space="preserve">PICO CW18</t>
  </si>
  <si>
    <t xml:space="preserve">Part No. A06000320625S</t>
  </si>
  <si>
    <t xml:space="preserve">5.3 g</t>
  </si>
  <si>
    <t xml:space="preserve">160317
16031701</t>
  </si>
  <si>
    <t xml:space="preserve">&lt;47.17</t>
  </si>
  <si>
    <t xml:space="preserve">&lt;929.62</t>
  </si>
  <si>
    <t xml:space="preserve">Springs
</t>
  </si>
  <si>
    <t xml:space="preserve">Lot No. 1076186
  Associated Spring Raymond
</t>
  </si>
  <si>
    <t xml:space="preserve">2.71 ppb</t>
  </si>
  <si>
    <t xml:space="preserve">3.91 ppb</t>
  </si>
  <si>
    <t xml:space="preserve">0.68 ppb</t>
  </si>
  <si>
    <t xml:space="preserve">2.31 ppb</t>
  </si>
  <si>
    <t xml:space="preserve">28.93 ppb</t>
  </si>
  <si>
    <t xml:space="preserve">15.75 ppb</t>
  </si>
  <si>
    <t xml:space="preserve">&lt;11.60 ppb</t>
  </si>
  <si>
    <t xml:space="preserve">19.97 ppb</t>
  </si>
  <si>
    <t xml:space="preserve">3.33 ppb</t>
  </si>
  <si>
    <t xml:space="preserve">8.24 ppb</t>
  </si>
  <si>
    <t xml:space="preserve">PICO CW19</t>
  </si>
  <si>
    <t xml:space="preserve">Lot No.: 286245-6
8-32 x ½ washer face thumb screw</t>
  </si>
  <si>
    <t xml:space="preserve">17.10 g</t>
  </si>
  <si>
    <t xml:space="preserve">&lt;13.18</t>
  </si>
  <si>
    <t xml:space="preserve">&lt;9.94</t>
  </si>
  <si>
    <t xml:space="preserve">&lt;244.74</t>
  </si>
  <si>
    <t xml:space="preserve">Thumb Screws</t>
  </si>
  <si>
    <t xml:space="preserve">Richard Manno Company</t>
  </si>
  <si>
    <t xml:space="preserve">&lt;1.07 ppb</t>
  </si>
  <si>
    <t xml:space="preserve">1.09 ppb</t>
  </si>
  <si>
    <t xml:space="preserve">0.79 ppb</t>
  </si>
  <si>
    <t xml:space="preserve">4.41 ppb</t>
  </si>
  <si>
    <t xml:space="preserve">&lt;2.45 ppb</t>
  </si>
  <si>
    <t xml:space="preserve">13.03 ppb</t>
  </si>
  <si>
    <t xml:space="preserve">6.42 ppb</t>
  </si>
  <si>
    <t xml:space="preserve">5.43 ppb</t>
  </si>
  <si>
    <t xml:space="preserve">2.42 ppb</t>
  </si>
  <si>
    <t xml:space="preserve">PICO CW20</t>
  </si>
  <si>
    <t xml:space="preserve">0.5 g</t>
  </si>
  <si>
    <t xml:space="preserve">160923
160930</t>
  </si>
  <si>
    <t xml:space="preserve">(mBq)</t>
  </si>
  <si>
    <t xml:space="preserve">&lt;380.00</t>
  </si>
  <si>
    <t xml:space="preserve">&lt;5240.00</t>
  </si>
  <si>
    <t xml:space="preserve">Kapton</t>
  </si>
  <si>
    <t xml:space="preserve">35.66 ppb</t>
  </si>
  <si>
    <t xml:space="preserve">32.86 ppb</t>
  </si>
  <si>
    <t xml:space="preserve">16.30 ppb</t>
  </si>
  <si>
    <t xml:space="preserve">76.02 ppb</t>
  </si>
  <si>
    <t xml:space="preserve">109.70 ppb</t>
  </si>
  <si>
    <t xml:space="preserve">&lt;93.48 ppb</t>
  </si>
  <si>
    <t xml:space="preserve">73.33 ppb</t>
  </si>
  <si>
    <t xml:space="preserve">139.59 ppb</t>
  </si>
  <si>
    <t xml:space="preserve">155.44 ppb</t>
  </si>
  <si>
    <t xml:space="preserve">58.00 ppb</t>
  </si>
  <si>
    <t xml:space="preserve">PICO CW21</t>
  </si>
  <si>
    <t xml:space="preserve">0.4 g</t>
  </si>
  <si>
    <t xml:space="preserve">161006
161010</t>
  </si>
  <si>
    <t xml:space="preserve">&lt;525.00</t>
  </si>
  <si>
    <t xml:space="preserve">&lt;289.41</t>
  </si>
  <si>
    <t xml:space="preserve">&lt;4210.00</t>
  </si>
  <si>
    <t xml:space="preserve">&lt;7052.50</t>
  </si>
  <si>
    <t xml:space="preserve">Liquid Crystal Polymer</t>
  </si>
  <si>
    <t xml:space="preserve">&lt;42.53 ppb</t>
  </si>
  <si>
    <t xml:space="preserve">&lt;23.44 ppb</t>
  </si>
  <si>
    <t xml:space="preserve">41.37 ppb</t>
  </si>
  <si>
    <t xml:space="preserve">148.69 ppb</t>
  </si>
  <si>
    <t xml:space="preserve">28.55 ppb</t>
  </si>
  <si>
    <t xml:space="preserve">82.96 ppb</t>
  </si>
  <si>
    <t xml:space="preserve">&lt;1.04 ppm</t>
  </si>
  <si>
    <t xml:space="preserve">138.11 ppb</t>
  </si>
  <si>
    <t xml:space="preserve">77.96 ppb</t>
  </si>
  <si>
    <t xml:space="preserve">PICO CW22</t>
  </si>
  <si>
    <t xml:space="preserve">Jar to Flange Seal</t>
  </si>
  <si>
    <t xml:space="preserve">3.2 g</t>
  </si>
  <si>
    <t xml:space="preserve">&lt;29.15</t>
  </si>
  <si>
    <t xml:space="preserve">&lt;12.19</t>
  </si>
  <si>
    <t xml:space="preserve">&lt;820.31</t>
  </si>
  <si>
    <t xml:space="preserve">PTFE Gasket</t>
  </si>
  <si>
    <t xml:space="preserve">Hennig Gaskets and Seals</t>
  </si>
  <si>
    <t xml:space="preserve">4.45 ppb</t>
  </si>
  <si>
    <t xml:space="preserve">4.27 ppb</t>
  </si>
  <si>
    <t xml:space="preserve">&lt;2.36 ppb</t>
  </si>
  <si>
    <t xml:space="preserve">&lt;21.45 ppb</t>
  </si>
  <si>
    <t xml:space="preserve">2.62 ppb</t>
  </si>
  <si>
    <t xml:space="preserve">10.44 ppb</t>
  </si>
  <si>
    <t xml:space="preserve">24.83 ppb</t>
  </si>
  <si>
    <t xml:space="preserve">22.67 ppb</t>
  </si>
  <si>
    <t xml:space="preserve">16.91 ppb</t>
  </si>
  <si>
    <t xml:space="preserve">8.89 ppb</t>
  </si>
  <si>
    <t xml:space="preserve">PICO CW23</t>
  </si>
  <si>
    <t xml:space="preserve">PN: 1416-1701-1-ND</t>
  </si>
  <si>
    <t xml:space="preserve">170315
170316</t>
  </si>
  <si>
    <t xml:space="preserve">&lt;510.00</t>
  </si>
  <si>
    <t xml:space="preserve">&lt;3325.00</t>
  </si>
  <si>
    <t xml:space="preserve">LED Luxeon Rebel Deep Red SMD</t>
  </si>
  <si>
    <t xml:space="preserve">Digi-Key</t>
  </si>
  <si>
    <t xml:space="preserve">10 LEDs</t>
  </si>
  <si>
    <t xml:space="preserve">251.90 ppb</t>
  </si>
  <si>
    <t xml:space="preserve">54.50 ppb</t>
  </si>
  <si>
    <t xml:space="preserve">87.17 ppb</t>
  </si>
  <si>
    <t xml:space="preserve">28.26 ppb</t>
  </si>
  <si>
    <t xml:space="preserve">173.81 ppb</t>
  </si>
  <si>
    <t xml:space="preserve">147.66 ppb</t>
  </si>
  <si>
    <t xml:space="preserve">&lt;125.46 ppb</t>
  </si>
  <si>
    <t xml:space="preserve">382.83 ppb</t>
  </si>
  <si>
    <t xml:space="preserve">180.14 ppb</t>
  </si>
  <si>
    <t xml:space="preserve">227.41 ppb</t>
  </si>
  <si>
    <t xml:space="preserve">74.52 ppb</t>
  </si>
  <si>
    <t xml:space="preserve">PICO CW24</t>
  </si>
  <si>
    <t xml:space="preserve">PN: XPEPHR-L1-0000-00801CT-ND</t>
  </si>
  <si>
    <t xml:space="preserve">170406
170413</t>
  </si>
  <si>
    <t xml:space="preserve">&lt;442.50</t>
  </si>
  <si>
    <t xml:space="preserve">&lt;3962.50</t>
  </si>
  <si>
    <t xml:space="preserve">LED Photo Red 650NM 700MA</t>
  </si>
  <si>
    <t xml:space="preserve">32.74 ppb</t>
  </si>
  <si>
    <t xml:space="preserve">35.85 ppb</t>
  </si>
  <si>
    <t xml:space="preserve">55.44 ppb</t>
  </si>
  <si>
    <t xml:space="preserve">25.11 ppb</t>
  </si>
  <si>
    <t xml:space="preserve">352.62 ppb</t>
  </si>
  <si>
    <t xml:space="preserve">141.83 ppb</t>
  </si>
  <si>
    <t xml:space="preserve">&lt;108.86 ppb</t>
  </si>
  <si>
    <t xml:space="preserve">31.08 ppb</t>
  </si>
  <si>
    <t xml:space="preserve">153.91 ppb</t>
  </si>
  <si>
    <t xml:space="preserve">214.65 ppb</t>
  </si>
  <si>
    <t xml:space="preserve">66.42 ppb</t>
  </si>
  <si>
    <t xml:space="preserve">PICO CW25</t>
  </si>
  <si>
    <t xml:space="preserve">NB PZT Piezeos 5mm diameter and  1 mm thick</t>
  </si>
  <si>
    <t xml:space="preserve">1.8 g</t>
  </si>
  <si>
    <t xml:space="preserve">170427
170429
170502
170506</t>
  </si>
  <si>
    <t xml:space="preserve">&lt;74.44</t>
  </si>
  <si>
    <t xml:space="preserve">&lt;422.22</t>
  </si>
  <si>
    <t xml:space="preserve">&lt;1383.89</t>
  </si>
  <si>
    <t xml:space="preserve">April 2017 Batch, 
12 piezos</t>
  </si>
  <si>
    <t xml:space="preserve">37.74 ppb</t>
  </si>
  <si>
    <t xml:space="preserve">12.94 ppb</t>
  </si>
  <si>
    <t xml:space="preserve">&lt;6.03 ppb</t>
  </si>
  <si>
    <t xml:space="preserve">41.90 ppb</t>
  </si>
  <si>
    <t xml:space="preserve">37.10 ppb</t>
  </si>
  <si>
    <t xml:space="preserve">19.90 ppb</t>
  </si>
  <si>
    <t xml:space="preserve">20.88 ppb</t>
  </si>
  <si>
    <t xml:space="preserve">&lt;103.87 ppb</t>
  </si>
  <si>
    <t xml:space="preserve">104.18 ppb</t>
  </si>
  <si>
    <t xml:space="preserve">26.15 ppb</t>
  </si>
  <si>
    <t xml:space="preserve">PICO CW26</t>
  </si>
  <si>
    <t xml:space="preserve">NB PZT Piezeos
3 mm diameter and  8.7 mm tall</t>
  </si>
  <si>
    <t xml:space="preserve">170525
170601</t>
  </si>
  <si>
    <t xml:space="preserve">&lt;18.68</t>
  </si>
  <si>
    <t xml:space="preserve">&lt;15.66</t>
  </si>
  <si>
    <t xml:space="preserve">April 2017 Batch,  17 piezos</t>
  </si>
  <si>
    <t xml:space="preserve">0.51 ppb</t>
  </si>
  <si>
    <t xml:space="preserve">1.83 ppb</t>
  </si>
  <si>
    <t xml:space="preserve">&lt;1.51 ppb</t>
  </si>
  <si>
    <t xml:space="preserve">6.74 ppb</t>
  </si>
  <si>
    <t xml:space="preserve">&lt;3.85 ppb</t>
  </si>
  <si>
    <t xml:space="preserve">7.94 ppb</t>
  </si>
  <si>
    <t xml:space="preserve">9.85 ppb</t>
  </si>
  <si>
    <t xml:space="preserve">22.52 ppb</t>
  </si>
  <si>
    <t xml:space="preserve">5.49 ppb</t>
  </si>
  <si>
    <t xml:space="preserve">PICO CW27</t>
  </si>
  <si>
    <t xml:space="preserve">NB PZT Piezeos 5mm diameter and 1 mm thick</t>
  </si>
  <si>
    <t xml:space="preserve">4.1 g</t>
  </si>
  <si>
    <t xml:space="preserve">&lt;31.46</t>
  </si>
  <si>
    <t xml:space="preserve">&lt;596.83</t>
  </si>
  <si>
    <t xml:space="preserve">June 2017 Batch 
25 piezos</t>
  </si>
  <si>
    <t xml:space="preserve">9.88 ppb</t>
  </si>
  <si>
    <t xml:space="preserve">2.72 ppb</t>
  </si>
  <si>
    <t xml:space="preserve">&lt;2.55 ppb</t>
  </si>
  <si>
    <t xml:space="preserve">14.52 ppb</t>
  </si>
  <si>
    <t xml:space="preserve">15.06 ppb</t>
  </si>
  <si>
    <t xml:space="preserve">16.54 ppb</t>
  </si>
  <si>
    <t xml:space="preserve">8.75 ppb</t>
  </si>
  <si>
    <t xml:space="preserve">24.28 ppb</t>
  </si>
  <si>
    <t xml:space="preserve">20.14 ppb</t>
  </si>
  <si>
    <t xml:space="preserve">42.77 ppb</t>
  </si>
  <si>
    <t xml:space="preserve">9.29 ppb</t>
  </si>
  <si>
    <t xml:space="preserve">PICO CW28</t>
  </si>
  <si>
    <t xml:space="preserve">3M Scotchlite 8725</t>
  </si>
  <si>
    <t xml:space="preserve">24.5 g</t>
  </si>
  <si>
    <t xml:space="preserve">170809
170814</t>
  </si>
  <si>
    <t xml:space="preserve">&lt;221.02</t>
  </si>
  <si>
    <t xml:space="preserve">Reflector Material</t>
  </si>
  <si>
    <t xml:space="preserve">1” wide</t>
  </si>
  <si>
    <t xml:space="preserve">114.17 ppb</t>
  </si>
  <si>
    <t xml:space="preserve">7.60 ppb</t>
  </si>
  <si>
    <t xml:space="preserve">0.05 ppb</t>
  </si>
  <si>
    <t xml:space="preserve">4.19 ppb</t>
  </si>
  <si>
    <t xml:space="preserve">170.80 ppb</t>
  </si>
  <si>
    <t xml:space="preserve">23.61 ppb</t>
  </si>
  <si>
    <t xml:space="preserve">147.49 ppb</t>
  </si>
  <si>
    <t xml:space="preserve">12.68 ppb</t>
  </si>
  <si>
    <t xml:space="preserve">138.06 ppb</t>
  </si>
  <si>
    <t xml:space="preserve">27.59 ppb</t>
  </si>
  <si>
    <t xml:space="preserve">9.77 ppb</t>
  </si>
  <si>
    <t xml:space="preserve">11.81 ppb</t>
  </si>
  <si>
    <t xml:space="preserve">Additional Activities:</t>
  </si>
  <si>
    <t xml:space="preserve">40K:</t>
  </si>
  <si>
    <t xml:space="preserve">4.25 ppm</t>
  </si>
  <si>
    <t xml:space="preserve">1.22 ppm</t>
  </si>
  <si>
    <t xml:space="preserve">PICO CW29</t>
  </si>
  <si>
    <t xml:space="preserve">3M Scotchlite 8830</t>
  </si>
  <si>
    <t xml:space="preserve">14.7 g</t>
  </si>
  <si>
    <t xml:space="preserve">170824
17082401
170826
17082601
17062602
170901
170904</t>
  </si>
  <si>
    <t xml:space="preserve">Also Counted as PICO 70</t>
  </si>
  <si>
    <t xml:space="preserve">66.06 ppb</t>
  </si>
  <si>
    <t xml:space="preserve">4.00 ppb</t>
  </si>
  <si>
    <t xml:space="preserve">5.61 ppb</t>
  </si>
  <si>
    <t xml:space="preserve">2.12 ppb</t>
  </si>
  <si>
    <t xml:space="preserve">96.11 ppb</t>
  </si>
  <si>
    <t xml:space="preserve">11.53 ppb</t>
  </si>
  <si>
    <t xml:space="preserve">73.99 ppb</t>
  </si>
  <si>
    <t xml:space="preserve">6.46 ppb</t>
  </si>
  <si>
    <t xml:space="preserve">61.18 ppb</t>
  </si>
  <si>
    <t xml:space="preserve">13.00 ppb</t>
  </si>
  <si>
    <t xml:space="preserve">26.50 ppb</t>
  </si>
  <si>
    <t xml:space="preserve">11.08 ppm</t>
  </si>
  <si>
    <t xml:space="preserve">2.75 ppm</t>
  </si>
  <si>
    <t xml:space="preserve">PICO CW30</t>
  </si>
  <si>
    <t xml:space="preserve">NB PZT Piezeos 5mm diameter and 8.7 mm high</t>
  </si>
  <si>
    <t xml:space="preserve">&lt;140.73</t>
  </si>
  <si>
    <t xml:space="preserve">Sept 2017 Batch 
11 piezos</t>
  </si>
  <si>
    <t xml:space="preserve">5.50 ppb</t>
  </si>
  <si>
    <t xml:space="preserve">1.44 ppb</t>
  </si>
  <si>
    <t xml:space="preserve">1.42 ppb</t>
  </si>
  <si>
    <t xml:space="preserve">0.90 ppb</t>
  </si>
  <si>
    <t xml:space="preserve">14.16 ppb</t>
  </si>
  <si>
    <t xml:space="preserve">5.14 ppb</t>
  </si>
  <si>
    <t xml:space="preserve">4.71 ppb</t>
  </si>
  <si>
    <t xml:space="preserve">2.60 ppb</t>
  </si>
  <si>
    <t xml:space="preserve">6.06 ppb</t>
  </si>
  <si>
    <t xml:space="preserve">47.35 ppb</t>
  </si>
  <si>
    <t xml:space="preserve">4.72 ppb</t>
  </si>
  <si>
    <t xml:space="preserve">PICO CW31</t>
  </si>
  <si>
    <t xml:space="preserve">Solder No-Clean 18 AWG 63/37 1 LB
Part No: KE1402-ND
Mfg PN: 24-6337-8814</t>
  </si>
  <si>
    <t xml:space="preserve">15.0 g</t>
  </si>
  <si>
    <t xml:space="preserve">&lt;38.93</t>
  </si>
  <si>
    <t xml:space="preserve">&lt;67.93</t>
  </si>
  <si>
    <t xml:space="preserve">,22.13</t>
  </si>
  <si>
    <t xml:space="preserve">&lt;31.07</t>
  </si>
  <si>
    <t xml:space="preserve">&lt;101.60</t>
  </si>
  <si>
    <t xml:space="preserve">&lt;461.00</t>
  </si>
  <si>
    <t xml:space="preserve">Solder Wire</t>
  </si>
  <si>
    <t xml:space="preserve">Kester Solder (vendor Digi-Key)</t>
  </si>
  <si>
    <t xml:space="preserve">&lt;3.15 ppb</t>
  </si>
  <si>
    <t xml:space="preserve">&lt;5.50 ppb</t>
  </si>
  <si>
    <t xml:space="preserve">&lt;38.96 ppb</t>
  </si>
  <si>
    <t xml:space="preserve">&lt;7.64 ppb</t>
  </si>
  <si>
    <t xml:space="preserve">&lt;24.99 ppb</t>
  </si>
  <si>
    <t xml:space="preserve">1.80 ppm</t>
  </si>
  <si>
    <t xml:space="preserve">0.10 ppm</t>
  </si>
  <si>
    <t xml:space="preserve">PICO CW32</t>
  </si>
  <si>
    <t xml:space="preserve">Wire Bus Bar 16AWG
Part No.: 295 SV005-ND</t>
  </si>
  <si>
    <t xml:space="preserve">180227
080305</t>
  </si>
  <si>
    <t xml:space="preserve">&lt;4.05</t>
  </si>
  <si>
    <t xml:space="preserve">&lt;101.62</t>
  </si>
  <si>
    <t xml:space="preserve">&lt;252.91</t>
  </si>
  <si>
    <t xml:space="preserve">Tin coated copper wire</t>
  </si>
  <si>
    <t xml:space="preserve">Alpha Wire (vendor Digi-Key)</t>
  </si>
  <si>
    <t xml:space="preserve">1.15 ppb</t>
  </si>
  <si>
    <t xml:space="preserve">1.30 ppb</t>
  </si>
  <si>
    <t xml:space="preserve">0.98 ppb</t>
  </si>
  <si>
    <t xml:space="preserve">1.12 ppb</t>
  </si>
  <si>
    <t xml:space="preserve">&lt;7.14 ppb</t>
  </si>
  <si>
    <t xml:space="preserve">3.65 ppb</t>
  </si>
  <si>
    <t xml:space="preserve">2.79 ppb</t>
  </si>
  <si>
    <t xml:space="preserve">&lt;25.00 ppb</t>
  </si>
  <si>
    <t xml:space="preserve">242.89 ppb</t>
  </si>
  <si>
    <t xml:space="preserve">15.76 ppb</t>
  </si>
  <si>
    <t xml:space="preserve">PICO CW33</t>
  </si>
  <si>
    <t xml:space="preserve">304 Pieces of Fiducial Marks for PICO 40L</t>
  </si>
  <si>
    <t xml:space="preserve">0.122 g</t>
  </si>
  <si>
    <t xml:space="preserve">180628
180629
180710</t>
  </si>
  <si>
    <t xml:space="preserve">&lt;1270.49</t>
  </si>
  <si>
    <t xml:space="preserve">&lt;7344.26</t>
  </si>
  <si>
    <t xml:space="preserve">&lt;13122.95</t>
  </si>
  <si>
    <t xml:space="preserve">Fiducial Marks</t>
  </si>
  <si>
    <t xml:space="preserve">401 ug per mark</t>
  </si>
  <si>
    <t xml:space="preserve">65.17 ppb</t>
  </si>
  <si>
    <t xml:space="preserve">153.45 ppb</t>
  </si>
  <si>
    <t xml:space="preserve">&lt;102.91 ppb</t>
  </si>
  <si>
    <t xml:space="preserve">336.77 ppb</t>
  </si>
  <si>
    <t xml:space="preserve">473.15 ppb</t>
  </si>
  <si>
    <t xml:space="preserve">720.34 ppb</t>
  </si>
  <si>
    <t xml:space="preserve">300.31 ppb</t>
  </si>
  <si>
    <t xml:space="preserve">&lt;1806.69 ppb</t>
  </si>
  <si>
    <t xml:space="preserve">136.11 ppb</t>
  </si>
  <si>
    <t xml:space="preserve">219.76 ppb</t>
  </si>
  <si>
    <t xml:space="preserve">PICO CW34</t>
  </si>
  <si>
    <t xml:space="preserve">To be used to suspend the copper coils and retro-reflector</t>
  </si>
  <si>
    <t xml:space="preserve">14.1 g</t>
  </si>
  <si>
    <t xml:space="preserve">180713
180717
180730
18073001</t>
  </si>
  <si>
    <t xml:space="preserve">&lt;28.97</t>
  </si>
  <si>
    <t xml:space="preserve">&lt;34.89</t>
  </si>
  <si>
    <t xml:space="preserve">&lt;236.70</t>
  </si>
  <si>
    <t xml:space="preserve">316 Stainless Steel Bar</t>
  </si>
  <si>
    <t xml:space="preserve">McMaster Carr</t>
  </si>
  <si>
    <t xml:space="preserve">PICO CW35</t>
  </si>
  <si>
    <t xml:space="preserve">52.3 g</t>
  </si>
  <si>
    <t xml:space="preserve">18082801
180829
180830
180904
18090401
180905
180920</t>
  </si>
  <si>
    <t xml:space="preserve">&lt;7.08</t>
  </si>
  <si>
    <t xml:space="preserve">&lt;18.05</t>
  </si>
  <si>
    <t xml:space="preserve">Batch: 2018-07-15
40 piezos</t>
  </si>
  <si>
    <t xml:space="preserve">1.3075 g / Piezo</t>
  </si>
  <si>
    <t xml:space="preserve">PICO CW36</t>
  </si>
  <si>
    <t xml:space="preserve">18.1 g</t>
  </si>
  <si>
    <t xml:space="preserve">181113
181124</t>
  </si>
  <si>
    <t xml:space="preserve">&lt;8.80</t>
  </si>
  <si>
    <t xml:space="preserve">Batch: 2018-11-04
14 piezos</t>
  </si>
  <si>
    <t xml:space="preserve">1.293 g / Piezo</t>
  </si>
  <si>
    <t xml:space="preserve">PICO CW37</t>
  </si>
  <si>
    <t xml:space="preserve">6.7g</t>
  </si>
  <si>
    <t xml:space="preserve">190402
190413</t>
  </si>
  <si>
    <t xml:space="preserve">&lt;50.00</t>
  </si>
  <si>
    <t xml:space="preserve">&lt;16.79</t>
  </si>
  <si>
    <t xml:space="preserve">&lt;7.16</t>
  </si>
  <si>
    <t xml:space="preserve">&lt;59.61</t>
  </si>
  <si>
    <t xml:space="preserve">&lt;53.12</t>
  </si>
  <si>
    <t xml:space="preserve">&lt;264.80</t>
  </si>
  <si>
    <t xml:space="preserve">Acetal Plastic Rod</t>
  </si>
  <si>
    <t xml:space="preserve">PICO CW38</t>
  </si>
  <si>
    <t xml:space="preserve">50 Piezos</t>
  </si>
  <si>
    <t xml:space="preserve">69.3 g</t>
  </si>
  <si>
    <t xml:space="preserve">&lt;10.97</t>
  </si>
  <si>
    <t xml:space="preserve">June 2019 Batch</t>
  </si>
  <si>
    <t xml:space="preserve">1.386 g / piezo</t>
  </si>
  <si>
    <t xml:space="preserve">PICO CW39</t>
  </si>
  <si>
    <t xml:space="preserve">Loctite/Henkel</t>
  </si>
  <si>
    <t xml:space="preserve">3.0 g</t>
  </si>
  <si>
    <t xml:space="preserve">Results:</t>
  </si>
  <si>
    <t xml:space="preserve">40K</t>
  </si>
  <si>
    <t xml:space="preserve">60Co</t>
  </si>
  <si>
    <t xml:space="preserve">Lead-free Solder Wire</t>
  </si>
  <si>
    <t xml:space="preserve">ID: C511 97SC 3C</t>
  </si>
  <si>
    <t xml:space="preserve">&lt;19.57</t>
  </si>
  <si>
    <t xml:space="preserve">&lt;25.84</t>
  </si>
  <si>
    <t xml:space="preserve">&lt;138.60</t>
  </si>
  <si>
    <t xml:space="preserve">&lt;108.30</t>
  </si>
  <si>
    <t xml:space="preserve">Diameter: 0.56 mm</t>
  </si>
  <si>
    <t xml:space="preserve">This is the standard background to be subtracted from samples beginning on May 25, 2018</t>
  </si>
  <si>
    <t xml:space="preserve">210Pb:</t>
  </si>
  <si>
    <t xml:space="preserve">7Be:</t>
  </si>
  <si>
    <t xml:space="preserve">54Mn:</t>
  </si>
  <si>
    <t xml:space="preserve">228Ac:</t>
  </si>
  <si>
    <t xml:space="preserve">&lt;63.81</t>
  </si>
  <si>
    <t xml:space="preserve">PICO CW40</t>
  </si>
  <si>
    <t xml:space="preserve">5.8 g</t>
  </si>
  <si>
    <t xml:space="preserve">220928
22100601
221012</t>
  </si>
  <si>
    <t xml:space="preserve">Sn: 95.5,  Ag: 3.0, Cu: 0.4</t>
  </si>
  <si>
    <t xml:space="preserve">&lt;9.37</t>
  </si>
  <si>
    <t xml:space="preserve">&lt;23.78</t>
  </si>
  <si>
    <t xml:space="preserve">&lt;45.48</t>
  </si>
  <si>
    <t xml:space="preserve">&lt;10.81</t>
  </si>
  <si>
    <t xml:space="preserve">24-7068-6403
Lot No: 02136567L</t>
  </si>
  <si>
    <t xml:space="preserve">&lt;82.19</t>
  </si>
  <si>
    <t xml:space="preserve">&lt;5.16</t>
  </si>
  <si>
    <t xml:space="preserve">PICO CW41</t>
  </si>
  <si>
    <t xml:space="preserve">Exocor</t>
  </si>
  <si>
    <t xml:space="preserve">65.7 g</t>
  </si>
  <si>
    <t xml:space="preserve">221109
221121</t>
  </si>
  <si>
    <t xml:space="preserve">TIG Filler Rod</t>
  </si>
  <si>
    <t xml:space="preserve">Executive 316L</t>
  </si>
  <si>
    <t xml:space="preserve">&lt;2.65</t>
  </si>
  <si>
    <t xml:space="preserve">&lt;21.11</t>
  </si>
  <si>
    <t xml:space="preserve">&lt;23.15</t>
  </si>
  <si>
    <t xml:space="preserve">&lt;5.64</t>
  </si>
  <si>
    <t xml:space="preserve">&lt;1.26</t>
  </si>
  <si>
    <t xml:space="preserve">2-36” Welding filler rod cut into 8 cm sections</t>
  </si>
  <si>
    <t xml:space="preserve">57Co</t>
  </si>
  <si>
    <t xml:space="preserve">58Co</t>
  </si>
  <si>
    <t xml:space="preserve">&lt;356.90</t>
  </si>
  <si>
    <t xml:space="preserve">PICO CW42</t>
  </si>
  <si>
    <t xml:space="preserve">Lincoln</t>
  </si>
  <si>
    <t xml:space="preserve">71.3 g</t>
  </si>
  <si>
    <t xml:space="preserve">221123
221128</t>
  </si>
  <si>
    <t xml:space="preserve">316L</t>
  </si>
  <si>
    <t xml:space="preserve">&lt;1.78</t>
  </si>
  <si>
    <t xml:space="preserve">&lt;25.37</t>
  </si>
  <si>
    <t xml:space="preserve">&lt;7.68</t>
  </si>
  <si>
    <t xml:space="preserve">&lt;4.60</t>
  </si>
  <si>
    <t xml:space="preserve">&lt;951.70</t>
  </si>
  <si>
    <t xml:space="preserve">&lt;9.71</t>
  </si>
  <si>
    <t xml:space="preserve">PICO CW43</t>
  </si>
  <si>
    <t xml:space="preserve">Flux Coated</t>
  </si>
  <si>
    <t xml:space="preserve">96.3 g</t>
  </si>
  <si>
    <t xml:space="preserve">221130
221201</t>
  </si>
  <si>
    <t xml:space="preserve">&lt;12.70</t>
  </si>
  <si>
    <t xml:space="preserve">&lt;38.73</t>
  </si>
  <si>
    <t xml:space="preserve">&lt;123.50</t>
  </si>
  <si>
    <t xml:space="preserve">&lt;25.81</t>
  </si>
  <si>
    <t xml:space="preserve">&lt;15.37</t>
  </si>
  <si>
    <t xml:space="preserve">PICO CW44</t>
  </si>
  <si>
    <t xml:space="preserve">97.1 g</t>
  </si>
  <si>
    <t xml:space="preserve">Executive 316/316L</t>
  </si>
  <si>
    <t xml:space="preserve">&lt;27.13</t>
  </si>
  <si>
    <t xml:space="preserve">&lt;44.24</t>
  </si>
  <si>
    <t xml:space="preserve">&lt;6.56</t>
  </si>
  <si>
    <t xml:space="preserve">&lt;2.36</t>
  </si>
  <si>
    <t xml:space="preserve">3-36” Welding filler rod cut into 8 cm sections</t>
  </si>
  <si>
    <t xml:space="preserve">&lt;4.40</t>
  </si>
  <si>
    <t xml:space="preserve">&lt;0.75</t>
  </si>
  <si>
    <t xml:space="preserve">PICO CW45</t>
  </si>
  <si>
    <t xml:space="preserve">PICO Heating Element Circuit Boards</t>
  </si>
  <si>
    <t xml:space="preserve">2.2 g</t>
  </si>
  <si>
    <t xml:space="preserve">Polyimide Circuit Boards</t>
  </si>
  <si>
    <t xml:space="preserve">&lt;16.91</t>
  </si>
  <si>
    <t xml:space="preserve">&lt;258.90</t>
  </si>
  <si>
    <t xml:space="preserve">&lt;193.80</t>
  </si>
  <si>
    <t xml:space="preserve">&lt;40.27</t>
  </si>
  <si>
    <t xml:space="preserve">&lt;1587.00</t>
  </si>
  <si>
    <t xml:space="preserve">&lt;124.00</t>
  </si>
  <si>
    <t xml:space="preserve">&lt;24.31</t>
  </si>
  <si>
    <t xml:space="preserve">&lt;95.26</t>
  </si>
  <si>
    <t xml:space="preserve">PICO CW46</t>
  </si>
  <si>
    <t xml:space="preserve">SAC305 No-Clean T3 Solder Paste</t>
  </si>
  <si>
    <t xml:space="preserve">35.721 g</t>
  </si>
  <si>
    <t xml:space="preserve">Chip Quick Solder Paste</t>
  </si>
  <si>
    <t xml:space="preserve">Type: SMD291SNL50T3</t>
  </si>
  <si>
    <t xml:space="preserve">&lt;7.47</t>
  </si>
  <si>
    <t xml:space="preserve">&lt;220.60</t>
  </si>
  <si>
    <t xml:space="preserve">&lt;2.87</t>
  </si>
  <si>
    <t xml:space="preserve">&lt;13.26</t>
  </si>
  <si>
    <t xml:space="preserve">&lt;3.15</t>
  </si>
  <si>
    <t xml:space="preserve">Lot No.: 520005-19986</t>
  </si>
  <si>
    <t xml:space="preserve">&lt;25.21</t>
  </si>
  <si>
    <t xml:space="preserve">&lt;4.50</t>
  </si>
  <si>
    <t xml:space="preserve">PICO CW47</t>
  </si>
  <si>
    <t xml:space="preserve">T4 – Halogen &amp; Pb Free</t>
  </si>
  <si>
    <t xml:space="preserve">22.90 g</t>
  </si>
  <si>
    <t xml:space="preserve">231228
240105
240117</t>
  </si>
  <si>
    <t xml:space="preserve">Loctite Solder Paste</t>
  </si>
  <si>
    <t xml:space="preserve">PN: GC 10 SAC305T4 885V 52K</t>
  </si>
  <si>
    <t xml:space="preserve">&lt;2.99</t>
  </si>
  <si>
    <t xml:space="preserve">&lt;140.70</t>
  </si>
  <si>
    <t xml:space="preserve">&lt;5.70</t>
  </si>
  <si>
    <t xml:space="preserve">&lt;177.30</t>
  </si>
  <si>
    <t xml:space="preserve">&lt;18.55</t>
  </si>
  <si>
    <t xml:space="preserve">&lt;5.80</t>
  </si>
  <si>
    <t xml:space="preserve">Batch No: A733040271</t>
  </si>
  <si>
    <t xml:space="preserve">&lt;29.52</t>
  </si>
  <si>
    <t xml:space="preserve">&lt;2.24</t>
  </si>
  <si>
    <t xml:space="preserve">PICO CW48</t>
  </si>
  <si>
    <t xml:space="preserve">Type: EP21TDCS-LO Part A</t>
  </si>
  <si>
    <t xml:space="preserve">5.971 g</t>
  </si>
  <si>
    <t xml:space="preserve">240226
240313</t>
  </si>
  <si>
    <t xml:space="preserve">MasterBond Epxoy Part A</t>
  </si>
  <si>
    <t xml:space="preserve">Lot: 225967</t>
  </si>
  <si>
    <t xml:space="preserve">&lt;8.96</t>
  </si>
  <si>
    <t xml:space="preserve">&lt;266.70</t>
  </si>
  <si>
    <t xml:space="preserve">&lt;64.07</t>
  </si>
  <si>
    <t xml:space="preserve">&lt;24.95</t>
  </si>
  <si>
    <t xml:space="preserve">&lt;9206.00</t>
  </si>
  <si>
    <t xml:space="preserve">&lt;112.80</t>
  </si>
  <si>
    <t xml:space="preserve">&lt;10.88</t>
  </si>
  <si>
    <t xml:space="preserve">PICO CW49</t>
  </si>
  <si>
    <t xml:space="preserve">Type: EP21TDCS-LO Part B</t>
  </si>
  <si>
    <t xml:space="preserve">6.900 g</t>
  </si>
  <si>
    <t xml:space="preserve">230315
23031801</t>
  </si>
  <si>
    <t xml:space="preserve">MasterBond Epxoy Part B</t>
  </si>
  <si>
    <t xml:space="preserve">&lt;13.84</t>
  </si>
  <si>
    <t xml:space="preserve">&lt;138.70</t>
  </si>
  <si>
    <t xml:space="preserve">&lt;2.97</t>
  </si>
  <si>
    <t xml:space="preserve">&lt;23.88</t>
  </si>
  <si>
    <t xml:space="preserve">&lt;62.81</t>
  </si>
  <si>
    <t xml:space="preserve">&lt;18.71</t>
  </si>
  <si>
    <t xml:space="preserve">&lt;19.84</t>
  </si>
  <si>
    <t xml:space="preserve">&lt;36.37</t>
  </si>
  <si>
    <t xml:space="preserve">PICO CW50</t>
  </si>
  <si>
    <t xml:space="preserve">Type: TMP1826DGKR</t>
  </si>
  <si>
    <t xml:space="preserve">0.253 g</t>
  </si>
  <si>
    <t xml:space="preserve">240411
240419
240422</t>
  </si>
  <si>
    <t xml:space="preserve">Texas Instruments Temperature Sensors</t>
  </si>
  <si>
    <t xml:space="preserve">One-Wire temperature sensors</t>
  </si>
  <si>
    <t xml:space="preserve">&lt;129.40</t>
  </si>
  <si>
    <t xml:space="preserve">&lt;1935.00</t>
  </si>
  <si>
    <t xml:space="preserve">&lt;251.00</t>
  </si>
  <si>
    <t xml:space="preserve">&lt;1703.00</t>
  </si>
  <si>
    <t xml:space="preserve">10 units</t>
  </si>
  <si>
    <t xml:space="preserve">&lt;11930.00</t>
  </si>
  <si>
    <t xml:space="preserve">&lt;2127.00</t>
  </si>
  <si>
    <t xml:space="preserve">&lt;485.50</t>
  </si>
  <si>
    <t xml:space="preserve">PICO CW51</t>
  </si>
  <si>
    <t xml:space="preserve">Part Number: C0805X105K8RAC7210</t>
  </si>
  <si>
    <t xml:space="preserve">0.140 g</t>
  </si>
  <si>
    <t xml:space="preserve">KEMET Capacitors</t>
  </si>
  <si>
    <t xml:space="preserve">Type: 1uF 10V X7R 0805</t>
  </si>
  <si>
    <t xml:space="preserve">&lt;4973.00</t>
  </si>
  <si>
    <t xml:space="preserve">&lt;3045.00</t>
  </si>
  <si>
    <t xml:space="preserve">&lt;630.50</t>
  </si>
  <si>
    <t xml:space="preserve">13 units</t>
  </si>
  <si>
    <t xml:space="preserve">&lt;1982.00</t>
  </si>
  <si>
    <t xml:space="preserve">&lt;1404.00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</si>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</sst>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@"/>
    <numFmt numFmtId="171" formatCode="yyyy/mm/dd"/>
    <numFmt numFmtId="172" formatCode="[hh]:mm:ss"/>
    <numFmt numFmtId="173" formatCode="0.00%"/>
  </numFmts>
  <fonts count="26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b val="true"/>
      <sz val="8"/>
      <name val="Bitstream Vera Serif"/>
      <family val="1"/>
      <charset val="1"/>
    </font>
    <font>
      <sz val="7"/>
      <name val="Bitstream Vera Serif"/>
      <family val="1"/>
      <charset val="1"/>
    </font>
    <font>
      <sz val="9"/>
      <color rgb="FF000000"/>
      <name val="Bitstream Vera Serif"/>
      <family val="1"/>
      <charset val="1"/>
    </font>
    <font>
      <sz val="7"/>
      <color rgb="FF000000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9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CCCCCC"/>
        <bgColor rgb="FFCCCCFF"/>
      </patternFill>
    </fill>
    <fill>
      <patternFill patternType="solid">
        <fgColor rgb="FFFFFBCC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000080"/>
      </left>
      <right/>
      <top style="thin">
        <color rgb="FF000080"/>
      </top>
      <bottom style="thin">
        <color rgb="FF000080"/>
      </bottom>
      <diagonal/>
    </border>
    <border diagonalUp="false" diagonalDown="false"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 diagonalUp="false" diagonalDown="false">
      <left/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21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14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0" fontId="15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14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5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4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1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14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9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4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1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4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5" fillId="1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well/PICO/cw37/cw37.html" TargetMode="External"/><Relationship Id="rId2" Type="http://schemas.openxmlformats.org/officeDocument/2006/relationships/hyperlink" Target="https://www.snolab.ca/users/services/gamma-assay/well/PICO/cw38/cw38.html" TargetMode="External"/><Relationship Id="rId3" Type="http://schemas.openxmlformats.org/officeDocument/2006/relationships/hyperlink" Target="https://www.snolab.ca/users/services/gamma-assay/well/PICO/cw39/cw39.html" TargetMode="External"/><Relationship Id="rId4" Type="http://schemas.openxmlformats.org/officeDocument/2006/relationships/hyperlink" Target="https://www.snolab.ca/users/services/gamma-assay/well/PICO/cw40/cw40.html" TargetMode="External"/><Relationship Id="rId5" Type="http://schemas.openxmlformats.org/officeDocument/2006/relationships/hyperlink" Target="https://www.snolab.ca/users/services/gamma-assay/well/PICO/cw41/cw41.html" TargetMode="External"/><Relationship Id="rId6" Type="http://schemas.openxmlformats.org/officeDocument/2006/relationships/hyperlink" Target="https://www.snolab.ca/users/services/gamma-assay/well/PICO/cw42/cw42.html" TargetMode="External"/><Relationship Id="rId7" Type="http://schemas.openxmlformats.org/officeDocument/2006/relationships/hyperlink" Target="https://www.snolab.ca/users/services/gamma-assay/well/PICO/cw43/cw43.html" TargetMode="External"/><Relationship Id="rId8" Type="http://schemas.openxmlformats.org/officeDocument/2006/relationships/hyperlink" Target="https://www.snolab.ca/users/services/gamma-assay/well/PICO/cw44/cw44.html" TargetMode="External"/><Relationship Id="rId9" Type="http://schemas.openxmlformats.org/officeDocument/2006/relationships/hyperlink" Target="https://www.snolab.ca/users/services/gamma-assay/well/PICO/cw45/cw45.html" TargetMode="External"/><Relationship Id="rId10" Type="http://schemas.openxmlformats.org/officeDocument/2006/relationships/hyperlink" Target="https://www.snolab.ca/users/services/gamma-assay/well/PICO/cw46/cw46.html" TargetMode="External"/><Relationship Id="rId11" Type="http://schemas.openxmlformats.org/officeDocument/2006/relationships/hyperlink" Target="https://www.snolab.ca/users/services/gamma-assay/well/PICO/cw47/cw47.html" TargetMode="External"/><Relationship Id="rId12" Type="http://schemas.openxmlformats.org/officeDocument/2006/relationships/hyperlink" Target="https://www.snolab.ca/users/services/gamma-assay/well/PICO/cw48/cw48.html" TargetMode="External"/><Relationship Id="rId13" Type="http://schemas.openxmlformats.org/officeDocument/2006/relationships/hyperlink" Target="https://www.snolab.ca/users/services/gamma-assay/well/PICO/cw49/cw49.html" TargetMode="External"/><Relationship Id="rId14" Type="http://schemas.openxmlformats.org/officeDocument/2006/relationships/hyperlink" Target="https://www.snolab.ca/users/services/gamma-assay/well/PICO/cw50/cw50.html" TargetMode="External"/><Relationship Id="rId15" Type="http://schemas.openxmlformats.org/officeDocument/2006/relationships/hyperlink" Target="https://www.snolab.ca/users/services/gamma-assay/well/PICO/cw51/cw5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188"/>
  <sheetViews>
    <sheetView showFormulas="false" showGridLines="true" showRowColHeaders="true" showZeros="true" rightToLeft="false" tabSelected="true" showOutlineSymbols="true" defaultGridColor="true" view="normal" topLeftCell="A169" colorId="64" zoomScale="90" zoomScaleNormal="90" zoomScalePageLayoutView="100" workbookViewId="0">
      <selection pane="topLeft" activeCell="B176" activeCellId="0" sqref="B176"/>
    </sheetView>
  </sheetViews>
  <sheetFormatPr defaultColWidth="9.421875" defaultRowHeight="12.8" zeroHeight="false" outlineLevelRow="0" outlineLevelCol="0"/>
  <cols>
    <col collapsed="false" customWidth="true" hidden="false" outlineLevel="0" max="1" min="1" style="1" width="13.4"/>
    <col collapsed="false" customWidth="true" hidden="false" outlineLevel="0" max="2" min="2" style="1" width="14.4"/>
    <col collapsed="false" customWidth="true" hidden="false" outlineLevel="0" max="3" min="3" style="1" width="7.53"/>
    <col collapsed="false" customWidth="true" hidden="false" outlineLevel="0" max="4" min="4" style="1" width="8.4"/>
    <col collapsed="false" customWidth="true" hidden="false" outlineLevel="0" max="5" min="5" style="1" width="11.58"/>
    <col collapsed="false" customWidth="true" hidden="false" outlineLevel="0" max="6" min="6" style="2" width="10.4"/>
    <col collapsed="false" customWidth="true" hidden="false" outlineLevel="0" max="7" min="7" style="1" width="10.4"/>
    <col collapsed="false" customWidth="false" hidden="false" outlineLevel="0" max="8" min="8" style="1" width="9.4"/>
    <col collapsed="false" customWidth="true" hidden="false" outlineLevel="0" max="9" min="9" style="1" width="8.4"/>
    <col collapsed="false" customWidth="false" hidden="false" outlineLevel="0" max="10" min="10" style="1" width="9.47"/>
    <col collapsed="false" customWidth="true" hidden="false" outlineLevel="0" max="11" min="11" style="1" width="11.39"/>
    <col collapsed="false" customWidth="false" hidden="false" outlineLevel="0" max="12" min="12" style="1" width="9.4"/>
    <col collapsed="false" customWidth="true" hidden="false" outlineLevel="0" max="13" min="13" style="1" width="8.4"/>
    <col collapsed="false" customWidth="false" hidden="false" outlineLevel="0" max="14" min="14" style="1" width="9.4"/>
    <col collapsed="false" customWidth="true" hidden="false" outlineLevel="0" max="15" min="15" style="1" width="5.4"/>
    <col collapsed="false" customWidth="false" hidden="false" outlineLevel="0" max="17" min="16" style="1" width="9.4"/>
    <col collapsed="false" customWidth="true" hidden="false" outlineLevel="0" max="18" min="18" style="1" width="6.39"/>
    <col collapsed="false" customWidth="true" hidden="false" outlineLevel="0" max="19" min="19" style="1" width="8.4"/>
    <col collapsed="false" customWidth="true" hidden="false" outlineLevel="0" max="20" min="20" style="1" width="11.39"/>
    <col collapsed="false" customWidth="true" hidden="false" outlineLevel="0" max="21" min="21" style="1" width="5.4"/>
    <col collapsed="false" customWidth="false" hidden="false" outlineLevel="0" max="23" min="22" style="1" width="9.4"/>
    <col collapsed="false" customWidth="true" hidden="false" outlineLevel="0" max="24" min="24" style="1" width="5.4"/>
    <col collapsed="false" customWidth="true" hidden="false" outlineLevel="0" max="25" min="25" style="1" width="8.4"/>
    <col collapsed="false" customWidth="false" hidden="false" outlineLevel="0" max="26" min="26" style="1" width="9.4"/>
    <col collapsed="false" customWidth="true" hidden="false" outlineLevel="0" max="27" min="27" style="1" width="5.4"/>
    <col collapsed="false" customWidth="false" hidden="false" outlineLevel="0" max="28" min="28" style="1" width="9.4"/>
    <col collapsed="false" customWidth="true" hidden="false" outlineLevel="0" max="29" min="29" style="1" width="6.78"/>
    <col collapsed="false" customWidth="true" hidden="false" outlineLevel="0" max="30" min="30" style="1" width="3.4"/>
    <col collapsed="false" customWidth="true" hidden="false" outlineLevel="0" max="31" min="31" style="1" width="8.4"/>
    <col collapsed="false" customWidth="false" hidden="false" outlineLevel="0" max="257" min="32" style="3" width="9.4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2.8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</row>
    <row r="12" customFormat="false" ht="12.8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</row>
    <row r="13" customFormat="false" ht="12.65" hidden="false" customHeight="tru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4"/>
      <c r="AE13" s="14"/>
    </row>
    <row r="14" customFormat="false" ht="8.2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</row>
    <row r="15" s="3" customFormat="true" ht="26.95" hidden="false" customHeight="true" outlineLevel="0" collapsed="false">
      <c r="A15" s="15" t="s">
        <v>20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</row>
    <row r="16" s="3" customFormat="true" ht="38.05" hidden="false" customHeight="true" outlineLevel="0" collapsed="false">
      <c r="A16" s="18" t="s">
        <v>21</v>
      </c>
      <c r="B16" s="18" t="s">
        <v>22</v>
      </c>
      <c r="C16" s="18" t="s">
        <v>23</v>
      </c>
      <c r="D16" s="18" t="s">
        <v>24</v>
      </c>
      <c r="E16" s="18" t="s">
        <v>25</v>
      </c>
      <c r="F16" s="19" t="s">
        <v>26</v>
      </c>
      <c r="G16" s="18"/>
      <c r="H16" s="20"/>
      <c r="I16" s="21" t="s">
        <v>27</v>
      </c>
      <c r="J16" s="22"/>
      <c r="K16" s="20"/>
      <c r="L16" s="21" t="s">
        <v>28</v>
      </c>
      <c r="M16" s="22"/>
      <c r="N16" s="20"/>
      <c r="O16" s="21" t="s">
        <v>29</v>
      </c>
      <c r="P16" s="22"/>
      <c r="Q16" s="20"/>
      <c r="R16" s="21" t="s">
        <v>30</v>
      </c>
      <c r="S16" s="22"/>
      <c r="T16" s="23"/>
      <c r="U16" s="21" t="s">
        <v>31</v>
      </c>
      <c r="V16" s="22"/>
      <c r="W16" s="20"/>
      <c r="X16" s="21" t="s">
        <v>32</v>
      </c>
      <c r="Y16" s="22"/>
      <c r="Z16" s="20"/>
      <c r="AA16" s="21" t="s">
        <v>33</v>
      </c>
      <c r="AB16" s="22"/>
      <c r="AC16" s="18" t="s">
        <v>34</v>
      </c>
      <c r="AD16" s="18"/>
      <c r="AE16" s="18"/>
    </row>
    <row r="17" customFormat="false" ht="44.75" hidden="false" customHeight="true" outlineLevel="0" collapsed="false">
      <c r="A17" s="24" t="s">
        <v>35</v>
      </c>
      <c r="B17" s="24" t="s">
        <v>36</v>
      </c>
      <c r="C17" s="25" t="s">
        <v>37</v>
      </c>
      <c r="D17" s="26" t="n">
        <v>15.532</v>
      </c>
      <c r="E17" s="27" t="s">
        <v>38</v>
      </c>
      <c r="F17" s="28" t="n">
        <v>41646</v>
      </c>
      <c r="G17" s="29" t="s">
        <v>39</v>
      </c>
      <c r="H17" s="30" t="n">
        <v>1360.17</v>
      </c>
      <c r="I17" s="31" t="s">
        <v>40</v>
      </c>
      <c r="J17" s="32" t="n">
        <v>68.28</v>
      </c>
      <c r="K17" s="30" t="n">
        <v>5.35</v>
      </c>
      <c r="L17" s="31" t="s">
        <v>40</v>
      </c>
      <c r="M17" s="32" t="n">
        <v>45.45</v>
      </c>
      <c r="N17" s="30" t="n">
        <v>21.55</v>
      </c>
      <c r="O17" s="31" t="s">
        <v>40</v>
      </c>
      <c r="P17" s="32" t="n">
        <v>3.76</v>
      </c>
      <c r="Q17" s="30" t="n">
        <v>242.89</v>
      </c>
      <c r="R17" s="31" t="s">
        <v>40</v>
      </c>
      <c r="S17" s="32" t="n">
        <v>28.02</v>
      </c>
      <c r="T17" s="30" t="n">
        <v>141.82</v>
      </c>
      <c r="U17" s="31" t="s">
        <v>40</v>
      </c>
      <c r="V17" s="32" t="n">
        <v>82.07</v>
      </c>
      <c r="W17" s="33" t="s">
        <v>41</v>
      </c>
      <c r="X17" s="31"/>
      <c r="Y17" s="32"/>
      <c r="Z17" s="30" t="n">
        <v>1783.02</v>
      </c>
      <c r="AA17" s="31" t="s">
        <v>40</v>
      </c>
      <c r="AB17" s="32" t="n">
        <v>103.77</v>
      </c>
      <c r="AC17" s="34"/>
      <c r="AD17" s="34"/>
      <c r="AE17" s="34"/>
    </row>
    <row r="18" customFormat="false" ht="42.5" hidden="false" customHeight="true" outlineLevel="0" collapsed="false">
      <c r="A18" s="35" t="s">
        <v>42</v>
      </c>
      <c r="B18" s="35"/>
      <c r="C18" s="36" t="s">
        <v>43</v>
      </c>
      <c r="D18" s="37"/>
      <c r="E18" s="27"/>
      <c r="F18" s="38" t="n">
        <v>41662</v>
      </c>
      <c r="G18" s="29" t="s">
        <v>44</v>
      </c>
      <c r="H18" s="39" t="s">
        <v>45</v>
      </c>
      <c r="I18" s="31" t="s">
        <v>40</v>
      </c>
      <c r="J18" s="40" t="s">
        <v>46</v>
      </c>
      <c r="K18" s="39" t="s">
        <v>47</v>
      </c>
      <c r="L18" s="31" t="s">
        <v>40</v>
      </c>
      <c r="M18" s="40" t="s">
        <v>48</v>
      </c>
      <c r="N18" s="39" t="s">
        <v>49</v>
      </c>
      <c r="O18" s="31" t="s">
        <v>40</v>
      </c>
      <c r="P18" s="40" t="s">
        <v>50</v>
      </c>
      <c r="Q18" s="39" t="s">
        <v>51</v>
      </c>
      <c r="R18" s="31" t="s">
        <v>40</v>
      </c>
      <c r="S18" s="40" t="s">
        <v>52</v>
      </c>
      <c r="T18" s="39" t="s">
        <v>53</v>
      </c>
      <c r="U18" s="31" t="s">
        <v>40</v>
      </c>
      <c r="V18" s="40" t="s">
        <v>54</v>
      </c>
      <c r="W18" s="39"/>
      <c r="X18" s="31"/>
      <c r="Y18" s="40"/>
      <c r="Z18" s="39"/>
      <c r="AA18" s="31"/>
      <c r="AB18" s="40"/>
      <c r="AC18" s="41"/>
      <c r="AD18" s="31"/>
      <c r="AE18" s="42"/>
    </row>
    <row r="19" customFormat="false" ht="41.75" hidden="false" customHeight="true" outlineLevel="0" collapsed="false">
      <c r="A19" s="43" t="s">
        <v>55</v>
      </c>
      <c r="B19" s="43"/>
      <c r="C19" s="44" t="s">
        <v>56</v>
      </c>
      <c r="D19" s="45" t="n">
        <v>8.528</v>
      </c>
      <c r="E19" s="46" t="n">
        <v>140617</v>
      </c>
      <c r="F19" s="47" t="n">
        <v>41807</v>
      </c>
      <c r="G19" s="48" t="s">
        <v>39</v>
      </c>
      <c r="H19" s="49" t="n">
        <v>30.86</v>
      </c>
      <c r="I19" s="50" t="s">
        <v>40</v>
      </c>
      <c r="J19" s="51" t="n">
        <v>25.73</v>
      </c>
      <c r="K19" s="52" t="s">
        <v>57</v>
      </c>
      <c r="L19" s="50"/>
      <c r="M19" s="51"/>
      <c r="N19" s="49" t="n">
        <v>4.44</v>
      </c>
      <c r="O19" s="50" t="s">
        <v>40</v>
      </c>
      <c r="P19" s="51" t="n">
        <v>5.9</v>
      </c>
      <c r="Q19" s="49" t="n">
        <v>126.66</v>
      </c>
      <c r="R19" s="50" t="s">
        <v>40</v>
      </c>
      <c r="S19" s="51" t="n">
        <v>20.01</v>
      </c>
      <c r="T19" s="49" t="n">
        <v>17.82</v>
      </c>
      <c r="U19" s="50" t="s">
        <v>40</v>
      </c>
      <c r="V19" s="51" t="n">
        <v>44.79</v>
      </c>
      <c r="W19" s="53" t="s">
        <v>58</v>
      </c>
      <c r="X19" s="50"/>
      <c r="Y19" s="54"/>
      <c r="Z19" s="49" t="n">
        <v>513.51</v>
      </c>
      <c r="AA19" s="50" t="s">
        <v>40</v>
      </c>
      <c r="AB19" s="51" t="n">
        <v>60.81</v>
      </c>
      <c r="AC19" s="55"/>
      <c r="AD19" s="55"/>
      <c r="AE19" s="55"/>
    </row>
    <row r="20" customFormat="false" ht="42.5" hidden="false" customHeight="true" outlineLevel="0" collapsed="false">
      <c r="A20" s="56" t="s">
        <v>59</v>
      </c>
      <c r="B20" s="56" t="s">
        <v>60</v>
      </c>
      <c r="C20" s="56" t="s">
        <v>61</v>
      </c>
      <c r="D20" s="56"/>
      <c r="E20" s="57"/>
      <c r="F20" s="58" t="n">
        <v>41816</v>
      </c>
      <c r="G20" s="48" t="s">
        <v>44</v>
      </c>
      <c r="H20" s="59" t="s">
        <v>62</v>
      </c>
      <c r="I20" s="50" t="s">
        <v>40</v>
      </c>
      <c r="J20" s="60" t="s">
        <v>63</v>
      </c>
      <c r="K20" s="59" t="s">
        <v>64</v>
      </c>
      <c r="L20" s="50"/>
      <c r="M20" s="60"/>
      <c r="N20" s="59" t="s">
        <v>65</v>
      </c>
      <c r="O20" s="50" t="s">
        <v>40</v>
      </c>
      <c r="P20" s="60" t="s">
        <v>66</v>
      </c>
      <c r="Q20" s="59" t="s">
        <v>67</v>
      </c>
      <c r="R20" s="50" t="s">
        <v>40</v>
      </c>
      <c r="S20" s="60" t="s">
        <v>68</v>
      </c>
      <c r="T20" s="59" t="s">
        <v>69</v>
      </c>
      <c r="U20" s="50" t="s">
        <v>40</v>
      </c>
      <c r="V20" s="60" t="s">
        <v>70</v>
      </c>
      <c r="W20" s="59"/>
      <c r="X20" s="50"/>
      <c r="Y20" s="60"/>
      <c r="Z20" s="59"/>
      <c r="AA20" s="50"/>
      <c r="AB20" s="60"/>
      <c r="AC20" s="61"/>
      <c r="AD20" s="50"/>
      <c r="AE20" s="62"/>
    </row>
    <row r="21" customFormat="false" ht="44.75" hidden="false" customHeight="true" outlineLevel="0" collapsed="false">
      <c r="A21" s="24" t="s">
        <v>71</v>
      </c>
      <c r="B21" s="24" t="s">
        <v>72</v>
      </c>
      <c r="C21" s="25" t="s">
        <v>37</v>
      </c>
      <c r="D21" s="26" t="n">
        <v>5.958</v>
      </c>
      <c r="E21" s="63" t="n">
        <v>140626</v>
      </c>
      <c r="F21" s="64" t="n">
        <v>41816</v>
      </c>
      <c r="G21" s="29" t="s">
        <v>39</v>
      </c>
      <c r="H21" s="33" t="s">
        <v>73</v>
      </c>
      <c r="I21" s="31"/>
      <c r="J21" s="32"/>
      <c r="K21" s="30" t="n">
        <v>2.83</v>
      </c>
      <c r="L21" s="31" t="s">
        <v>40</v>
      </c>
      <c r="M21" s="32" t="n">
        <v>17.9</v>
      </c>
      <c r="N21" s="30" t="n">
        <v>6.13</v>
      </c>
      <c r="O21" s="31" t="s">
        <v>40</v>
      </c>
      <c r="P21" s="32" t="n">
        <v>8.26</v>
      </c>
      <c r="Q21" s="30" t="n">
        <v>10.11</v>
      </c>
      <c r="R21" s="31" t="s">
        <v>40</v>
      </c>
      <c r="S21" s="32" t="n">
        <v>18.75</v>
      </c>
      <c r="T21" s="30" t="n">
        <v>119.25</v>
      </c>
      <c r="U21" s="31" t="s">
        <v>40</v>
      </c>
      <c r="V21" s="32" t="n">
        <v>74.03</v>
      </c>
      <c r="W21" s="33" t="s">
        <v>74</v>
      </c>
      <c r="X21" s="31"/>
      <c r="Y21" s="32"/>
      <c r="Z21" s="30" t="n">
        <v>528.3</v>
      </c>
      <c r="AA21" s="31" t="s">
        <v>40</v>
      </c>
      <c r="AB21" s="32" t="n">
        <v>84.91</v>
      </c>
      <c r="AC21" s="34"/>
      <c r="AD21" s="34"/>
      <c r="AE21" s="34"/>
    </row>
    <row r="22" customFormat="false" ht="42.5" hidden="false" customHeight="true" outlineLevel="0" collapsed="false">
      <c r="A22" s="35" t="s">
        <v>75</v>
      </c>
      <c r="B22" s="35" t="s">
        <v>60</v>
      </c>
      <c r="C22" s="36"/>
      <c r="D22" s="37"/>
      <c r="E22" s="65"/>
      <c r="F22" s="38" t="n">
        <v>41822</v>
      </c>
      <c r="G22" s="29" t="s">
        <v>44</v>
      </c>
      <c r="H22" s="39" t="s">
        <v>76</v>
      </c>
      <c r="I22" s="31"/>
      <c r="J22" s="40"/>
      <c r="K22" s="39" t="s">
        <v>77</v>
      </c>
      <c r="L22" s="31" t="s">
        <v>40</v>
      </c>
      <c r="M22" s="40" t="s">
        <v>78</v>
      </c>
      <c r="N22" s="39" t="s">
        <v>79</v>
      </c>
      <c r="O22" s="31" t="s">
        <v>40</v>
      </c>
      <c r="P22" s="40" t="s">
        <v>80</v>
      </c>
      <c r="Q22" s="39" t="s">
        <v>81</v>
      </c>
      <c r="R22" s="31" t="s">
        <v>40</v>
      </c>
      <c r="S22" s="40" t="s">
        <v>82</v>
      </c>
      <c r="T22" s="39" t="s">
        <v>83</v>
      </c>
      <c r="U22" s="31" t="s">
        <v>40</v>
      </c>
      <c r="V22" s="40" t="s">
        <v>84</v>
      </c>
      <c r="W22" s="39"/>
      <c r="X22" s="31"/>
      <c r="Y22" s="40"/>
      <c r="Z22" s="39"/>
      <c r="AA22" s="31"/>
      <c r="AB22" s="40"/>
      <c r="AC22" s="41"/>
      <c r="AD22" s="31"/>
      <c r="AE22" s="42"/>
    </row>
    <row r="23" customFormat="false" ht="44.75" hidden="false" customHeight="true" outlineLevel="0" collapsed="false">
      <c r="A23" s="43" t="s">
        <v>85</v>
      </c>
      <c r="B23" s="43"/>
      <c r="C23" s="44" t="s">
        <v>86</v>
      </c>
      <c r="D23" s="45" t="n">
        <v>5.924</v>
      </c>
      <c r="E23" s="46" t="n">
        <v>140702</v>
      </c>
      <c r="F23" s="66" t="n">
        <v>41822</v>
      </c>
      <c r="G23" s="48" t="s">
        <v>39</v>
      </c>
      <c r="H23" s="49" t="n">
        <v>111.38</v>
      </c>
      <c r="I23" s="50" t="s">
        <v>40</v>
      </c>
      <c r="J23" s="51" t="n">
        <v>78.54</v>
      </c>
      <c r="K23" s="49" t="n">
        <v>32.69</v>
      </c>
      <c r="L23" s="50" t="s">
        <v>40</v>
      </c>
      <c r="M23" s="51" t="n">
        <v>41.6</v>
      </c>
      <c r="N23" s="49" t="n">
        <v>25.51</v>
      </c>
      <c r="O23" s="50" t="s">
        <v>40</v>
      </c>
      <c r="P23" s="51" t="n">
        <v>12.07</v>
      </c>
      <c r="Q23" s="49" t="n">
        <v>45.78</v>
      </c>
      <c r="R23" s="50" t="s">
        <v>40</v>
      </c>
      <c r="S23" s="51" t="n">
        <v>49.62</v>
      </c>
      <c r="T23" s="49" t="n">
        <v>25.96</v>
      </c>
      <c r="U23" s="50" t="s">
        <v>40</v>
      </c>
      <c r="V23" s="51" t="n">
        <v>155.38</v>
      </c>
      <c r="W23" s="52" t="s">
        <v>87</v>
      </c>
      <c r="X23" s="50"/>
      <c r="Y23" s="51"/>
      <c r="Z23" s="49" t="n">
        <v>75</v>
      </c>
      <c r="AA23" s="50" t="s">
        <v>40</v>
      </c>
      <c r="AB23" s="51" t="n">
        <v>125</v>
      </c>
      <c r="AC23" s="55"/>
      <c r="AD23" s="55"/>
      <c r="AE23" s="55"/>
    </row>
    <row r="24" customFormat="false" ht="42.5" hidden="false" customHeight="true" outlineLevel="0" collapsed="false">
      <c r="A24" s="56" t="s">
        <v>88</v>
      </c>
      <c r="B24" s="56"/>
      <c r="C24" s="67"/>
      <c r="D24" s="68"/>
      <c r="E24" s="69"/>
      <c r="F24" s="70" t="n">
        <v>41828</v>
      </c>
      <c r="G24" s="48" t="s">
        <v>44</v>
      </c>
      <c r="H24" s="59" t="s">
        <v>89</v>
      </c>
      <c r="I24" s="50" t="s">
        <v>40</v>
      </c>
      <c r="J24" s="60" t="s">
        <v>90</v>
      </c>
      <c r="K24" s="59" t="s">
        <v>91</v>
      </c>
      <c r="L24" s="50" t="s">
        <v>40</v>
      </c>
      <c r="M24" s="60" t="s">
        <v>92</v>
      </c>
      <c r="N24" s="59" t="s">
        <v>93</v>
      </c>
      <c r="O24" s="50" t="s">
        <v>40</v>
      </c>
      <c r="P24" s="60" t="s">
        <v>94</v>
      </c>
      <c r="Q24" s="59" t="s">
        <v>95</v>
      </c>
      <c r="R24" s="50" t="s">
        <v>40</v>
      </c>
      <c r="S24" s="60" t="s">
        <v>96</v>
      </c>
      <c r="T24" s="59" t="s">
        <v>97</v>
      </c>
      <c r="U24" s="50" t="s">
        <v>40</v>
      </c>
      <c r="V24" s="60" t="s">
        <v>98</v>
      </c>
      <c r="W24" s="59"/>
      <c r="X24" s="50"/>
      <c r="Y24" s="60"/>
      <c r="Z24" s="59"/>
      <c r="AA24" s="50"/>
      <c r="AB24" s="60"/>
      <c r="AC24" s="61"/>
      <c r="AD24" s="50"/>
      <c r="AE24" s="62"/>
    </row>
    <row r="25" customFormat="false" ht="43.85" hidden="false" customHeight="true" outlineLevel="0" collapsed="false">
      <c r="A25" s="24" t="s">
        <v>99</v>
      </c>
      <c r="B25" s="24" t="s">
        <v>100</v>
      </c>
      <c r="C25" s="25" t="s">
        <v>101</v>
      </c>
      <c r="D25" s="26" t="n">
        <v>2.861</v>
      </c>
      <c r="E25" s="63" t="n">
        <v>150514</v>
      </c>
      <c r="F25" s="71" t="n">
        <v>42138</v>
      </c>
      <c r="G25" s="29" t="s">
        <v>39</v>
      </c>
      <c r="H25" s="30" t="n">
        <v>781.913</v>
      </c>
      <c r="I25" s="72" t="s">
        <v>40</v>
      </c>
      <c r="J25" s="32" t="n">
        <v>103.064</v>
      </c>
      <c r="K25" s="30" t="n">
        <v>867.094</v>
      </c>
      <c r="L25" s="72" t="s">
        <v>40</v>
      </c>
      <c r="M25" s="32" t="n">
        <v>95.4</v>
      </c>
      <c r="N25" s="30" t="n">
        <v>80.071</v>
      </c>
      <c r="O25" s="72" t="s">
        <v>40</v>
      </c>
      <c r="P25" s="32" t="n">
        <v>16.503</v>
      </c>
      <c r="Q25" s="30" t="n">
        <v>2870.069</v>
      </c>
      <c r="R25" s="72" t="s">
        <v>40</v>
      </c>
      <c r="S25" s="32" t="n">
        <v>173.144</v>
      </c>
      <c r="T25" s="30" t="n">
        <v>1325.247</v>
      </c>
      <c r="U25" s="72" t="s">
        <v>40</v>
      </c>
      <c r="V25" s="32" t="n">
        <v>166.498</v>
      </c>
      <c r="W25" s="73" t="s">
        <v>102</v>
      </c>
      <c r="X25" s="72"/>
      <c r="Y25" s="74"/>
      <c r="Z25" s="30" t="n">
        <v>703.281</v>
      </c>
      <c r="AA25" s="72" t="s">
        <v>40</v>
      </c>
      <c r="AB25" s="32" t="n">
        <v>180.469</v>
      </c>
      <c r="AC25" s="12"/>
      <c r="AD25" s="12"/>
      <c r="AE25" s="12"/>
    </row>
    <row r="26" customFormat="false" ht="34.3" hidden="false" customHeight="true" outlineLevel="0" collapsed="false">
      <c r="A26" s="35" t="s">
        <v>103</v>
      </c>
      <c r="B26" s="35" t="s">
        <v>104</v>
      </c>
      <c r="C26" s="36"/>
      <c r="D26" s="37"/>
      <c r="E26" s="65"/>
      <c r="F26" s="75" t="n">
        <v>42141</v>
      </c>
      <c r="G26" s="29" t="s">
        <v>44</v>
      </c>
      <c r="H26" s="39" t="s">
        <v>105</v>
      </c>
      <c r="I26" s="31" t="s">
        <v>40</v>
      </c>
      <c r="J26" s="76" t="s">
        <v>106</v>
      </c>
      <c r="K26" s="33" t="s">
        <v>107</v>
      </c>
      <c r="L26" s="31" t="s">
        <v>40</v>
      </c>
      <c r="M26" s="76" t="s">
        <v>108</v>
      </c>
      <c r="N26" s="73" t="s">
        <v>109</v>
      </c>
      <c r="O26" s="31" t="s">
        <v>40</v>
      </c>
      <c r="P26" s="77" t="s">
        <v>110</v>
      </c>
      <c r="Q26" s="39" t="s">
        <v>111</v>
      </c>
      <c r="R26" s="31" t="s">
        <v>40</v>
      </c>
      <c r="S26" s="76" t="s">
        <v>112</v>
      </c>
      <c r="T26" s="33" t="s">
        <v>113</v>
      </c>
      <c r="U26" s="31" t="s">
        <v>40</v>
      </c>
      <c r="V26" s="76" t="s">
        <v>114</v>
      </c>
      <c r="W26" s="30"/>
      <c r="X26" s="31"/>
      <c r="Y26" s="32"/>
      <c r="Z26" s="33" t="s">
        <v>115</v>
      </c>
      <c r="AA26" s="31" t="s">
        <v>40</v>
      </c>
      <c r="AB26" s="40" t="s">
        <v>116</v>
      </c>
      <c r="AC26" s="39"/>
      <c r="AD26" s="31"/>
      <c r="AE26" s="40"/>
    </row>
    <row r="27" customFormat="false" ht="43.85" hidden="false" customHeight="true" outlineLevel="0" collapsed="false">
      <c r="A27" s="43" t="s">
        <v>117</v>
      </c>
      <c r="B27" s="43" t="s">
        <v>118</v>
      </c>
      <c r="C27" s="44" t="s">
        <v>119</v>
      </c>
      <c r="D27" s="45" t="n">
        <v>2.979</v>
      </c>
      <c r="E27" s="46" t="n">
        <v>150517</v>
      </c>
      <c r="F27" s="47" t="n">
        <v>42141</v>
      </c>
      <c r="G27" s="48" t="s">
        <v>39</v>
      </c>
      <c r="H27" s="49" t="n">
        <v>696.445</v>
      </c>
      <c r="I27" s="78" t="s">
        <v>40</v>
      </c>
      <c r="J27" s="51" t="n">
        <v>94.875</v>
      </c>
      <c r="K27" s="49" t="n">
        <v>869.438</v>
      </c>
      <c r="L27" s="78" t="s">
        <v>40</v>
      </c>
      <c r="M27" s="51" t="n">
        <v>98.115</v>
      </c>
      <c r="N27" s="53" t="n">
        <v>95.459</v>
      </c>
      <c r="O27" s="78" t="s">
        <v>40</v>
      </c>
      <c r="P27" s="54" t="n">
        <v>16.574</v>
      </c>
      <c r="Q27" s="49" t="n">
        <v>2896.707</v>
      </c>
      <c r="R27" s="78" t="s">
        <v>40</v>
      </c>
      <c r="S27" s="51" t="n">
        <v>178.268</v>
      </c>
      <c r="T27" s="49" t="n">
        <v>1511.974</v>
      </c>
      <c r="U27" s="78" t="s">
        <v>40</v>
      </c>
      <c r="V27" s="51" t="n">
        <v>171.319</v>
      </c>
      <c r="W27" s="52" t="s">
        <v>120</v>
      </c>
      <c r="X27" s="78"/>
      <c r="Y27" s="51"/>
      <c r="Z27" s="49" t="n">
        <v>758.171</v>
      </c>
      <c r="AA27" s="78" t="s">
        <v>40</v>
      </c>
      <c r="AB27" s="51" t="n">
        <v>177.668</v>
      </c>
      <c r="AC27" s="79"/>
      <c r="AD27" s="79"/>
      <c r="AE27" s="79"/>
    </row>
    <row r="28" customFormat="false" ht="39.55" hidden="false" customHeight="true" outlineLevel="0" collapsed="false">
      <c r="A28" s="56" t="s">
        <v>103</v>
      </c>
      <c r="B28" s="56" t="s">
        <v>104</v>
      </c>
      <c r="C28" s="67"/>
      <c r="D28" s="68"/>
      <c r="E28" s="69"/>
      <c r="F28" s="58" t="n">
        <v>42144</v>
      </c>
      <c r="G28" s="48" t="s">
        <v>44</v>
      </c>
      <c r="H28" s="59" t="s">
        <v>121</v>
      </c>
      <c r="I28" s="50" t="s">
        <v>40</v>
      </c>
      <c r="J28" s="80" t="s">
        <v>122</v>
      </c>
      <c r="K28" s="52" t="s">
        <v>123</v>
      </c>
      <c r="L28" s="50" t="s">
        <v>40</v>
      </c>
      <c r="M28" s="80" t="s">
        <v>124</v>
      </c>
      <c r="N28" s="53" t="s">
        <v>125</v>
      </c>
      <c r="O28" s="50" t="s">
        <v>40</v>
      </c>
      <c r="P28" s="81" t="s">
        <v>126</v>
      </c>
      <c r="Q28" s="59" t="s">
        <v>127</v>
      </c>
      <c r="R28" s="50" t="s">
        <v>40</v>
      </c>
      <c r="S28" s="80" t="s">
        <v>128</v>
      </c>
      <c r="T28" s="52" t="s">
        <v>129</v>
      </c>
      <c r="U28" s="50" t="s">
        <v>40</v>
      </c>
      <c r="V28" s="80" t="s">
        <v>130</v>
      </c>
      <c r="W28" s="49"/>
      <c r="X28" s="50"/>
      <c r="Y28" s="51"/>
      <c r="Z28" s="52" t="s">
        <v>131</v>
      </c>
      <c r="AA28" s="50" t="s">
        <v>40</v>
      </c>
      <c r="AB28" s="60" t="s">
        <v>132</v>
      </c>
      <c r="AC28" s="59"/>
      <c r="AD28" s="50"/>
      <c r="AE28" s="60"/>
    </row>
    <row r="29" customFormat="false" ht="43.85" hidden="false" customHeight="true" outlineLevel="0" collapsed="false">
      <c r="A29" s="24" t="s">
        <v>133</v>
      </c>
      <c r="B29" s="24" t="s">
        <v>134</v>
      </c>
      <c r="C29" s="25" t="s">
        <v>135</v>
      </c>
      <c r="D29" s="26" t="n">
        <v>2.049</v>
      </c>
      <c r="E29" s="63" t="n">
        <v>150520</v>
      </c>
      <c r="F29" s="71" t="n">
        <v>42144</v>
      </c>
      <c r="G29" s="29" t="s">
        <v>39</v>
      </c>
      <c r="H29" s="30" t="n">
        <v>910.606</v>
      </c>
      <c r="I29" s="72" t="s">
        <v>40</v>
      </c>
      <c r="J29" s="32" t="n">
        <v>108.617</v>
      </c>
      <c r="K29" s="30" t="n">
        <v>644.843</v>
      </c>
      <c r="L29" s="72" t="s">
        <v>40</v>
      </c>
      <c r="M29" s="32" t="n">
        <v>104.649</v>
      </c>
      <c r="N29" s="30" t="n">
        <v>75.155</v>
      </c>
      <c r="O29" s="72" t="s">
        <v>40</v>
      </c>
      <c r="P29" s="32" t="n">
        <v>18.816</v>
      </c>
      <c r="Q29" s="30" t="n">
        <v>2869.188</v>
      </c>
      <c r="R29" s="72" t="s">
        <v>40</v>
      </c>
      <c r="S29" s="32" t="n">
        <v>185.901</v>
      </c>
      <c r="T29" s="73" t="n">
        <v>1609.232</v>
      </c>
      <c r="U29" s="72" t="s">
        <v>40</v>
      </c>
      <c r="V29" s="74" t="n">
        <v>202.302</v>
      </c>
      <c r="W29" s="73" t="s">
        <v>136</v>
      </c>
      <c r="X29" s="72"/>
      <c r="Y29" s="74"/>
      <c r="Z29" s="30" t="n">
        <v>1236.8</v>
      </c>
      <c r="AA29" s="72" t="s">
        <v>40</v>
      </c>
      <c r="AB29" s="32" t="n">
        <v>214.7</v>
      </c>
      <c r="AC29" s="12"/>
      <c r="AD29" s="12"/>
      <c r="AE29" s="12"/>
    </row>
    <row r="30" customFormat="false" ht="34.3" hidden="false" customHeight="true" outlineLevel="0" collapsed="false">
      <c r="A30" s="35" t="s">
        <v>103</v>
      </c>
      <c r="B30" s="35" t="s">
        <v>104</v>
      </c>
      <c r="C30" s="36"/>
      <c r="D30" s="37"/>
      <c r="E30" s="65"/>
      <c r="F30" s="75" t="n">
        <v>42146</v>
      </c>
      <c r="G30" s="29" t="s">
        <v>44</v>
      </c>
      <c r="H30" s="39" t="s">
        <v>137</v>
      </c>
      <c r="I30" s="31" t="s">
        <v>40</v>
      </c>
      <c r="J30" s="76" t="s">
        <v>138</v>
      </c>
      <c r="K30" s="33" t="s">
        <v>139</v>
      </c>
      <c r="L30" s="31" t="s">
        <v>40</v>
      </c>
      <c r="M30" s="76" t="s">
        <v>140</v>
      </c>
      <c r="N30" s="73" t="s">
        <v>141</v>
      </c>
      <c r="O30" s="31" t="s">
        <v>40</v>
      </c>
      <c r="P30" s="77" t="s">
        <v>142</v>
      </c>
      <c r="Q30" s="39" t="s">
        <v>143</v>
      </c>
      <c r="R30" s="31" t="s">
        <v>40</v>
      </c>
      <c r="S30" s="76" t="s">
        <v>144</v>
      </c>
      <c r="T30" s="33" t="s">
        <v>145</v>
      </c>
      <c r="U30" s="31" t="s">
        <v>40</v>
      </c>
      <c r="V30" s="76" t="s">
        <v>146</v>
      </c>
      <c r="W30" s="30"/>
      <c r="X30" s="31"/>
      <c r="Y30" s="32"/>
      <c r="Z30" s="33" t="s">
        <v>147</v>
      </c>
      <c r="AA30" s="31" t="s">
        <v>40</v>
      </c>
      <c r="AB30" s="40" t="s">
        <v>148</v>
      </c>
      <c r="AC30" s="39"/>
      <c r="AD30" s="31"/>
      <c r="AE30" s="40"/>
    </row>
    <row r="31" customFormat="false" ht="43.85" hidden="false" customHeight="true" outlineLevel="0" collapsed="false">
      <c r="A31" s="43" t="s">
        <v>149</v>
      </c>
      <c r="B31" s="43" t="s">
        <v>150</v>
      </c>
      <c r="C31" s="44" t="s">
        <v>151</v>
      </c>
      <c r="D31" s="45" t="n">
        <v>2.826</v>
      </c>
      <c r="E31" s="46" t="n">
        <v>150522</v>
      </c>
      <c r="F31" s="47" t="n">
        <v>42146</v>
      </c>
      <c r="G31" s="48" t="s">
        <v>39</v>
      </c>
      <c r="H31" s="49" t="n">
        <v>650.437</v>
      </c>
      <c r="I31" s="78" t="s">
        <v>40</v>
      </c>
      <c r="J31" s="51" t="n">
        <v>83.781</v>
      </c>
      <c r="K31" s="49" t="n">
        <v>608.418</v>
      </c>
      <c r="L31" s="78" t="s">
        <v>40</v>
      </c>
      <c r="M31" s="51" t="n">
        <v>69.844</v>
      </c>
      <c r="N31" s="49" t="n">
        <v>65.688</v>
      </c>
      <c r="O31" s="78" t="s">
        <v>40</v>
      </c>
      <c r="P31" s="51" t="n">
        <v>13.53</v>
      </c>
      <c r="Q31" s="49" t="n">
        <v>1288.585</v>
      </c>
      <c r="R31" s="78" t="s">
        <v>40</v>
      </c>
      <c r="S31" s="51" t="n">
        <v>98.353</v>
      </c>
      <c r="T31" s="49" t="n">
        <v>596.94</v>
      </c>
      <c r="U31" s="78" t="s">
        <v>40</v>
      </c>
      <c r="V31" s="51" t="n">
        <v>118.575</v>
      </c>
      <c r="W31" s="53" t="s">
        <v>152</v>
      </c>
      <c r="X31" s="78"/>
      <c r="Y31" s="54"/>
      <c r="Z31" s="49" t="n">
        <v>1521.534</v>
      </c>
      <c r="AA31" s="78" t="s">
        <v>40</v>
      </c>
      <c r="AB31" s="51" t="n">
        <v>182.593</v>
      </c>
      <c r="AC31" s="79"/>
      <c r="AD31" s="79"/>
      <c r="AE31" s="79"/>
    </row>
    <row r="32" customFormat="false" ht="34.3" hidden="false" customHeight="true" outlineLevel="0" collapsed="false">
      <c r="A32" s="56" t="s">
        <v>103</v>
      </c>
      <c r="B32" s="56" t="s">
        <v>104</v>
      </c>
      <c r="C32" s="67"/>
      <c r="D32" s="68"/>
      <c r="E32" s="69"/>
      <c r="F32" s="58" t="n">
        <v>42149</v>
      </c>
      <c r="G32" s="48" t="s">
        <v>44</v>
      </c>
      <c r="H32" s="59" t="s">
        <v>153</v>
      </c>
      <c r="I32" s="50" t="s">
        <v>40</v>
      </c>
      <c r="J32" s="80" t="s">
        <v>154</v>
      </c>
      <c r="K32" s="52" t="s">
        <v>155</v>
      </c>
      <c r="L32" s="50" t="s">
        <v>40</v>
      </c>
      <c r="M32" s="80" t="s">
        <v>156</v>
      </c>
      <c r="N32" s="53" t="s">
        <v>157</v>
      </c>
      <c r="O32" s="50" t="s">
        <v>40</v>
      </c>
      <c r="P32" s="81" t="s">
        <v>158</v>
      </c>
      <c r="Q32" s="59" t="s">
        <v>159</v>
      </c>
      <c r="R32" s="50" t="s">
        <v>40</v>
      </c>
      <c r="S32" s="80" t="s">
        <v>160</v>
      </c>
      <c r="T32" s="52" t="s">
        <v>161</v>
      </c>
      <c r="U32" s="50" t="s">
        <v>40</v>
      </c>
      <c r="V32" s="80" t="s">
        <v>126</v>
      </c>
      <c r="W32" s="49"/>
      <c r="X32" s="50"/>
      <c r="Y32" s="51"/>
      <c r="Z32" s="52" t="s">
        <v>162</v>
      </c>
      <c r="AA32" s="50" t="s">
        <v>40</v>
      </c>
      <c r="AB32" s="60" t="s">
        <v>163</v>
      </c>
      <c r="AC32" s="59"/>
      <c r="AD32" s="50"/>
      <c r="AE32" s="60"/>
    </row>
    <row r="33" customFormat="false" ht="43.85" hidden="false" customHeight="true" outlineLevel="0" collapsed="false">
      <c r="A33" s="24" t="s">
        <v>164</v>
      </c>
      <c r="B33" s="24" t="s">
        <v>165</v>
      </c>
      <c r="C33" s="25" t="s">
        <v>166</v>
      </c>
      <c r="D33" s="26" t="n">
        <v>2</v>
      </c>
      <c r="E33" s="27" t="s">
        <v>167</v>
      </c>
      <c r="F33" s="71" t="n">
        <v>42149</v>
      </c>
      <c r="G33" s="29" t="s">
        <v>39</v>
      </c>
      <c r="H33" s="30" t="n">
        <v>1118.856</v>
      </c>
      <c r="I33" s="72" t="s">
        <v>40</v>
      </c>
      <c r="J33" s="32" t="n">
        <v>134.798</v>
      </c>
      <c r="K33" s="30" t="n">
        <v>990.364</v>
      </c>
      <c r="L33" s="72" t="s">
        <v>40</v>
      </c>
      <c r="M33" s="32" t="n">
        <v>118.132</v>
      </c>
      <c r="N33" s="73" t="n">
        <v>176.697</v>
      </c>
      <c r="O33" s="72" t="s">
        <v>40</v>
      </c>
      <c r="P33" s="74" t="n">
        <v>23.426</v>
      </c>
      <c r="Q33" s="30" t="n">
        <v>2540.166</v>
      </c>
      <c r="R33" s="72" t="s">
        <v>40</v>
      </c>
      <c r="S33" s="32" t="n">
        <v>178.119</v>
      </c>
      <c r="T33" s="30" t="n">
        <v>771.024</v>
      </c>
      <c r="U33" s="72" t="s">
        <v>40</v>
      </c>
      <c r="V33" s="32" t="n">
        <v>185.835</v>
      </c>
      <c r="W33" s="73" t="s">
        <v>168</v>
      </c>
      <c r="X33" s="72"/>
      <c r="Y33" s="74"/>
      <c r="Z33" s="30" t="n">
        <v>2101.466</v>
      </c>
      <c r="AA33" s="72" t="s">
        <v>40</v>
      </c>
      <c r="AB33" s="32" t="n">
        <v>274.974</v>
      </c>
      <c r="AC33" s="12"/>
      <c r="AD33" s="12"/>
      <c r="AE33" s="12"/>
    </row>
    <row r="34" customFormat="false" ht="41.35" hidden="false" customHeight="true" outlineLevel="0" collapsed="false">
      <c r="A34" s="35" t="s">
        <v>103</v>
      </c>
      <c r="B34" s="35" t="s">
        <v>104</v>
      </c>
      <c r="C34" s="36"/>
      <c r="D34" s="37"/>
      <c r="E34" s="65"/>
      <c r="F34" s="75" t="n">
        <v>42151</v>
      </c>
      <c r="G34" s="29" t="s">
        <v>44</v>
      </c>
      <c r="H34" s="39" t="s">
        <v>169</v>
      </c>
      <c r="I34" s="31" t="s">
        <v>40</v>
      </c>
      <c r="J34" s="76" t="s">
        <v>170</v>
      </c>
      <c r="K34" s="33" t="s">
        <v>171</v>
      </c>
      <c r="L34" s="31" t="s">
        <v>40</v>
      </c>
      <c r="M34" s="76" t="s">
        <v>172</v>
      </c>
      <c r="N34" s="73" t="s">
        <v>173</v>
      </c>
      <c r="O34" s="31" t="s">
        <v>40</v>
      </c>
      <c r="P34" s="77" t="s">
        <v>174</v>
      </c>
      <c r="Q34" s="39" t="s">
        <v>175</v>
      </c>
      <c r="R34" s="31" t="s">
        <v>40</v>
      </c>
      <c r="S34" s="76" t="s">
        <v>176</v>
      </c>
      <c r="T34" s="33" t="s">
        <v>177</v>
      </c>
      <c r="U34" s="31" t="s">
        <v>40</v>
      </c>
      <c r="V34" s="76" t="s">
        <v>178</v>
      </c>
      <c r="W34" s="30"/>
      <c r="X34" s="31"/>
      <c r="Y34" s="32"/>
      <c r="Z34" s="33" t="s">
        <v>179</v>
      </c>
      <c r="AA34" s="31" t="s">
        <v>40</v>
      </c>
      <c r="AB34" s="40" t="s">
        <v>180</v>
      </c>
      <c r="AC34" s="39"/>
      <c r="AD34" s="31"/>
      <c r="AE34" s="40"/>
    </row>
    <row r="35" customFormat="false" ht="43.85" hidden="false" customHeight="true" outlineLevel="0" collapsed="false">
      <c r="A35" s="43" t="s">
        <v>181</v>
      </c>
      <c r="B35" s="43" t="s">
        <v>182</v>
      </c>
      <c r="C35" s="44" t="s">
        <v>183</v>
      </c>
      <c r="D35" s="45" t="n">
        <v>1.979</v>
      </c>
      <c r="E35" s="46" t="n">
        <v>15052701</v>
      </c>
      <c r="F35" s="47" t="n">
        <v>42151</v>
      </c>
      <c r="G35" s="48" t="s">
        <v>39</v>
      </c>
      <c r="H35" s="49" t="n">
        <v>885.118</v>
      </c>
      <c r="I35" s="78" t="s">
        <v>40</v>
      </c>
      <c r="J35" s="51" t="n">
        <v>121.2</v>
      </c>
      <c r="K35" s="49" t="n">
        <v>956.865</v>
      </c>
      <c r="L35" s="78" t="s">
        <v>40</v>
      </c>
      <c r="M35" s="51" t="n">
        <v>111.45</v>
      </c>
      <c r="N35" s="49" t="n">
        <v>94.44</v>
      </c>
      <c r="O35" s="78" t="s">
        <v>40</v>
      </c>
      <c r="P35" s="51" t="n">
        <v>19.786</v>
      </c>
      <c r="Q35" s="49" t="n">
        <v>2675.292</v>
      </c>
      <c r="R35" s="78" t="s">
        <v>40</v>
      </c>
      <c r="S35" s="51" t="n">
        <v>180.311</v>
      </c>
      <c r="T35" s="49" t="n">
        <v>1273.23</v>
      </c>
      <c r="U35" s="78" t="s">
        <v>40</v>
      </c>
      <c r="V35" s="51" t="n">
        <v>194.822</v>
      </c>
      <c r="W35" s="53" t="s">
        <v>184</v>
      </c>
      <c r="X35" s="78"/>
      <c r="Y35" s="54"/>
      <c r="Z35" s="49" t="n">
        <v>1561.053</v>
      </c>
      <c r="AA35" s="78" t="s">
        <v>40</v>
      </c>
      <c r="AB35" s="51" t="n">
        <v>232.789</v>
      </c>
      <c r="AC35" s="79"/>
      <c r="AD35" s="79"/>
      <c r="AE35" s="79"/>
    </row>
    <row r="36" customFormat="false" ht="41.35" hidden="false" customHeight="true" outlineLevel="0" collapsed="false">
      <c r="A36" s="56" t="s">
        <v>103</v>
      </c>
      <c r="B36" s="56" t="s">
        <v>104</v>
      </c>
      <c r="C36" s="67"/>
      <c r="D36" s="68"/>
      <c r="E36" s="69"/>
      <c r="F36" s="58" t="n">
        <v>42153</v>
      </c>
      <c r="G36" s="48" t="s">
        <v>44</v>
      </c>
      <c r="H36" s="59" t="s">
        <v>185</v>
      </c>
      <c r="I36" s="50" t="s">
        <v>40</v>
      </c>
      <c r="J36" s="80" t="s">
        <v>186</v>
      </c>
      <c r="K36" s="52" t="s">
        <v>187</v>
      </c>
      <c r="L36" s="50" t="s">
        <v>40</v>
      </c>
      <c r="M36" s="80" t="s">
        <v>188</v>
      </c>
      <c r="N36" s="53" t="s">
        <v>189</v>
      </c>
      <c r="O36" s="50" t="s">
        <v>40</v>
      </c>
      <c r="P36" s="81" t="s">
        <v>190</v>
      </c>
      <c r="Q36" s="59" t="s">
        <v>191</v>
      </c>
      <c r="R36" s="50" t="s">
        <v>40</v>
      </c>
      <c r="S36" s="80" t="s">
        <v>192</v>
      </c>
      <c r="T36" s="52" t="s">
        <v>193</v>
      </c>
      <c r="U36" s="50" t="s">
        <v>40</v>
      </c>
      <c r="V36" s="80" t="s">
        <v>194</v>
      </c>
      <c r="W36" s="49"/>
      <c r="X36" s="50"/>
      <c r="Y36" s="51"/>
      <c r="Z36" s="52" t="s">
        <v>195</v>
      </c>
      <c r="AA36" s="50" t="s">
        <v>40</v>
      </c>
      <c r="AB36" s="60" t="s">
        <v>196</v>
      </c>
      <c r="AC36" s="59"/>
      <c r="AD36" s="50"/>
      <c r="AE36" s="60"/>
    </row>
    <row r="37" customFormat="false" ht="40.25" hidden="false" customHeight="true" outlineLevel="0" collapsed="fals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="3" customFormat="true" ht="38.05" hidden="false" customHeight="true" outlineLevel="0" collapsed="false">
      <c r="A38" s="18" t="s">
        <v>21</v>
      </c>
      <c r="B38" s="18" t="s">
        <v>22</v>
      </c>
      <c r="C38" s="18" t="s">
        <v>23</v>
      </c>
      <c r="D38" s="18" t="s">
        <v>24</v>
      </c>
      <c r="E38" s="18" t="s">
        <v>25</v>
      </c>
      <c r="F38" s="19" t="s">
        <v>26</v>
      </c>
      <c r="G38" s="18"/>
      <c r="H38" s="20"/>
      <c r="I38" s="21" t="s">
        <v>27</v>
      </c>
      <c r="J38" s="22"/>
      <c r="K38" s="20"/>
      <c r="L38" s="21" t="s">
        <v>28</v>
      </c>
      <c r="M38" s="22"/>
      <c r="N38" s="20"/>
      <c r="O38" s="21" t="s">
        <v>29</v>
      </c>
      <c r="P38" s="22"/>
      <c r="Q38" s="20"/>
      <c r="R38" s="21" t="s">
        <v>30</v>
      </c>
      <c r="S38" s="22"/>
      <c r="T38" s="23"/>
      <c r="U38" s="21" t="s">
        <v>31</v>
      </c>
      <c r="V38" s="22"/>
      <c r="W38" s="20"/>
      <c r="X38" s="21" t="s">
        <v>32</v>
      </c>
      <c r="Y38" s="22"/>
      <c r="Z38" s="20"/>
      <c r="AA38" s="21" t="s">
        <v>33</v>
      </c>
      <c r="AB38" s="22"/>
      <c r="AC38" s="18" t="s">
        <v>34</v>
      </c>
      <c r="AD38" s="18"/>
      <c r="AE38" s="18"/>
    </row>
    <row r="39" customFormat="false" ht="46.75" hidden="false" customHeight="true" outlineLevel="0" collapsed="false">
      <c r="A39" s="24" t="s">
        <v>197</v>
      </c>
      <c r="B39" s="24" t="s">
        <v>198</v>
      </c>
      <c r="C39" s="25" t="s">
        <v>183</v>
      </c>
      <c r="D39" s="26" t="n">
        <v>9.847</v>
      </c>
      <c r="E39" s="27" t="s">
        <v>199</v>
      </c>
      <c r="F39" s="71" t="n">
        <v>42153</v>
      </c>
      <c r="G39" s="29" t="s">
        <v>39</v>
      </c>
      <c r="H39" s="30" t="n">
        <v>668.418</v>
      </c>
      <c r="I39" s="72" t="s">
        <v>40</v>
      </c>
      <c r="J39" s="32" t="n">
        <v>53.158</v>
      </c>
      <c r="K39" s="30" t="n">
        <v>778.875</v>
      </c>
      <c r="L39" s="72" t="s">
        <v>40</v>
      </c>
      <c r="M39" s="32" t="n">
        <v>67.499</v>
      </c>
      <c r="N39" s="30" t="n">
        <v>82.636</v>
      </c>
      <c r="O39" s="72" t="s">
        <v>40</v>
      </c>
      <c r="P39" s="32" t="n">
        <v>9.593</v>
      </c>
      <c r="Q39" s="30" t="n">
        <v>2454.283</v>
      </c>
      <c r="R39" s="72" t="s">
        <v>40</v>
      </c>
      <c r="S39" s="32" t="n">
        <v>134.919</v>
      </c>
      <c r="T39" s="30" t="n">
        <v>1311.822</v>
      </c>
      <c r="U39" s="72" t="s">
        <v>40</v>
      </c>
      <c r="V39" s="32" t="n">
        <v>98.362</v>
      </c>
      <c r="W39" s="73" t="s">
        <v>200</v>
      </c>
      <c r="X39" s="72"/>
      <c r="Y39" s="74"/>
      <c r="Z39" s="30" t="n">
        <v>925.211</v>
      </c>
      <c r="AA39" s="72" t="s">
        <v>40</v>
      </c>
      <c r="AB39" s="32" t="n">
        <v>107.263</v>
      </c>
      <c r="AC39" s="12"/>
      <c r="AD39" s="12"/>
      <c r="AE39" s="12"/>
    </row>
    <row r="40" customFormat="false" ht="44.05" hidden="false" customHeight="true" outlineLevel="0" collapsed="false">
      <c r="A40" s="35" t="s">
        <v>103</v>
      </c>
      <c r="B40" s="35" t="s">
        <v>104</v>
      </c>
      <c r="C40" s="36"/>
      <c r="D40" s="37"/>
      <c r="E40" s="65"/>
      <c r="F40" s="75" t="n">
        <v>42163</v>
      </c>
      <c r="G40" s="29" t="s">
        <v>44</v>
      </c>
      <c r="H40" s="39" t="s">
        <v>201</v>
      </c>
      <c r="I40" s="31" t="s">
        <v>40</v>
      </c>
      <c r="J40" s="76" t="s">
        <v>202</v>
      </c>
      <c r="K40" s="33" t="s">
        <v>203</v>
      </c>
      <c r="L40" s="31" t="s">
        <v>40</v>
      </c>
      <c r="M40" s="76" t="s">
        <v>204</v>
      </c>
      <c r="N40" s="73" t="s">
        <v>205</v>
      </c>
      <c r="O40" s="31" t="s">
        <v>40</v>
      </c>
      <c r="P40" s="77" t="s">
        <v>206</v>
      </c>
      <c r="Q40" s="39" t="s">
        <v>207</v>
      </c>
      <c r="R40" s="31" t="s">
        <v>40</v>
      </c>
      <c r="S40" s="76" t="s">
        <v>208</v>
      </c>
      <c r="T40" s="33" t="s">
        <v>209</v>
      </c>
      <c r="U40" s="31" t="s">
        <v>40</v>
      </c>
      <c r="V40" s="76" t="s">
        <v>160</v>
      </c>
      <c r="W40" s="30"/>
      <c r="X40" s="31"/>
      <c r="Y40" s="32"/>
      <c r="Z40" s="33" t="s">
        <v>210</v>
      </c>
      <c r="AA40" s="31" t="s">
        <v>40</v>
      </c>
      <c r="AB40" s="40" t="s">
        <v>211</v>
      </c>
      <c r="AC40" s="39"/>
      <c r="AD40" s="31"/>
      <c r="AE40" s="40"/>
    </row>
    <row r="41" customFormat="false" ht="43.85" hidden="false" customHeight="true" outlineLevel="0" collapsed="false">
      <c r="A41" s="43" t="s">
        <v>212</v>
      </c>
      <c r="B41" s="43"/>
      <c r="C41" s="44" t="s">
        <v>213</v>
      </c>
      <c r="D41" s="45" t="n">
        <v>4.069</v>
      </c>
      <c r="E41" s="46" t="n">
        <v>150608</v>
      </c>
      <c r="F41" s="47" t="n">
        <v>42163</v>
      </c>
      <c r="G41" s="48" t="s">
        <v>39</v>
      </c>
      <c r="H41" s="49" t="n">
        <v>90.69</v>
      </c>
      <c r="I41" s="78" t="s">
        <v>40</v>
      </c>
      <c r="J41" s="51" t="n">
        <v>114.299</v>
      </c>
      <c r="K41" s="52" t="s">
        <v>214</v>
      </c>
      <c r="L41" s="78"/>
      <c r="M41" s="51"/>
      <c r="N41" s="52" t="s">
        <v>215</v>
      </c>
      <c r="O41" s="78"/>
      <c r="P41" s="51"/>
      <c r="Q41" s="49" t="n">
        <v>96.053</v>
      </c>
      <c r="R41" s="78" t="s">
        <v>40</v>
      </c>
      <c r="S41" s="51" t="n">
        <v>65.482</v>
      </c>
      <c r="T41" s="53" t="s">
        <v>216</v>
      </c>
      <c r="U41" s="78"/>
      <c r="V41" s="54"/>
      <c r="W41" s="53" t="s">
        <v>217</v>
      </c>
      <c r="X41" s="78"/>
      <c r="Y41" s="54"/>
      <c r="Z41" s="49" t="n">
        <v>2428.485</v>
      </c>
      <c r="AA41" s="78" t="s">
        <v>40</v>
      </c>
      <c r="AB41" s="51" t="n">
        <v>362.121</v>
      </c>
      <c r="AC41" s="79"/>
      <c r="AD41" s="79"/>
      <c r="AE41" s="79"/>
    </row>
    <row r="42" customFormat="false" ht="34.3" hidden="false" customHeight="true" outlineLevel="0" collapsed="false">
      <c r="A42" s="56" t="s">
        <v>218</v>
      </c>
      <c r="B42" s="56" t="s">
        <v>219</v>
      </c>
      <c r="C42" s="67"/>
      <c r="D42" s="68"/>
      <c r="E42" s="69"/>
      <c r="F42" s="58" t="n">
        <v>42167</v>
      </c>
      <c r="G42" s="48" t="s">
        <v>44</v>
      </c>
      <c r="H42" s="59" t="s">
        <v>220</v>
      </c>
      <c r="I42" s="50" t="s">
        <v>40</v>
      </c>
      <c r="J42" s="80" t="s">
        <v>221</v>
      </c>
      <c r="K42" s="52" t="s">
        <v>222</v>
      </c>
      <c r="L42" s="50"/>
      <c r="M42" s="51"/>
      <c r="N42" s="53" t="s">
        <v>223</v>
      </c>
      <c r="O42" s="50"/>
      <c r="P42" s="54"/>
      <c r="Q42" s="59" t="s">
        <v>224</v>
      </c>
      <c r="R42" s="50" t="s">
        <v>40</v>
      </c>
      <c r="S42" s="80" t="s">
        <v>225</v>
      </c>
      <c r="T42" s="52" t="s">
        <v>226</v>
      </c>
      <c r="U42" s="50"/>
      <c r="V42" s="51"/>
      <c r="W42" s="49"/>
      <c r="X42" s="50"/>
      <c r="Y42" s="51"/>
      <c r="Z42" s="52" t="s">
        <v>227</v>
      </c>
      <c r="AA42" s="50" t="s">
        <v>40</v>
      </c>
      <c r="AB42" s="60" t="s">
        <v>228</v>
      </c>
      <c r="AC42" s="59"/>
      <c r="AD42" s="50"/>
      <c r="AE42" s="60"/>
    </row>
    <row r="43" customFormat="false" ht="43.85" hidden="false" customHeight="true" outlineLevel="0" collapsed="false">
      <c r="A43" s="24" t="s">
        <v>229</v>
      </c>
      <c r="B43" s="24" t="s">
        <v>230</v>
      </c>
      <c r="C43" s="25" t="s">
        <v>231</v>
      </c>
      <c r="D43" s="26" t="n">
        <v>4.883</v>
      </c>
      <c r="E43" s="63" t="n">
        <v>150612</v>
      </c>
      <c r="F43" s="71" t="n">
        <v>42167</v>
      </c>
      <c r="G43" s="29" t="s">
        <v>39</v>
      </c>
      <c r="H43" s="30" t="n">
        <v>1624.352</v>
      </c>
      <c r="I43" s="72" t="s">
        <v>40</v>
      </c>
      <c r="J43" s="32" t="n">
        <v>236.317</v>
      </c>
      <c r="K43" s="30" t="n">
        <v>995.099</v>
      </c>
      <c r="L43" s="72" t="s">
        <v>40</v>
      </c>
      <c r="M43" s="32" t="n">
        <v>171.711</v>
      </c>
      <c r="N43" s="30" t="n">
        <v>116.812</v>
      </c>
      <c r="O43" s="72" t="s">
        <v>40</v>
      </c>
      <c r="P43" s="32" t="n">
        <v>32.073</v>
      </c>
      <c r="Q43" s="30" t="n">
        <v>2634.546</v>
      </c>
      <c r="R43" s="72" t="s">
        <v>40</v>
      </c>
      <c r="S43" s="32" t="n">
        <v>233.45</v>
      </c>
      <c r="T43" s="30" t="n">
        <v>1577.029</v>
      </c>
      <c r="U43" s="72" t="s">
        <v>40</v>
      </c>
      <c r="V43" s="32" t="n">
        <v>309.676</v>
      </c>
      <c r="W43" s="30" t="n">
        <v>440.833</v>
      </c>
      <c r="X43" s="72" t="s">
        <v>40</v>
      </c>
      <c r="Y43" s="32" t="n">
        <v>1217.5</v>
      </c>
      <c r="Z43" s="30" t="n">
        <v>1845.556</v>
      </c>
      <c r="AA43" s="72" t="s">
        <v>40</v>
      </c>
      <c r="AB43" s="32" t="n">
        <v>393.889</v>
      </c>
      <c r="AC43" s="12"/>
      <c r="AD43" s="12"/>
      <c r="AE43" s="12"/>
    </row>
    <row r="44" customFormat="false" ht="39.55" hidden="false" customHeight="true" outlineLevel="0" collapsed="false">
      <c r="A44" s="35" t="s">
        <v>232</v>
      </c>
      <c r="B44" s="35" t="s">
        <v>219</v>
      </c>
      <c r="C44" s="36"/>
      <c r="D44" s="37"/>
      <c r="E44" s="65"/>
      <c r="F44" s="75" t="n">
        <v>42172</v>
      </c>
      <c r="G44" s="29" t="s">
        <v>44</v>
      </c>
      <c r="H44" s="39" t="s">
        <v>233</v>
      </c>
      <c r="I44" s="31" t="s">
        <v>40</v>
      </c>
      <c r="J44" s="76" t="s">
        <v>234</v>
      </c>
      <c r="K44" s="33" t="s">
        <v>235</v>
      </c>
      <c r="L44" s="31" t="s">
        <v>40</v>
      </c>
      <c r="M44" s="76" t="s">
        <v>236</v>
      </c>
      <c r="N44" s="73" t="s">
        <v>237</v>
      </c>
      <c r="O44" s="31" t="s">
        <v>40</v>
      </c>
      <c r="P44" s="77" t="s">
        <v>238</v>
      </c>
      <c r="Q44" s="39" t="s">
        <v>239</v>
      </c>
      <c r="R44" s="31" t="s">
        <v>40</v>
      </c>
      <c r="S44" s="76" t="s">
        <v>240</v>
      </c>
      <c r="T44" s="33" t="s">
        <v>241</v>
      </c>
      <c r="U44" s="31" t="s">
        <v>40</v>
      </c>
      <c r="V44" s="76" t="s">
        <v>242</v>
      </c>
      <c r="W44" s="30"/>
      <c r="X44" s="31"/>
      <c r="Y44" s="32"/>
      <c r="Z44" s="33" t="s">
        <v>243</v>
      </c>
      <c r="AA44" s="31" t="s">
        <v>40</v>
      </c>
      <c r="AB44" s="40" t="s">
        <v>244</v>
      </c>
      <c r="AC44" s="39"/>
      <c r="AD44" s="31"/>
      <c r="AE44" s="40"/>
    </row>
    <row r="45" customFormat="false" ht="43.85" hidden="false" customHeight="true" outlineLevel="0" collapsed="false">
      <c r="A45" s="43" t="s">
        <v>245</v>
      </c>
      <c r="B45" s="43" t="s">
        <v>246</v>
      </c>
      <c r="C45" s="44" t="s">
        <v>247</v>
      </c>
      <c r="D45" s="45" t="n">
        <v>5.542</v>
      </c>
      <c r="E45" s="82" t="s">
        <v>248</v>
      </c>
      <c r="F45" s="47" t="n">
        <v>42172</v>
      </c>
      <c r="G45" s="48" t="s">
        <v>39</v>
      </c>
      <c r="H45" s="49" t="n">
        <v>32.003</v>
      </c>
      <c r="I45" s="78" t="s">
        <v>40</v>
      </c>
      <c r="J45" s="51" t="n">
        <v>69.062</v>
      </c>
      <c r="K45" s="49" t="n">
        <v>487.736</v>
      </c>
      <c r="L45" s="78" t="s">
        <v>40</v>
      </c>
      <c r="M45" s="51" t="n">
        <v>71.158</v>
      </c>
      <c r="N45" s="49" t="n">
        <v>54.83</v>
      </c>
      <c r="O45" s="78" t="s">
        <v>40</v>
      </c>
      <c r="P45" s="51" t="n">
        <v>13.481</v>
      </c>
      <c r="Q45" s="49" t="n">
        <v>99.562</v>
      </c>
      <c r="R45" s="78" t="s">
        <v>40</v>
      </c>
      <c r="S45" s="51" t="n">
        <v>39.389</v>
      </c>
      <c r="T45" s="49" t="n">
        <v>113.105</v>
      </c>
      <c r="U45" s="78" t="s">
        <v>40</v>
      </c>
      <c r="V45" s="51" t="n">
        <v>90.774</v>
      </c>
      <c r="W45" s="53" t="s">
        <v>249</v>
      </c>
      <c r="X45" s="78"/>
      <c r="Y45" s="54"/>
      <c r="Z45" s="49" t="n">
        <v>938.889</v>
      </c>
      <c r="AA45" s="78" t="s">
        <v>40</v>
      </c>
      <c r="AB45" s="51" t="n">
        <v>179.074</v>
      </c>
      <c r="AC45" s="79"/>
      <c r="AD45" s="79"/>
      <c r="AE45" s="79"/>
    </row>
    <row r="46" customFormat="false" ht="39.55" hidden="false" customHeight="true" outlineLevel="0" collapsed="false">
      <c r="A46" s="56" t="s">
        <v>250</v>
      </c>
      <c r="B46" s="56" t="s">
        <v>219</v>
      </c>
      <c r="C46" s="67"/>
      <c r="D46" s="68"/>
      <c r="E46" s="69"/>
      <c r="F46" s="58" t="n">
        <v>42178</v>
      </c>
      <c r="G46" s="48" t="s">
        <v>44</v>
      </c>
      <c r="H46" s="59" t="s">
        <v>251</v>
      </c>
      <c r="I46" s="50" t="s">
        <v>40</v>
      </c>
      <c r="J46" s="80" t="s">
        <v>252</v>
      </c>
      <c r="K46" s="52" t="s">
        <v>253</v>
      </c>
      <c r="L46" s="50" t="s">
        <v>40</v>
      </c>
      <c r="M46" s="80" t="s">
        <v>254</v>
      </c>
      <c r="N46" s="53" t="s">
        <v>255</v>
      </c>
      <c r="O46" s="50" t="s">
        <v>40</v>
      </c>
      <c r="P46" s="81" t="s">
        <v>256</v>
      </c>
      <c r="Q46" s="59" t="s">
        <v>257</v>
      </c>
      <c r="R46" s="50" t="s">
        <v>40</v>
      </c>
      <c r="S46" s="80" t="s">
        <v>258</v>
      </c>
      <c r="T46" s="52" t="s">
        <v>259</v>
      </c>
      <c r="U46" s="50" t="s">
        <v>40</v>
      </c>
      <c r="V46" s="80" t="s">
        <v>260</v>
      </c>
      <c r="W46" s="49"/>
      <c r="X46" s="50"/>
      <c r="Y46" s="51"/>
      <c r="Z46" s="52" t="s">
        <v>261</v>
      </c>
      <c r="AA46" s="50" t="s">
        <v>40</v>
      </c>
      <c r="AB46" s="60" t="s">
        <v>262</v>
      </c>
      <c r="AC46" s="59"/>
      <c r="AD46" s="50"/>
      <c r="AE46" s="60"/>
    </row>
    <row r="47" customFormat="false" ht="43.85" hidden="false" customHeight="true" outlineLevel="0" collapsed="false">
      <c r="A47" s="24" t="s">
        <v>263</v>
      </c>
      <c r="B47" s="24"/>
      <c r="C47" s="25" t="s">
        <v>264</v>
      </c>
      <c r="D47" s="26" t="n">
        <v>4.861</v>
      </c>
      <c r="E47" s="63" t="n">
        <v>150623</v>
      </c>
      <c r="F47" s="71" t="n">
        <v>42178</v>
      </c>
      <c r="G47" s="29" t="s">
        <v>39</v>
      </c>
      <c r="H47" s="30" t="n">
        <v>252.386</v>
      </c>
      <c r="I47" s="72" t="s">
        <v>40</v>
      </c>
      <c r="J47" s="32" t="n">
        <v>86.209</v>
      </c>
      <c r="K47" s="30" t="n">
        <v>60.32</v>
      </c>
      <c r="L47" s="72" t="s">
        <v>40</v>
      </c>
      <c r="M47" s="32" t="n">
        <v>49.537</v>
      </c>
      <c r="N47" s="73" t="n">
        <v>31.194</v>
      </c>
      <c r="O47" s="72" t="s">
        <v>40</v>
      </c>
      <c r="P47" s="74" t="n">
        <v>14.29</v>
      </c>
      <c r="Q47" s="30" t="n">
        <v>184.425</v>
      </c>
      <c r="R47" s="72" t="s">
        <v>40</v>
      </c>
      <c r="S47" s="32" t="n">
        <v>58.689</v>
      </c>
      <c r="T47" s="30" t="n">
        <v>25.09</v>
      </c>
      <c r="U47" s="72" t="s">
        <v>40</v>
      </c>
      <c r="V47" s="32" t="n">
        <v>117.576</v>
      </c>
      <c r="W47" s="73" t="s">
        <v>265</v>
      </c>
      <c r="X47" s="72"/>
      <c r="Y47" s="74"/>
      <c r="Z47" s="30" t="n">
        <v>516.087</v>
      </c>
      <c r="AA47" s="72" t="s">
        <v>40</v>
      </c>
      <c r="AB47" s="32" t="n">
        <v>171.522</v>
      </c>
      <c r="AC47" s="12"/>
      <c r="AD47" s="12"/>
      <c r="AE47" s="12"/>
    </row>
    <row r="48" customFormat="false" ht="39.55" hidden="false" customHeight="true" outlineLevel="0" collapsed="false">
      <c r="A48" s="35" t="s">
        <v>266</v>
      </c>
      <c r="B48" s="35" t="s">
        <v>219</v>
      </c>
      <c r="C48" s="36"/>
      <c r="D48" s="37"/>
      <c r="E48" s="65"/>
      <c r="F48" s="75" t="n">
        <v>42183</v>
      </c>
      <c r="G48" s="29" t="s">
        <v>44</v>
      </c>
      <c r="H48" s="39" t="s">
        <v>267</v>
      </c>
      <c r="I48" s="31" t="s">
        <v>40</v>
      </c>
      <c r="J48" s="76" t="s">
        <v>268</v>
      </c>
      <c r="K48" s="33" t="s">
        <v>269</v>
      </c>
      <c r="L48" s="31" t="s">
        <v>40</v>
      </c>
      <c r="M48" s="76" t="s">
        <v>270</v>
      </c>
      <c r="N48" s="73" t="s">
        <v>271</v>
      </c>
      <c r="O48" s="31" t="s">
        <v>40</v>
      </c>
      <c r="P48" s="77" t="s">
        <v>272</v>
      </c>
      <c r="Q48" s="39" t="s">
        <v>273</v>
      </c>
      <c r="R48" s="31" t="s">
        <v>40</v>
      </c>
      <c r="S48" s="76" t="s">
        <v>274</v>
      </c>
      <c r="T48" s="33" t="s">
        <v>275</v>
      </c>
      <c r="U48" s="31"/>
      <c r="V48" s="76" t="s">
        <v>276</v>
      </c>
      <c r="W48" s="30"/>
      <c r="X48" s="31"/>
      <c r="Y48" s="32"/>
      <c r="Z48" s="33" t="s">
        <v>277</v>
      </c>
      <c r="AA48" s="31" t="s">
        <v>40</v>
      </c>
      <c r="AB48" s="40" t="s">
        <v>278</v>
      </c>
      <c r="AC48" s="39"/>
      <c r="AD48" s="31"/>
      <c r="AE48" s="40"/>
    </row>
    <row r="49" customFormat="false" ht="43.85" hidden="false" customHeight="true" outlineLevel="0" collapsed="false">
      <c r="A49" s="43" t="s">
        <v>279</v>
      </c>
      <c r="B49" s="43"/>
      <c r="C49" s="44" t="s">
        <v>280</v>
      </c>
      <c r="D49" s="45" t="n">
        <v>6</v>
      </c>
      <c r="E49" s="46" t="n">
        <v>150702</v>
      </c>
      <c r="F49" s="47" t="n">
        <v>42187</v>
      </c>
      <c r="G49" s="48" t="s">
        <v>39</v>
      </c>
      <c r="H49" s="49" t="n">
        <v>24.131</v>
      </c>
      <c r="I49" s="78" t="s">
        <v>40</v>
      </c>
      <c r="J49" s="51" t="n">
        <v>48.571</v>
      </c>
      <c r="K49" s="49" t="n">
        <v>171.679</v>
      </c>
      <c r="L49" s="78" t="s">
        <v>40</v>
      </c>
      <c r="M49" s="51" t="n">
        <v>45.227</v>
      </c>
      <c r="N49" s="49" t="n">
        <v>31.665</v>
      </c>
      <c r="O49" s="78" t="s">
        <v>40</v>
      </c>
      <c r="P49" s="51" t="n">
        <v>10.483</v>
      </c>
      <c r="Q49" s="52" t="s">
        <v>281</v>
      </c>
      <c r="R49" s="78"/>
      <c r="S49" s="51"/>
      <c r="T49" s="52" t="s">
        <v>282</v>
      </c>
      <c r="U49" s="78"/>
      <c r="V49" s="51"/>
      <c r="W49" s="53" t="s">
        <v>283</v>
      </c>
      <c r="X49" s="78"/>
      <c r="Y49" s="54"/>
      <c r="Z49" s="49" t="n">
        <v>7896.066</v>
      </c>
      <c r="AA49" s="78" t="s">
        <v>40</v>
      </c>
      <c r="AB49" s="51" t="n">
        <v>535.574</v>
      </c>
      <c r="AC49" s="79"/>
      <c r="AD49" s="79"/>
      <c r="AE49" s="79"/>
    </row>
    <row r="50" customFormat="false" ht="39.55" hidden="false" customHeight="true" outlineLevel="0" collapsed="false">
      <c r="A50" s="56" t="s">
        <v>284</v>
      </c>
      <c r="B50" s="56" t="s">
        <v>219</v>
      </c>
      <c r="C50" s="67"/>
      <c r="D50" s="68"/>
      <c r="E50" s="69"/>
      <c r="F50" s="58" t="n">
        <v>42193</v>
      </c>
      <c r="G50" s="48" t="s">
        <v>44</v>
      </c>
      <c r="H50" s="59" t="s">
        <v>285</v>
      </c>
      <c r="I50" s="50" t="s">
        <v>40</v>
      </c>
      <c r="J50" s="80" t="s">
        <v>286</v>
      </c>
      <c r="K50" s="52" t="s">
        <v>236</v>
      </c>
      <c r="L50" s="50" t="s">
        <v>40</v>
      </c>
      <c r="M50" s="80" t="s">
        <v>287</v>
      </c>
      <c r="N50" s="53" t="s">
        <v>288</v>
      </c>
      <c r="O50" s="50" t="s">
        <v>40</v>
      </c>
      <c r="P50" s="81" t="s">
        <v>289</v>
      </c>
      <c r="Q50" s="59" t="s">
        <v>290</v>
      </c>
      <c r="R50" s="50"/>
      <c r="S50" s="51"/>
      <c r="T50" s="52" t="s">
        <v>291</v>
      </c>
      <c r="U50" s="50"/>
      <c r="V50" s="51"/>
      <c r="W50" s="49"/>
      <c r="X50" s="50"/>
      <c r="Y50" s="51"/>
      <c r="Z50" s="52" t="s">
        <v>292</v>
      </c>
      <c r="AA50" s="50" t="s">
        <v>40</v>
      </c>
      <c r="AB50" s="60" t="s">
        <v>293</v>
      </c>
      <c r="AC50" s="59"/>
      <c r="AD50" s="50"/>
      <c r="AE50" s="60"/>
    </row>
    <row r="51" customFormat="false" ht="43.85" hidden="false" customHeight="true" outlineLevel="0" collapsed="false">
      <c r="A51" s="24" t="s">
        <v>294</v>
      </c>
      <c r="B51" s="24"/>
      <c r="C51" s="25" t="s">
        <v>295</v>
      </c>
      <c r="D51" s="26" t="n">
        <v>3.875</v>
      </c>
      <c r="E51" s="63" t="n">
        <v>150628</v>
      </c>
      <c r="F51" s="71" t="n">
        <v>42183</v>
      </c>
      <c r="G51" s="29" t="s">
        <v>39</v>
      </c>
      <c r="H51" s="30" t="n">
        <v>151.766</v>
      </c>
      <c r="I51" s="72" t="s">
        <v>40</v>
      </c>
      <c r="J51" s="32" t="n">
        <v>37.997</v>
      </c>
      <c r="K51" s="30" t="n">
        <v>68.357</v>
      </c>
      <c r="L51" s="72" t="s">
        <v>40</v>
      </c>
      <c r="M51" s="32" t="n">
        <v>25.227</v>
      </c>
      <c r="N51" s="30" t="n">
        <v>20.28</v>
      </c>
      <c r="O51" s="72" t="s">
        <v>40</v>
      </c>
      <c r="P51" s="32" t="n">
        <v>4.408</v>
      </c>
      <c r="Q51" s="30" t="n">
        <v>94.182</v>
      </c>
      <c r="R51" s="72" t="s">
        <v>40</v>
      </c>
      <c r="S51" s="32" t="n">
        <v>21.743</v>
      </c>
      <c r="T51" s="73" t="s">
        <v>296</v>
      </c>
      <c r="U51" s="72"/>
      <c r="V51" s="74"/>
      <c r="W51" s="73" t="s">
        <v>297</v>
      </c>
      <c r="X51" s="72"/>
      <c r="Y51" s="74"/>
      <c r="Z51" s="30" t="n">
        <v>639.177</v>
      </c>
      <c r="AA51" s="72" t="s">
        <v>40</v>
      </c>
      <c r="AB51" s="32" t="n">
        <v>101.582</v>
      </c>
      <c r="AC51" s="12"/>
      <c r="AD51" s="12"/>
      <c r="AE51" s="12"/>
    </row>
    <row r="52" customFormat="false" ht="39.55" hidden="false" customHeight="true" outlineLevel="0" collapsed="false">
      <c r="A52" s="35" t="s">
        <v>298</v>
      </c>
      <c r="B52" s="35" t="s">
        <v>219</v>
      </c>
      <c r="C52" s="36"/>
      <c r="D52" s="37"/>
      <c r="E52" s="65"/>
      <c r="F52" s="75" t="n">
        <v>42187</v>
      </c>
      <c r="G52" s="29" t="s">
        <v>44</v>
      </c>
      <c r="H52" s="39" t="s">
        <v>299</v>
      </c>
      <c r="I52" s="31" t="s">
        <v>40</v>
      </c>
      <c r="J52" s="76" t="s">
        <v>300</v>
      </c>
      <c r="K52" s="33" t="s">
        <v>301</v>
      </c>
      <c r="L52" s="31" t="s">
        <v>40</v>
      </c>
      <c r="M52" s="76" t="s">
        <v>302</v>
      </c>
      <c r="N52" s="73" t="s">
        <v>303</v>
      </c>
      <c r="O52" s="31" t="s">
        <v>40</v>
      </c>
      <c r="P52" s="77" t="s">
        <v>304</v>
      </c>
      <c r="Q52" s="39" t="s">
        <v>305</v>
      </c>
      <c r="R52" s="31" t="s">
        <v>40</v>
      </c>
      <c r="S52" s="76" t="s">
        <v>306</v>
      </c>
      <c r="T52" s="33" t="s">
        <v>307</v>
      </c>
      <c r="U52" s="31"/>
      <c r="V52" s="32"/>
      <c r="W52" s="30"/>
      <c r="X52" s="31"/>
      <c r="Y52" s="32"/>
      <c r="Z52" s="33" t="s">
        <v>308</v>
      </c>
      <c r="AA52" s="31" t="s">
        <v>40</v>
      </c>
      <c r="AB52" s="40" t="s">
        <v>309</v>
      </c>
      <c r="AC52" s="39"/>
      <c r="AD52" s="31"/>
      <c r="AE52" s="40"/>
    </row>
    <row r="53" customFormat="false" ht="43.85" hidden="false" customHeight="true" outlineLevel="0" collapsed="false">
      <c r="A53" s="43" t="s">
        <v>310</v>
      </c>
      <c r="B53" s="43" t="s">
        <v>311</v>
      </c>
      <c r="C53" s="44" t="s">
        <v>312</v>
      </c>
      <c r="D53" s="45" t="n">
        <v>6.91</v>
      </c>
      <c r="E53" s="82" t="s">
        <v>313</v>
      </c>
      <c r="F53" s="47" t="n">
        <v>42446</v>
      </c>
      <c r="G53" s="48" t="s">
        <v>39</v>
      </c>
      <c r="H53" s="49" t="n">
        <v>33.429</v>
      </c>
      <c r="I53" s="78" t="s">
        <v>40</v>
      </c>
      <c r="J53" s="51" t="n">
        <v>48.234</v>
      </c>
      <c r="K53" s="49" t="n">
        <v>8.354</v>
      </c>
      <c r="L53" s="78" t="s">
        <v>40</v>
      </c>
      <c r="M53" s="51" t="n">
        <v>28.495</v>
      </c>
      <c r="N53" s="83" t="n">
        <v>16.438</v>
      </c>
      <c r="O53" s="84" t="s">
        <v>40</v>
      </c>
      <c r="P53" s="51" t="n">
        <v>8.951</v>
      </c>
      <c r="Q53" s="52" t="s">
        <v>314</v>
      </c>
      <c r="R53" s="78"/>
      <c r="S53" s="51"/>
      <c r="T53" s="49" t="n">
        <v>10.517</v>
      </c>
      <c r="U53" s="84" t="s">
        <v>40</v>
      </c>
      <c r="V53" s="51" t="n">
        <v>81.166</v>
      </c>
      <c r="W53" s="53" t="s">
        <v>315</v>
      </c>
      <c r="X53" s="78"/>
      <c r="Y53" s="54"/>
      <c r="Z53" s="49" t="n">
        <v>41.132</v>
      </c>
      <c r="AA53" s="78" t="s">
        <v>40</v>
      </c>
      <c r="AB53" s="51" t="n">
        <v>101.698</v>
      </c>
      <c r="AC53" s="79"/>
      <c r="AD53" s="79"/>
      <c r="AE53" s="79"/>
    </row>
    <row r="54" customFormat="false" ht="34.3" hidden="false" customHeight="true" outlineLevel="0" collapsed="false">
      <c r="A54" s="56" t="s">
        <v>316</v>
      </c>
      <c r="B54" s="56" t="s">
        <v>317</v>
      </c>
      <c r="C54" s="67"/>
      <c r="D54" s="68"/>
      <c r="E54" s="69"/>
      <c r="F54" s="58" t="n">
        <v>42453</v>
      </c>
      <c r="G54" s="48" t="s">
        <v>44</v>
      </c>
      <c r="H54" s="59" t="s">
        <v>318</v>
      </c>
      <c r="I54" s="50" t="s">
        <v>40</v>
      </c>
      <c r="J54" s="80" t="s">
        <v>319</v>
      </c>
      <c r="K54" s="52" t="s">
        <v>320</v>
      </c>
      <c r="L54" s="50" t="s">
        <v>40</v>
      </c>
      <c r="M54" s="80" t="s">
        <v>321</v>
      </c>
      <c r="N54" s="53" t="s">
        <v>322</v>
      </c>
      <c r="O54" s="50" t="s">
        <v>40</v>
      </c>
      <c r="P54" s="81" t="s">
        <v>323</v>
      </c>
      <c r="Q54" s="59" t="s">
        <v>324</v>
      </c>
      <c r="R54" s="50"/>
      <c r="S54" s="51"/>
      <c r="T54" s="52" t="s">
        <v>251</v>
      </c>
      <c r="U54" s="50" t="s">
        <v>40</v>
      </c>
      <c r="V54" s="80" t="s">
        <v>325</v>
      </c>
      <c r="W54" s="49"/>
      <c r="X54" s="50"/>
      <c r="Y54" s="51"/>
      <c r="Z54" s="52" t="s">
        <v>326</v>
      </c>
      <c r="AA54" s="50" t="s">
        <v>40</v>
      </c>
      <c r="AB54" s="60" t="s">
        <v>327</v>
      </c>
      <c r="AC54" s="59"/>
      <c r="AD54" s="50"/>
      <c r="AE54" s="60"/>
    </row>
    <row r="55" customFormat="false" ht="43.85" hidden="false" customHeight="true" outlineLevel="0" collapsed="false">
      <c r="A55" s="24" t="s">
        <v>328</v>
      </c>
      <c r="B55" s="24" t="s">
        <v>329</v>
      </c>
      <c r="C55" s="25" t="s">
        <v>330</v>
      </c>
      <c r="D55" s="26" t="n">
        <v>6.924</v>
      </c>
      <c r="E55" s="63" t="n">
        <v>160324</v>
      </c>
      <c r="F55" s="71" t="n">
        <v>42453</v>
      </c>
      <c r="G55" s="29" t="s">
        <v>39</v>
      </c>
      <c r="H55" s="33" t="s">
        <v>331</v>
      </c>
      <c r="I55" s="72"/>
      <c r="J55" s="32"/>
      <c r="K55" s="30" t="n">
        <v>13.495</v>
      </c>
      <c r="L55" s="72" t="s">
        <v>40</v>
      </c>
      <c r="M55" s="32" t="n">
        <v>9.725</v>
      </c>
      <c r="N55" s="85" t="n">
        <v>1.181</v>
      </c>
      <c r="O55" s="86" t="s">
        <v>40</v>
      </c>
      <c r="P55" s="32" t="n">
        <v>2.508</v>
      </c>
      <c r="Q55" s="33" t="s">
        <v>332</v>
      </c>
      <c r="R55" s="72"/>
      <c r="S55" s="32"/>
      <c r="T55" s="30" t="n">
        <v>52.959</v>
      </c>
      <c r="U55" s="86" t="s">
        <v>40</v>
      </c>
      <c r="V55" s="32" t="n">
        <v>26.092</v>
      </c>
      <c r="W55" s="73" t="s">
        <v>333</v>
      </c>
      <c r="X55" s="72"/>
      <c r="Y55" s="74"/>
      <c r="Z55" s="30" t="n">
        <v>67.052</v>
      </c>
      <c r="AA55" s="72" t="s">
        <v>40</v>
      </c>
      <c r="AB55" s="32" t="n">
        <v>29.827</v>
      </c>
      <c r="AC55" s="12"/>
      <c r="AD55" s="12"/>
      <c r="AE55" s="12"/>
    </row>
    <row r="56" customFormat="false" ht="34.3" hidden="false" customHeight="true" outlineLevel="0" collapsed="false">
      <c r="A56" s="35" t="s">
        <v>334</v>
      </c>
      <c r="B56" s="35" t="s">
        <v>335</v>
      </c>
      <c r="C56" s="36"/>
      <c r="D56" s="37"/>
      <c r="E56" s="65"/>
      <c r="F56" s="87" t="n">
        <v>42460</v>
      </c>
      <c r="G56" s="29" t="s">
        <v>44</v>
      </c>
      <c r="H56" s="39" t="s">
        <v>336</v>
      </c>
      <c r="I56" s="31"/>
      <c r="J56" s="32"/>
      <c r="K56" s="33" t="s">
        <v>337</v>
      </c>
      <c r="L56" s="31" t="s">
        <v>40</v>
      </c>
      <c r="M56" s="76" t="s">
        <v>338</v>
      </c>
      <c r="N56" s="73" t="s">
        <v>63</v>
      </c>
      <c r="O56" s="31" t="s">
        <v>40</v>
      </c>
      <c r="P56" s="77" t="s">
        <v>339</v>
      </c>
      <c r="Q56" s="39" t="s">
        <v>340</v>
      </c>
      <c r="R56" s="31"/>
      <c r="S56" s="32"/>
      <c r="T56" s="33" t="s">
        <v>341</v>
      </c>
      <c r="U56" s="31" t="s">
        <v>40</v>
      </c>
      <c r="V56" s="76" t="s">
        <v>342</v>
      </c>
      <c r="W56" s="30"/>
      <c r="X56" s="31"/>
      <c r="Y56" s="32"/>
      <c r="Z56" s="33" t="s">
        <v>343</v>
      </c>
      <c r="AA56" s="31" t="s">
        <v>40</v>
      </c>
      <c r="AB56" s="40" t="s">
        <v>344</v>
      </c>
      <c r="AC56" s="39"/>
      <c r="AD56" s="31"/>
      <c r="AE56" s="40"/>
    </row>
    <row r="57" customFormat="false" ht="43.85" hidden="false" customHeight="true" outlineLevel="0" collapsed="false">
      <c r="A57" s="43" t="s">
        <v>345</v>
      </c>
      <c r="B57" s="43"/>
      <c r="C57" s="44" t="s">
        <v>346</v>
      </c>
      <c r="D57" s="45" t="n">
        <v>12.794</v>
      </c>
      <c r="E57" s="82" t="s">
        <v>347</v>
      </c>
      <c r="F57" s="47" t="n">
        <v>42636</v>
      </c>
      <c r="G57" s="48" t="s">
        <v>348</v>
      </c>
      <c r="H57" s="49" t="n">
        <v>440.193</v>
      </c>
      <c r="I57" s="78" t="s">
        <v>40</v>
      </c>
      <c r="J57" s="51" t="n">
        <v>405.628</v>
      </c>
      <c r="K57" s="49" t="n">
        <v>118.147</v>
      </c>
      <c r="L57" s="78" t="s">
        <v>40</v>
      </c>
      <c r="M57" s="51" t="n">
        <v>201.172</v>
      </c>
      <c r="N57" s="49" t="n">
        <v>43.193</v>
      </c>
      <c r="O57" s="84" t="s">
        <v>40</v>
      </c>
      <c r="P57" s="51" t="n">
        <v>62.33</v>
      </c>
      <c r="Q57" s="52" t="s">
        <v>349</v>
      </c>
      <c r="R57" s="78"/>
      <c r="S57" s="51"/>
      <c r="T57" s="49" t="n">
        <v>198.067</v>
      </c>
      <c r="U57" s="84" t="s">
        <v>40</v>
      </c>
      <c r="V57" s="51" t="n">
        <v>567.438</v>
      </c>
      <c r="W57" s="52" t="s">
        <v>350</v>
      </c>
      <c r="X57" s="84"/>
      <c r="Y57" s="51"/>
      <c r="Z57" s="49" t="n">
        <v>1882</v>
      </c>
      <c r="AA57" s="78" t="s">
        <v>40</v>
      </c>
      <c r="AB57" s="51" t="n">
        <v>716</v>
      </c>
      <c r="AC57" s="79"/>
      <c r="AD57" s="79"/>
      <c r="AE57" s="79"/>
    </row>
    <row r="58" customFormat="false" ht="40.45" hidden="false" customHeight="true" outlineLevel="0" collapsed="false">
      <c r="A58" s="56" t="s">
        <v>351</v>
      </c>
      <c r="B58" s="56"/>
      <c r="C58" s="67"/>
      <c r="D58" s="68"/>
      <c r="E58" s="69"/>
      <c r="F58" s="58" t="n">
        <v>42649</v>
      </c>
      <c r="G58" s="48" t="s">
        <v>44</v>
      </c>
      <c r="H58" s="59" t="s">
        <v>352</v>
      </c>
      <c r="I58" s="50" t="s">
        <v>40</v>
      </c>
      <c r="J58" s="80" t="s">
        <v>353</v>
      </c>
      <c r="K58" s="52" t="s">
        <v>172</v>
      </c>
      <c r="L58" s="50" t="s">
        <v>40</v>
      </c>
      <c r="M58" s="80" t="s">
        <v>354</v>
      </c>
      <c r="N58" s="53" t="s">
        <v>355</v>
      </c>
      <c r="O58" s="50" t="s">
        <v>40</v>
      </c>
      <c r="P58" s="81" t="s">
        <v>356</v>
      </c>
      <c r="Q58" s="59" t="s">
        <v>357</v>
      </c>
      <c r="R58" s="50"/>
      <c r="S58" s="51"/>
      <c r="T58" s="52" t="s">
        <v>358</v>
      </c>
      <c r="U58" s="50" t="s">
        <v>40</v>
      </c>
      <c r="V58" s="80" t="s">
        <v>359</v>
      </c>
      <c r="W58" s="49"/>
      <c r="X58" s="50"/>
      <c r="Y58" s="51"/>
      <c r="Z58" s="52" t="s">
        <v>360</v>
      </c>
      <c r="AA58" s="50" t="s">
        <v>40</v>
      </c>
      <c r="AB58" s="60" t="s">
        <v>361</v>
      </c>
      <c r="AC58" s="59"/>
      <c r="AD58" s="50"/>
      <c r="AE58" s="60"/>
    </row>
    <row r="59" customFormat="false" ht="40.25" hidden="false" customHeight="true" outlineLevel="0" collapsed="fals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="3" customFormat="true" ht="38.05" hidden="false" customHeight="true" outlineLevel="0" collapsed="false">
      <c r="A60" s="18" t="s">
        <v>21</v>
      </c>
      <c r="B60" s="18" t="s">
        <v>22</v>
      </c>
      <c r="C60" s="18" t="s">
        <v>23</v>
      </c>
      <c r="D60" s="18" t="s">
        <v>24</v>
      </c>
      <c r="E60" s="18" t="s">
        <v>25</v>
      </c>
      <c r="F60" s="19" t="s">
        <v>26</v>
      </c>
      <c r="G60" s="18"/>
      <c r="H60" s="20"/>
      <c r="I60" s="21" t="s">
        <v>27</v>
      </c>
      <c r="J60" s="22"/>
      <c r="K60" s="20"/>
      <c r="L60" s="21" t="s">
        <v>28</v>
      </c>
      <c r="M60" s="22"/>
      <c r="N60" s="20"/>
      <c r="O60" s="21" t="s">
        <v>29</v>
      </c>
      <c r="P60" s="22"/>
      <c r="Q60" s="20"/>
      <c r="R60" s="21" t="s">
        <v>30</v>
      </c>
      <c r="S60" s="22"/>
      <c r="T60" s="23"/>
      <c r="U60" s="21" t="s">
        <v>31</v>
      </c>
      <c r="V60" s="22"/>
      <c r="W60" s="20"/>
      <c r="X60" s="21" t="s">
        <v>32</v>
      </c>
      <c r="Y60" s="22"/>
      <c r="Z60" s="20"/>
      <c r="AA60" s="21" t="s">
        <v>33</v>
      </c>
      <c r="AB60" s="22"/>
      <c r="AC60" s="18" t="s">
        <v>34</v>
      </c>
      <c r="AD60" s="18"/>
      <c r="AE60" s="18"/>
    </row>
    <row r="61" customFormat="false" ht="43.85" hidden="false" customHeight="true" outlineLevel="0" collapsed="false">
      <c r="A61" s="24" t="s">
        <v>362</v>
      </c>
      <c r="B61" s="24"/>
      <c r="C61" s="25" t="s">
        <v>363</v>
      </c>
      <c r="D61" s="26" t="n">
        <v>10.306</v>
      </c>
      <c r="E61" s="27" t="s">
        <v>364</v>
      </c>
      <c r="F61" s="71" t="n">
        <v>42649</v>
      </c>
      <c r="G61" s="29" t="s">
        <v>39</v>
      </c>
      <c r="H61" s="33" t="s">
        <v>365</v>
      </c>
      <c r="I61" s="72"/>
      <c r="J61" s="32"/>
      <c r="K61" s="33" t="s">
        <v>366</v>
      </c>
      <c r="L61" s="72"/>
      <c r="M61" s="32"/>
      <c r="N61" s="73" t="n">
        <v>23.505</v>
      </c>
      <c r="O61" s="72" t="s">
        <v>40</v>
      </c>
      <c r="P61" s="74" t="n">
        <v>84.48</v>
      </c>
      <c r="Q61" s="30" t="n">
        <v>116.073</v>
      </c>
      <c r="R61" s="72" t="s">
        <v>40</v>
      </c>
      <c r="S61" s="32" t="n">
        <v>337.228</v>
      </c>
      <c r="T61" s="73" t="s">
        <v>367</v>
      </c>
      <c r="U61" s="72"/>
      <c r="V61" s="74"/>
      <c r="W61" s="73" t="s">
        <v>368</v>
      </c>
      <c r="X61" s="72"/>
      <c r="Y61" s="74"/>
      <c r="Z61" s="30" t="n">
        <v>1705</v>
      </c>
      <c r="AA61" s="72" t="s">
        <v>40</v>
      </c>
      <c r="AB61" s="32" t="n">
        <v>962.5</v>
      </c>
      <c r="AC61" s="12"/>
      <c r="AD61" s="12"/>
      <c r="AE61" s="12"/>
    </row>
    <row r="62" customFormat="false" ht="38.65" hidden="false" customHeight="true" outlineLevel="0" collapsed="false">
      <c r="A62" s="35" t="s">
        <v>369</v>
      </c>
      <c r="B62" s="35"/>
      <c r="C62" s="36"/>
      <c r="D62" s="37"/>
      <c r="E62" s="65"/>
      <c r="F62" s="87" t="n">
        <v>42660</v>
      </c>
      <c r="G62" s="29" t="s">
        <v>44</v>
      </c>
      <c r="H62" s="39" t="s">
        <v>370</v>
      </c>
      <c r="I62" s="31"/>
      <c r="J62" s="32"/>
      <c r="K62" s="33" t="s">
        <v>371</v>
      </c>
      <c r="L62" s="31"/>
      <c r="M62" s="32"/>
      <c r="N62" s="73" t="s">
        <v>372</v>
      </c>
      <c r="O62" s="31" t="s">
        <v>40</v>
      </c>
      <c r="P62" s="77" t="s">
        <v>373</v>
      </c>
      <c r="Q62" s="39" t="s">
        <v>374</v>
      </c>
      <c r="R62" s="31" t="s">
        <v>40</v>
      </c>
      <c r="S62" s="76" t="s">
        <v>375</v>
      </c>
      <c r="T62" s="33" t="s">
        <v>376</v>
      </c>
      <c r="U62" s="31"/>
      <c r="V62" s="32"/>
      <c r="W62" s="30"/>
      <c r="X62" s="31"/>
      <c r="Y62" s="32"/>
      <c r="Z62" s="33" t="s">
        <v>377</v>
      </c>
      <c r="AA62" s="31" t="s">
        <v>40</v>
      </c>
      <c r="AB62" s="40" t="s">
        <v>378</v>
      </c>
      <c r="AC62" s="39"/>
      <c r="AD62" s="31"/>
      <c r="AE62" s="40"/>
    </row>
    <row r="63" customFormat="false" ht="43.85" hidden="false" customHeight="true" outlineLevel="0" collapsed="false">
      <c r="A63" s="43" t="s">
        <v>379</v>
      </c>
      <c r="B63" s="43" t="s">
        <v>380</v>
      </c>
      <c r="C63" s="44" t="s">
        <v>381</v>
      </c>
      <c r="D63" s="45" t="n">
        <v>12.768</v>
      </c>
      <c r="E63" s="46" t="n">
        <v>170125</v>
      </c>
      <c r="F63" s="47" t="n">
        <v>42760</v>
      </c>
      <c r="G63" s="48" t="s">
        <v>39</v>
      </c>
      <c r="H63" s="49" t="n">
        <v>54.99</v>
      </c>
      <c r="I63" s="78" t="s">
        <v>40</v>
      </c>
      <c r="J63" s="51" t="n">
        <v>52.649</v>
      </c>
      <c r="K63" s="52" t="s">
        <v>382</v>
      </c>
      <c r="L63" s="78"/>
      <c r="M63" s="51"/>
      <c r="N63" s="52" t="s">
        <v>383</v>
      </c>
      <c r="O63" s="78"/>
      <c r="P63" s="51"/>
      <c r="Q63" s="49" t="n">
        <v>10.63</v>
      </c>
      <c r="R63" s="78" t="s">
        <v>40</v>
      </c>
      <c r="S63" s="51" t="n">
        <v>42.423</v>
      </c>
      <c r="T63" s="49" t="n">
        <v>100.926</v>
      </c>
      <c r="U63" s="78" t="s">
        <v>40</v>
      </c>
      <c r="V63" s="51" t="n">
        <v>92.179</v>
      </c>
      <c r="W63" s="53" t="s">
        <v>384</v>
      </c>
      <c r="X63" s="78"/>
      <c r="Y63" s="54"/>
      <c r="Z63" s="49" t="n">
        <v>208.75</v>
      </c>
      <c r="AA63" s="78" t="s">
        <v>40</v>
      </c>
      <c r="AB63" s="51" t="n">
        <v>109.688</v>
      </c>
      <c r="AC63" s="79"/>
      <c r="AD63" s="79"/>
      <c r="AE63" s="79"/>
    </row>
    <row r="64" customFormat="false" ht="45.75" hidden="false" customHeight="true" outlineLevel="0" collapsed="false">
      <c r="A64" s="88" t="s">
        <v>385</v>
      </c>
      <c r="B64" s="56" t="s">
        <v>386</v>
      </c>
      <c r="C64" s="67"/>
      <c r="D64" s="68"/>
      <c r="E64" s="69"/>
      <c r="F64" s="58" t="n">
        <v>42773</v>
      </c>
      <c r="G64" s="48" t="s">
        <v>44</v>
      </c>
      <c r="H64" s="59" t="s">
        <v>387</v>
      </c>
      <c r="I64" s="50" t="s">
        <v>40</v>
      </c>
      <c r="J64" s="80" t="s">
        <v>388</v>
      </c>
      <c r="K64" s="52" t="s">
        <v>389</v>
      </c>
      <c r="L64" s="50"/>
      <c r="M64" s="51"/>
      <c r="N64" s="53" t="s">
        <v>390</v>
      </c>
      <c r="O64" s="50"/>
      <c r="P64" s="54"/>
      <c r="Q64" s="59" t="s">
        <v>391</v>
      </c>
      <c r="R64" s="50" t="s">
        <v>40</v>
      </c>
      <c r="S64" s="80" t="s">
        <v>392</v>
      </c>
      <c r="T64" s="52" t="s">
        <v>393</v>
      </c>
      <c r="U64" s="50" t="s">
        <v>40</v>
      </c>
      <c r="V64" s="80" t="s">
        <v>394</v>
      </c>
      <c r="W64" s="49"/>
      <c r="X64" s="50"/>
      <c r="Y64" s="51"/>
      <c r="Z64" s="52" t="s">
        <v>395</v>
      </c>
      <c r="AA64" s="50" t="s">
        <v>40</v>
      </c>
      <c r="AB64" s="60" t="s">
        <v>396</v>
      </c>
      <c r="AC64" s="59"/>
      <c r="AD64" s="50"/>
      <c r="AE64" s="60"/>
    </row>
    <row r="65" customFormat="false" ht="43.85" hidden="false" customHeight="true" outlineLevel="0" collapsed="false">
      <c r="A65" s="24" t="s">
        <v>397</v>
      </c>
      <c r="B65" s="24" t="s">
        <v>398</v>
      </c>
      <c r="C65" s="25" t="s">
        <v>363</v>
      </c>
      <c r="D65" s="26" t="n">
        <v>21.438</v>
      </c>
      <c r="E65" s="27" t="s">
        <v>399</v>
      </c>
      <c r="F65" s="71" t="n">
        <v>42809</v>
      </c>
      <c r="G65" s="29" t="s">
        <v>39</v>
      </c>
      <c r="H65" s="30" t="n">
        <v>3109.834</v>
      </c>
      <c r="I65" s="72" t="s">
        <v>40</v>
      </c>
      <c r="J65" s="32" t="n">
        <v>648.123</v>
      </c>
      <c r="K65" s="30" t="n">
        <v>1076.145</v>
      </c>
      <c r="L65" s="72" t="s">
        <v>40</v>
      </c>
      <c r="M65" s="32" t="n">
        <v>348.826</v>
      </c>
      <c r="N65" s="30" t="n">
        <v>98.755</v>
      </c>
      <c r="O65" s="72" t="s">
        <v>40</v>
      </c>
      <c r="P65" s="32" t="n">
        <v>83.897</v>
      </c>
      <c r="Q65" s="33" t="s">
        <v>400</v>
      </c>
      <c r="R65" s="72"/>
      <c r="S65" s="32"/>
      <c r="T65" s="30" t="n">
        <v>1556.219</v>
      </c>
      <c r="U65" s="72" t="s">
        <v>40</v>
      </c>
      <c r="V65" s="32" t="n">
        <v>732.267</v>
      </c>
      <c r="W65" s="73" t="s">
        <v>401</v>
      </c>
      <c r="X65" s="72"/>
      <c r="Y65" s="74"/>
      <c r="Z65" s="30" t="n">
        <v>2817.5</v>
      </c>
      <c r="AA65" s="72" t="s">
        <v>40</v>
      </c>
      <c r="AB65" s="32" t="n">
        <v>920</v>
      </c>
      <c r="AC65" s="12"/>
      <c r="AD65" s="12"/>
      <c r="AE65" s="12"/>
    </row>
    <row r="66" customFormat="false" ht="45.75" hidden="false" customHeight="true" outlineLevel="0" collapsed="false">
      <c r="A66" s="89" t="s">
        <v>402</v>
      </c>
      <c r="B66" s="35" t="s">
        <v>403</v>
      </c>
      <c r="C66" s="36" t="s">
        <v>404</v>
      </c>
      <c r="D66" s="37"/>
      <c r="E66" s="65"/>
      <c r="F66" s="87" t="n">
        <v>42831</v>
      </c>
      <c r="G66" s="29" t="s">
        <v>44</v>
      </c>
      <c r="H66" s="39" t="s">
        <v>405</v>
      </c>
      <c r="I66" s="31" t="s">
        <v>40</v>
      </c>
      <c r="J66" s="76" t="s">
        <v>406</v>
      </c>
      <c r="K66" s="33" t="s">
        <v>407</v>
      </c>
      <c r="L66" s="31" t="s">
        <v>40</v>
      </c>
      <c r="M66" s="76" t="s">
        <v>408</v>
      </c>
      <c r="N66" s="73" t="s">
        <v>409</v>
      </c>
      <c r="O66" s="31" t="s">
        <v>40</v>
      </c>
      <c r="P66" s="77" t="s">
        <v>410</v>
      </c>
      <c r="Q66" s="39" t="s">
        <v>411</v>
      </c>
      <c r="R66" s="31"/>
      <c r="S66" s="32"/>
      <c r="T66" s="33" t="s">
        <v>412</v>
      </c>
      <c r="U66" s="31" t="s">
        <v>40</v>
      </c>
      <c r="V66" s="76" t="s">
        <v>413</v>
      </c>
      <c r="W66" s="30"/>
      <c r="X66" s="31"/>
      <c r="Y66" s="32"/>
      <c r="Z66" s="33" t="s">
        <v>414</v>
      </c>
      <c r="AA66" s="31" t="s">
        <v>40</v>
      </c>
      <c r="AB66" s="40" t="s">
        <v>415</v>
      </c>
      <c r="AC66" s="39"/>
      <c r="AD66" s="31"/>
      <c r="AE66" s="40"/>
    </row>
    <row r="67" customFormat="false" ht="43.85" hidden="false" customHeight="true" outlineLevel="0" collapsed="false">
      <c r="A67" s="43" t="s">
        <v>416</v>
      </c>
      <c r="B67" s="43" t="s">
        <v>417</v>
      </c>
      <c r="C67" s="44" t="s">
        <v>363</v>
      </c>
      <c r="D67" s="45" t="n">
        <v>20.826</v>
      </c>
      <c r="E67" s="82" t="s">
        <v>418</v>
      </c>
      <c r="F67" s="47" t="n">
        <v>42831</v>
      </c>
      <c r="G67" s="48" t="s">
        <v>39</v>
      </c>
      <c r="H67" s="49" t="n">
        <v>404.184</v>
      </c>
      <c r="I67" s="78" t="s">
        <v>40</v>
      </c>
      <c r="J67" s="51" t="n">
        <v>442.549</v>
      </c>
      <c r="K67" s="49" t="n">
        <v>684.493</v>
      </c>
      <c r="L67" s="78" t="s">
        <v>40</v>
      </c>
      <c r="M67" s="51" t="n">
        <v>309.946</v>
      </c>
      <c r="N67" s="49" t="n">
        <v>200.349</v>
      </c>
      <c r="O67" s="78" t="s">
        <v>40</v>
      </c>
      <c r="P67" s="51" t="n">
        <v>80.584</v>
      </c>
      <c r="Q67" s="52" t="s">
        <v>419</v>
      </c>
      <c r="R67" s="78"/>
      <c r="S67" s="51"/>
      <c r="T67" s="49" t="n">
        <v>126.357</v>
      </c>
      <c r="U67" s="78" t="s">
        <v>40</v>
      </c>
      <c r="V67" s="51" t="n">
        <v>625.641</v>
      </c>
      <c r="W67" s="53" t="s">
        <v>420</v>
      </c>
      <c r="X67" s="78"/>
      <c r="Y67" s="54"/>
      <c r="Z67" s="49" t="n">
        <v>2650</v>
      </c>
      <c r="AA67" s="78" t="s">
        <v>40</v>
      </c>
      <c r="AB67" s="51" t="n">
        <v>820</v>
      </c>
      <c r="AC67" s="79"/>
      <c r="AD67" s="79"/>
      <c r="AE67" s="79"/>
    </row>
    <row r="68" customFormat="false" ht="45.75" hidden="false" customHeight="true" outlineLevel="0" collapsed="false">
      <c r="A68" s="88" t="s">
        <v>421</v>
      </c>
      <c r="B68" s="56" t="s">
        <v>403</v>
      </c>
      <c r="C68" s="90" t="s">
        <v>404</v>
      </c>
      <c r="D68" s="68"/>
      <c r="E68" s="69"/>
      <c r="F68" s="58" t="n">
        <v>42852</v>
      </c>
      <c r="G68" s="48" t="s">
        <v>44</v>
      </c>
      <c r="H68" s="59" t="s">
        <v>422</v>
      </c>
      <c r="I68" s="50" t="s">
        <v>40</v>
      </c>
      <c r="J68" s="80" t="s">
        <v>423</v>
      </c>
      <c r="K68" s="52" t="s">
        <v>424</v>
      </c>
      <c r="L68" s="50" t="s">
        <v>40</v>
      </c>
      <c r="M68" s="80" t="s">
        <v>425</v>
      </c>
      <c r="N68" s="53" t="s">
        <v>426</v>
      </c>
      <c r="O68" s="50" t="s">
        <v>40</v>
      </c>
      <c r="P68" s="81" t="s">
        <v>427</v>
      </c>
      <c r="Q68" s="59" t="s">
        <v>428</v>
      </c>
      <c r="R68" s="50"/>
      <c r="S68" s="51"/>
      <c r="T68" s="52" t="s">
        <v>429</v>
      </c>
      <c r="U68" s="50" t="s">
        <v>40</v>
      </c>
      <c r="V68" s="80" t="s">
        <v>430</v>
      </c>
      <c r="W68" s="49"/>
      <c r="X68" s="50"/>
      <c r="Y68" s="51"/>
      <c r="Z68" s="52" t="s">
        <v>431</v>
      </c>
      <c r="AA68" s="50" t="s">
        <v>40</v>
      </c>
      <c r="AB68" s="60" t="s">
        <v>432</v>
      </c>
      <c r="AC68" s="59"/>
      <c r="AD68" s="50"/>
      <c r="AE68" s="60"/>
    </row>
    <row r="69" customFormat="false" ht="43.85" hidden="false" customHeight="true" outlineLevel="0" collapsed="false">
      <c r="A69" s="24" t="s">
        <v>433</v>
      </c>
      <c r="B69" s="24" t="s">
        <v>434</v>
      </c>
      <c r="C69" s="25" t="s">
        <v>435</v>
      </c>
      <c r="D69" s="26" t="n">
        <v>13.438</v>
      </c>
      <c r="E69" s="27" t="s">
        <v>436</v>
      </c>
      <c r="F69" s="71" t="n">
        <v>42852</v>
      </c>
      <c r="G69" s="29" t="s">
        <v>39</v>
      </c>
      <c r="H69" s="30" t="n">
        <v>465.903</v>
      </c>
      <c r="I69" s="72" t="s">
        <v>40</v>
      </c>
      <c r="J69" s="32" t="n">
        <v>159.808</v>
      </c>
      <c r="K69" s="33" t="s">
        <v>437</v>
      </c>
      <c r="L69" s="72"/>
      <c r="M69" s="32"/>
      <c r="N69" s="30" t="n">
        <v>23.807</v>
      </c>
      <c r="O69" s="72" t="s">
        <v>40</v>
      </c>
      <c r="P69" s="32" t="n">
        <v>21.082</v>
      </c>
      <c r="Q69" s="30" t="n">
        <v>80.895</v>
      </c>
      <c r="R69" s="72" t="s">
        <v>40</v>
      </c>
      <c r="S69" s="32" t="n">
        <v>84.881</v>
      </c>
      <c r="T69" s="33" t="s">
        <v>438</v>
      </c>
      <c r="U69" s="72"/>
      <c r="V69" s="32"/>
      <c r="W69" s="73" t="s">
        <v>439</v>
      </c>
      <c r="X69" s="72"/>
      <c r="Y69" s="74"/>
      <c r="Z69" s="30" t="n">
        <v>1286.111</v>
      </c>
      <c r="AA69" s="72" t="s">
        <v>40</v>
      </c>
      <c r="AB69" s="32" t="n">
        <v>322.778</v>
      </c>
      <c r="AC69" s="12"/>
      <c r="AD69" s="12"/>
      <c r="AE69" s="12"/>
    </row>
    <row r="70" customFormat="false" ht="45.75" hidden="false" customHeight="true" outlineLevel="0" collapsed="false">
      <c r="A70" s="89" t="s">
        <v>42</v>
      </c>
      <c r="B70" s="35" t="s">
        <v>440</v>
      </c>
      <c r="C70" s="36"/>
      <c r="D70" s="37"/>
      <c r="E70" s="65"/>
      <c r="F70" s="87" t="n">
        <v>42866</v>
      </c>
      <c r="G70" s="29" t="s">
        <v>44</v>
      </c>
      <c r="H70" s="39" t="s">
        <v>441</v>
      </c>
      <c r="I70" s="31" t="s">
        <v>40</v>
      </c>
      <c r="J70" s="76" t="s">
        <v>442</v>
      </c>
      <c r="K70" s="33" t="s">
        <v>443</v>
      </c>
      <c r="L70" s="31"/>
      <c r="M70" s="32"/>
      <c r="N70" s="73" t="s">
        <v>444</v>
      </c>
      <c r="O70" s="31" t="s">
        <v>40</v>
      </c>
      <c r="P70" s="77" t="s">
        <v>445</v>
      </c>
      <c r="Q70" s="39" t="s">
        <v>446</v>
      </c>
      <c r="R70" s="31" t="s">
        <v>40</v>
      </c>
      <c r="S70" s="76" t="s">
        <v>447</v>
      </c>
      <c r="T70" s="33" t="s">
        <v>448</v>
      </c>
      <c r="U70" s="31"/>
      <c r="V70" s="32"/>
      <c r="W70" s="30"/>
      <c r="X70" s="31"/>
      <c r="Y70" s="32"/>
      <c r="Z70" s="33" t="s">
        <v>449</v>
      </c>
      <c r="AA70" s="31" t="s">
        <v>40</v>
      </c>
      <c r="AB70" s="40" t="s">
        <v>450</v>
      </c>
      <c r="AC70" s="39"/>
      <c r="AD70" s="31"/>
      <c r="AE70" s="40"/>
    </row>
    <row r="71" customFormat="false" ht="43.85" hidden="false" customHeight="true" outlineLevel="0" collapsed="false">
      <c r="A71" s="43" t="s">
        <v>451</v>
      </c>
      <c r="B71" s="43" t="s">
        <v>452</v>
      </c>
      <c r="C71" s="44" t="s">
        <v>37</v>
      </c>
      <c r="D71" s="45" t="n">
        <v>10.722</v>
      </c>
      <c r="E71" s="82" t="s">
        <v>453</v>
      </c>
      <c r="F71" s="47" t="n">
        <v>42880</v>
      </c>
      <c r="G71" s="48" t="s">
        <v>39</v>
      </c>
      <c r="H71" s="49" t="n">
        <v>6.317</v>
      </c>
      <c r="I71" s="78" t="s">
        <v>40</v>
      </c>
      <c r="J71" s="51" t="n">
        <v>22.643</v>
      </c>
      <c r="K71" s="52" t="s">
        <v>454</v>
      </c>
      <c r="L71" s="78"/>
      <c r="M71" s="51"/>
      <c r="N71" s="49" t="n">
        <v>3.832</v>
      </c>
      <c r="O71" s="78" t="s">
        <v>40</v>
      </c>
      <c r="P71" s="51" t="n">
        <v>4.387</v>
      </c>
      <c r="Q71" s="52" t="s">
        <v>455</v>
      </c>
      <c r="R71" s="78"/>
      <c r="S71" s="51"/>
      <c r="T71" s="49" t="n">
        <v>32.285</v>
      </c>
      <c r="U71" s="78" t="s">
        <v>40</v>
      </c>
      <c r="V71" s="51" t="n">
        <v>40.036</v>
      </c>
      <c r="W71" s="49" t="n">
        <v>57.075</v>
      </c>
      <c r="X71" s="84" t="s">
        <v>40</v>
      </c>
      <c r="Y71" s="51" t="n">
        <v>187.08</v>
      </c>
      <c r="Z71" s="49" t="n">
        <v>278.019</v>
      </c>
      <c r="AA71" s="78" t="s">
        <v>40</v>
      </c>
      <c r="AB71" s="51" t="n">
        <v>67.736</v>
      </c>
      <c r="AC71" s="79"/>
      <c r="AD71" s="79"/>
      <c r="AE71" s="79"/>
    </row>
    <row r="72" customFormat="false" ht="45.75" hidden="false" customHeight="true" outlineLevel="0" collapsed="false">
      <c r="A72" s="88" t="s">
        <v>42</v>
      </c>
      <c r="B72" s="56" t="s">
        <v>456</v>
      </c>
      <c r="C72" s="67"/>
      <c r="D72" s="68"/>
      <c r="E72" s="69"/>
      <c r="F72" s="58" t="n">
        <v>42891</v>
      </c>
      <c r="G72" s="48" t="s">
        <v>44</v>
      </c>
      <c r="H72" s="59" t="s">
        <v>457</v>
      </c>
      <c r="I72" s="50" t="s">
        <v>40</v>
      </c>
      <c r="J72" s="80" t="s">
        <v>458</v>
      </c>
      <c r="K72" s="52" t="s">
        <v>459</v>
      </c>
      <c r="L72" s="50"/>
      <c r="M72" s="51"/>
      <c r="N72" s="53" t="s">
        <v>460</v>
      </c>
      <c r="O72" s="50" t="s">
        <v>40</v>
      </c>
      <c r="P72" s="81" t="s">
        <v>108</v>
      </c>
      <c r="Q72" s="59" t="s">
        <v>461</v>
      </c>
      <c r="R72" s="50"/>
      <c r="S72" s="51"/>
      <c r="T72" s="52" t="s">
        <v>462</v>
      </c>
      <c r="U72" s="50" t="s">
        <v>40</v>
      </c>
      <c r="V72" s="80" t="s">
        <v>463</v>
      </c>
      <c r="W72" s="49"/>
      <c r="X72" s="50"/>
      <c r="Y72" s="51"/>
      <c r="Z72" s="52" t="s">
        <v>464</v>
      </c>
      <c r="AA72" s="50" t="s">
        <v>40</v>
      </c>
      <c r="AB72" s="60" t="s">
        <v>465</v>
      </c>
      <c r="AC72" s="59"/>
      <c r="AD72" s="50"/>
      <c r="AE72" s="60"/>
    </row>
    <row r="73" customFormat="false" ht="43.85" hidden="false" customHeight="true" outlineLevel="0" collapsed="false">
      <c r="A73" s="24" t="s">
        <v>466</v>
      </c>
      <c r="B73" s="24" t="s">
        <v>467</v>
      </c>
      <c r="C73" s="25" t="s">
        <v>468</v>
      </c>
      <c r="D73" s="26" t="n">
        <v>13.674</v>
      </c>
      <c r="E73" s="63" t="n">
        <v>170627</v>
      </c>
      <c r="F73" s="71" t="n">
        <v>42913</v>
      </c>
      <c r="G73" s="29" t="s">
        <v>39</v>
      </c>
      <c r="H73" s="30" t="n">
        <v>122.019</v>
      </c>
      <c r="I73" s="72" t="s">
        <v>40</v>
      </c>
      <c r="J73" s="32" t="n">
        <v>58.287</v>
      </c>
      <c r="K73" s="33" t="s">
        <v>469</v>
      </c>
      <c r="L73" s="72"/>
      <c r="M73" s="32"/>
      <c r="N73" s="30" t="n">
        <v>8.248</v>
      </c>
      <c r="O73" s="72" t="s">
        <v>40</v>
      </c>
      <c r="P73" s="32" t="n">
        <v>8.557</v>
      </c>
      <c r="Q73" s="30" t="n">
        <v>67.253</v>
      </c>
      <c r="R73" s="72" t="s">
        <v>40</v>
      </c>
      <c r="S73" s="32" t="n">
        <v>35.552</v>
      </c>
      <c r="T73" s="73" t="n">
        <v>98.694</v>
      </c>
      <c r="U73" s="72" t="s">
        <v>40</v>
      </c>
      <c r="V73" s="74" t="n">
        <v>81.869</v>
      </c>
      <c r="W73" s="73" t="s">
        <v>470</v>
      </c>
      <c r="X73" s="72"/>
      <c r="Y73" s="74"/>
      <c r="Z73" s="30" t="n">
        <v>528.049</v>
      </c>
      <c r="AA73" s="72" t="s">
        <v>40</v>
      </c>
      <c r="AB73" s="32" t="n">
        <v>114.634</v>
      </c>
      <c r="AC73" s="12"/>
      <c r="AD73" s="12"/>
      <c r="AE73" s="12"/>
    </row>
    <row r="74" customFormat="false" ht="38.65" hidden="false" customHeight="true" outlineLevel="0" collapsed="false">
      <c r="A74" s="35" t="s">
        <v>42</v>
      </c>
      <c r="B74" s="35" t="s">
        <v>471</v>
      </c>
      <c r="C74" s="36"/>
      <c r="D74" s="37"/>
      <c r="E74" s="65"/>
      <c r="F74" s="75" t="n">
        <v>42927</v>
      </c>
      <c r="G74" s="29" t="s">
        <v>44</v>
      </c>
      <c r="H74" s="39" t="s">
        <v>472</v>
      </c>
      <c r="I74" s="31" t="s">
        <v>40</v>
      </c>
      <c r="J74" s="76" t="s">
        <v>473</v>
      </c>
      <c r="K74" s="33" t="s">
        <v>474</v>
      </c>
      <c r="L74" s="31"/>
      <c r="M74" s="32"/>
      <c r="N74" s="39" t="s">
        <v>475</v>
      </c>
      <c r="O74" s="31" t="s">
        <v>40</v>
      </c>
      <c r="P74" s="76" t="s">
        <v>476</v>
      </c>
      <c r="Q74" s="39" t="s">
        <v>477</v>
      </c>
      <c r="R74" s="31" t="s">
        <v>40</v>
      </c>
      <c r="S74" s="76" t="s">
        <v>478</v>
      </c>
      <c r="T74" s="33" t="s">
        <v>479</v>
      </c>
      <c r="U74" s="31" t="s">
        <v>40</v>
      </c>
      <c r="V74" s="76" t="s">
        <v>480</v>
      </c>
      <c r="W74" s="30"/>
      <c r="X74" s="31"/>
      <c r="Y74" s="32"/>
      <c r="Z74" s="33" t="s">
        <v>481</v>
      </c>
      <c r="AA74" s="31" t="s">
        <v>40</v>
      </c>
      <c r="AB74" s="40" t="s">
        <v>482</v>
      </c>
      <c r="AC74" s="39"/>
      <c r="AD74" s="31"/>
      <c r="AE74" s="40"/>
    </row>
    <row r="75" customFormat="false" ht="43.85" hidden="false" customHeight="true" outlineLevel="0" collapsed="false">
      <c r="A75" s="43" t="s">
        <v>483</v>
      </c>
      <c r="B75" s="43" t="s">
        <v>484</v>
      </c>
      <c r="C75" s="44" t="s">
        <v>485</v>
      </c>
      <c r="D75" s="45" t="n">
        <v>5.431</v>
      </c>
      <c r="E75" s="82" t="s">
        <v>486</v>
      </c>
      <c r="F75" s="47" t="n">
        <v>42956</v>
      </c>
      <c r="G75" s="48" t="s">
        <v>39</v>
      </c>
      <c r="H75" s="49" t="n">
        <v>1409.536</v>
      </c>
      <c r="I75" s="78" t="s">
        <v>40</v>
      </c>
      <c r="J75" s="51" t="n">
        <v>93.877</v>
      </c>
      <c r="K75" s="49" t="n">
        <v>0.658</v>
      </c>
      <c r="L75" s="78" t="s">
        <v>40</v>
      </c>
      <c r="M75" s="51" t="n">
        <v>51.727</v>
      </c>
      <c r="N75" s="49" t="n">
        <v>97.047</v>
      </c>
      <c r="O75" s="84" t="s">
        <v>40</v>
      </c>
      <c r="P75" s="51" t="n">
        <v>13.416</v>
      </c>
      <c r="Q75" s="49" t="n">
        <v>599.537</v>
      </c>
      <c r="R75" s="78" t="s">
        <v>40</v>
      </c>
      <c r="S75" s="51" t="n">
        <v>51.555</v>
      </c>
      <c r="T75" s="49" t="n">
        <v>561.205</v>
      </c>
      <c r="U75" s="84" t="s">
        <v>40</v>
      </c>
      <c r="V75" s="51" t="n">
        <v>112.148</v>
      </c>
      <c r="W75" s="52" t="s">
        <v>487</v>
      </c>
      <c r="X75" s="84"/>
      <c r="Y75" s="51"/>
      <c r="Z75" s="49" t="n">
        <v>120.653</v>
      </c>
      <c r="AA75" s="78" t="s">
        <v>40</v>
      </c>
      <c r="AB75" s="51" t="n">
        <v>145.755</v>
      </c>
      <c r="AC75" s="79"/>
      <c r="AD75" s="79"/>
      <c r="AE75" s="79"/>
    </row>
    <row r="76" customFormat="false" ht="45" hidden="false" customHeight="true" outlineLevel="0" collapsed="false">
      <c r="A76" s="56" t="s">
        <v>488</v>
      </c>
      <c r="B76" s="56" t="s">
        <v>489</v>
      </c>
      <c r="C76" s="67"/>
      <c r="D76" s="68"/>
      <c r="E76" s="69"/>
      <c r="F76" s="58" t="n">
        <v>42962</v>
      </c>
      <c r="G76" s="48" t="s">
        <v>44</v>
      </c>
      <c r="H76" s="59" t="s">
        <v>490</v>
      </c>
      <c r="I76" s="50" t="s">
        <v>40</v>
      </c>
      <c r="J76" s="80" t="s">
        <v>491</v>
      </c>
      <c r="K76" s="52" t="s">
        <v>492</v>
      </c>
      <c r="L76" s="50" t="s">
        <v>40</v>
      </c>
      <c r="M76" s="80" t="s">
        <v>493</v>
      </c>
      <c r="N76" s="53" t="s">
        <v>494</v>
      </c>
      <c r="O76" s="50" t="s">
        <v>40</v>
      </c>
      <c r="P76" s="81" t="s">
        <v>495</v>
      </c>
      <c r="Q76" s="59" t="s">
        <v>496</v>
      </c>
      <c r="R76" s="50" t="s">
        <v>40</v>
      </c>
      <c r="S76" s="80" t="s">
        <v>497</v>
      </c>
      <c r="T76" s="52" t="s">
        <v>498</v>
      </c>
      <c r="U76" s="50" t="s">
        <v>40</v>
      </c>
      <c r="V76" s="80" t="s">
        <v>499</v>
      </c>
      <c r="W76" s="49"/>
      <c r="X76" s="50"/>
      <c r="Y76" s="51"/>
      <c r="Z76" s="52" t="s">
        <v>500</v>
      </c>
      <c r="AA76" s="50" t="s">
        <v>40</v>
      </c>
      <c r="AB76" s="60" t="s">
        <v>501</v>
      </c>
      <c r="AC76" s="59"/>
      <c r="AD76" s="50"/>
      <c r="AE76" s="60"/>
    </row>
    <row r="77" customFormat="false" ht="35.7" hidden="false" customHeight="true" outlineLevel="0" collapsed="false">
      <c r="A77" s="91"/>
      <c r="B77" s="91"/>
      <c r="C77" s="48" t="s">
        <v>502</v>
      </c>
      <c r="D77" s="48"/>
      <c r="E77" s="46"/>
      <c r="F77" s="92"/>
      <c r="G77" s="48" t="s">
        <v>39</v>
      </c>
      <c r="H77" s="93"/>
      <c r="I77" s="50"/>
      <c r="J77" s="80" t="s">
        <v>503</v>
      </c>
      <c r="K77" s="59" t="n">
        <v>131.61</v>
      </c>
      <c r="L77" s="50" t="s">
        <v>40</v>
      </c>
      <c r="M77" s="62" t="n">
        <v>37.82</v>
      </c>
      <c r="N77" s="94"/>
      <c r="O77" s="94"/>
      <c r="P77" s="94"/>
      <c r="Q77" s="59"/>
      <c r="R77" s="50"/>
      <c r="S77" s="60"/>
      <c r="T77" s="59"/>
      <c r="U77" s="95"/>
      <c r="V77" s="95"/>
      <c r="W77" s="59"/>
      <c r="X77" s="50"/>
      <c r="Y77" s="51"/>
      <c r="Z77" s="61"/>
      <c r="AA77" s="50"/>
      <c r="AB77" s="62"/>
      <c r="AC77" s="59"/>
      <c r="AD77" s="50"/>
      <c r="AE77" s="51"/>
    </row>
    <row r="78" customFormat="false" ht="35.7" hidden="false" customHeight="true" outlineLevel="0" collapsed="false">
      <c r="A78" s="91"/>
      <c r="B78" s="91"/>
      <c r="C78" s="48"/>
      <c r="D78" s="48"/>
      <c r="E78" s="57"/>
      <c r="F78" s="92"/>
      <c r="G78" s="48" t="s">
        <v>44</v>
      </c>
      <c r="H78" s="93"/>
      <c r="I78" s="50"/>
      <c r="J78" s="51"/>
      <c r="K78" s="59" t="s">
        <v>504</v>
      </c>
      <c r="L78" s="50" t="s">
        <v>40</v>
      </c>
      <c r="M78" s="96" t="s">
        <v>505</v>
      </c>
      <c r="N78" s="94"/>
      <c r="O78" s="94"/>
      <c r="P78" s="94"/>
      <c r="Q78" s="49"/>
      <c r="R78" s="50"/>
      <c r="S78" s="51"/>
      <c r="T78" s="59"/>
      <c r="U78" s="97"/>
      <c r="V78" s="97"/>
      <c r="W78" s="49"/>
      <c r="X78" s="50"/>
      <c r="Y78" s="60"/>
      <c r="Z78" s="61"/>
      <c r="AA78" s="97"/>
      <c r="AB78" s="97"/>
      <c r="AC78" s="59"/>
      <c r="AD78" s="50"/>
      <c r="AE78" s="60"/>
    </row>
    <row r="79" customFormat="false" ht="43.85" hidden="false" customHeight="true" outlineLevel="0" collapsed="false">
      <c r="A79" s="24" t="s">
        <v>506</v>
      </c>
      <c r="B79" s="24" t="s">
        <v>507</v>
      </c>
      <c r="C79" s="25" t="s">
        <v>508</v>
      </c>
      <c r="D79" s="26" t="n">
        <v>21.276</v>
      </c>
      <c r="E79" s="27" t="s">
        <v>509</v>
      </c>
      <c r="F79" s="71" t="n">
        <v>42971</v>
      </c>
      <c r="G79" s="29" t="s">
        <v>39</v>
      </c>
      <c r="H79" s="30" t="n">
        <v>815.493</v>
      </c>
      <c r="I79" s="72" t="s">
        <v>40</v>
      </c>
      <c r="J79" s="32" t="n">
        <v>49.324</v>
      </c>
      <c r="K79" s="30" t="n">
        <v>69.301</v>
      </c>
      <c r="L79" s="72" t="s">
        <v>40</v>
      </c>
      <c r="M79" s="32" t="n">
        <v>26.2</v>
      </c>
      <c r="N79" s="30" t="n">
        <v>54.608</v>
      </c>
      <c r="O79" s="86" t="s">
        <v>40</v>
      </c>
      <c r="P79" s="32" t="n">
        <v>6.553</v>
      </c>
      <c r="Q79" s="30" t="n">
        <v>300.764</v>
      </c>
      <c r="R79" s="72" t="s">
        <v>40</v>
      </c>
      <c r="S79" s="32" t="n">
        <v>26.26</v>
      </c>
      <c r="T79" s="30" t="n">
        <v>248.695</v>
      </c>
      <c r="U79" s="86" t="s">
        <v>40</v>
      </c>
      <c r="V79" s="32" t="n">
        <v>52.832</v>
      </c>
      <c r="W79" s="30" t="n">
        <v>41.633</v>
      </c>
      <c r="X79" s="86" t="s">
        <v>40</v>
      </c>
      <c r="Y79" s="32" t="n">
        <v>130.272</v>
      </c>
      <c r="Z79" s="30" t="n">
        <v>327.211</v>
      </c>
      <c r="AA79" s="72" t="s">
        <v>40</v>
      </c>
      <c r="AB79" s="32" t="n">
        <v>79.796</v>
      </c>
      <c r="AC79" s="12"/>
      <c r="AD79" s="12"/>
      <c r="AE79" s="12"/>
    </row>
    <row r="80" customFormat="false" ht="39.15" hidden="false" customHeight="true" outlineLevel="0" collapsed="false">
      <c r="A80" s="35" t="s">
        <v>488</v>
      </c>
      <c r="B80" s="35" t="s">
        <v>510</v>
      </c>
      <c r="C80" s="36"/>
      <c r="D80" s="37"/>
      <c r="E80" s="27"/>
      <c r="F80" s="75" t="n">
        <v>42993</v>
      </c>
      <c r="G80" s="29" t="s">
        <v>44</v>
      </c>
      <c r="H80" s="39" t="s">
        <v>511</v>
      </c>
      <c r="I80" s="31" t="s">
        <v>40</v>
      </c>
      <c r="J80" s="76" t="s">
        <v>512</v>
      </c>
      <c r="K80" s="33" t="s">
        <v>513</v>
      </c>
      <c r="L80" s="31" t="s">
        <v>40</v>
      </c>
      <c r="M80" s="76" t="s">
        <v>514</v>
      </c>
      <c r="N80" s="73" t="s">
        <v>515</v>
      </c>
      <c r="O80" s="31" t="s">
        <v>40</v>
      </c>
      <c r="P80" s="77" t="s">
        <v>516</v>
      </c>
      <c r="Q80" s="39" t="s">
        <v>517</v>
      </c>
      <c r="R80" s="31" t="s">
        <v>40</v>
      </c>
      <c r="S80" s="76" t="s">
        <v>518</v>
      </c>
      <c r="T80" s="33" t="s">
        <v>519</v>
      </c>
      <c r="U80" s="31" t="s">
        <v>40</v>
      </c>
      <c r="V80" s="76" t="s">
        <v>520</v>
      </c>
      <c r="W80" s="30"/>
      <c r="X80" s="31"/>
      <c r="Y80" s="32"/>
      <c r="Z80" s="33" t="s">
        <v>521</v>
      </c>
      <c r="AA80" s="31" t="s">
        <v>40</v>
      </c>
      <c r="AB80" s="40" t="s">
        <v>518</v>
      </c>
      <c r="AC80" s="39"/>
      <c r="AD80" s="31"/>
      <c r="AE80" s="40"/>
    </row>
    <row r="81" customFormat="false" ht="35.7" hidden="false" customHeight="true" outlineLevel="0" collapsed="false">
      <c r="A81" s="98"/>
      <c r="B81" s="98"/>
      <c r="C81" s="29" t="s">
        <v>502</v>
      </c>
      <c r="D81" s="29"/>
      <c r="E81" s="63"/>
      <c r="F81" s="99"/>
      <c r="G81" s="29" t="s">
        <v>39</v>
      </c>
      <c r="H81" s="100"/>
      <c r="I81" s="31"/>
      <c r="J81" s="76" t="s">
        <v>503</v>
      </c>
      <c r="K81" s="30" t="n">
        <v>342.89</v>
      </c>
      <c r="L81" s="31" t="s">
        <v>40</v>
      </c>
      <c r="M81" s="101" t="n">
        <v>85.28</v>
      </c>
      <c r="N81" s="102"/>
      <c r="O81" s="102"/>
      <c r="P81" s="102"/>
      <c r="Q81" s="39"/>
      <c r="R81" s="31"/>
      <c r="S81" s="40"/>
      <c r="T81" s="39"/>
      <c r="U81" s="103"/>
      <c r="V81" s="103"/>
      <c r="W81" s="39"/>
      <c r="X81" s="31"/>
      <c r="Y81" s="32"/>
      <c r="Z81" s="41"/>
      <c r="AA81" s="31"/>
      <c r="AB81" s="42"/>
      <c r="AC81" s="39"/>
      <c r="AD81" s="31"/>
      <c r="AE81" s="32"/>
    </row>
    <row r="82" customFormat="false" ht="35.7" hidden="false" customHeight="true" outlineLevel="0" collapsed="false">
      <c r="A82" s="98"/>
      <c r="B82" s="98"/>
      <c r="C82" s="29"/>
      <c r="D82" s="29"/>
      <c r="E82" s="104"/>
      <c r="F82" s="99"/>
      <c r="G82" s="29" t="s">
        <v>44</v>
      </c>
      <c r="H82" s="100"/>
      <c r="I82" s="31"/>
      <c r="J82" s="32"/>
      <c r="K82" s="39" t="s">
        <v>522</v>
      </c>
      <c r="L82" s="31" t="s">
        <v>40</v>
      </c>
      <c r="M82" s="105" t="s">
        <v>523</v>
      </c>
      <c r="N82" s="102"/>
      <c r="O82" s="102"/>
      <c r="P82" s="102"/>
      <c r="Q82" s="30"/>
      <c r="R82" s="31"/>
      <c r="S82" s="32"/>
      <c r="T82" s="39"/>
      <c r="U82" s="106"/>
      <c r="V82" s="106"/>
      <c r="W82" s="30"/>
      <c r="X82" s="31"/>
      <c r="Y82" s="40"/>
      <c r="Z82" s="41"/>
      <c r="AA82" s="106"/>
      <c r="AB82" s="106"/>
      <c r="AC82" s="39"/>
      <c r="AD82" s="31"/>
      <c r="AE82" s="40"/>
    </row>
    <row r="83" customFormat="false" ht="43.85" hidden="false" customHeight="true" outlineLevel="0" collapsed="false">
      <c r="A83" s="43" t="s">
        <v>524</v>
      </c>
      <c r="B83" s="43" t="s">
        <v>525</v>
      </c>
      <c r="C83" s="44"/>
      <c r="D83" s="45" t="n">
        <v>11.899</v>
      </c>
      <c r="E83" s="46" t="n">
        <v>171020</v>
      </c>
      <c r="F83" s="47" t="n">
        <v>43028</v>
      </c>
      <c r="G83" s="48" t="s">
        <v>39</v>
      </c>
      <c r="H83" s="49" t="n">
        <v>67.939</v>
      </c>
      <c r="I83" s="78" t="s">
        <v>40</v>
      </c>
      <c r="J83" s="51" t="n">
        <v>17.798</v>
      </c>
      <c r="K83" s="49" t="n">
        <v>17.529</v>
      </c>
      <c r="L83" s="78" t="s">
        <v>40</v>
      </c>
      <c r="M83" s="51" t="n">
        <v>11.143</v>
      </c>
      <c r="N83" s="49" t="n">
        <v>8.044</v>
      </c>
      <c r="O83" s="78" t="s">
        <v>40</v>
      </c>
      <c r="P83" s="51" t="n">
        <v>2.921</v>
      </c>
      <c r="Q83" s="49" t="n">
        <v>19.144</v>
      </c>
      <c r="R83" s="78" t="s">
        <v>40</v>
      </c>
      <c r="S83" s="51" t="n">
        <v>10.524</v>
      </c>
      <c r="T83" s="49" t="n">
        <v>10.752</v>
      </c>
      <c r="U83" s="78" t="s">
        <v>40</v>
      </c>
      <c r="V83" s="51" t="n">
        <v>24.647</v>
      </c>
      <c r="W83" s="53" t="s">
        <v>526</v>
      </c>
      <c r="X83" s="78"/>
      <c r="Y83" s="54"/>
      <c r="Z83" s="49" t="n">
        <v>584.533</v>
      </c>
      <c r="AA83" s="78" t="s">
        <v>40</v>
      </c>
      <c r="AB83" s="107" t="n">
        <v>58.267</v>
      </c>
      <c r="AC83" s="79"/>
      <c r="AD83" s="79"/>
      <c r="AE83" s="79"/>
    </row>
    <row r="84" customFormat="false" ht="41.8" hidden="false" customHeight="true" outlineLevel="0" collapsed="false">
      <c r="A84" s="56" t="s">
        <v>42</v>
      </c>
      <c r="B84" s="56" t="s">
        <v>527</v>
      </c>
      <c r="C84" s="67"/>
      <c r="D84" s="68"/>
      <c r="E84" s="69"/>
      <c r="F84" s="58" t="n">
        <v>43040</v>
      </c>
      <c r="G84" s="48" t="s">
        <v>44</v>
      </c>
      <c r="H84" s="59" t="s">
        <v>528</v>
      </c>
      <c r="I84" s="50" t="s">
        <v>40</v>
      </c>
      <c r="J84" s="80" t="s">
        <v>529</v>
      </c>
      <c r="K84" s="52" t="s">
        <v>530</v>
      </c>
      <c r="L84" s="50" t="s">
        <v>40</v>
      </c>
      <c r="M84" s="80" t="s">
        <v>531</v>
      </c>
      <c r="N84" s="53" t="s">
        <v>532</v>
      </c>
      <c r="O84" s="50" t="s">
        <v>40</v>
      </c>
      <c r="P84" s="81" t="s">
        <v>533</v>
      </c>
      <c r="Q84" s="59" t="s">
        <v>534</v>
      </c>
      <c r="R84" s="50" t="s">
        <v>40</v>
      </c>
      <c r="S84" s="80" t="s">
        <v>535</v>
      </c>
      <c r="T84" s="52" t="s">
        <v>91</v>
      </c>
      <c r="U84" s="50" t="s">
        <v>40</v>
      </c>
      <c r="V84" s="80" t="s">
        <v>536</v>
      </c>
      <c r="W84" s="49"/>
      <c r="X84" s="50"/>
      <c r="Y84" s="51"/>
      <c r="Z84" s="52" t="s">
        <v>537</v>
      </c>
      <c r="AA84" s="50" t="s">
        <v>40</v>
      </c>
      <c r="AB84" s="60" t="s">
        <v>538</v>
      </c>
      <c r="AC84" s="59"/>
      <c r="AD84" s="50"/>
      <c r="AE84" s="60"/>
    </row>
    <row r="85" customFormat="false" ht="40.25" hidden="false" customHeight="true" outlineLevel="0" collapsed="fals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="3" customFormat="true" ht="38.05" hidden="false" customHeight="true" outlineLevel="0" collapsed="false">
      <c r="A86" s="18" t="s">
        <v>21</v>
      </c>
      <c r="B86" s="18" t="s">
        <v>22</v>
      </c>
      <c r="C86" s="18" t="s">
        <v>23</v>
      </c>
      <c r="D86" s="18" t="s">
        <v>24</v>
      </c>
      <c r="E86" s="18" t="s">
        <v>25</v>
      </c>
      <c r="F86" s="19" t="s">
        <v>26</v>
      </c>
      <c r="G86" s="18"/>
      <c r="H86" s="20"/>
      <c r="I86" s="21" t="s">
        <v>27</v>
      </c>
      <c r="J86" s="22"/>
      <c r="K86" s="20"/>
      <c r="L86" s="21" t="s">
        <v>28</v>
      </c>
      <c r="M86" s="22"/>
      <c r="N86" s="20"/>
      <c r="O86" s="21" t="s">
        <v>29</v>
      </c>
      <c r="P86" s="22"/>
      <c r="Q86" s="20"/>
      <c r="R86" s="21" t="s">
        <v>30</v>
      </c>
      <c r="S86" s="22"/>
      <c r="T86" s="23"/>
      <c r="U86" s="21" t="s">
        <v>31</v>
      </c>
      <c r="V86" s="22"/>
      <c r="W86" s="20"/>
      <c r="X86" s="21" t="s">
        <v>32</v>
      </c>
      <c r="Y86" s="22"/>
      <c r="Z86" s="20"/>
      <c r="AA86" s="21" t="s">
        <v>33</v>
      </c>
      <c r="AB86" s="22"/>
      <c r="AC86" s="18" t="s">
        <v>34</v>
      </c>
      <c r="AD86" s="18"/>
      <c r="AE86" s="18"/>
    </row>
    <row r="87" customFormat="false" ht="65" hidden="false" customHeight="true" outlineLevel="0" collapsed="false">
      <c r="A87" s="24" t="s">
        <v>539</v>
      </c>
      <c r="B87" s="24" t="s">
        <v>540</v>
      </c>
      <c r="C87" s="25" t="s">
        <v>541</v>
      </c>
      <c r="D87" s="26" t="n">
        <v>4.95</v>
      </c>
      <c r="E87" s="63" t="n">
        <v>180222</v>
      </c>
      <c r="F87" s="71" t="n">
        <v>43153</v>
      </c>
      <c r="G87" s="29" t="s">
        <v>39</v>
      </c>
      <c r="H87" s="33" t="s">
        <v>542</v>
      </c>
      <c r="I87" s="31"/>
      <c r="J87" s="32"/>
      <c r="K87" s="33" t="s">
        <v>543</v>
      </c>
      <c r="L87" s="31"/>
      <c r="M87" s="32"/>
      <c r="N87" s="33" t="s">
        <v>544</v>
      </c>
      <c r="O87" s="31"/>
      <c r="P87" s="32"/>
      <c r="Q87" s="33" t="s">
        <v>545</v>
      </c>
      <c r="R87" s="31"/>
      <c r="S87" s="32"/>
      <c r="T87" s="33" t="s">
        <v>546</v>
      </c>
      <c r="U87" s="31"/>
      <c r="V87" s="32"/>
      <c r="W87" s="73" t="s">
        <v>547</v>
      </c>
      <c r="X87" s="31"/>
      <c r="Y87" s="74"/>
      <c r="Z87" s="30" t="n">
        <v>22246.533</v>
      </c>
      <c r="AA87" s="31" t="s">
        <v>40</v>
      </c>
      <c r="AB87" s="32" t="n">
        <v>1213.8</v>
      </c>
      <c r="AC87" s="34"/>
      <c r="AD87" s="34"/>
      <c r="AE87" s="34"/>
    </row>
    <row r="88" customFormat="false" ht="50" hidden="false" customHeight="true" outlineLevel="0" collapsed="false">
      <c r="A88" s="35" t="s">
        <v>548</v>
      </c>
      <c r="B88" s="35" t="s">
        <v>549</v>
      </c>
      <c r="C88" s="35"/>
      <c r="D88" s="35"/>
      <c r="E88" s="104"/>
      <c r="F88" s="87" t="n">
        <v>43158</v>
      </c>
      <c r="G88" s="29" t="s">
        <v>44</v>
      </c>
      <c r="H88" s="39" t="s">
        <v>550</v>
      </c>
      <c r="I88" s="31"/>
      <c r="J88" s="40"/>
      <c r="K88" s="39" t="s">
        <v>551</v>
      </c>
      <c r="L88" s="31"/>
      <c r="M88" s="40"/>
      <c r="N88" s="39" t="s">
        <v>552</v>
      </c>
      <c r="O88" s="31"/>
      <c r="P88" s="40"/>
      <c r="Q88" s="39" t="s">
        <v>553</v>
      </c>
      <c r="R88" s="31"/>
      <c r="S88" s="40"/>
      <c r="T88" s="39" t="s">
        <v>554</v>
      </c>
      <c r="U88" s="31"/>
      <c r="V88" s="40"/>
      <c r="W88" s="39"/>
      <c r="X88" s="31"/>
      <c r="Y88" s="40"/>
      <c r="Z88" s="39" t="s">
        <v>555</v>
      </c>
      <c r="AA88" s="31" t="s">
        <v>40</v>
      </c>
      <c r="AB88" s="40" t="s">
        <v>556</v>
      </c>
      <c r="AC88" s="41"/>
      <c r="AD88" s="31"/>
      <c r="AE88" s="42"/>
    </row>
    <row r="89" customFormat="false" ht="41.75" hidden="false" customHeight="true" outlineLevel="0" collapsed="false">
      <c r="A89" s="43" t="s">
        <v>557</v>
      </c>
      <c r="B89" s="43" t="s">
        <v>558</v>
      </c>
      <c r="C89" s="44" t="s">
        <v>56</v>
      </c>
      <c r="D89" s="45" t="n">
        <v>7.81</v>
      </c>
      <c r="E89" s="82" t="s">
        <v>559</v>
      </c>
      <c r="F89" s="47" t="n">
        <v>43158</v>
      </c>
      <c r="G89" s="48" t="s">
        <v>39</v>
      </c>
      <c r="H89" s="49" t="n">
        <v>14.177</v>
      </c>
      <c r="I89" s="50" t="s">
        <v>40</v>
      </c>
      <c r="J89" s="51" t="n">
        <v>16.087</v>
      </c>
      <c r="K89" s="49" t="n">
        <v>12.079</v>
      </c>
      <c r="L89" s="50" t="s">
        <v>40</v>
      </c>
      <c r="M89" s="51" t="n">
        <v>13.848</v>
      </c>
      <c r="N89" s="52" t="s">
        <v>560</v>
      </c>
      <c r="O89" s="50"/>
      <c r="P89" s="51"/>
      <c r="Q89" s="49" t="n">
        <v>14.852</v>
      </c>
      <c r="R89" s="50" t="s">
        <v>40</v>
      </c>
      <c r="S89" s="51" t="n">
        <v>11.339</v>
      </c>
      <c r="T89" s="52" t="s">
        <v>561</v>
      </c>
      <c r="U89" s="50"/>
      <c r="V89" s="51"/>
      <c r="W89" s="53" t="s">
        <v>562</v>
      </c>
      <c r="X89" s="50"/>
      <c r="Y89" s="54"/>
      <c r="Z89" s="49" t="n">
        <v>2998.581</v>
      </c>
      <c r="AA89" s="50" t="s">
        <v>40</v>
      </c>
      <c r="AB89" s="51" t="n">
        <v>194.595</v>
      </c>
      <c r="AC89" s="55"/>
      <c r="AD89" s="55"/>
      <c r="AE89" s="55"/>
    </row>
    <row r="90" customFormat="false" ht="50" hidden="false" customHeight="true" outlineLevel="0" collapsed="false">
      <c r="A90" s="56" t="s">
        <v>563</v>
      </c>
      <c r="B90" s="56" t="s">
        <v>564</v>
      </c>
      <c r="C90" s="56"/>
      <c r="D90" s="56"/>
      <c r="E90" s="57"/>
      <c r="F90" s="58" t="n">
        <v>43166</v>
      </c>
      <c r="G90" s="48" t="s">
        <v>44</v>
      </c>
      <c r="H90" s="59" t="s">
        <v>565</v>
      </c>
      <c r="I90" s="50" t="s">
        <v>40</v>
      </c>
      <c r="J90" s="60" t="s">
        <v>566</v>
      </c>
      <c r="K90" s="59" t="s">
        <v>567</v>
      </c>
      <c r="L90" s="50" t="s">
        <v>40</v>
      </c>
      <c r="M90" s="60" t="s">
        <v>568</v>
      </c>
      <c r="N90" s="59" t="s">
        <v>569</v>
      </c>
      <c r="O90" s="50"/>
      <c r="P90" s="60"/>
      <c r="Q90" s="59" t="s">
        <v>570</v>
      </c>
      <c r="R90" s="50" t="s">
        <v>40</v>
      </c>
      <c r="S90" s="60" t="s">
        <v>571</v>
      </c>
      <c r="T90" s="59" t="s">
        <v>572</v>
      </c>
      <c r="U90" s="50"/>
      <c r="V90" s="60"/>
      <c r="W90" s="59"/>
      <c r="X90" s="50"/>
      <c r="Y90" s="60"/>
      <c r="Z90" s="59" t="s">
        <v>573</v>
      </c>
      <c r="AA90" s="50" t="s">
        <v>40</v>
      </c>
      <c r="AB90" s="60" t="s">
        <v>574</v>
      </c>
      <c r="AC90" s="61"/>
      <c r="AD90" s="50"/>
      <c r="AE90" s="62"/>
    </row>
    <row r="91" customFormat="false" ht="43.85" hidden="false" customHeight="true" outlineLevel="0" collapsed="false">
      <c r="A91" s="24" t="s">
        <v>575</v>
      </c>
      <c r="B91" s="24" t="s">
        <v>576</v>
      </c>
      <c r="C91" s="25" t="s">
        <v>577</v>
      </c>
      <c r="D91" s="26" t="n">
        <v>14.69</v>
      </c>
      <c r="E91" s="27" t="s">
        <v>578</v>
      </c>
      <c r="F91" s="71" t="n">
        <v>43279</v>
      </c>
      <c r="G91" s="29" t="s">
        <v>39</v>
      </c>
      <c r="H91" s="30" t="n">
        <v>804.567</v>
      </c>
      <c r="I91" s="72" t="s">
        <v>40</v>
      </c>
      <c r="J91" s="32" t="n">
        <v>1894.444</v>
      </c>
      <c r="K91" s="33" t="s">
        <v>579</v>
      </c>
      <c r="L91" s="72"/>
      <c r="M91" s="32"/>
      <c r="N91" s="73" t="n">
        <v>191.347</v>
      </c>
      <c r="O91" s="72" t="s">
        <v>40</v>
      </c>
      <c r="P91" s="74" t="n">
        <v>268.835</v>
      </c>
      <c r="Q91" s="30" t="n">
        <v>2928.195</v>
      </c>
      <c r="R91" s="72" t="s">
        <v>40</v>
      </c>
      <c r="S91" s="32" t="n">
        <v>1220.77</v>
      </c>
      <c r="T91" s="33" t="s">
        <v>580</v>
      </c>
      <c r="U91" s="86"/>
      <c r="V91" s="32"/>
      <c r="W91" s="73" t="s">
        <v>581</v>
      </c>
      <c r="X91" s="72"/>
      <c r="Y91" s="74"/>
      <c r="Z91" s="30" t="n">
        <v>1680.328</v>
      </c>
      <c r="AA91" s="72" t="s">
        <v>40</v>
      </c>
      <c r="AB91" s="32" t="n">
        <v>2713.115</v>
      </c>
      <c r="AC91" s="12"/>
      <c r="AD91" s="12"/>
      <c r="AE91" s="12"/>
    </row>
    <row r="92" customFormat="false" ht="41.65" hidden="false" customHeight="true" outlineLevel="0" collapsed="false">
      <c r="A92" s="35" t="s">
        <v>582</v>
      </c>
      <c r="B92" s="35"/>
      <c r="C92" s="36" t="s">
        <v>583</v>
      </c>
      <c r="D92" s="37"/>
      <c r="E92" s="65"/>
      <c r="F92" s="75" t="n">
        <v>43294</v>
      </c>
      <c r="G92" s="29" t="s">
        <v>44</v>
      </c>
      <c r="H92" s="39" t="s">
        <v>584</v>
      </c>
      <c r="I92" s="31" t="s">
        <v>40</v>
      </c>
      <c r="J92" s="76" t="s">
        <v>585</v>
      </c>
      <c r="K92" s="33" t="s">
        <v>586</v>
      </c>
      <c r="L92" s="31"/>
      <c r="M92" s="32"/>
      <c r="N92" s="73" t="s">
        <v>587</v>
      </c>
      <c r="O92" s="31" t="s">
        <v>40</v>
      </c>
      <c r="P92" s="77" t="s">
        <v>588</v>
      </c>
      <c r="Q92" s="39" t="s">
        <v>589</v>
      </c>
      <c r="R92" s="31" t="s">
        <v>40</v>
      </c>
      <c r="S92" s="76" t="s">
        <v>590</v>
      </c>
      <c r="T92" s="33" t="s">
        <v>591</v>
      </c>
      <c r="U92" s="31"/>
      <c r="V92" s="32"/>
      <c r="W92" s="30"/>
      <c r="X92" s="31"/>
      <c r="Y92" s="32"/>
      <c r="Z92" s="33" t="s">
        <v>592</v>
      </c>
      <c r="AA92" s="31" t="s">
        <v>40</v>
      </c>
      <c r="AB92" s="40" t="s">
        <v>593</v>
      </c>
      <c r="AC92" s="39"/>
      <c r="AD92" s="31"/>
      <c r="AE92" s="40"/>
    </row>
    <row r="93" customFormat="false" ht="43.85" hidden="false" customHeight="true" outlineLevel="0" collapsed="false">
      <c r="A93" s="43" t="s">
        <v>594</v>
      </c>
      <c r="B93" s="43" t="s">
        <v>595</v>
      </c>
      <c r="C93" s="44" t="s">
        <v>596</v>
      </c>
      <c r="D93" s="45" t="n">
        <v>14.622</v>
      </c>
      <c r="E93" s="82" t="s">
        <v>597</v>
      </c>
      <c r="F93" s="47" t="n">
        <v>43294</v>
      </c>
      <c r="G93" s="48" t="s">
        <v>39</v>
      </c>
      <c r="H93" s="49" t="n">
        <v>6.84</v>
      </c>
      <c r="I93" s="78" t="s">
        <v>40</v>
      </c>
      <c r="J93" s="51" t="n">
        <v>23.2</v>
      </c>
      <c r="K93" s="49" t="n">
        <v>13.26</v>
      </c>
      <c r="L93" s="78" t="s">
        <v>40</v>
      </c>
      <c r="M93" s="51" t="n">
        <v>9.675</v>
      </c>
      <c r="N93" s="49" t="n">
        <v>2.163</v>
      </c>
      <c r="O93" s="84" t="s">
        <v>40</v>
      </c>
      <c r="P93" s="51" t="n">
        <v>2.977</v>
      </c>
      <c r="Q93" s="52" t="s">
        <v>598</v>
      </c>
      <c r="R93" s="78"/>
      <c r="S93" s="51"/>
      <c r="T93" s="52" t="s">
        <v>599</v>
      </c>
      <c r="U93" s="84"/>
      <c r="V93" s="51"/>
      <c r="W93" s="53" t="s">
        <v>600</v>
      </c>
      <c r="X93" s="78"/>
      <c r="Y93" s="54"/>
      <c r="Z93" s="49" t="n">
        <v>111.96</v>
      </c>
      <c r="AA93" s="78" t="s">
        <v>40</v>
      </c>
      <c r="AB93" s="51" t="n">
        <v>29.83</v>
      </c>
      <c r="AC93" s="79"/>
      <c r="AD93" s="79"/>
      <c r="AE93" s="79"/>
    </row>
    <row r="94" customFormat="false" ht="43.3" hidden="false" customHeight="true" outlineLevel="0" collapsed="false">
      <c r="A94" s="56" t="s">
        <v>601</v>
      </c>
      <c r="B94" s="56" t="s">
        <v>602</v>
      </c>
      <c r="C94" s="67"/>
      <c r="D94" s="68"/>
      <c r="E94" s="69"/>
      <c r="F94" s="58" t="n">
        <v>43311</v>
      </c>
      <c r="G94" s="48" t="s">
        <v>44</v>
      </c>
      <c r="H94" s="108" t="str">
        <f aca="false">ROUND(H93*81/1000,2)&amp;" ppb"</f>
        <v>0.55 ppb</v>
      </c>
      <c r="I94" s="109" t="s">
        <v>40</v>
      </c>
      <c r="J94" s="110" t="str">
        <f aca="false">ROUND(J93*81/1000,2)&amp;" ppb"</f>
        <v>1.88 ppb</v>
      </c>
      <c r="K94" s="111" t="str">
        <f aca="false">ROUND(K93*81/1000,2)&amp;" ppb"</f>
        <v>1.07 ppb</v>
      </c>
      <c r="L94" s="50" t="s">
        <v>40</v>
      </c>
      <c r="M94" s="112" t="str">
        <f aca="false">ROUND(M93*81/1000,2)&amp;" ppb"</f>
        <v>0.78 ppb</v>
      </c>
      <c r="N94" s="111" t="str">
        <f aca="false">ROUND(N93*1760/1000,2)&amp;" ppb"</f>
        <v>3.81 ppb</v>
      </c>
      <c r="O94" s="50" t="s">
        <v>40</v>
      </c>
      <c r="P94" s="112" t="str">
        <f aca="false">ROUND(P93*1760/1000,2)&amp;" ppb"</f>
        <v>5.24 ppb</v>
      </c>
      <c r="Q94" s="111" t="str">
        <f aca="false">"&lt;"&amp;ROUND(RIGHT(Q93,LEN(Q93)-1)*246/1000,2)&amp;" ppb"</f>
        <v>&lt;7.13 ppb</v>
      </c>
      <c r="R94" s="50"/>
      <c r="S94" s="51"/>
      <c r="T94" s="111" t="str">
        <f aca="false">"&lt;"&amp;ROUND(RIGHT(T93,LEN(T93)-1)*246/1000,2)&amp;" ppb"</f>
        <v>&lt;8.58 ppb</v>
      </c>
      <c r="U94" s="50"/>
      <c r="V94" s="51"/>
      <c r="W94" s="49"/>
      <c r="X94" s="50"/>
      <c r="Y94" s="51"/>
      <c r="Z94" s="111" t="str">
        <f aca="false">ROUND(Z93*81/1000,2)&amp;" ppb"</f>
        <v>9.07 ppb</v>
      </c>
      <c r="AA94" s="50" t="s">
        <v>40</v>
      </c>
      <c r="AB94" s="112" t="str">
        <f aca="false">ROUND(AB93*81/1000,2)&amp;" ppb"</f>
        <v>2.42 ppb</v>
      </c>
      <c r="AC94" s="59"/>
      <c r="AD94" s="50"/>
      <c r="AE94" s="60"/>
    </row>
    <row r="95" customFormat="false" ht="43.85" hidden="false" customHeight="true" outlineLevel="0" collapsed="false">
      <c r="A95" s="24" t="s">
        <v>603</v>
      </c>
      <c r="B95" s="24"/>
      <c r="C95" s="25" t="s">
        <v>604</v>
      </c>
      <c r="D95" s="26" t="n">
        <v>26.05</v>
      </c>
      <c r="E95" s="27" t="s">
        <v>605</v>
      </c>
      <c r="F95" s="71" t="n">
        <v>43340</v>
      </c>
      <c r="G95" s="29" t="s">
        <v>39</v>
      </c>
      <c r="H95" s="30" t="n">
        <v>8.387</v>
      </c>
      <c r="I95" s="72" t="s">
        <v>40</v>
      </c>
      <c r="J95" s="32" t="n">
        <v>3.865</v>
      </c>
      <c r="K95" s="30" t="n">
        <v>4.153</v>
      </c>
      <c r="L95" s="72" t="s">
        <v>40</v>
      </c>
      <c r="M95" s="32" t="n">
        <v>3.086</v>
      </c>
      <c r="N95" s="30" t="n">
        <v>2.396</v>
      </c>
      <c r="O95" s="86" t="s">
        <v>40</v>
      </c>
      <c r="P95" s="32" t="n">
        <v>0.8108</v>
      </c>
      <c r="Q95" s="33" t="s">
        <v>606</v>
      </c>
      <c r="R95" s="72"/>
      <c r="S95" s="32"/>
      <c r="T95" s="30" t="n">
        <v>4.527</v>
      </c>
      <c r="U95" s="86" t="s">
        <v>40</v>
      </c>
      <c r="V95" s="32" t="n">
        <v>6.562</v>
      </c>
      <c r="W95" s="73" t="s">
        <v>607</v>
      </c>
      <c r="X95" s="72"/>
      <c r="Y95" s="74"/>
      <c r="Z95" s="30" t="n">
        <v>319.39</v>
      </c>
      <c r="AA95" s="72" t="s">
        <v>40</v>
      </c>
      <c r="AB95" s="113" t="n">
        <v>21.44</v>
      </c>
      <c r="AC95" s="12"/>
      <c r="AD95" s="12"/>
      <c r="AE95" s="12"/>
    </row>
    <row r="96" customFormat="false" ht="41.25" hidden="false" customHeight="true" outlineLevel="0" collapsed="false">
      <c r="A96" s="89" t="s">
        <v>42</v>
      </c>
      <c r="B96" s="114" t="s">
        <v>608</v>
      </c>
      <c r="C96" s="115" t="s">
        <v>609</v>
      </c>
      <c r="D96" s="37"/>
      <c r="E96" s="27"/>
      <c r="F96" s="75" t="n">
        <v>43368</v>
      </c>
      <c r="G96" s="29" t="s">
        <v>44</v>
      </c>
      <c r="H96" s="116" t="str">
        <f aca="false">ROUND(H95*81/1000,2)&amp;" ppb"</f>
        <v>0.68 ppb</v>
      </c>
      <c r="I96" s="117" t="s">
        <v>40</v>
      </c>
      <c r="J96" s="118" t="str">
        <f aca="false">ROUND(J95*81/1000,2)&amp;" ppb"</f>
        <v>0.31 ppb</v>
      </c>
      <c r="K96" s="119" t="str">
        <f aca="false">ROUND(K95*81/1000,2)&amp;" ppb"</f>
        <v>0.34 ppb</v>
      </c>
      <c r="L96" s="31" t="s">
        <v>40</v>
      </c>
      <c r="M96" s="120" t="str">
        <f aca="false">ROUND(M95*81/1000,2)&amp;" ppb"</f>
        <v>0.25 ppb</v>
      </c>
      <c r="N96" s="119" t="str">
        <f aca="false">ROUND(N95*1760/1000,2)&amp;" ppb"</f>
        <v>4.22 ppb</v>
      </c>
      <c r="O96" s="31" t="s">
        <v>40</v>
      </c>
      <c r="P96" s="120" t="str">
        <f aca="false">ROUND(P95*1760/1000,2)&amp;" ppb"</f>
        <v>1.43 ppb</v>
      </c>
      <c r="Q96" s="119" t="str">
        <f aca="false">"&lt;"&amp;ROUND(RIGHT(Q95,LEN(Q95)-1)*246/1000,2)&amp;" ppb"</f>
        <v>&lt;1.74 ppb</v>
      </c>
      <c r="R96" s="31"/>
      <c r="S96" s="120"/>
      <c r="T96" s="119" t="str">
        <f aca="false">ROUND(T95*246/1000,2)&amp;" ppb"</f>
        <v>1.11 ppb</v>
      </c>
      <c r="U96" s="31" t="s">
        <v>40</v>
      </c>
      <c r="V96" s="120" t="str">
        <f aca="false">ROUND(V95*246/1000,2)&amp;" ppb"</f>
        <v>1.61 ppb</v>
      </c>
      <c r="W96" s="30"/>
      <c r="X96" s="31"/>
      <c r="Y96" s="32"/>
      <c r="Z96" s="119" t="str">
        <f aca="false">ROUND(Z95*81/1000,2)&amp;" ppb"</f>
        <v>25.87 ppb</v>
      </c>
      <c r="AA96" s="31" t="s">
        <v>40</v>
      </c>
      <c r="AB96" s="120" t="str">
        <f aca="false">ROUND(AB95*81/1000,2)&amp;" ppb"</f>
        <v>1.74 ppb</v>
      </c>
      <c r="AC96" s="39"/>
      <c r="AD96" s="31"/>
      <c r="AE96" s="40"/>
    </row>
    <row r="97" customFormat="false" ht="32.3" hidden="false" customHeight="true" outlineLevel="0" collapsed="false">
      <c r="A97" s="43" t="s">
        <v>610</v>
      </c>
      <c r="B97" s="43"/>
      <c r="C97" s="44" t="s">
        <v>611</v>
      </c>
      <c r="D97" s="45" t="n">
        <v>21.313</v>
      </c>
      <c r="E97" s="82" t="s">
        <v>612</v>
      </c>
      <c r="F97" s="47" t="n">
        <v>43417</v>
      </c>
      <c r="G97" s="48" t="s">
        <v>39</v>
      </c>
      <c r="H97" s="49" t="n">
        <v>615.8</v>
      </c>
      <c r="I97" s="78" t="s">
        <v>40</v>
      </c>
      <c r="J97" s="51" t="n">
        <v>41.17</v>
      </c>
      <c r="K97" s="52" t="s">
        <v>613</v>
      </c>
      <c r="L97" s="78"/>
      <c r="M97" s="51"/>
      <c r="N97" s="49" t="n">
        <v>25.93</v>
      </c>
      <c r="O97" s="84" t="s">
        <v>40</v>
      </c>
      <c r="P97" s="51" t="n">
        <v>4.171</v>
      </c>
      <c r="Q97" s="49" t="n">
        <v>114.4</v>
      </c>
      <c r="R97" s="78" t="s">
        <v>40</v>
      </c>
      <c r="S97" s="51" t="n">
        <v>18.57</v>
      </c>
      <c r="T97" s="49" t="n">
        <v>56.59</v>
      </c>
      <c r="U97" s="84" t="s">
        <v>40</v>
      </c>
      <c r="V97" s="51" t="n">
        <v>32.33</v>
      </c>
      <c r="W97" s="49" t="n">
        <v>80.801</v>
      </c>
      <c r="X97" s="84" t="s">
        <v>40</v>
      </c>
      <c r="Y97" s="51" t="n">
        <v>61.36</v>
      </c>
      <c r="Z97" s="49" t="n">
        <v>2121.2</v>
      </c>
      <c r="AA97" s="78" t="s">
        <v>40</v>
      </c>
      <c r="AB97" s="51" t="n">
        <v>128.6</v>
      </c>
      <c r="AC97" s="79"/>
      <c r="AD97" s="79"/>
      <c r="AE97" s="79"/>
    </row>
    <row r="98" customFormat="false" ht="40.1" hidden="false" customHeight="true" outlineLevel="0" collapsed="false">
      <c r="A98" s="88" t="s">
        <v>42</v>
      </c>
      <c r="B98" s="121" t="s">
        <v>614</v>
      </c>
      <c r="C98" s="122" t="s">
        <v>615</v>
      </c>
      <c r="D98" s="68"/>
      <c r="E98" s="69"/>
      <c r="F98" s="58" t="n">
        <v>43439</v>
      </c>
      <c r="G98" s="48" t="s">
        <v>44</v>
      </c>
      <c r="H98" s="108" t="str">
        <f aca="false">ROUND(H97*81/1000,2)&amp;" ppb"</f>
        <v>49.88 ppb</v>
      </c>
      <c r="I98" s="109" t="s">
        <v>40</v>
      </c>
      <c r="J98" s="110" t="str">
        <f aca="false">ROUND(J97*81/1000,2)&amp;" ppb"</f>
        <v>3.33 ppb</v>
      </c>
      <c r="K98" s="111" t="str">
        <f aca="false">"&lt;"&amp;ROUND(RIGHT(K97,LEN(K97)-1)*81/1000,2)&amp;" ppb"</f>
        <v>&lt;0.71 ppb</v>
      </c>
      <c r="L98" s="50"/>
      <c r="M98" s="51"/>
      <c r="N98" s="111" t="str">
        <f aca="false">ROUND(N97*1760/1000,2)&amp;" ppb"</f>
        <v>45.64 ppb</v>
      </c>
      <c r="O98" s="50" t="s">
        <v>40</v>
      </c>
      <c r="P98" s="112" t="str">
        <f aca="false">ROUND(P97*1760/1000,2)&amp;" ppb"</f>
        <v>7.34 ppb</v>
      </c>
      <c r="Q98" s="111" t="str">
        <f aca="false">ROUND(Q97*246/1000,2)&amp;" ppb"</f>
        <v>28.14 ppb</v>
      </c>
      <c r="R98" s="50" t="s">
        <v>40</v>
      </c>
      <c r="S98" s="112" t="str">
        <f aca="false">ROUND(S97*246/1000,2)&amp;" ppb"</f>
        <v>4.57 ppb</v>
      </c>
      <c r="T98" s="111" t="str">
        <f aca="false">ROUND(T97*246/1000,2)&amp;" ppb"</f>
        <v>13.92 ppb</v>
      </c>
      <c r="U98" s="50" t="s">
        <v>40</v>
      </c>
      <c r="V98" s="123" t="str">
        <f aca="false">ROUND(V97*246/1000,2)&amp;" ppb"</f>
        <v>7.95 ppb</v>
      </c>
      <c r="W98" s="49"/>
      <c r="X98" s="50"/>
      <c r="Y98" s="51"/>
      <c r="Z98" s="111" t="str">
        <f aca="false">ROUND(Z97*81/1000,2)&amp;" ppb"</f>
        <v>171.82 ppb</v>
      </c>
      <c r="AA98" s="50" t="s">
        <v>40</v>
      </c>
      <c r="AB98" s="112" t="str">
        <f aca="false">ROUND(AB97*81/1000,2)&amp;" ppb"</f>
        <v>10.42 ppb</v>
      </c>
      <c r="AC98" s="59"/>
      <c r="AD98" s="50"/>
      <c r="AE98" s="60"/>
    </row>
    <row r="99" customFormat="false" ht="43.85" hidden="false" customHeight="true" outlineLevel="0" collapsed="false">
      <c r="A99" s="124" t="s">
        <v>616</v>
      </c>
      <c r="B99" s="24"/>
      <c r="C99" s="25" t="s">
        <v>617</v>
      </c>
      <c r="D99" s="26" t="n">
        <v>14.348</v>
      </c>
      <c r="E99" s="27" t="s">
        <v>618</v>
      </c>
      <c r="F99" s="71" t="n">
        <v>43557</v>
      </c>
      <c r="G99" s="29" t="s">
        <v>39</v>
      </c>
      <c r="H99" s="33" t="s">
        <v>619</v>
      </c>
      <c r="I99" s="72"/>
      <c r="J99" s="32"/>
      <c r="K99" s="33" t="s">
        <v>620</v>
      </c>
      <c r="L99" s="72"/>
      <c r="M99" s="32"/>
      <c r="N99" s="33" t="s">
        <v>621</v>
      </c>
      <c r="O99" s="86"/>
      <c r="P99" s="32"/>
      <c r="Q99" s="33" t="s">
        <v>622</v>
      </c>
      <c r="R99" s="72"/>
      <c r="S99" s="32"/>
      <c r="T99" s="73" t="s">
        <v>623</v>
      </c>
      <c r="U99" s="72"/>
      <c r="V99" s="74"/>
      <c r="W99" s="73" t="s">
        <v>624</v>
      </c>
      <c r="X99" s="72"/>
      <c r="Y99" s="74"/>
      <c r="Z99" s="30" t="n">
        <v>96.93</v>
      </c>
      <c r="AA99" s="72" t="s">
        <v>40</v>
      </c>
      <c r="AB99" s="32" t="n">
        <v>67.03</v>
      </c>
      <c r="AC99" s="12"/>
      <c r="AD99" s="12"/>
      <c r="AE99" s="12"/>
    </row>
    <row r="100" customFormat="false" ht="42.25" hidden="false" customHeight="true" outlineLevel="0" collapsed="false">
      <c r="A100" s="35" t="s">
        <v>625</v>
      </c>
      <c r="B100" s="35"/>
      <c r="C100" s="36"/>
      <c r="D100" s="37"/>
      <c r="E100" s="65"/>
      <c r="F100" s="75" t="n">
        <v>43573</v>
      </c>
      <c r="G100" s="29" t="s">
        <v>44</v>
      </c>
      <c r="H100" s="119" t="str">
        <f aca="false">"&lt;"&amp;ROUND(RIGHT(H99,LEN(H99)-1)*81/1000,2)&amp;" ppb"</f>
        <v>&lt;4.05 ppb</v>
      </c>
      <c r="I100" s="31"/>
      <c r="J100" s="32"/>
      <c r="K100" s="119" t="str">
        <f aca="false">"&lt;"&amp;ROUND(RIGHT(K99,LEN(K99)-1)*81/1000,2)&amp;" ppb"</f>
        <v>&lt;1.36 ppb</v>
      </c>
      <c r="L100" s="31"/>
      <c r="M100" s="32"/>
      <c r="N100" s="119" t="str">
        <f aca="false">"&lt;"&amp;ROUND(RIGHT(N99,LEN(N99)-1)*1760/1000,2)&amp;" ppb"</f>
        <v>&lt;12.6 ppb</v>
      </c>
      <c r="O100" s="31"/>
      <c r="P100" s="125"/>
      <c r="Q100" s="119" t="str">
        <f aca="false">"&lt;"&amp;ROUND(RIGHT(Q99,LEN(Q99)-1)*246/1000,2)&amp;" ppb"</f>
        <v>&lt;14.66 ppb</v>
      </c>
      <c r="R100" s="31"/>
      <c r="S100" s="125"/>
      <c r="T100" s="119" t="str">
        <f aca="false">"&lt;"&amp;ROUND(RIGHT(T99,LEN(T99)-1)*246/1000,2)&amp;" ppb"</f>
        <v>&lt;13.07 ppb</v>
      </c>
      <c r="U100" s="31"/>
      <c r="V100" s="32"/>
      <c r="W100" s="30"/>
      <c r="X100" s="31"/>
      <c r="Y100" s="32"/>
      <c r="Z100" s="119" t="str">
        <f aca="false">ROUND(Z99*81/1000,2)&amp;" ppb"</f>
        <v>7.85 ppb</v>
      </c>
      <c r="AA100" s="31" t="s">
        <v>40</v>
      </c>
      <c r="AB100" s="125" t="str">
        <f aca="false">ROUND(AB99*81/1000,2)&amp;" ppb"</f>
        <v>5.43 ppb</v>
      </c>
      <c r="AC100" s="39"/>
      <c r="AD100" s="31"/>
      <c r="AE100" s="40"/>
    </row>
    <row r="101" customFormat="false" ht="43.85" hidden="false" customHeight="true" outlineLevel="0" collapsed="false">
      <c r="A101" s="126" t="s">
        <v>626</v>
      </c>
      <c r="B101" s="43" t="s">
        <v>627</v>
      </c>
      <c r="C101" s="44" t="s">
        <v>628</v>
      </c>
      <c r="D101" s="45" t="n">
        <v>14.677</v>
      </c>
      <c r="E101" s="46" t="n">
        <v>190702</v>
      </c>
      <c r="F101" s="47" t="n">
        <v>43648</v>
      </c>
      <c r="G101" s="48" t="s">
        <v>39</v>
      </c>
      <c r="H101" s="49" t="n">
        <v>15.16</v>
      </c>
      <c r="I101" s="78" t="s">
        <v>40</v>
      </c>
      <c r="J101" s="51" t="n">
        <v>4.759</v>
      </c>
      <c r="K101" s="49" t="n">
        <v>2.67</v>
      </c>
      <c r="L101" s="78" t="s">
        <v>40</v>
      </c>
      <c r="M101" s="51" t="n">
        <v>3.583</v>
      </c>
      <c r="N101" s="49" t="n">
        <v>3.587</v>
      </c>
      <c r="O101" s="84" t="s">
        <v>40</v>
      </c>
      <c r="P101" s="51" t="n">
        <v>0.9855</v>
      </c>
      <c r="Q101" s="49" t="n">
        <v>5.351</v>
      </c>
      <c r="R101" s="78" t="s">
        <v>40</v>
      </c>
      <c r="S101" s="51" t="n">
        <v>4.099</v>
      </c>
      <c r="T101" s="53" t="s">
        <v>629</v>
      </c>
      <c r="U101" s="78"/>
      <c r="V101" s="54"/>
      <c r="W101" s="49" t="n">
        <v>12.258</v>
      </c>
      <c r="X101" s="84" t="s">
        <v>40</v>
      </c>
      <c r="Y101" s="51" t="n">
        <v>15.23</v>
      </c>
      <c r="Z101" s="49" t="n">
        <v>269.92</v>
      </c>
      <c r="AA101" s="78" t="s">
        <v>40</v>
      </c>
      <c r="AB101" s="51" t="n">
        <v>20.03</v>
      </c>
      <c r="AC101" s="79"/>
      <c r="AD101" s="79"/>
      <c r="AE101" s="79"/>
    </row>
    <row r="102" customFormat="false" ht="43.8" hidden="false" customHeight="true" outlineLevel="0" collapsed="false">
      <c r="A102" s="88" t="s">
        <v>42</v>
      </c>
      <c r="B102" s="56" t="s">
        <v>630</v>
      </c>
      <c r="C102" s="90" t="s">
        <v>631</v>
      </c>
      <c r="D102" s="68"/>
      <c r="E102" s="69"/>
      <c r="F102" s="58" t="n">
        <v>43663</v>
      </c>
      <c r="G102" s="48" t="s">
        <v>44</v>
      </c>
      <c r="H102" s="111" t="str">
        <f aca="false">ROUND(H101*81/1000,2)&amp;" ppb"</f>
        <v>1.23 ppb</v>
      </c>
      <c r="I102" s="50" t="s">
        <v>40</v>
      </c>
      <c r="J102" s="127" t="str">
        <f aca="false">ROUND(J101*81/1000,2)&amp;" ppb"</f>
        <v>0.39 ppb</v>
      </c>
      <c r="K102" s="111" t="str">
        <f aca="false">ROUND(K101*81/1000,2)&amp;" ppb"</f>
        <v>0.22 ppb</v>
      </c>
      <c r="L102" s="50" t="s">
        <v>40</v>
      </c>
      <c r="M102" s="127" t="str">
        <f aca="false">ROUND(M101*81/1000,2)&amp;" ppb"</f>
        <v>0.29 ppb</v>
      </c>
      <c r="N102" s="111" t="str">
        <f aca="false">ROUND(N101*1760/1000,2)&amp;" ppb"</f>
        <v>6.31 ppb</v>
      </c>
      <c r="O102" s="50" t="s">
        <v>40</v>
      </c>
      <c r="P102" s="112" t="str">
        <f aca="false">ROUND(P101*1760/1000,2)&amp;" ppb"</f>
        <v>1.73 ppb</v>
      </c>
      <c r="Q102" s="111" t="str">
        <f aca="false">ROUND(Q101*246/1000,2)&amp;" ppb"</f>
        <v>1.32 ppb</v>
      </c>
      <c r="R102" s="50" t="s">
        <v>40</v>
      </c>
      <c r="S102" s="112" t="str">
        <f aca="false">ROUND(S101*246/1000,2)&amp;" ppb"</f>
        <v>1.01 ppb</v>
      </c>
      <c r="T102" s="111" t="str">
        <f aca="false">"&lt;"&amp;ROUND(RIGHT(T101,LEN(T101)-1)*246/1000,2)&amp;" ppb"</f>
        <v>&lt;2.7 ppb</v>
      </c>
      <c r="U102" s="50"/>
      <c r="V102" s="51"/>
      <c r="W102" s="49"/>
      <c r="X102" s="50"/>
      <c r="Y102" s="51"/>
      <c r="Z102" s="111" t="str">
        <f aca="false">ROUND(Z101*81/1000,2)&amp;" ppb"</f>
        <v>21.86 ppb</v>
      </c>
      <c r="AA102" s="50" t="s">
        <v>40</v>
      </c>
      <c r="AB102" s="127" t="str">
        <f aca="false">ROUND(AB101*81/1000,2)&amp;" ppb"</f>
        <v>1.62 ppb</v>
      </c>
      <c r="AC102" s="59"/>
      <c r="AD102" s="50"/>
      <c r="AE102" s="60"/>
    </row>
    <row r="103" customFormat="false" ht="34.3" hidden="false" customHeight="true" outlineLevel="0" collapsed="false">
      <c r="A103" s="124" t="s">
        <v>632</v>
      </c>
      <c r="B103" s="24" t="s">
        <v>633</v>
      </c>
      <c r="C103" s="25" t="s">
        <v>634</v>
      </c>
      <c r="D103" s="26" t="n">
        <v>7.75</v>
      </c>
      <c r="E103" s="63" t="n">
        <v>220509</v>
      </c>
      <c r="F103" s="71" t="n">
        <v>44690</v>
      </c>
      <c r="G103" s="29" t="s">
        <v>635</v>
      </c>
      <c r="H103" s="128"/>
      <c r="I103" s="129" t="s">
        <v>27</v>
      </c>
      <c r="J103" s="130"/>
      <c r="K103" s="128"/>
      <c r="L103" s="129" t="s">
        <v>28</v>
      </c>
      <c r="M103" s="130"/>
      <c r="N103" s="128"/>
      <c r="O103" s="129" t="s">
        <v>29</v>
      </c>
      <c r="P103" s="130"/>
      <c r="Q103" s="128"/>
      <c r="R103" s="129" t="s">
        <v>30</v>
      </c>
      <c r="S103" s="130"/>
      <c r="T103" s="131"/>
      <c r="U103" s="129" t="s">
        <v>636</v>
      </c>
      <c r="V103" s="130"/>
      <c r="W103" s="128"/>
      <c r="X103" s="129" t="s">
        <v>32</v>
      </c>
      <c r="Y103" s="130"/>
      <c r="Z103" s="128"/>
      <c r="AA103" s="129" t="s">
        <v>637</v>
      </c>
      <c r="AB103" s="130"/>
      <c r="AC103" s="132" t="s">
        <v>34</v>
      </c>
      <c r="AD103" s="132"/>
      <c r="AE103" s="132"/>
    </row>
    <row r="104" customFormat="false" ht="39.55" hidden="false" customHeight="true" outlineLevel="0" collapsed="false">
      <c r="A104" s="133" t="s">
        <v>638</v>
      </c>
      <c r="B104" s="133" t="s">
        <v>639</v>
      </c>
      <c r="C104" s="133"/>
      <c r="D104" s="133"/>
      <c r="E104" s="133"/>
      <c r="F104" s="134" t="n">
        <v>44698</v>
      </c>
      <c r="G104" s="29" t="s">
        <v>39</v>
      </c>
      <c r="H104" s="33" t="s">
        <v>640</v>
      </c>
      <c r="I104" s="31"/>
      <c r="J104" s="32"/>
      <c r="K104" s="30" t="n">
        <v>179.5</v>
      </c>
      <c r="L104" s="31" t="s">
        <v>40</v>
      </c>
      <c r="M104" s="32" t="n">
        <v>215.3</v>
      </c>
      <c r="N104" s="30" t="n">
        <v>6.796</v>
      </c>
      <c r="O104" s="31" t="s">
        <v>40</v>
      </c>
      <c r="P104" s="32" t="n">
        <v>7.752</v>
      </c>
      <c r="Q104" s="33" t="s">
        <v>641</v>
      </c>
      <c r="R104" s="31"/>
      <c r="S104" s="32"/>
      <c r="T104" s="30" t="n">
        <v>352.1</v>
      </c>
      <c r="U104" s="31" t="s">
        <v>40</v>
      </c>
      <c r="V104" s="32" t="n">
        <v>977.9</v>
      </c>
      <c r="W104" s="33" t="s">
        <v>642</v>
      </c>
      <c r="X104" s="86"/>
      <c r="Y104" s="32"/>
      <c r="Z104" s="33" t="s">
        <v>643</v>
      </c>
      <c r="AA104" s="31"/>
      <c r="AB104" s="32"/>
      <c r="AC104" s="34"/>
      <c r="AD104" s="34"/>
      <c r="AE104" s="34"/>
    </row>
    <row r="105" customFormat="false" ht="28.4" hidden="false" customHeight="true" outlineLevel="0" collapsed="false">
      <c r="A105" s="133"/>
      <c r="B105" s="133" t="s">
        <v>644</v>
      </c>
      <c r="C105" s="133"/>
      <c r="D105" s="133"/>
      <c r="E105" s="133"/>
      <c r="F105" s="134"/>
      <c r="G105" s="29" t="s">
        <v>44</v>
      </c>
      <c r="H105" s="119" t="str">
        <f aca="false">"&lt;"&amp;ROUND(RIGHT(H104,LEN(H104)-1)*81/1000,2)&amp;" ppb"</f>
        <v>&lt;1.59 ppb</v>
      </c>
      <c r="I105" s="31"/>
      <c r="J105" s="125"/>
      <c r="K105" s="119" t="str">
        <f aca="false">ROUND(K104*81/1000,2)&amp;" ppb"</f>
        <v>14.54 ppb</v>
      </c>
      <c r="L105" s="31" t="s">
        <v>40</v>
      </c>
      <c r="M105" s="125" t="str">
        <f aca="false">ROUND(M104*81/1000,2)&amp;" ppb"</f>
        <v>17.44 ppb</v>
      </c>
      <c r="N105" s="119" t="str">
        <f aca="false">ROUND(N104*1760/1000,2)&amp;" ppb"</f>
        <v>11.96 ppb</v>
      </c>
      <c r="O105" s="31" t="s">
        <v>40</v>
      </c>
      <c r="P105" s="125" t="str">
        <f aca="false">ROUND(P104*1760/1000,2)&amp;" ppb"</f>
        <v>13.64 ppb</v>
      </c>
      <c r="Q105" s="119" t="str">
        <f aca="false">"&lt;"&amp;ROUND(RIGHT(Q104,LEN(Q104)-1)*246/1000,2)&amp;" ppb"</f>
        <v>&lt;6.36 ppb</v>
      </c>
      <c r="R105" s="31"/>
      <c r="S105" s="125"/>
      <c r="T105" s="119" t="str">
        <f aca="false">ROUND(T104*32300/1000000,2)&amp;" ppm"</f>
        <v>11.37 ppm</v>
      </c>
      <c r="U105" s="31" t="s">
        <v>40</v>
      </c>
      <c r="V105" s="125" t="str">
        <f aca="false">ROUND(V104*32300/1000000,2)&amp;" ppm"</f>
        <v>31.59 ppm</v>
      </c>
      <c r="W105" s="39"/>
      <c r="X105" s="31"/>
      <c r="Y105" s="40"/>
      <c r="Z105" s="39"/>
      <c r="AA105" s="31"/>
      <c r="AB105" s="40"/>
      <c r="AC105" s="41"/>
      <c r="AD105" s="31"/>
      <c r="AE105" s="42"/>
    </row>
    <row r="106" customFormat="false" ht="30" hidden="false" customHeight="true" outlineLevel="0" collapsed="false">
      <c r="A106" s="133"/>
      <c r="B106" s="133" t="s">
        <v>645</v>
      </c>
      <c r="C106" s="133"/>
      <c r="D106" s="133"/>
      <c r="E106" s="133"/>
      <c r="F106" s="134"/>
      <c r="G106" s="135" t="s">
        <v>635</v>
      </c>
      <c r="H106" s="136" t="s">
        <v>646</v>
      </c>
      <c r="I106" s="136"/>
      <c r="J106" s="136"/>
      <c r="K106" s="128"/>
      <c r="L106" s="129" t="s">
        <v>647</v>
      </c>
      <c r="M106" s="130"/>
      <c r="N106" s="137"/>
      <c r="O106" s="129" t="s">
        <v>648</v>
      </c>
      <c r="P106" s="138"/>
      <c r="Q106" s="137"/>
      <c r="R106" s="129" t="s">
        <v>649</v>
      </c>
      <c r="S106" s="138"/>
      <c r="T106" s="131"/>
      <c r="U106" s="129"/>
      <c r="V106" s="139"/>
      <c r="W106" s="131"/>
      <c r="X106" s="129"/>
      <c r="Y106" s="139"/>
      <c r="Z106" s="131"/>
      <c r="AA106" s="129"/>
      <c r="AB106" s="139"/>
      <c r="AC106" s="128"/>
      <c r="AD106" s="129"/>
      <c r="AE106" s="130"/>
    </row>
    <row r="107" customFormat="false" ht="27.6" hidden="false" customHeight="true" outlineLevel="0" collapsed="false">
      <c r="A107" s="140"/>
      <c r="B107" s="133"/>
      <c r="C107" s="133"/>
      <c r="D107" s="133"/>
      <c r="E107" s="133"/>
      <c r="F107" s="134"/>
      <c r="G107" s="29" t="s">
        <v>39</v>
      </c>
      <c r="H107" s="30" t="n">
        <v>15815</v>
      </c>
      <c r="I107" s="86" t="s">
        <v>40</v>
      </c>
      <c r="J107" s="101" t="n">
        <v>1419</v>
      </c>
      <c r="K107" s="30" t="n">
        <v>70.713</v>
      </c>
      <c r="L107" s="86" t="s">
        <v>40</v>
      </c>
      <c r="M107" s="32" t="n">
        <v>114.1</v>
      </c>
      <c r="N107" s="33" t="s">
        <v>650</v>
      </c>
      <c r="O107" s="86"/>
      <c r="P107" s="32"/>
      <c r="Q107" s="30" t="n">
        <v>82.29</v>
      </c>
      <c r="R107" s="86" t="s">
        <v>40</v>
      </c>
      <c r="S107" s="32" t="n">
        <v>67.84</v>
      </c>
      <c r="T107" s="30"/>
      <c r="U107" s="86"/>
      <c r="V107" s="32"/>
      <c r="W107" s="39"/>
      <c r="X107" s="31"/>
      <c r="Y107" s="32"/>
      <c r="Z107" s="41"/>
      <c r="AA107" s="41"/>
      <c r="AB107" s="41"/>
      <c r="AC107" s="39"/>
      <c r="AD107" s="31"/>
      <c r="AE107" s="32"/>
    </row>
    <row r="108" customFormat="false" ht="29.2" hidden="false" customHeight="true" outlineLevel="0" collapsed="false">
      <c r="A108" s="141"/>
      <c r="B108" s="141"/>
      <c r="C108" s="35"/>
      <c r="D108" s="35"/>
      <c r="E108" s="35"/>
      <c r="F108" s="87"/>
      <c r="G108" s="29" t="s">
        <v>44</v>
      </c>
      <c r="H108" s="119" t="str">
        <f aca="false">ROUND(H107*81/1000,2)&amp;" ppb"</f>
        <v>1281.02 ppb</v>
      </c>
      <c r="I108" s="31" t="s">
        <v>40</v>
      </c>
      <c r="J108" s="125" t="str">
        <f aca="false">ROUND(J107*81/1000,2)&amp;" ppb"</f>
        <v>114.94 ppb</v>
      </c>
      <c r="K108" s="39"/>
      <c r="L108" s="86"/>
      <c r="M108" s="40"/>
      <c r="N108" s="30"/>
      <c r="O108" s="31"/>
      <c r="P108" s="32"/>
      <c r="Q108" s="119" t="str">
        <f aca="false">ROUND(Q107*246/1000,2)&amp;" ppb"</f>
        <v>20.24 ppb</v>
      </c>
      <c r="R108" s="31" t="s">
        <v>40</v>
      </c>
      <c r="S108" s="125" t="str">
        <f aca="false">ROUND(S107*246/1000,2)&amp;" ppb"</f>
        <v>16.69 ppb</v>
      </c>
      <c r="T108" s="30"/>
      <c r="U108" s="31"/>
      <c r="V108" s="40"/>
      <c r="W108" s="30"/>
      <c r="X108" s="31"/>
      <c r="Y108" s="40"/>
      <c r="Z108" s="41"/>
      <c r="AA108" s="106"/>
      <c r="AB108" s="106"/>
      <c r="AC108" s="39"/>
      <c r="AD108" s="31"/>
      <c r="AE108" s="40"/>
    </row>
    <row r="109" customFormat="false" ht="34.3" hidden="false" customHeight="true" outlineLevel="0" collapsed="false">
      <c r="A109" s="126" t="s">
        <v>651</v>
      </c>
      <c r="B109" s="43" t="s">
        <v>549</v>
      </c>
      <c r="C109" s="44" t="s">
        <v>652</v>
      </c>
      <c r="D109" s="45" t="n">
        <v>13.618</v>
      </c>
      <c r="E109" s="82" t="s">
        <v>653</v>
      </c>
      <c r="F109" s="47" t="n">
        <v>44832</v>
      </c>
      <c r="G109" s="48" t="s">
        <v>635</v>
      </c>
      <c r="H109" s="128"/>
      <c r="I109" s="129" t="s">
        <v>27</v>
      </c>
      <c r="J109" s="130"/>
      <c r="K109" s="128"/>
      <c r="L109" s="129" t="s">
        <v>28</v>
      </c>
      <c r="M109" s="130"/>
      <c r="N109" s="128"/>
      <c r="O109" s="129" t="s">
        <v>29</v>
      </c>
      <c r="P109" s="130"/>
      <c r="Q109" s="128"/>
      <c r="R109" s="129" t="s">
        <v>30</v>
      </c>
      <c r="S109" s="130"/>
      <c r="T109" s="131"/>
      <c r="U109" s="129" t="s">
        <v>636</v>
      </c>
      <c r="V109" s="130"/>
      <c r="W109" s="128"/>
      <c r="X109" s="129" t="s">
        <v>32</v>
      </c>
      <c r="Y109" s="130"/>
      <c r="Z109" s="128"/>
      <c r="AA109" s="129" t="s">
        <v>637</v>
      </c>
      <c r="AB109" s="130"/>
      <c r="AC109" s="132" t="s">
        <v>34</v>
      </c>
      <c r="AD109" s="132"/>
      <c r="AE109" s="132"/>
    </row>
    <row r="110" customFormat="false" ht="39.55" hidden="false" customHeight="true" outlineLevel="0" collapsed="false">
      <c r="A110" s="142" t="s">
        <v>638</v>
      </c>
      <c r="B110" s="142" t="s">
        <v>654</v>
      </c>
      <c r="C110" s="142"/>
      <c r="D110" s="142"/>
      <c r="E110" s="142"/>
      <c r="F110" s="143" t="n">
        <v>44848</v>
      </c>
      <c r="G110" s="48" t="s">
        <v>39</v>
      </c>
      <c r="H110" s="49" t="n">
        <v>10.64</v>
      </c>
      <c r="I110" s="50" t="s">
        <v>40</v>
      </c>
      <c r="J110" s="51" t="n">
        <v>8.976</v>
      </c>
      <c r="K110" s="49" t="n">
        <v>230.6</v>
      </c>
      <c r="L110" s="50" t="s">
        <v>40</v>
      </c>
      <c r="M110" s="51" t="n">
        <v>236.8</v>
      </c>
      <c r="N110" s="52" t="s">
        <v>655</v>
      </c>
      <c r="O110" s="50"/>
      <c r="P110" s="51"/>
      <c r="Q110" s="52" t="s">
        <v>656</v>
      </c>
      <c r="R110" s="50"/>
      <c r="S110" s="51"/>
      <c r="T110" s="49" t="n">
        <v>108.14</v>
      </c>
      <c r="U110" s="50" t="s">
        <v>40</v>
      </c>
      <c r="V110" s="51" t="n">
        <v>108.6</v>
      </c>
      <c r="W110" s="52" t="s">
        <v>657</v>
      </c>
      <c r="X110" s="84"/>
      <c r="Y110" s="51"/>
      <c r="Z110" s="52" t="s">
        <v>658</v>
      </c>
      <c r="AA110" s="50"/>
      <c r="AB110" s="51"/>
      <c r="AC110" s="55"/>
      <c r="AD110" s="55"/>
      <c r="AE110" s="55"/>
    </row>
    <row r="111" customFormat="false" ht="28.4" hidden="false" customHeight="true" outlineLevel="0" collapsed="false">
      <c r="A111" s="142"/>
      <c r="B111" s="142" t="s">
        <v>659</v>
      </c>
      <c r="C111" s="142"/>
      <c r="D111" s="142"/>
      <c r="E111" s="142"/>
      <c r="F111" s="143"/>
      <c r="G111" s="48" t="s">
        <v>44</v>
      </c>
      <c r="H111" s="111" t="str">
        <f aca="false">ROUND(H110*81/1000,2)&amp;" ppb"</f>
        <v>0.86 ppb</v>
      </c>
      <c r="I111" s="50" t="s">
        <v>40</v>
      </c>
      <c r="J111" s="127" t="str">
        <f aca="false">ROUND(J110*81/1000,2)&amp;" ppb"</f>
        <v>0.73 ppb</v>
      </c>
      <c r="K111" s="111" t="str">
        <f aca="false">ROUND(K110*81/1000,2)&amp;" ppb"</f>
        <v>18.68 ppb</v>
      </c>
      <c r="L111" s="50" t="s">
        <v>40</v>
      </c>
      <c r="M111" s="127" t="str">
        <f aca="false">ROUND(M110*81/1000,2)&amp;" ppb"</f>
        <v>19.18 ppb</v>
      </c>
      <c r="N111" s="111" t="str">
        <f aca="false">"&lt;"&amp;ROUND(RIGHT(N110,LEN(N110)-1)*1760/1000,2)&amp;" ppb"</f>
        <v>&lt;16.49 ppb</v>
      </c>
      <c r="O111" s="50"/>
      <c r="P111" s="127"/>
      <c r="Q111" s="111" t="str">
        <f aca="false">"&lt;"&amp;ROUND(RIGHT(Q110,LEN(Q110)-1)*246/1000,2)&amp;" ppb"</f>
        <v>&lt;5.85 ppb</v>
      </c>
      <c r="R111" s="50"/>
      <c r="S111" s="127"/>
      <c r="T111" s="111" t="str">
        <f aca="false">ROUND(T110*32300/1000000,2)&amp;" ppm"</f>
        <v>3.49 ppm</v>
      </c>
      <c r="U111" s="50" t="s">
        <v>40</v>
      </c>
      <c r="V111" s="127" t="str">
        <f aca="false">ROUND(V110*32300/1000000,2)&amp;" ppm"</f>
        <v>3.51 ppm</v>
      </c>
      <c r="W111" s="59"/>
      <c r="X111" s="50"/>
      <c r="Y111" s="60"/>
      <c r="Z111" s="59"/>
      <c r="AA111" s="50"/>
      <c r="AB111" s="60"/>
      <c r="AC111" s="61"/>
      <c r="AD111" s="50"/>
      <c r="AE111" s="62"/>
    </row>
    <row r="112" customFormat="false" ht="30" hidden="false" customHeight="true" outlineLevel="0" collapsed="false">
      <c r="A112" s="142"/>
      <c r="B112" s="142" t="s">
        <v>645</v>
      </c>
      <c r="C112" s="142"/>
      <c r="D112" s="142"/>
      <c r="E112" s="142"/>
      <c r="F112" s="143"/>
      <c r="G112" s="144" t="s">
        <v>635</v>
      </c>
      <c r="H112" s="136" t="s">
        <v>646</v>
      </c>
      <c r="I112" s="136"/>
      <c r="J112" s="136"/>
      <c r="K112" s="128"/>
      <c r="L112" s="129" t="s">
        <v>647</v>
      </c>
      <c r="M112" s="130"/>
      <c r="N112" s="137"/>
      <c r="O112" s="129" t="s">
        <v>648</v>
      </c>
      <c r="P112" s="138"/>
      <c r="Q112" s="137"/>
      <c r="R112" s="129" t="s">
        <v>649</v>
      </c>
      <c r="S112" s="138"/>
      <c r="T112" s="131"/>
      <c r="U112" s="129"/>
      <c r="V112" s="139"/>
      <c r="W112" s="131"/>
      <c r="X112" s="129"/>
      <c r="Y112" s="139"/>
      <c r="Z112" s="131"/>
      <c r="AA112" s="129"/>
      <c r="AB112" s="139"/>
      <c r="AC112" s="128"/>
      <c r="AD112" s="129"/>
      <c r="AE112" s="130"/>
    </row>
    <row r="113" customFormat="false" ht="27.6" hidden="false" customHeight="true" outlineLevel="0" collapsed="false">
      <c r="A113" s="145"/>
      <c r="B113" s="142"/>
      <c r="C113" s="142"/>
      <c r="D113" s="142"/>
      <c r="E113" s="142"/>
      <c r="F113" s="143"/>
      <c r="G113" s="48" t="s">
        <v>39</v>
      </c>
      <c r="H113" s="49" t="n">
        <v>375250</v>
      </c>
      <c r="I113" s="84" t="s">
        <v>40</v>
      </c>
      <c r="J113" s="51" t="n">
        <v>21320</v>
      </c>
      <c r="K113" s="52" t="s">
        <v>660</v>
      </c>
      <c r="L113" s="84"/>
      <c r="M113" s="51"/>
      <c r="N113" s="52" t="s">
        <v>661</v>
      </c>
      <c r="O113" s="84"/>
      <c r="P113" s="51"/>
      <c r="Q113" s="49" t="n">
        <v>39.59</v>
      </c>
      <c r="R113" s="84" t="s">
        <v>40</v>
      </c>
      <c r="S113" s="51" t="n">
        <v>15.96</v>
      </c>
      <c r="T113" s="49"/>
      <c r="U113" s="84"/>
      <c r="V113" s="51"/>
      <c r="W113" s="59"/>
      <c r="X113" s="50"/>
      <c r="Y113" s="51"/>
      <c r="Z113" s="61"/>
      <c r="AA113" s="61"/>
      <c r="AB113" s="61"/>
      <c r="AC113" s="59"/>
      <c r="AD113" s="50"/>
      <c r="AE113" s="51"/>
    </row>
    <row r="114" customFormat="false" ht="29.2" hidden="false" customHeight="true" outlineLevel="0" collapsed="false">
      <c r="A114" s="146"/>
      <c r="B114" s="146"/>
      <c r="C114" s="56"/>
      <c r="D114" s="56"/>
      <c r="E114" s="56"/>
      <c r="F114" s="58"/>
      <c r="G114" s="48" t="s">
        <v>44</v>
      </c>
      <c r="H114" s="111" t="str">
        <f aca="false">ROUND(H113*81/1000000,2)&amp;" ppm"</f>
        <v>30.4 ppm</v>
      </c>
      <c r="I114" s="50" t="s">
        <v>40</v>
      </c>
      <c r="J114" s="127" t="str">
        <f aca="false">ROUND(J113*81/1000000,2)&amp;" ppm"</f>
        <v>1.73 ppm</v>
      </c>
      <c r="K114" s="59"/>
      <c r="L114" s="84"/>
      <c r="M114" s="60"/>
      <c r="N114" s="49"/>
      <c r="O114" s="50"/>
      <c r="P114" s="51"/>
      <c r="Q114" s="111" t="str">
        <f aca="false">ROUND(Q113*246/1000,2)&amp;" ppb"</f>
        <v>9.74 ppb</v>
      </c>
      <c r="R114" s="50" t="s">
        <v>40</v>
      </c>
      <c r="S114" s="127" t="str">
        <f aca="false">ROUND(S113*246/1000,2)&amp;" ppb"</f>
        <v>3.93 ppb</v>
      </c>
      <c r="T114" s="49"/>
      <c r="U114" s="50"/>
      <c r="V114" s="60"/>
      <c r="W114" s="49"/>
      <c r="X114" s="50"/>
      <c r="Y114" s="60"/>
      <c r="Z114" s="61"/>
      <c r="AA114" s="97"/>
      <c r="AB114" s="97"/>
      <c r="AC114" s="59"/>
      <c r="AD114" s="50"/>
      <c r="AE114" s="60"/>
    </row>
    <row r="115" customFormat="false" ht="34.3" hidden="false" customHeight="true" outlineLevel="0" collapsed="false">
      <c r="A115" s="147" t="s">
        <v>662</v>
      </c>
      <c r="B115" s="24" t="s">
        <v>663</v>
      </c>
      <c r="C115" s="25" t="s">
        <v>664</v>
      </c>
      <c r="D115" s="26" t="n">
        <v>13.566</v>
      </c>
      <c r="E115" s="27" t="s">
        <v>665</v>
      </c>
      <c r="F115" s="71" t="n">
        <v>44874</v>
      </c>
      <c r="G115" s="29" t="s">
        <v>635</v>
      </c>
      <c r="H115" s="128"/>
      <c r="I115" s="129" t="s">
        <v>27</v>
      </c>
      <c r="J115" s="130"/>
      <c r="K115" s="128"/>
      <c r="L115" s="129" t="s">
        <v>28</v>
      </c>
      <c r="M115" s="130"/>
      <c r="N115" s="128"/>
      <c r="O115" s="129" t="s">
        <v>29</v>
      </c>
      <c r="P115" s="130"/>
      <c r="Q115" s="128"/>
      <c r="R115" s="129" t="s">
        <v>30</v>
      </c>
      <c r="S115" s="130"/>
      <c r="T115" s="131"/>
      <c r="U115" s="129" t="s">
        <v>636</v>
      </c>
      <c r="V115" s="130"/>
      <c r="W115" s="128"/>
      <c r="X115" s="129" t="s">
        <v>32</v>
      </c>
      <c r="Y115" s="130"/>
      <c r="Z115" s="128"/>
      <c r="AA115" s="129" t="s">
        <v>637</v>
      </c>
      <c r="AB115" s="130"/>
      <c r="AC115" s="132" t="s">
        <v>34</v>
      </c>
      <c r="AD115" s="132"/>
      <c r="AE115" s="132"/>
    </row>
    <row r="116" customFormat="false" ht="29.05" hidden="false" customHeight="true" outlineLevel="0" collapsed="false">
      <c r="A116" s="133" t="s">
        <v>666</v>
      </c>
      <c r="B116" s="133" t="s">
        <v>667</v>
      </c>
      <c r="C116" s="133"/>
      <c r="D116" s="133"/>
      <c r="E116" s="133"/>
      <c r="F116" s="134" t="n">
        <v>44888</v>
      </c>
      <c r="G116" s="29" t="s">
        <v>39</v>
      </c>
      <c r="H116" s="33" t="s">
        <v>668</v>
      </c>
      <c r="I116" s="31"/>
      <c r="J116" s="32"/>
      <c r="K116" s="33" t="s">
        <v>669</v>
      </c>
      <c r="L116" s="31"/>
      <c r="M116" s="32"/>
      <c r="N116" s="30" t="n">
        <v>0.3264</v>
      </c>
      <c r="O116" s="31" t="s">
        <v>40</v>
      </c>
      <c r="P116" s="32" t="n">
        <v>0.2677</v>
      </c>
      <c r="Q116" s="30" t="n">
        <v>10.65</v>
      </c>
      <c r="R116" s="31" t="s">
        <v>40</v>
      </c>
      <c r="S116" s="32" t="n">
        <v>1.524</v>
      </c>
      <c r="T116" s="33" t="s">
        <v>670</v>
      </c>
      <c r="U116" s="31"/>
      <c r="V116" s="32"/>
      <c r="W116" s="33" t="s">
        <v>671</v>
      </c>
      <c r="X116" s="86"/>
      <c r="Y116" s="32"/>
      <c r="Z116" s="33" t="s">
        <v>672</v>
      </c>
      <c r="AA116" s="31"/>
      <c r="AB116" s="32"/>
      <c r="AC116" s="34"/>
      <c r="AD116" s="34"/>
      <c r="AE116" s="34"/>
    </row>
    <row r="117" customFormat="false" ht="28.4" hidden="false" customHeight="true" outlineLevel="0" collapsed="false">
      <c r="A117" s="133"/>
      <c r="B117" s="133" t="s">
        <v>673</v>
      </c>
      <c r="C117" s="133"/>
      <c r="D117" s="133"/>
      <c r="E117" s="133"/>
      <c r="F117" s="134"/>
      <c r="G117" s="29" t="s">
        <v>44</v>
      </c>
      <c r="H117" s="119" t="str">
        <f aca="false">"&lt;"&amp;ROUND(RIGHT(H116,LEN(H116)-1)*81/1000,2)&amp;" ppb"</f>
        <v>&lt;0.21 ppb</v>
      </c>
      <c r="I117" s="31"/>
      <c r="J117" s="125"/>
      <c r="K117" s="119" t="str">
        <f aca="false">"&lt;"&amp;ROUND(RIGHT(K116,LEN(K116)-1)*81/1000,2)&amp;" ppb"</f>
        <v>&lt;1.71 ppb</v>
      </c>
      <c r="L117" s="31"/>
      <c r="M117" s="125"/>
      <c r="N117" s="119" t="str">
        <f aca="false">ROUND(N116*1760/1000,2)&amp;" ppb"</f>
        <v>0.57 ppb</v>
      </c>
      <c r="O117" s="31" t="s">
        <v>40</v>
      </c>
      <c r="P117" s="125" t="str">
        <f aca="false">ROUND(P116*1760/1000,2)&amp;" ppb"</f>
        <v>0.47 ppb</v>
      </c>
      <c r="Q117" s="119" t="str">
        <f aca="false">ROUND(Q116*246/1000,2)&amp;" ppb"</f>
        <v>2.62 ppb</v>
      </c>
      <c r="R117" s="31" t="s">
        <v>40</v>
      </c>
      <c r="S117" s="125" t="str">
        <f aca="false">ROUND(S116*246/1000,2)&amp;" ppb"</f>
        <v>0.37 ppb</v>
      </c>
      <c r="T117" s="119" t="str">
        <f aca="false">"&lt;"&amp;ROUND(RIGHT(T116,LEN(T116)-1)*32300/1000000,2)&amp;" ppm"</f>
        <v>&lt;0.75 ppm</v>
      </c>
      <c r="U117" s="31"/>
      <c r="V117" s="125"/>
      <c r="W117" s="39"/>
      <c r="X117" s="31"/>
      <c r="Y117" s="40"/>
      <c r="Z117" s="39"/>
      <c r="AA117" s="31"/>
      <c r="AB117" s="40"/>
      <c r="AC117" s="41"/>
      <c r="AD117" s="31"/>
      <c r="AE117" s="42"/>
    </row>
    <row r="118" customFormat="false" ht="30" hidden="false" customHeight="true" outlineLevel="0" collapsed="false">
      <c r="A118" s="133"/>
      <c r="B118" s="133"/>
      <c r="C118" s="133"/>
      <c r="D118" s="133"/>
      <c r="E118" s="133"/>
      <c r="F118" s="134"/>
      <c r="G118" s="29" t="s">
        <v>635</v>
      </c>
      <c r="H118" s="136" t="s">
        <v>646</v>
      </c>
      <c r="I118" s="136"/>
      <c r="J118" s="136"/>
      <c r="K118" s="128"/>
      <c r="L118" s="129" t="s">
        <v>647</v>
      </c>
      <c r="M118" s="130"/>
      <c r="N118" s="137"/>
      <c r="O118" s="129" t="s">
        <v>648</v>
      </c>
      <c r="P118" s="138"/>
      <c r="Q118" s="137"/>
      <c r="R118" s="129" t="s">
        <v>649</v>
      </c>
      <c r="S118" s="138"/>
      <c r="T118" s="131"/>
      <c r="U118" s="129" t="s">
        <v>674</v>
      </c>
      <c r="V118" s="139"/>
      <c r="W118" s="131"/>
      <c r="X118" s="129" t="s">
        <v>675</v>
      </c>
      <c r="Y118" s="139"/>
      <c r="Z118" s="131"/>
      <c r="AA118" s="129"/>
      <c r="AB118" s="139"/>
      <c r="AC118" s="128"/>
      <c r="AD118" s="129"/>
      <c r="AE118" s="130"/>
    </row>
    <row r="119" customFormat="false" ht="27.6" hidden="false" customHeight="true" outlineLevel="0" collapsed="false">
      <c r="A119" s="140"/>
      <c r="B119" s="133"/>
      <c r="C119" s="133"/>
      <c r="D119" s="133"/>
      <c r="E119" s="133"/>
      <c r="F119" s="134"/>
      <c r="G119" s="29" t="s">
        <v>39</v>
      </c>
      <c r="H119" s="33" t="s">
        <v>676</v>
      </c>
      <c r="I119" s="86"/>
      <c r="J119" s="101"/>
      <c r="K119" s="30" t="n">
        <v>6.5468</v>
      </c>
      <c r="L119" s="86" t="s">
        <v>40</v>
      </c>
      <c r="M119" s="32" t="n">
        <v>5.548</v>
      </c>
      <c r="N119" s="30" t="n">
        <v>3.4212</v>
      </c>
      <c r="O119" s="86" t="s">
        <v>40</v>
      </c>
      <c r="P119" s="32" t="n">
        <v>1.054</v>
      </c>
      <c r="Q119" s="30" t="n">
        <v>5.23</v>
      </c>
      <c r="R119" s="86" t="s">
        <v>40</v>
      </c>
      <c r="S119" s="32" t="n">
        <v>2.023</v>
      </c>
      <c r="T119" s="30" t="n">
        <v>0.8592</v>
      </c>
      <c r="U119" s="31" t="s">
        <v>40</v>
      </c>
      <c r="V119" s="32" t="n">
        <v>0.68</v>
      </c>
      <c r="W119" s="30" t="n">
        <v>2.5378</v>
      </c>
      <c r="X119" s="31" t="s">
        <v>40</v>
      </c>
      <c r="Y119" s="32" t="n">
        <v>0.945</v>
      </c>
      <c r="Z119" s="41"/>
      <c r="AA119" s="41"/>
      <c r="AB119" s="41"/>
      <c r="AC119" s="39"/>
      <c r="AD119" s="31"/>
      <c r="AE119" s="32"/>
    </row>
    <row r="120" customFormat="false" ht="29.2" hidden="false" customHeight="true" outlineLevel="0" collapsed="false">
      <c r="A120" s="141"/>
      <c r="B120" s="141"/>
      <c r="C120" s="35"/>
      <c r="D120" s="35"/>
      <c r="E120" s="35"/>
      <c r="F120" s="87"/>
      <c r="G120" s="29" t="s">
        <v>44</v>
      </c>
      <c r="H120" s="119" t="str">
        <f aca="false">"&lt;"&amp;ROUND(RIGHT(H119,LEN(H119)-1)*81/1000,2)&amp;" ppb"</f>
        <v>&lt;28.91 ppb</v>
      </c>
      <c r="I120" s="31"/>
      <c r="J120" s="125"/>
      <c r="K120" s="39"/>
      <c r="L120" s="86"/>
      <c r="M120" s="40"/>
      <c r="N120" s="30"/>
      <c r="O120" s="31"/>
      <c r="P120" s="32"/>
      <c r="Q120" s="119" t="str">
        <f aca="false">ROUND(Q119*246/1000,2)&amp;" ppb"</f>
        <v>1.29 ppb</v>
      </c>
      <c r="R120" s="31" t="s">
        <v>40</v>
      </c>
      <c r="S120" s="125" t="str">
        <f aca="false">ROUND(S119*246/1000,2)&amp;" ppb"</f>
        <v>0.5 ppb</v>
      </c>
      <c r="T120" s="39"/>
      <c r="U120" s="106"/>
      <c r="V120" s="106"/>
      <c r="W120" s="30"/>
      <c r="X120" s="31"/>
      <c r="Y120" s="40"/>
      <c r="Z120" s="41"/>
      <c r="AA120" s="106"/>
      <c r="AB120" s="106"/>
      <c r="AC120" s="39"/>
      <c r="AD120" s="31"/>
      <c r="AE120" s="40"/>
    </row>
    <row r="121" customFormat="false" ht="34.3" hidden="false" customHeight="true" outlineLevel="0" collapsed="false">
      <c r="A121" s="148" t="s">
        <v>677</v>
      </c>
      <c r="B121" s="43" t="s">
        <v>678</v>
      </c>
      <c r="C121" s="44" t="s">
        <v>679</v>
      </c>
      <c r="D121" s="45" t="n">
        <v>6.841</v>
      </c>
      <c r="E121" s="82" t="s">
        <v>680</v>
      </c>
      <c r="F121" s="47" t="n">
        <v>44888</v>
      </c>
      <c r="G121" s="48" t="s">
        <v>635</v>
      </c>
      <c r="H121" s="128"/>
      <c r="I121" s="129" t="s">
        <v>27</v>
      </c>
      <c r="J121" s="130"/>
      <c r="K121" s="128"/>
      <c r="L121" s="129" t="s">
        <v>28</v>
      </c>
      <c r="M121" s="130"/>
      <c r="N121" s="128"/>
      <c r="O121" s="129" t="s">
        <v>29</v>
      </c>
      <c r="P121" s="130"/>
      <c r="Q121" s="128"/>
      <c r="R121" s="129" t="s">
        <v>30</v>
      </c>
      <c r="S121" s="130"/>
      <c r="T121" s="131"/>
      <c r="U121" s="129" t="s">
        <v>636</v>
      </c>
      <c r="V121" s="130"/>
      <c r="W121" s="128"/>
      <c r="X121" s="129" t="s">
        <v>32</v>
      </c>
      <c r="Y121" s="130"/>
      <c r="Z121" s="128"/>
      <c r="AA121" s="129" t="s">
        <v>637</v>
      </c>
      <c r="AB121" s="130"/>
      <c r="AC121" s="132" t="s">
        <v>34</v>
      </c>
      <c r="AD121" s="132"/>
      <c r="AE121" s="132"/>
    </row>
    <row r="122" customFormat="false" ht="29.05" hidden="false" customHeight="true" outlineLevel="0" collapsed="false">
      <c r="A122" s="142" t="s">
        <v>666</v>
      </c>
      <c r="B122" s="149" t="s">
        <v>681</v>
      </c>
      <c r="C122" s="142"/>
      <c r="D122" s="142"/>
      <c r="E122" s="142"/>
      <c r="F122" s="143" t="n">
        <v>44895</v>
      </c>
      <c r="G122" s="48" t="s">
        <v>39</v>
      </c>
      <c r="H122" s="52" t="s">
        <v>682</v>
      </c>
      <c r="I122" s="50"/>
      <c r="J122" s="51"/>
      <c r="K122" s="52" t="s">
        <v>683</v>
      </c>
      <c r="L122" s="50"/>
      <c r="M122" s="51"/>
      <c r="N122" s="49" t="n">
        <v>0.9225</v>
      </c>
      <c r="O122" s="50" t="s">
        <v>40</v>
      </c>
      <c r="P122" s="51" t="n">
        <v>0.3649</v>
      </c>
      <c r="Q122" s="49" t="n">
        <v>2.173</v>
      </c>
      <c r="R122" s="50" t="s">
        <v>40</v>
      </c>
      <c r="S122" s="51" t="n">
        <v>1.562</v>
      </c>
      <c r="T122" s="49" t="n">
        <v>115.33</v>
      </c>
      <c r="U122" s="50" t="s">
        <v>40</v>
      </c>
      <c r="V122" s="51" t="n">
        <v>63.56</v>
      </c>
      <c r="W122" s="52" t="s">
        <v>684</v>
      </c>
      <c r="X122" s="84"/>
      <c r="Y122" s="51"/>
      <c r="Z122" s="52" t="s">
        <v>685</v>
      </c>
      <c r="AA122" s="50"/>
      <c r="AB122" s="51"/>
      <c r="AC122" s="55"/>
      <c r="AD122" s="55"/>
      <c r="AE122" s="55"/>
    </row>
    <row r="123" customFormat="false" ht="28.4" hidden="false" customHeight="true" outlineLevel="0" collapsed="false">
      <c r="A123" s="142"/>
      <c r="B123" s="142" t="s">
        <v>673</v>
      </c>
      <c r="C123" s="142"/>
      <c r="D123" s="142"/>
      <c r="E123" s="142"/>
      <c r="F123" s="143"/>
      <c r="G123" s="48" t="s">
        <v>44</v>
      </c>
      <c r="H123" s="111" t="str">
        <f aca="false">"&lt;"&amp;ROUND(RIGHT(H122,LEN(H122)-1)*81/1000,2)&amp;" ppb"</f>
        <v>&lt;0.14 ppb</v>
      </c>
      <c r="I123" s="50"/>
      <c r="J123" s="127"/>
      <c r="K123" s="111" t="str">
        <f aca="false">"&lt;"&amp;ROUND(RIGHT(K122,LEN(K122)-1)*81/1000,2)&amp;" ppb"</f>
        <v>&lt;2.05 ppb</v>
      </c>
      <c r="L123" s="50"/>
      <c r="M123" s="127"/>
      <c r="N123" s="111" t="str">
        <f aca="false">ROUND(N122*1760/1000,2)&amp;" ppb"</f>
        <v>1.62 ppb</v>
      </c>
      <c r="O123" s="50" t="s">
        <v>40</v>
      </c>
      <c r="P123" s="127" t="str">
        <f aca="false">ROUND(P122*1760/1000,2)&amp;" ppb"</f>
        <v>0.64 ppb</v>
      </c>
      <c r="Q123" s="111" t="str">
        <f aca="false">ROUND(Q122*246/1000,2)&amp;" ppb"</f>
        <v>0.53 ppb</v>
      </c>
      <c r="R123" s="50" t="s">
        <v>40</v>
      </c>
      <c r="S123" s="127" t="str">
        <f aca="false">ROUND(S122*246/1000,2)&amp;" ppb"</f>
        <v>0.38 ppb</v>
      </c>
      <c r="T123" s="111" t="str">
        <f aca="false">ROUND(T122*32300/1000000,2)&amp;" ppm"</f>
        <v>3.73 ppm</v>
      </c>
      <c r="U123" s="50" t="s">
        <v>40</v>
      </c>
      <c r="V123" s="127" t="str">
        <f aca="false">ROUND(V122*32300/1000000,2)&amp;" ppm"</f>
        <v>2.05 ppm</v>
      </c>
      <c r="W123" s="59"/>
      <c r="X123" s="50"/>
      <c r="Y123" s="60"/>
      <c r="Z123" s="59"/>
      <c r="AA123" s="50"/>
      <c r="AB123" s="60"/>
      <c r="AC123" s="61"/>
      <c r="AD123" s="50"/>
      <c r="AE123" s="62"/>
    </row>
    <row r="124" customFormat="false" ht="30" hidden="false" customHeight="true" outlineLevel="0" collapsed="false">
      <c r="A124" s="142"/>
      <c r="B124" s="142"/>
      <c r="C124" s="142"/>
      <c r="D124" s="142"/>
      <c r="E124" s="142"/>
      <c r="F124" s="143"/>
      <c r="G124" s="48" t="s">
        <v>635</v>
      </c>
      <c r="H124" s="136" t="s">
        <v>646</v>
      </c>
      <c r="I124" s="136"/>
      <c r="J124" s="136"/>
      <c r="K124" s="128"/>
      <c r="L124" s="129" t="s">
        <v>647</v>
      </c>
      <c r="M124" s="130"/>
      <c r="N124" s="137"/>
      <c r="O124" s="129" t="s">
        <v>648</v>
      </c>
      <c r="P124" s="138"/>
      <c r="Q124" s="137"/>
      <c r="R124" s="129" t="s">
        <v>649</v>
      </c>
      <c r="S124" s="138"/>
      <c r="T124" s="131"/>
      <c r="U124" s="129" t="s">
        <v>674</v>
      </c>
      <c r="V124" s="139"/>
      <c r="W124" s="131"/>
      <c r="X124" s="129" t="s">
        <v>675</v>
      </c>
      <c r="Y124" s="139"/>
      <c r="Z124" s="131"/>
      <c r="AA124" s="129"/>
      <c r="AB124" s="139"/>
      <c r="AC124" s="128"/>
      <c r="AD124" s="129"/>
      <c r="AE124" s="130"/>
    </row>
    <row r="125" customFormat="false" ht="27.6" hidden="false" customHeight="true" outlineLevel="0" collapsed="false">
      <c r="A125" s="145"/>
      <c r="B125" s="142"/>
      <c r="C125" s="142"/>
      <c r="D125" s="142"/>
      <c r="E125" s="142"/>
      <c r="F125" s="143"/>
      <c r="G125" s="48" t="s">
        <v>39</v>
      </c>
      <c r="H125" s="52" t="s">
        <v>686</v>
      </c>
      <c r="I125" s="84"/>
      <c r="J125" s="150"/>
      <c r="K125" s="52" t="s">
        <v>687</v>
      </c>
      <c r="L125" s="84"/>
      <c r="M125" s="150"/>
      <c r="N125" s="49" t="n">
        <v>4.2869</v>
      </c>
      <c r="O125" s="84" t="s">
        <v>40</v>
      </c>
      <c r="P125" s="51" t="n">
        <v>2.302</v>
      </c>
      <c r="Q125" s="49" t="n">
        <v>9.204</v>
      </c>
      <c r="R125" s="84" t="s">
        <v>40</v>
      </c>
      <c r="S125" s="51" t="n">
        <v>2.853</v>
      </c>
      <c r="T125" s="49" t="n">
        <v>1.331</v>
      </c>
      <c r="U125" s="50" t="s">
        <v>40</v>
      </c>
      <c r="V125" s="51" t="n">
        <v>0.8092</v>
      </c>
      <c r="W125" s="49" t="n">
        <v>2.4025</v>
      </c>
      <c r="X125" s="50" t="s">
        <v>40</v>
      </c>
      <c r="Y125" s="51" t="n">
        <v>1.622</v>
      </c>
      <c r="Z125" s="61"/>
      <c r="AA125" s="61"/>
      <c r="AB125" s="61"/>
      <c r="AC125" s="59"/>
      <c r="AD125" s="50"/>
      <c r="AE125" s="51"/>
    </row>
    <row r="126" customFormat="false" ht="30.65" hidden="false" customHeight="true" outlineLevel="0" collapsed="false">
      <c r="A126" s="146"/>
      <c r="B126" s="146"/>
      <c r="C126" s="56"/>
      <c r="D126" s="56"/>
      <c r="E126" s="56"/>
      <c r="F126" s="58"/>
      <c r="G126" s="48" t="s">
        <v>44</v>
      </c>
      <c r="H126" s="111" t="str">
        <f aca="false">"&lt;"&amp;ROUND(RIGHT(H125,LEN(H125)-1)*81/1000,2)&amp;" ppb"</f>
        <v>&lt;77.09 ppb</v>
      </c>
      <c r="I126" s="50"/>
      <c r="J126" s="127"/>
      <c r="K126" s="59"/>
      <c r="L126" s="84"/>
      <c r="M126" s="60"/>
      <c r="N126" s="49"/>
      <c r="O126" s="50"/>
      <c r="P126" s="51"/>
      <c r="Q126" s="111" t="str">
        <f aca="false">ROUND(Q125*246/1000,2)&amp;" ppb"</f>
        <v>2.26 ppb</v>
      </c>
      <c r="R126" s="50" t="s">
        <v>40</v>
      </c>
      <c r="S126" s="127" t="str">
        <f aca="false">ROUND(S125*246/1000,2)&amp;" ppb"</f>
        <v>0.7 ppb</v>
      </c>
      <c r="T126" s="59"/>
      <c r="U126" s="97"/>
      <c r="V126" s="97"/>
      <c r="W126" s="49"/>
      <c r="X126" s="50"/>
      <c r="Y126" s="60"/>
      <c r="Z126" s="61"/>
      <c r="AA126" s="97"/>
      <c r="AB126" s="97"/>
      <c r="AC126" s="59"/>
      <c r="AD126" s="50"/>
      <c r="AE126" s="60"/>
    </row>
    <row r="127" customFormat="false" ht="34.3" hidden="false" customHeight="true" outlineLevel="0" collapsed="false">
      <c r="A127" s="147" t="s">
        <v>688</v>
      </c>
      <c r="B127" s="24" t="s">
        <v>689</v>
      </c>
      <c r="C127" s="25" t="s">
        <v>690</v>
      </c>
      <c r="D127" s="26" t="n">
        <v>6.862</v>
      </c>
      <c r="E127" s="27" t="s">
        <v>691</v>
      </c>
      <c r="F127" s="71" t="n">
        <v>44895</v>
      </c>
      <c r="G127" s="29" t="s">
        <v>635</v>
      </c>
      <c r="H127" s="128"/>
      <c r="I127" s="129" t="s">
        <v>27</v>
      </c>
      <c r="J127" s="130"/>
      <c r="K127" s="128"/>
      <c r="L127" s="129" t="s">
        <v>28</v>
      </c>
      <c r="M127" s="130"/>
      <c r="N127" s="128"/>
      <c r="O127" s="129" t="s">
        <v>29</v>
      </c>
      <c r="P127" s="130"/>
      <c r="Q127" s="128"/>
      <c r="R127" s="129" t="s">
        <v>30</v>
      </c>
      <c r="S127" s="130"/>
      <c r="T127" s="131"/>
      <c r="U127" s="129" t="s">
        <v>636</v>
      </c>
      <c r="V127" s="130"/>
      <c r="W127" s="128"/>
      <c r="X127" s="129" t="s">
        <v>32</v>
      </c>
      <c r="Y127" s="130"/>
      <c r="Z127" s="128"/>
      <c r="AA127" s="129" t="s">
        <v>637</v>
      </c>
      <c r="AB127" s="130"/>
      <c r="AC127" s="132" t="s">
        <v>34</v>
      </c>
      <c r="AD127" s="132"/>
      <c r="AE127" s="132"/>
    </row>
    <row r="128" customFormat="false" ht="29.05" hidden="false" customHeight="true" outlineLevel="0" collapsed="false">
      <c r="A128" s="133" t="s">
        <v>666</v>
      </c>
      <c r="B128" s="151" t="s">
        <v>681</v>
      </c>
      <c r="C128" s="133"/>
      <c r="D128" s="133"/>
      <c r="E128" s="133"/>
      <c r="F128" s="134" t="n">
        <v>44902</v>
      </c>
      <c r="G128" s="29" t="s">
        <v>39</v>
      </c>
      <c r="H128" s="30" t="n">
        <v>14870</v>
      </c>
      <c r="I128" s="31" t="s">
        <v>40</v>
      </c>
      <c r="J128" s="32" t="n">
        <v>330.6</v>
      </c>
      <c r="K128" s="30" t="n">
        <v>40070</v>
      </c>
      <c r="L128" s="31" t="s">
        <v>40</v>
      </c>
      <c r="M128" s="32" t="n">
        <v>1910</v>
      </c>
      <c r="N128" s="30" t="n">
        <v>1051</v>
      </c>
      <c r="O128" s="31" t="s">
        <v>40</v>
      </c>
      <c r="P128" s="32" t="n">
        <v>24.73</v>
      </c>
      <c r="Q128" s="30" t="n">
        <v>8635</v>
      </c>
      <c r="R128" s="31" t="s">
        <v>40</v>
      </c>
      <c r="S128" s="32" t="n">
        <v>244.9</v>
      </c>
      <c r="T128" s="30" t="n">
        <v>79438</v>
      </c>
      <c r="U128" s="31" t="s">
        <v>40</v>
      </c>
      <c r="V128" s="32" t="n">
        <v>4206</v>
      </c>
      <c r="W128" s="33" t="s">
        <v>692</v>
      </c>
      <c r="X128" s="86"/>
      <c r="Y128" s="32"/>
      <c r="Z128" s="33" t="s">
        <v>693</v>
      </c>
      <c r="AA128" s="31"/>
      <c r="AB128" s="32"/>
      <c r="AC128" s="34"/>
      <c r="AD128" s="34"/>
      <c r="AE128" s="34"/>
    </row>
    <row r="129" customFormat="false" ht="28.4" hidden="false" customHeight="true" outlineLevel="0" collapsed="false">
      <c r="A129" s="133"/>
      <c r="B129" s="133" t="s">
        <v>673</v>
      </c>
      <c r="C129" s="133"/>
      <c r="D129" s="133"/>
      <c r="E129" s="133"/>
      <c r="F129" s="134"/>
      <c r="G129" s="29" t="s">
        <v>44</v>
      </c>
      <c r="H129" s="119" t="str">
        <f aca="false">ROUND(H128*81/1000,2)&amp;" ppb"</f>
        <v>1204.47 ppb</v>
      </c>
      <c r="I129" s="31" t="s">
        <v>40</v>
      </c>
      <c r="J129" s="125" t="str">
        <f aca="false">ROUND(J128*81/1000,2)&amp;" ppb"</f>
        <v>26.78 ppb</v>
      </c>
      <c r="K129" s="119" t="str">
        <f aca="false">ROUND(K128*81/1000,2)&amp;" ppb"</f>
        <v>3245.67 ppb</v>
      </c>
      <c r="L129" s="31" t="s">
        <v>40</v>
      </c>
      <c r="M129" s="125" t="str">
        <f aca="false">ROUND(M128*81/1000,2)&amp;" ppb"</f>
        <v>154.71 ppb</v>
      </c>
      <c r="N129" s="119" t="str">
        <f aca="false">ROUND(N128*1760/1000,2)&amp;" ppb"</f>
        <v>1849.76 ppb</v>
      </c>
      <c r="O129" s="31" t="s">
        <v>40</v>
      </c>
      <c r="P129" s="125" t="str">
        <f aca="false">ROUND(P128*1760/1000,2)&amp;" ppb"</f>
        <v>43.52 ppb</v>
      </c>
      <c r="Q129" s="119" t="str">
        <f aca="false">ROUND(Q128*246/1000,2)&amp;" ppb"</f>
        <v>2124.21 ppb</v>
      </c>
      <c r="R129" s="31" t="s">
        <v>40</v>
      </c>
      <c r="S129" s="125" t="str">
        <f aca="false">ROUND(S128*246/1000,2)&amp;" ppb"</f>
        <v>60.25 ppb</v>
      </c>
      <c r="T129" s="119" t="str">
        <f aca="false">ROUND(T128*32300/1000000,2)&amp;" ppm"</f>
        <v>2565.85 ppm</v>
      </c>
      <c r="U129" s="31" t="s">
        <v>40</v>
      </c>
      <c r="V129" s="125" t="str">
        <f aca="false">ROUND(V128*32300/1000000,2)&amp;" ppm"</f>
        <v>135.85 ppm</v>
      </c>
      <c r="W129" s="39"/>
      <c r="X129" s="31"/>
      <c r="Y129" s="40"/>
      <c r="Z129" s="39"/>
      <c r="AA129" s="31"/>
      <c r="AB129" s="40"/>
      <c r="AC129" s="41"/>
      <c r="AD129" s="31"/>
      <c r="AE129" s="42"/>
    </row>
    <row r="130" customFormat="false" ht="30" hidden="false" customHeight="true" outlineLevel="0" collapsed="false">
      <c r="A130" s="133"/>
      <c r="B130" s="133"/>
      <c r="C130" s="133"/>
      <c r="D130" s="133"/>
      <c r="E130" s="133"/>
      <c r="F130" s="134"/>
      <c r="G130" s="29" t="s">
        <v>635</v>
      </c>
      <c r="H130" s="136" t="s">
        <v>646</v>
      </c>
      <c r="I130" s="136"/>
      <c r="J130" s="136"/>
      <c r="K130" s="128"/>
      <c r="L130" s="129" t="s">
        <v>647</v>
      </c>
      <c r="M130" s="130"/>
      <c r="N130" s="137"/>
      <c r="O130" s="129" t="s">
        <v>648</v>
      </c>
      <c r="P130" s="138"/>
      <c r="Q130" s="137"/>
      <c r="R130" s="129" t="s">
        <v>649</v>
      </c>
      <c r="S130" s="138"/>
      <c r="T130" s="131"/>
      <c r="U130" s="129" t="s">
        <v>674</v>
      </c>
      <c r="V130" s="139"/>
      <c r="W130" s="131"/>
      <c r="X130" s="129" t="s">
        <v>675</v>
      </c>
      <c r="Y130" s="139"/>
      <c r="Z130" s="131"/>
      <c r="AA130" s="129"/>
      <c r="AB130" s="139"/>
      <c r="AC130" s="128"/>
      <c r="AD130" s="129"/>
      <c r="AE130" s="130"/>
    </row>
    <row r="131" customFormat="false" ht="27.6" hidden="false" customHeight="true" outlineLevel="0" collapsed="false">
      <c r="A131" s="140"/>
      <c r="B131" s="133"/>
      <c r="C131" s="133"/>
      <c r="D131" s="133"/>
      <c r="E131" s="133"/>
      <c r="F131" s="134"/>
      <c r="G131" s="29" t="s">
        <v>39</v>
      </c>
      <c r="H131" s="30" t="n">
        <v>73510</v>
      </c>
      <c r="I131" s="86" t="s">
        <v>40</v>
      </c>
      <c r="J131" s="101" t="n">
        <v>4452</v>
      </c>
      <c r="K131" s="33" t="s">
        <v>694</v>
      </c>
      <c r="L131" s="86"/>
      <c r="M131" s="101"/>
      <c r="N131" s="30" t="n">
        <v>105.72</v>
      </c>
      <c r="O131" s="86" t="s">
        <v>40</v>
      </c>
      <c r="P131" s="32" t="n">
        <v>34.27</v>
      </c>
      <c r="Q131" s="30" t="n">
        <v>12470</v>
      </c>
      <c r="R131" s="86" t="s">
        <v>40</v>
      </c>
      <c r="S131" s="32" t="n">
        <v>319.2</v>
      </c>
      <c r="T131" s="33" t="s">
        <v>695</v>
      </c>
      <c r="U131" s="31"/>
      <c r="V131" s="32"/>
      <c r="W131" s="39" t="s">
        <v>696</v>
      </c>
      <c r="X131" s="31"/>
      <c r="Y131" s="32"/>
      <c r="Z131" s="41"/>
      <c r="AA131" s="41"/>
      <c r="AB131" s="41"/>
      <c r="AC131" s="39"/>
      <c r="AD131" s="31"/>
      <c r="AE131" s="32"/>
    </row>
    <row r="132" customFormat="false" ht="29.2" hidden="false" customHeight="true" outlineLevel="0" collapsed="false">
      <c r="A132" s="141"/>
      <c r="B132" s="141"/>
      <c r="C132" s="35"/>
      <c r="D132" s="35"/>
      <c r="E132" s="35"/>
      <c r="F132" s="87"/>
      <c r="G132" s="29" t="s">
        <v>44</v>
      </c>
      <c r="H132" s="119" t="str">
        <f aca="false">ROUND(H131*81/1000,2)&amp;" ppb"</f>
        <v>5954.31 ppb</v>
      </c>
      <c r="I132" s="31" t="s">
        <v>40</v>
      </c>
      <c r="J132" s="125" t="str">
        <f aca="false">ROUND(J131*81/1000,2)&amp;" ppb"</f>
        <v>360.61 ppb</v>
      </c>
      <c r="K132" s="39"/>
      <c r="L132" s="86"/>
      <c r="M132" s="40"/>
      <c r="N132" s="30"/>
      <c r="O132" s="31"/>
      <c r="P132" s="32"/>
      <c r="Q132" s="119" t="str">
        <f aca="false">ROUND(Q131*246/1000,2)&amp;" ppb"</f>
        <v>3067.62 ppb</v>
      </c>
      <c r="R132" s="31" t="s">
        <v>40</v>
      </c>
      <c r="S132" s="125" t="str">
        <f aca="false">ROUND(S131*246/1000,2)&amp;" ppb"</f>
        <v>78.52 ppb</v>
      </c>
      <c r="T132" s="39"/>
      <c r="U132" s="106"/>
      <c r="V132" s="106"/>
      <c r="W132" s="30"/>
      <c r="X132" s="31"/>
      <c r="Y132" s="40"/>
      <c r="Z132" s="41"/>
      <c r="AA132" s="106"/>
      <c r="AB132" s="106"/>
      <c r="AC132" s="39"/>
      <c r="AD132" s="31"/>
      <c r="AE132" s="40"/>
    </row>
    <row r="133" customFormat="false" ht="34.3" hidden="false" customHeight="true" outlineLevel="0" collapsed="false">
      <c r="A133" s="148" t="s">
        <v>697</v>
      </c>
      <c r="B133" s="43" t="s">
        <v>663</v>
      </c>
      <c r="C133" s="44" t="s">
        <v>698</v>
      </c>
      <c r="D133" s="45" t="n">
        <v>14.578</v>
      </c>
      <c r="E133" s="46" t="n">
        <v>230404</v>
      </c>
      <c r="F133" s="47" t="n">
        <v>45020</v>
      </c>
      <c r="G133" s="48" t="s">
        <v>635</v>
      </c>
      <c r="H133" s="128"/>
      <c r="I133" s="129" t="s">
        <v>27</v>
      </c>
      <c r="J133" s="130"/>
      <c r="K133" s="128"/>
      <c r="L133" s="129" t="s">
        <v>28</v>
      </c>
      <c r="M133" s="130"/>
      <c r="N133" s="128"/>
      <c r="O133" s="129" t="s">
        <v>29</v>
      </c>
      <c r="P133" s="130"/>
      <c r="Q133" s="128"/>
      <c r="R133" s="129" t="s">
        <v>30</v>
      </c>
      <c r="S133" s="130"/>
      <c r="T133" s="131"/>
      <c r="U133" s="129" t="s">
        <v>636</v>
      </c>
      <c r="V133" s="130"/>
      <c r="W133" s="128"/>
      <c r="X133" s="129" t="s">
        <v>32</v>
      </c>
      <c r="Y133" s="130"/>
      <c r="Z133" s="128"/>
      <c r="AA133" s="129" t="s">
        <v>637</v>
      </c>
      <c r="AB133" s="130"/>
      <c r="AC133" s="132" t="s">
        <v>34</v>
      </c>
      <c r="AD133" s="132"/>
      <c r="AE133" s="132"/>
    </row>
    <row r="134" customFormat="false" ht="29.05" hidden="false" customHeight="true" outlineLevel="0" collapsed="false">
      <c r="A134" s="142" t="s">
        <v>666</v>
      </c>
      <c r="B134" s="142" t="s">
        <v>699</v>
      </c>
      <c r="C134" s="142"/>
      <c r="D134" s="142"/>
      <c r="E134" s="142"/>
      <c r="F134" s="143" t="n">
        <v>45035</v>
      </c>
      <c r="G134" s="48" t="s">
        <v>39</v>
      </c>
      <c r="H134" s="49" t="n">
        <v>3.538</v>
      </c>
      <c r="I134" s="50" t="s">
        <v>40</v>
      </c>
      <c r="J134" s="51" t="n">
        <v>0.9308</v>
      </c>
      <c r="K134" s="52" t="s">
        <v>700</v>
      </c>
      <c r="L134" s="50"/>
      <c r="M134" s="51"/>
      <c r="N134" s="49" t="n">
        <v>0.3841</v>
      </c>
      <c r="O134" s="50" t="s">
        <v>40</v>
      </c>
      <c r="P134" s="51" t="n">
        <v>0.2371</v>
      </c>
      <c r="Q134" s="49" t="n">
        <v>77.402</v>
      </c>
      <c r="R134" s="50" t="s">
        <v>40</v>
      </c>
      <c r="S134" s="51" t="n">
        <v>1.142</v>
      </c>
      <c r="T134" s="52" t="s">
        <v>701</v>
      </c>
      <c r="U134" s="50"/>
      <c r="V134" s="51"/>
      <c r="W134" s="52" t="s">
        <v>702</v>
      </c>
      <c r="X134" s="84"/>
      <c r="Y134" s="51"/>
      <c r="Z134" s="52" t="s">
        <v>703</v>
      </c>
      <c r="AA134" s="50"/>
      <c r="AB134" s="51"/>
      <c r="AC134" s="55"/>
      <c r="AD134" s="55"/>
      <c r="AE134" s="55"/>
    </row>
    <row r="135" customFormat="false" ht="28.4" hidden="false" customHeight="true" outlineLevel="0" collapsed="false">
      <c r="A135" s="142"/>
      <c r="B135" s="142" t="s">
        <v>704</v>
      </c>
      <c r="C135" s="142"/>
      <c r="D135" s="142"/>
      <c r="E135" s="142"/>
      <c r="F135" s="143"/>
      <c r="G135" s="48" t="s">
        <v>44</v>
      </c>
      <c r="H135" s="111" t="str">
        <f aca="false">ROUND(H134*81/1000,2)&amp;" ppb"</f>
        <v>0.29 ppb</v>
      </c>
      <c r="I135" s="50" t="s">
        <v>40</v>
      </c>
      <c r="J135" s="127" t="str">
        <f aca="false">ROUND(J134*81/1000,2)&amp;" ppb"</f>
        <v>0.08 ppb</v>
      </c>
      <c r="K135" s="111" t="str">
        <f aca="false">"&lt;"&amp;ROUND(RIGHT(K134,LEN(K134)-1)*81/1000,2)&amp;" ppb"</f>
        <v>&lt;2.2 ppb</v>
      </c>
      <c r="L135" s="50"/>
      <c r="M135" s="127"/>
      <c r="N135" s="111" t="str">
        <f aca="false">ROUND(N134*1760/1000,2)&amp;" ppb"</f>
        <v>0.68 ppb</v>
      </c>
      <c r="O135" s="50" t="s">
        <v>40</v>
      </c>
      <c r="P135" s="127" t="str">
        <f aca="false">ROUND(P134*1760/1000,2)&amp;" ppb"</f>
        <v>0.42 ppb</v>
      </c>
      <c r="Q135" s="111" t="str">
        <f aca="false">ROUND(Q134*246/1000,2)&amp;" ppb"</f>
        <v>19.04 ppb</v>
      </c>
      <c r="R135" s="50" t="s">
        <v>40</v>
      </c>
      <c r="S135" s="127" t="str">
        <f aca="false">ROUND(S134*246/1000,2)&amp;" ppb"</f>
        <v>0.28 ppb</v>
      </c>
      <c r="T135" s="111" t="str">
        <f aca="false">"&lt;"&amp;ROUND(RIGHT(T134,LEN(T134)-1)*32300/1000000,2)&amp;" ppm"</f>
        <v>&lt;1.43 ppm</v>
      </c>
      <c r="U135" s="50"/>
      <c r="V135" s="127"/>
      <c r="W135" s="59"/>
      <c r="X135" s="50"/>
      <c r="Y135" s="60"/>
      <c r="Z135" s="59"/>
      <c r="AA135" s="50"/>
      <c r="AB135" s="60"/>
      <c r="AC135" s="61"/>
      <c r="AD135" s="50"/>
      <c r="AE135" s="62"/>
    </row>
    <row r="136" customFormat="false" ht="30" hidden="false" customHeight="true" outlineLevel="0" collapsed="false">
      <c r="A136" s="142"/>
      <c r="B136" s="142"/>
      <c r="C136" s="142"/>
      <c r="D136" s="142"/>
      <c r="E136" s="142"/>
      <c r="F136" s="143"/>
      <c r="G136" s="48" t="s">
        <v>635</v>
      </c>
      <c r="H136" s="136" t="s">
        <v>646</v>
      </c>
      <c r="I136" s="136"/>
      <c r="J136" s="136"/>
      <c r="K136" s="128"/>
      <c r="L136" s="129" t="s">
        <v>647</v>
      </c>
      <c r="M136" s="130"/>
      <c r="N136" s="137"/>
      <c r="O136" s="129" t="s">
        <v>648</v>
      </c>
      <c r="P136" s="138"/>
      <c r="Q136" s="137"/>
      <c r="R136" s="129" t="s">
        <v>649</v>
      </c>
      <c r="S136" s="138"/>
      <c r="T136" s="131"/>
      <c r="U136" s="129" t="s">
        <v>674</v>
      </c>
      <c r="V136" s="139"/>
      <c r="W136" s="131"/>
      <c r="X136" s="129" t="s">
        <v>675</v>
      </c>
      <c r="Y136" s="139"/>
      <c r="Z136" s="131"/>
      <c r="AA136" s="129"/>
      <c r="AB136" s="139"/>
      <c r="AC136" s="128"/>
      <c r="AD136" s="129"/>
      <c r="AE136" s="130"/>
    </row>
    <row r="137" customFormat="false" ht="27.6" hidden="false" customHeight="true" outlineLevel="0" collapsed="false">
      <c r="A137" s="145"/>
      <c r="B137" s="142"/>
      <c r="C137" s="142"/>
      <c r="D137" s="142"/>
      <c r="E137" s="142"/>
      <c r="F137" s="143"/>
      <c r="G137" s="48" t="s">
        <v>39</v>
      </c>
      <c r="H137" s="49" t="n">
        <v>223.3</v>
      </c>
      <c r="I137" s="84" t="s">
        <v>40</v>
      </c>
      <c r="J137" s="150" t="n">
        <v>1570</v>
      </c>
      <c r="K137" s="52" t="s">
        <v>705</v>
      </c>
      <c r="L137" s="84"/>
      <c r="M137" s="150"/>
      <c r="N137" s="49" t="n">
        <v>5.11</v>
      </c>
      <c r="O137" s="84" t="s">
        <v>40</v>
      </c>
      <c r="P137" s="51" t="n">
        <v>1.538</v>
      </c>
      <c r="Q137" s="49" t="n">
        <v>6.773</v>
      </c>
      <c r="R137" s="84" t="s">
        <v>40</v>
      </c>
      <c r="S137" s="51" t="n">
        <v>1.883</v>
      </c>
      <c r="T137" s="52" t="s">
        <v>706</v>
      </c>
      <c r="U137" s="50"/>
      <c r="V137" s="51"/>
      <c r="W137" s="49" t="n">
        <v>1.1542</v>
      </c>
      <c r="X137" s="50" t="s">
        <v>40</v>
      </c>
      <c r="Y137" s="51" t="n">
        <v>1.029</v>
      </c>
      <c r="Z137" s="61"/>
      <c r="AA137" s="61"/>
      <c r="AB137" s="61"/>
      <c r="AC137" s="59"/>
      <c r="AD137" s="50"/>
      <c r="AE137" s="51"/>
    </row>
    <row r="138" customFormat="false" ht="30.65" hidden="false" customHeight="true" outlineLevel="0" collapsed="false">
      <c r="A138" s="146"/>
      <c r="B138" s="146"/>
      <c r="C138" s="56"/>
      <c r="D138" s="56"/>
      <c r="E138" s="56"/>
      <c r="F138" s="58"/>
      <c r="G138" s="48" t="s">
        <v>44</v>
      </c>
      <c r="H138" s="111" t="str">
        <f aca="false">ROUND(H137*81/1000,2)&amp;" ppb"</f>
        <v>18.09 ppb</v>
      </c>
      <c r="I138" s="50" t="s">
        <v>40</v>
      </c>
      <c r="J138" s="127" t="str">
        <f aca="false">ROUND(J137*81/1000,2)&amp;" ppb"</f>
        <v>127.17 ppb</v>
      </c>
      <c r="K138" s="59"/>
      <c r="L138" s="84"/>
      <c r="M138" s="60"/>
      <c r="N138" s="49"/>
      <c r="O138" s="50"/>
      <c r="P138" s="51"/>
      <c r="Q138" s="111" t="str">
        <f aca="false">ROUND(Q137*246/1000,2)&amp;" ppb"</f>
        <v>1.67 ppb</v>
      </c>
      <c r="R138" s="50" t="s">
        <v>40</v>
      </c>
      <c r="S138" s="127" t="str">
        <f aca="false">ROUND(S137*246/1000,2)&amp;" ppb"</f>
        <v>0.46 ppb</v>
      </c>
      <c r="T138" s="59"/>
      <c r="U138" s="97"/>
      <c r="V138" s="97"/>
      <c r="W138" s="49"/>
      <c r="X138" s="50"/>
      <c r="Y138" s="60"/>
      <c r="Z138" s="61"/>
      <c r="AA138" s="97"/>
      <c r="AB138" s="97"/>
      <c r="AC138" s="59"/>
      <c r="AD138" s="50"/>
      <c r="AE138" s="60"/>
    </row>
    <row r="139" customFormat="false" ht="34.3" hidden="false" customHeight="true" outlineLevel="0" collapsed="false">
      <c r="A139" s="147" t="s">
        <v>707</v>
      </c>
      <c r="B139" s="24" t="s">
        <v>708</v>
      </c>
      <c r="C139" s="25" t="s">
        <v>709</v>
      </c>
      <c r="D139" s="26" t="n">
        <v>13.742</v>
      </c>
      <c r="E139" s="63" t="n">
        <v>230517</v>
      </c>
      <c r="F139" s="71" t="n">
        <v>45063</v>
      </c>
      <c r="G139" s="29" t="s">
        <v>635</v>
      </c>
      <c r="H139" s="128"/>
      <c r="I139" s="129" t="s">
        <v>27</v>
      </c>
      <c r="J139" s="130"/>
      <c r="K139" s="128"/>
      <c r="L139" s="129" t="s">
        <v>28</v>
      </c>
      <c r="M139" s="130"/>
      <c r="N139" s="128"/>
      <c r="O139" s="129" t="s">
        <v>29</v>
      </c>
      <c r="P139" s="130"/>
      <c r="Q139" s="128"/>
      <c r="R139" s="129" t="s">
        <v>30</v>
      </c>
      <c r="S139" s="130"/>
      <c r="T139" s="131"/>
      <c r="U139" s="129" t="s">
        <v>636</v>
      </c>
      <c r="V139" s="130"/>
      <c r="W139" s="128"/>
      <c r="X139" s="129" t="s">
        <v>32</v>
      </c>
      <c r="Y139" s="130"/>
      <c r="Z139" s="128"/>
      <c r="AA139" s="129" t="s">
        <v>637</v>
      </c>
      <c r="AB139" s="130"/>
      <c r="AC139" s="132" t="s">
        <v>34</v>
      </c>
      <c r="AD139" s="132"/>
      <c r="AE139" s="132"/>
    </row>
    <row r="140" customFormat="false" ht="29.05" hidden="false" customHeight="true" outlineLevel="0" collapsed="false">
      <c r="A140" s="133" t="s">
        <v>710</v>
      </c>
      <c r="B140" s="151"/>
      <c r="C140" s="133"/>
      <c r="D140" s="133"/>
      <c r="E140" s="133"/>
      <c r="F140" s="134" t="n">
        <v>45077</v>
      </c>
      <c r="G140" s="29" t="s">
        <v>39</v>
      </c>
      <c r="H140" s="33" t="s">
        <v>711</v>
      </c>
      <c r="I140" s="31"/>
      <c r="J140" s="32"/>
      <c r="K140" s="33" t="s">
        <v>712</v>
      </c>
      <c r="L140" s="31"/>
      <c r="M140" s="32"/>
      <c r="N140" s="30" t="n">
        <v>4.845</v>
      </c>
      <c r="O140" s="31" t="s">
        <v>40</v>
      </c>
      <c r="P140" s="32" t="n">
        <v>4.701</v>
      </c>
      <c r="Q140" s="30" t="n">
        <v>15.34</v>
      </c>
      <c r="R140" s="31" t="s">
        <v>40</v>
      </c>
      <c r="S140" s="32" t="n">
        <v>22.89</v>
      </c>
      <c r="T140" s="30" t="n">
        <v>12716</v>
      </c>
      <c r="U140" s="31" t="s">
        <v>40</v>
      </c>
      <c r="V140" s="32" t="n">
        <v>1914</v>
      </c>
      <c r="W140" s="33" t="s">
        <v>713</v>
      </c>
      <c r="X140" s="86"/>
      <c r="Y140" s="32"/>
      <c r="Z140" s="33" t="s">
        <v>714</v>
      </c>
      <c r="AA140" s="31"/>
      <c r="AB140" s="32"/>
      <c r="AC140" s="34"/>
      <c r="AD140" s="34"/>
      <c r="AE140" s="34"/>
    </row>
    <row r="141" customFormat="false" ht="34.8" hidden="false" customHeight="true" outlineLevel="0" collapsed="false">
      <c r="A141" s="133"/>
      <c r="B141" s="133"/>
      <c r="C141" s="133"/>
      <c r="D141" s="133"/>
      <c r="E141" s="133"/>
      <c r="F141" s="134"/>
      <c r="G141" s="29" t="s">
        <v>44</v>
      </c>
      <c r="H141" s="119" t="str">
        <f aca="false">"&lt;"&amp;ROUND(RIGHT(H140,LEN(H140)-1)*81/1000,2)&amp;" ppb"</f>
        <v>&lt;1.37 ppb</v>
      </c>
      <c r="I141" s="31"/>
      <c r="J141" s="125"/>
      <c r="K141" s="119" t="str">
        <f aca="false">"&lt;"&amp;ROUND(RIGHT(K140,LEN(K140)-1)*81/1000,2)&amp;" ppb"</f>
        <v>&lt;20.97 ppb</v>
      </c>
      <c r="L141" s="31"/>
      <c r="M141" s="125"/>
      <c r="N141" s="119" t="str">
        <f aca="false">ROUND(N140*1760/1000,2)&amp;" ppb"</f>
        <v>8.53 ppb</v>
      </c>
      <c r="O141" s="31" t="s">
        <v>40</v>
      </c>
      <c r="P141" s="125" t="str">
        <f aca="false">ROUND(P140*1760/1000,2)&amp;" ppb"</f>
        <v>8.27 ppb</v>
      </c>
      <c r="Q141" s="119" t="str">
        <f aca="false">ROUND(Q140*246/1000,2)&amp;" ppb"</f>
        <v>3.77 ppb</v>
      </c>
      <c r="R141" s="31" t="s">
        <v>40</v>
      </c>
      <c r="S141" s="125" t="str">
        <f aca="false">ROUND(S140*246/1000,2)&amp;" ppb"</f>
        <v>5.63 ppb</v>
      </c>
      <c r="T141" s="119" t="str">
        <f aca="false">ROUND(T140*32300/1000000,2)&amp;" ppm"</f>
        <v>410.73 ppm</v>
      </c>
      <c r="U141" s="31" t="s">
        <v>40</v>
      </c>
      <c r="V141" s="125" t="str">
        <f aca="false">ROUND(V140*32300/1000000,2)&amp;" ppm"</f>
        <v>61.82 ppm</v>
      </c>
      <c r="W141" s="39"/>
      <c r="X141" s="31"/>
      <c r="Y141" s="40"/>
      <c r="Z141" s="39"/>
      <c r="AA141" s="31"/>
      <c r="AB141" s="40"/>
      <c r="AC141" s="41"/>
      <c r="AD141" s="31"/>
      <c r="AE141" s="42"/>
    </row>
    <row r="142" customFormat="false" ht="30" hidden="false" customHeight="true" outlineLevel="0" collapsed="false">
      <c r="A142" s="133"/>
      <c r="B142" s="133"/>
      <c r="C142" s="133"/>
      <c r="D142" s="133"/>
      <c r="E142" s="133"/>
      <c r="F142" s="134"/>
      <c r="G142" s="29" t="s">
        <v>635</v>
      </c>
      <c r="H142" s="136" t="s">
        <v>646</v>
      </c>
      <c r="I142" s="136"/>
      <c r="J142" s="136"/>
      <c r="K142" s="128"/>
      <c r="L142" s="129" t="s">
        <v>647</v>
      </c>
      <c r="M142" s="130"/>
      <c r="N142" s="137"/>
      <c r="O142" s="129" t="s">
        <v>648</v>
      </c>
      <c r="P142" s="138"/>
      <c r="Q142" s="137"/>
      <c r="R142" s="129" t="s">
        <v>649</v>
      </c>
      <c r="S142" s="138"/>
      <c r="T142" s="131"/>
      <c r="U142" s="129"/>
      <c r="V142" s="139"/>
      <c r="W142" s="131"/>
      <c r="X142" s="129"/>
      <c r="Y142" s="139"/>
      <c r="Z142" s="131"/>
      <c r="AA142" s="129"/>
      <c r="AB142" s="139"/>
      <c r="AC142" s="128"/>
      <c r="AD142" s="129"/>
      <c r="AE142" s="130"/>
    </row>
    <row r="143" customFormat="false" ht="27.6" hidden="false" customHeight="true" outlineLevel="0" collapsed="false">
      <c r="A143" s="140"/>
      <c r="B143" s="133"/>
      <c r="C143" s="133"/>
      <c r="D143" s="133"/>
      <c r="E143" s="133"/>
      <c r="F143" s="134"/>
      <c r="G143" s="29" t="s">
        <v>39</v>
      </c>
      <c r="H143" s="33" t="s">
        <v>715</v>
      </c>
      <c r="I143" s="86"/>
      <c r="J143" s="101"/>
      <c r="K143" s="33" t="s">
        <v>716</v>
      </c>
      <c r="L143" s="86"/>
      <c r="M143" s="101"/>
      <c r="N143" s="33" t="s">
        <v>717</v>
      </c>
      <c r="O143" s="86"/>
      <c r="P143" s="32"/>
      <c r="Q143" s="33" t="s">
        <v>718</v>
      </c>
      <c r="R143" s="86"/>
      <c r="S143" s="32"/>
      <c r="T143" s="30"/>
      <c r="U143" s="31"/>
      <c r="V143" s="32"/>
      <c r="W143" s="39"/>
      <c r="X143" s="31"/>
      <c r="Y143" s="32"/>
      <c r="Z143" s="41"/>
      <c r="AA143" s="41"/>
      <c r="AB143" s="41"/>
      <c r="AC143" s="39"/>
      <c r="AD143" s="31"/>
      <c r="AE143" s="32"/>
    </row>
    <row r="144" customFormat="false" ht="29.2" hidden="false" customHeight="true" outlineLevel="0" collapsed="false">
      <c r="A144" s="141"/>
      <c r="B144" s="141"/>
      <c r="C144" s="35"/>
      <c r="D144" s="35"/>
      <c r="E144" s="35"/>
      <c r="F144" s="87"/>
      <c r="G144" s="29" t="s">
        <v>44</v>
      </c>
      <c r="H144" s="119" t="str">
        <f aca="false">"&lt;"&amp;ROUND(RIGHT(H143,LEN(H143)-1)*81/1000,2)&amp;" ppb"</f>
        <v>&lt;128.55 ppb</v>
      </c>
      <c r="I144" s="31"/>
      <c r="J144" s="125"/>
      <c r="K144" s="39"/>
      <c r="L144" s="86"/>
      <c r="M144" s="40"/>
      <c r="N144" s="30"/>
      <c r="O144" s="31"/>
      <c r="P144" s="32"/>
      <c r="Q144" s="119" t="str">
        <f aca="false">"&lt;"&amp;ROUND(RIGHT(Q143,LEN(Q143)-1)*246/1000,2)&amp;" ppb"</f>
        <v>&lt;23.43 ppb</v>
      </c>
      <c r="R144" s="31"/>
      <c r="S144" s="125"/>
      <c r="T144" s="39"/>
      <c r="U144" s="106"/>
      <c r="V144" s="106"/>
      <c r="W144" s="30"/>
      <c r="X144" s="31"/>
      <c r="Y144" s="40"/>
      <c r="Z144" s="41"/>
      <c r="AA144" s="106"/>
      <c r="AB144" s="106"/>
      <c r="AC144" s="39"/>
      <c r="AD144" s="31"/>
      <c r="AE144" s="40"/>
    </row>
    <row r="145" customFormat="false" ht="34.3" hidden="false" customHeight="true" outlineLevel="0" collapsed="false">
      <c r="A145" s="148" t="s">
        <v>719</v>
      </c>
      <c r="B145" s="43" t="s">
        <v>720</v>
      </c>
      <c r="C145" s="44" t="s">
        <v>721</v>
      </c>
      <c r="D145" s="45" t="n">
        <v>7.956</v>
      </c>
      <c r="E145" s="46" t="n">
        <v>230719</v>
      </c>
      <c r="F145" s="47" t="n">
        <v>45126</v>
      </c>
      <c r="G145" s="48" t="s">
        <v>635</v>
      </c>
      <c r="H145" s="128"/>
      <c r="I145" s="129" t="s">
        <v>27</v>
      </c>
      <c r="J145" s="130"/>
      <c r="K145" s="128"/>
      <c r="L145" s="129" t="s">
        <v>28</v>
      </c>
      <c r="M145" s="130"/>
      <c r="N145" s="128"/>
      <c r="O145" s="129" t="s">
        <v>29</v>
      </c>
      <c r="P145" s="130"/>
      <c r="Q145" s="128"/>
      <c r="R145" s="129" t="s">
        <v>30</v>
      </c>
      <c r="S145" s="130"/>
      <c r="T145" s="131"/>
      <c r="U145" s="129" t="s">
        <v>636</v>
      </c>
      <c r="V145" s="130"/>
      <c r="W145" s="128"/>
      <c r="X145" s="129" t="s">
        <v>32</v>
      </c>
      <c r="Y145" s="130"/>
      <c r="Z145" s="128"/>
      <c r="AA145" s="129" t="s">
        <v>637</v>
      </c>
      <c r="AB145" s="130"/>
      <c r="AC145" s="132" t="s">
        <v>34</v>
      </c>
      <c r="AD145" s="132"/>
      <c r="AE145" s="132"/>
      <c r="BM145" s="152"/>
      <c r="BN145" s="152"/>
      <c r="BO145" s="152"/>
      <c r="BP145" s="152"/>
      <c r="BQ145" s="152"/>
      <c r="BR145" s="152"/>
      <c r="BS145" s="152"/>
      <c r="BT145" s="152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52"/>
      <c r="CT145" s="152"/>
      <c r="CU145" s="152"/>
      <c r="CV145" s="152"/>
      <c r="CW145" s="152"/>
      <c r="CX145" s="152"/>
      <c r="CY145" s="152"/>
      <c r="CZ145" s="152"/>
      <c r="DA145" s="152"/>
      <c r="DB145" s="152"/>
      <c r="DC145" s="152"/>
      <c r="DD145" s="152"/>
      <c r="DE145" s="152"/>
      <c r="DF145" s="152"/>
      <c r="DG145" s="152"/>
      <c r="DH145" s="152"/>
      <c r="DI145" s="152"/>
      <c r="DJ145" s="152"/>
      <c r="DK145" s="152"/>
      <c r="DL145" s="152"/>
      <c r="DM145" s="152"/>
      <c r="DN145" s="152"/>
      <c r="DO145" s="152"/>
      <c r="DP145" s="152"/>
      <c r="DQ145" s="152"/>
      <c r="DR145" s="152"/>
      <c r="DS145" s="152"/>
      <c r="DT145" s="152"/>
      <c r="DU145" s="152"/>
      <c r="DV145" s="152"/>
      <c r="DW145" s="152"/>
      <c r="DX145" s="152"/>
      <c r="DY145" s="152"/>
      <c r="DZ145" s="152"/>
      <c r="EA145" s="152"/>
      <c r="EB145" s="152"/>
      <c r="EC145" s="152"/>
      <c r="ED145" s="152"/>
      <c r="EE145" s="152"/>
      <c r="EF145" s="152"/>
      <c r="EG145" s="152"/>
      <c r="EH145" s="152"/>
      <c r="EI145" s="152"/>
      <c r="EJ145" s="152"/>
      <c r="EK145" s="152"/>
      <c r="EL145" s="152"/>
      <c r="EM145" s="152"/>
      <c r="EN145" s="152"/>
      <c r="EO145" s="152"/>
      <c r="EP145" s="152"/>
      <c r="EQ145" s="152"/>
      <c r="ER145" s="152"/>
      <c r="ES145" s="152"/>
      <c r="ET145" s="152"/>
      <c r="EU145" s="152"/>
      <c r="EV145" s="152"/>
      <c r="EW145" s="152"/>
      <c r="EX145" s="152"/>
      <c r="EY145" s="152"/>
      <c r="EZ145" s="152"/>
      <c r="FA145" s="152"/>
      <c r="FB145" s="152"/>
      <c r="FC145" s="152"/>
      <c r="FD145" s="152"/>
      <c r="FE145" s="152"/>
      <c r="FF145" s="152"/>
      <c r="FG145" s="152"/>
      <c r="FH145" s="152"/>
      <c r="FI145" s="152"/>
      <c r="FJ145" s="152"/>
      <c r="FK145" s="152"/>
      <c r="FL145" s="152"/>
      <c r="FM145" s="152"/>
      <c r="FN145" s="152"/>
      <c r="FO145" s="152"/>
      <c r="FP145" s="152"/>
      <c r="FQ145" s="152"/>
      <c r="FR145" s="152"/>
      <c r="FS145" s="152"/>
      <c r="FT145" s="152"/>
      <c r="FU145" s="152"/>
      <c r="FV145" s="152"/>
      <c r="FW145" s="152"/>
      <c r="FX145" s="152"/>
      <c r="FY145" s="152"/>
      <c r="FZ145" s="152"/>
      <c r="GA145" s="152"/>
      <c r="GB145" s="152"/>
      <c r="GC145" s="152"/>
      <c r="GD145" s="152"/>
      <c r="GE145" s="152"/>
      <c r="GF145" s="152"/>
      <c r="GG145" s="152"/>
      <c r="GH145" s="152"/>
      <c r="GI145" s="152"/>
      <c r="GJ145" s="152"/>
      <c r="GK145" s="152"/>
      <c r="GL145" s="152"/>
      <c r="GM145" s="152"/>
      <c r="GN145" s="152"/>
      <c r="GO145" s="152"/>
      <c r="GP145" s="152"/>
      <c r="GQ145" s="152"/>
      <c r="GR145" s="152"/>
      <c r="GS145" s="152"/>
      <c r="GT145" s="152"/>
      <c r="GU145" s="152"/>
      <c r="GV145" s="152"/>
      <c r="GW145" s="152"/>
      <c r="GX145" s="152"/>
      <c r="GY145" s="152"/>
      <c r="GZ145" s="152"/>
      <c r="HA145" s="152"/>
      <c r="HB145" s="152"/>
      <c r="HC145" s="152"/>
      <c r="HD145" s="152"/>
      <c r="HE145" s="152"/>
      <c r="HF145" s="152"/>
      <c r="HG145" s="152"/>
      <c r="HH145" s="152"/>
      <c r="HI145" s="152"/>
      <c r="HJ145" s="152"/>
      <c r="HK145" s="152"/>
      <c r="HL145" s="152"/>
      <c r="HM145" s="152"/>
      <c r="HN145" s="152"/>
      <c r="HO145" s="152"/>
      <c r="HP145" s="152"/>
      <c r="HQ145" s="152"/>
      <c r="HR145" s="152"/>
      <c r="HS145" s="152"/>
      <c r="HT145" s="152"/>
      <c r="HU145" s="152"/>
      <c r="HV145" s="152"/>
      <c r="HW145" s="152"/>
      <c r="HX145" s="152"/>
      <c r="HY145" s="152"/>
      <c r="HZ145" s="152"/>
      <c r="IA145" s="152"/>
      <c r="IB145" s="152"/>
      <c r="IC145" s="152"/>
      <c r="ID145" s="152"/>
      <c r="IE145" s="152"/>
      <c r="IF145" s="152"/>
      <c r="IG145" s="152"/>
      <c r="IH145" s="152"/>
      <c r="II145" s="152"/>
      <c r="IJ145" s="152"/>
      <c r="IK145" s="152"/>
      <c r="IL145" s="152"/>
      <c r="IM145" s="152"/>
      <c r="IN145" s="152"/>
      <c r="IO145" s="152"/>
      <c r="IP145" s="152"/>
      <c r="IQ145" s="152"/>
      <c r="IR145" s="152"/>
      <c r="IS145" s="152"/>
      <c r="IT145" s="152"/>
      <c r="IU145" s="152"/>
      <c r="IV145" s="152"/>
    </row>
    <row r="146" customFormat="false" ht="29.05" hidden="false" customHeight="true" outlineLevel="0" collapsed="false">
      <c r="A146" s="142" t="s">
        <v>722</v>
      </c>
      <c r="B146" s="142" t="s">
        <v>723</v>
      </c>
      <c r="C146" s="142"/>
      <c r="D146" s="142"/>
      <c r="E146" s="142"/>
      <c r="F146" s="143" t="n">
        <v>45134</v>
      </c>
      <c r="G146" s="48" t="s">
        <v>39</v>
      </c>
      <c r="H146" s="52" t="s">
        <v>724</v>
      </c>
      <c r="I146" s="50"/>
      <c r="J146" s="51"/>
      <c r="K146" s="52" t="s">
        <v>725</v>
      </c>
      <c r="L146" s="50"/>
      <c r="M146" s="51"/>
      <c r="N146" s="52" t="s">
        <v>726</v>
      </c>
      <c r="O146" s="50"/>
      <c r="P146" s="51"/>
      <c r="Q146" s="49" t="n">
        <v>8.063</v>
      </c>
      <c r="R146" s="50" t="s">
        <v>40</v>
      </c>
      <c r="S146" s="51" t="n">
        <v>6.137</v>
      </c>
      <c r="T146" s="49" t="n">
        <v>217.09</v>
      </c>
      <c r="U146" s="50" t="s">
        <v>40</v>
      </c>
      <c r="V146" s="51" t="n">
        <v>106.9</v>
      </c>
      <c r="W146" s="52" t="s">
        <v>727</v>
      </c>
      <c r="X146" s="84"/>
      <c r="Y146" s="51"/>
      <c r="Z146" s="52" t="s">
        <v>728</v>
      </c>
      <c r="AA146" s="50"/>
      <c r="AB146" s="51"/>
      <c r="AC146" s="55"/>
      <c r="AD146" s="55"/>
      <c r="AE146" s="55"/>
      <c r="BM146" s="152"/>
      <c r="BN146" s="152"/>
      <c r="BO146" s="152"/>
      <c r="BP146" s="152"/>
      <c r="BQ146" s="152"/>
      <c r="BR146" s="152"/>
      <c r="BS146" s="152"/>
      <c r="BT146" s="152"/>
      <c r="BU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52"/>
      <c r="CT146" s="152"/>
      <c r="CU146" s="152"/>
      <c r="CV146" s="152"/>
      <c r="CW146" s="152"/>
      <c r="CX146" s="152"/>
      <c r="CY146" s="152"/>
      <c r="CZ146" s="152"/>
      <c r="DA146" s="152"/>
      <c r="DB146" s="152"/>
      <c r="DC146" s="152"/>
      <c r="DD146" s="152"/>
      <c r="DE146" s="152"/>
      <c r="DF146" s="152"/>
      <c r="DG146" s="152"/>
      <c r="DH146" s="152"/>
      <c r="DI146" s="152"/>
      <c r="DJ146" s="152"/>
      <c r="DK146" s="152"/>
      <c r="DL146" s="152"/>
      <c r="DM146" s="152"/>
      <c r="DN146" s="152"/>
      <c r="DO146" s="152"/>
      <c r="DP146" s="152"/>
      <c r="DQ146" s="152"/>
      <c r="DR146" s="152"/>
      <c r="DS146" s="152"/>
      <c r="DT146" s="152"/>
      <c r="DU146" s="152"/>
      <c r="DV146" s="152"/>
      <c r="DW146" s="152"/>
      <c r="DX146" s="152"/>
      <c r="DY146" s="152"/>
      <c r="DZ146" s="152"/>
      <c r="EA146" s="152"/>
      <c r="EB146" s="152"/>
      <c r="EC146" s="152"/>
      <c r="ED146" s="152"/>
      <c r="EE146" s="152"/>
      <c r="EF146" s="152"/>
      <c r="EG146" s="152"/>
      <c r="EH146" s="152"/>
      <c r="EI146" s="152"/>
      <c r="EJ146" s="152"/>
      <c r="EK146" s="152"/>
      <c r="EL146" s="152"/>
      <c r="EM146" s="152"/>
      <c r="EN146" s="152"/>
      <c r="EO146" s="152"/>
      <c r="EP146" s="152"/>
      <c r="EQ146" s="152"/>
      <c r="ER146" s="152"/>
      <c r="ES146" s="152"/>
      <c r="ET146" s="152"/>
      <c r="EU146" s="152"/>
      <c r="EV146" s="152"/>
      <c r="EW146" s="152"/>
      <c r="EX146" s="152"/>
      <c r="EY146" s="152"/>
      <c r="EZ146" s="152"/>
      <c r="FA146" s="152"/>
      <c r="FB146" s="152"/>
      <c r="FC146" s="152"/>
      <c r="FD146" s="152"/>
      <c r="FE146" s="152"/>
      <c r="FF146" s="152"/>
      <c r="FG146" s="152"/>
      <c r="FH146" s="152"/>
      <c r="FI146" s="152"/>
      <c r="FJ146" s="152"/>
      <c r="FK146" s="152"/>
      <c r="FL146" s="152"/>
      <c r="FM146" s="152"/>
      <c r="FN146" s="152"/>
      <c r="FO146" s="152"/>
      <c r="FP146" s="152"/>
      <c r="FQ146" s="152"/>
      <c r="FR146" s="152"/>
      <c r="FS146" s="152"/>
      <c r="FT146" s="152"/>
      <c r="FU146" s="152"/>
      <c r="FV146" s="152"/>
      <c r="FW146" s="152"/>
      <c r="FX146" s="152"/>
      <c r="FY146" s="152"/>
      <c r="FZ146" s="152"/>
      <c r="GA146" s="152"/>
      <c r="GB146" s="152"/>
      <c r="GC146" s="152"/>
      <c r="GD146" s="152"/>
      <c r="GE146" s="152"/>
      <c r="GF146" s="152"/>
      <c r="GG146" s="152"/>
      <c r="GH146" s="152"/>
      <c r="GI146" s="152"/>
      <c r="GJ146" s="152"/>
      <c r="GK146" s="152"/>
      <c r="GL146" s="152"/>
      <c r="GM146" s="152"/>
      <c r="GN146" s="152"/>
      <c r="GO146" s="152"/>
      <c r="GP146" s="152"/>
      <c r="GQ146" s="152"/>
      <c r="GR146" s="152"/>
      <c r="GS146" s="152"/>
      <c r="GT146" s="152"/>
      <c r="GU146" s="152"/>
      <c r="GV146" s="152"/>
      <c r="GW146" s="152"/>
      <c r="GX146" s="152"/>
      <c r="GY146" s="152"/>
      <c r="GZ146" s="152"/>
      <c r="HA146" s="152"/>
      <c r="HB146" s="152"/>
      <c r="HC146" s="152"/>
      <c r="HD146" s="152"/>
      <c r="HE146" s="152"/>
      <c r="HF146" s="152"/>
      <c r="HG146" s="152"/>
      <c r="HH146" s="152"/>
      <c r="HI146" s="152"/>
      <c r="HJ146" s="152"/>
      <c r="HK146" s="152"/>
      <c r="HL146" s="152"/>
      <c r="HM146" s="152"/>
      <c r="HN146" s="152"/>
      <c r="HO146" s="152"/>
      <c r="HP146" s="152"/>
      <c r="HQ146" s="152"/>
      <c r="HR146" s="152"/>
      <c r="HS146" s="152"/>
      <c r="HT146" s="152"/>
      <c r="HU146" s="152"/>
      <c r="HV146" s="152"/>
      <c r="HW146" s="152"/>
      <c r="HX146" s="152"/>
      <c r="HY146" s="152"/>
      <c r="HZ146" s="152"/>
      <c r="IA146" s="152"/>
      <c r="IB146" s="152"/>
      <c r="IC146" s="152"/>
      <c r="ID146" s="152"/>
      <c r="IE146" s="152"/>
      <c r="IF146" s="152"/>
      <c r="IG146" s="152"/>
      <c r="IH146" s="152"/>
      <c r="II146" s="152"/>
      <c r="IJ146" s="152"/>
      <c r="IK146" s="152"/>
      <c r="IL146" s="152"/>
      <c r="IM146" s="152"/>
      <c r="IN146" s="152"/>
      <c r="IO146" s="152"/>
      <c r="IP146" s="152"/>
      <c r="IQ146" s="152"/>
      <c r="IR146" s="152"/>
      <c r="IS146" s="152"/>
      <c r="IT146" s="152"/>
      <c r="IU146" s="152"/>
      <c r="IV146" s="152"/>
    </row>
    <row r="147" customFormat="false" ht="28.4" hidden="false" customHeight="true" outlineLevel="0" collapsed="false">
      <c r="A147" s="142"/>
      <c r="B147" s="142" t="s">
        <v>729</v>
      </c>
      <c r="C147" s="142"/>
      <c r="D147" s="142"/>
      <c r="E147" s="142"/>
      <c r="F147" s="143"/>
      <c r="G147" s="48" t="s">
        <v>44</v>
      </c>
      <c r="H147" s="111" t="str">
        <f aca="false">"&lt;"&amp;ROUND(RIGHT(H146,LEN(H146)-1)*81/1000,2)&amp;" ppb"</f>
        <v>&lt;0.61 ppb</v>
      </c>
      <c r="I147" s="50"/>
      <c r="J147" s="127"/>
      <c r="K147" s="111" t="str">
        <f aca="false">"&lt;"&amp;ROUND(RIGHT(K146,LEN(K146)-1)*81/1000,2)&amp;" ppb"</f>
        <v>&lt;17.87 ppb</v>
      </c>
      <c r="L147" s="50"/>
      <c r="M147" s="127"/>
      <c r="N147" s="111" t="str">
        <f aca="false">"&lt;"&amp;ROUND(RIGHT(N146,LEN(N146)-1)*1760/1000,2)&amp;" ppb"</f>
        <v>&lt;5.05 ppb</v>
      </c>
      <c r="O147" s="50"/>
      <c r="P147" s="127"/>
      <c r="Q147" s="111" t="str">
        <f aca="false">ROUND(Q146*246/1000,2)&amp;" ppb"</f>
        <v>1.98 ppb</v>
      </c>
      <c r="R147" s="50" t="s">
        <v>40</v>
      </c>
      <c r="S147" s="127" t="str">
        <f aca="false">ROUND(S146*246/1000,2)&amp;" ppb"</f>
        <v>1.51 ppb</v>
      </c>
      <c r="T147" s="111" t="str">
        <f aca="false">ROUND(T146*32300/1000000,2)&amp;" ppm"</f>
        <v>7.01 ppm</v>
      </c>
      <c r="U147" s="50" t="s">
        <v>40</v>
      </c>
      <c r="V147" s="127" t="str">
        <f aca="false">ROUND(V146*32300/1000000,2)&amp;" ppm"</f>
        <v>3.45 ppm</v>
      </c>
      <c r="W147" s="59"/>
      <c r="X147" s="50"/>
      <c r="Y147" s="60"/>
      <c r="Z147" s="59"/>
      <c r="AA147" s="50"/>
      <c r="AB147" s="60"/>
      <c r="AC147" s="61"/>
      <c r="AD147" s="50"/>
      <c r="AE147" s="62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52"/>
      <c r="CT147" s="152"/>
      <c r="CU147" s="152"/>
      <c r="CV147" s="152"/>
      <c r="CW147" s="152"/>
      <c r="CX147" s="152"/>
      <c r="CY147" s="152"/>
      <c r="CZ147" s="152"/>
      <c r="DA147" s="152"/>
      <c r="DB147" s="152"/>
      <c r="DC147" s="152"/>
      <c r="DD147" s="152"/>
      <c r="DE147" s="152"/>
      <c r="DF147" s="152"/>
      <c r="DG147" s="152"/>
      <c r="DH147" s="152"/>
      <c r="DI147" s="152"/>
      <c r="DJ147" s="152"/>
      <c r="DK147" s="152"/>
      <c r="DL147" s="152"/>
      <c r="DM147" s="152"/>
      <c r="DN147" s="152"/>
      <c r="DO147" s="152"/>
      <c r="DP147" s="152"/>
      <c r="DQ147" s="152"/>
      <c r="DR147" s="152"/>
      <c r="DS147" s="152"/>
      <c r="DT147" s="152"/>
      <c r="DU147" s="152"/>
      <c r="DV147" s="152"/>
      <c r="DW147" s="152"/>
      <c r="DX147" s="152"/>
      <c r="DY147" s="152"/>
      <c r="DZ147" s="152"/>
      <c r="EA147" s="152"/>
      <c r="EB147" s="152"/>
      <c r="EC147" s="152"/>
      <c r="ED147" s="152"/>
      <c r="EE147" s="152"/>
      <c r="EF147" s="152"/>
      <c r="EG147" s="152"/>
      <c r="EH147" s="152"/>
      <c r="EI147" s="152"/>
      <c r="EJ147" s="152"/>
      <c r="EK147" s="152"/>
      <c r="EL147" s="152"/>
      <c r="EM147" s="152"/>
      <c r="EN147" s="152"/>
      <c r="EO147" s="152"/>
      <c r="EP147" s="152"/>
      <c r="EQ147" s="152"/>
      <c r="ER147" s="152"/>
      <c r="ES147" s="152"/>
      <c r="ET147" s="152"/>
      <c r="EU147" s="152"/>
      <c r="EV147" s="152"/>
      <c r="EW147" s="152"/>
      <c r="EX147" s="152"/>
      <c r="EY147" s="152"/>
      <c r="EZ147" s="152"/>
      <c r="FA147" s="152"/>
      <c r="FB147" s="152"/>
      <c r="FC147" s="152"/>
      <c r="FD147" s="152"/>
      <c r="FE147" s="152"/>
      <c r="FF147" s="152"/>
      <c r="FG147" s="152"/>
      <c r="FH147" s="152"/>
      <c r="FI147" s="152"/>
      <c r="FJ147" s="152"/>
      <c r="FK147" s="152"/>
      <c r="FL147" s="152"/>
      <c r="FM147" s="152"/>
      <c r="FN147" s="152"/>
      <c r="FO147" s="152"/>
      <c r="FP147" s="152"/>
      <c r="FQ147" s="152"/>
      <c r="FR147" s="152"/>
      <c r="FS147" s="152"/>
      <c r="FT147" s="152"/>
      <c r="FU147" s="152"/>
      <c r="FV147" s="152"/>
      <c r="FW147" s="152"/>
      <c r="FX147" s="152"/>
      <c r="FY147" s="152"/>
      <c r="FZ147" s="152"/>
      <c r="GA147" s="152"/>
      <c r="GB147" s="152"/>
      <c r="GC147" s="152"/>
      <c r="GD147" s="152"/>
      <c r="GE147" s="152"/>
      <c r="GF147" s="152"/>
      <c r="GG147" s="152"/>
      <c r="GH147" s="152"/>
      <c r="GI147" s="152"/>
      <c r="GJ147" s="152"/>
      <c r="GK147" s="152"/>
      <c r="GL147" s="152"/>
      <c r="GM147" s="152"/>
      <c r="GN147" s="152"/>
      <c r="GO147" s="152"/>
      <c r="GP147" s="152"/>
      <c r="GQ147" s="152"/>
      <c r="GR147" s="152"/>
      <c r="GS147" s="152"/>
      <c r="GT147" s="152"/>
      <c r="GU147" s="152"/>
      <c r="GV147" s="152"/>
      <c r="GW147" s="152"/>
      <c r="GX147" s="152"/>
      <c r="GY147" s="152"/>
      <c r="GZ147" s="152"/>
      <c r="HA147" s="152"/>
      <c r="HB147" s="152"/>
      <c r="HC147" s="152"/>
      <c r="HD147" s="152"/>
      <c r="HE147" s="152"/>
      <c r="HF147" s="152"/>
      <c r="HG147" s="152"/>
      <c r="HH147" s="152"/>
      <c r="HI147" s="152"/>
      <c r="HJ147" s="152"/>
      <c r="HK147" s="152"/>
      <c r="HL147" s="152"/>
      <c r="HM147" s="152"/>
      <c r="HN147" s="152"/>
      <c r="HO147" s="152"/>
      <c r="HP147" s="152"/>
      <c r="HQ147" s="152"/>
      <c r="HR147" s="152"/>
      <c r="HS147" s="152"/>
      <c r="HT147" s="152"/>
      <c r="HU147" s="152"/>
      <c r="HV147" s="152"/>
      <c r="HW147" s="152"/>
      <c r="HX147" s="152"/>
      <c r="HY147" s="152"/>
      <c r="HZ147" s="152"/>
      <c r="IA147" s="152"/>
      <c r="IB147" s="152"/>
      <c r="IC147" s="152"/>
      <c r="ID147" s="152"/>
      <c r="IE147" s="152"/>
      <c r="IF147" s="152"/>
      <c r="IG147" s="152"/>
      <c r="IH147" s="152"/>
      <c r="II147" s="152"/>
      <c r="IJ147" s="152"/>
      <c r="IK147" s="152"/>
      <c r="IL147" s="152"/>
      <c r="IM147" s="152"/>
      <c r="IN147" s="152"/>
      <c r="IO147" s="152"/>
      <c r="IP147" s="152"/>
      <c r="IQ147" s="152"/>
      <c r="IR147" s="152"/>
      <c r="IS147" s="152"/>
      <c r="IT147" s="152"/>
      <c r="IU147" s="152"/>
      <c r="IV147" s="152"/>
    </row>
    <row r="148" customFormat="false" ht="30" hidden="false" customHeight="true" outlineLevel="0" collapsed="false">
      <c r="A148" s="142"/>
      <c r="B148" s="142"/>
      <c r="C148" s="142"/>
      <c r="D148" s="142"/>
      <c r="E148" s="142"/>
      <c r="F148" s="143"/>
      <c r="G148" s="48" t="s">
        <v>635</v>
      </c>
      <c r="H148" s="136" t="s">
        <v>646</v>
      </c>
      <c r="I148" s="136"/>
      <c r="J148" s="136"/>
      <c r="K148" s="128"/>
      <c r="L148" s="129" t="s">
        <v>647</v>
      </c>
      <c r="M148" s="130"/>
      <c r="N148" s="137"/>
      <c r="O148" s="129" t="s">
        <v>648</v>
      </c>
      <c r="P148" s="138"/>
      <c r="Q148" s="137"/>
      <c r="R148" s="129" t="s">
        <v>649</v>
      </c>
      <c r="S148" s="138"/>
      <c r="T148" s="131"/>
      <c r="U148" s="129"/>
      <c r="V148" s="139"/>
      <c r="W148" s="131"/>
      <c r="X148" s="129"/>
      <c r="Y148" s="139"/>
      <c r="Z148" s="131"/>
      <c r="AA148" s="129"/>
      <c r="AB148" s="139"/>
      <c r="AC148" s="128"/>
      <c r="AD148" s="129"/>
      <c r="AE148" s="130"/>
      <c r="BM148" s="152"/>
      <c r="BN148" s="152"/>
      <c r="BO148" s="152"/>
      <c r="BP148" s="152"/>
      <c r="BQ148" s="152"/>
      <c r="BR148" s="152"/>
      <c r="BS148" s="152"/>
      <c r="BT148" s="152"/>
      <c r="BU148" s="152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52"/>
      <c r="CT148" s="152"/>
      <c r="CU148" s="152"/>
      <c r="CV148" s="152"/>
      <c r="CW148" s="152"/>
      <c r="CX148" s="152"/>
      <c r="CY148" s="152"/>
      <c r="CZ148" s="152"/>
      <c r="DA148" s="152"/>
      <c r="DB148" s="152"/>
      <c r="DC148" s="152"/>
      <c r="DD148" s="152"/>
      <c r="DE148" s="152"/>
      <c r="DF148" s="152"/>
      <c r="DG148" s="152"/>
      <c r="DH148" s="152"/>
      <c r="DI148" s="152"/>
      <c r="DJ148" s="152"/>
      <c r="DK148" s="152"/>
      <c r="DL148" s="152"/>
      <c r="DM148" s="152"/>
      <c r="DN148" s="152"/>
      <c r="DO148" s="152"/>
      <c r="DP148" s="152"/>
      <c r="DQ148" s="152"/>
      <c r="DR148" s="152"/>
      <c r="DS148" s="152"/>
      <c r="DT148" s="152"/>
      <c r="DU148" s="152"/>
      <c r="DV148" s="152"/>
      <c r="DW148" s="152"/>
      <c r="DX148" s="152"/>
      <c r="DY148" s="152"/>
      <c r="DZ148" s="152"/>
      <c r="EA148" s="152"/>
      <c r="EB148" s="152"/>
      <c r="EC148" s="152"/>
      <c r="ED148" s="152"/>
      <c r="EE148" s="152"/>
      <c r="EF148" s="152"/>
      <c r="EG148" s="152"/>
      <c r="EH148" s="152"/>
      <c r="EI148" s="152"/>
      <c r="EJ148" s="152"/>
      <c r="EK148" s="152"/>
      <c r="EL148" s="152"/>
      <c r="EM148" s="152"/>
      <c r="EN148" s="152"/>
      <c r="EO148" s="152"/>
      <c r="EP148" s="152"/>
      <c r="EQ148" s="152"/>
      <c r="ER148" s="152"/>
      <c r="ES148" s="152"/>
      <c r="ET148" s="152"/>
      <c r="EU148" s="152"/>
      <c r="EV148" s="152"/>
      <c r="EW148" s="152"/>
      <c r="EX148" s="152"/>
      <c r="EY148" s="152"/>
      <c r="EZ148" s="152"/>
      <c r="FA148" s="152"/>
      <c r="FB148" s="152"/>
      <c r="FC148" s="152"/>
      <c r="FD148" s="152"/>
      <c r="FE148" s="152"/>
      <c r="FF148" s="152"/>
      <c r="FG148" s="152"/>
      <c r="FH148" s="152"/>
      <c r="FI148" s="152"/>
      <c r="FJ148" s="152"/>
      <c r="FK148" s="152"/>
      <c r="FL148" s="152"/>
      <c r="FM148" s="152"/>
      <c r="FN148" s="152"/>
      <c r="FO148" s="152"/>
      <c r="FP148" s="152"/>
      <c r="FQ148" s="152"/>
      <c r="FR148" s="152"/>
      <c r="FS148" s="152"/>
      <c r="FT148" s="152"/>
      <c r="FU148" s="152"/>
      <c r="FV148" s="152"/>
      <c r="FW148" s="152"/>
      <c r="FX148" s="152"/>
      <c r="FY148" s="152"/>
      <c r="FZ148" s="152"/>
      <c r="GA148" s="152"/>
      <c r="GB148" s="152"/>
      <c r="GC148" s="152"/>
      <c r="GD148" s="152"/>
      <c r="GE148" s="152"/>
      <c r="GF148" s="152"/>
      <c r="GG148" s="152"/>
      <c r="GH148" s="152"/>
      <c r="GI148" s="152"/>
      <c r="GJ148" s="152"/>
      <c r="GK148" s="152"/>
      <c r="GL148" s="152"/>
      <c r="GM148" s="152"/>
      <c r="GN148" s="152"/>
      <c r="GO148" s="152"/>
      <c r="GP148" s="152"/>
      <c r="GQ148" s="152"/>
      <c r="GR148" s="152"/>
      <c r="GS148" s="152"/>
      <c r="GT148" s="152"/>
      <c r="GU148" s="152"/>
      <c r="GV148" s="152"/>
      <c r="GW148" s="152"/>
      <c r="GX148" s="152"/>
      <c r="GY148" s="152"/>
      <c r="GZ148" s="152"/>
      <c r="HA148" s="152"/>
      <c r="HB148" s="152"/>
      <c r="HC148" s="152"/>
      <c r="HD148" s="152"/>
      <c r="HE148" s="152"/>
      <c r="HF148" s="152"/>
      <c r="HG148" s="152"/>
      <c r="HH148" s="152"/>
      <c r="HI148" s="152"/>
      <c r="HJ148" s="152"/>
      <c r="HK148" s="152"/>
      <c r="HL148" s="152"/>
      <c r="HM148" s="152"/>
      <c r="HN148" s="152"/>
      <c r="HO148" s="152"/>
      <c r="HP148" s="152"/>
      <c r="HQ148" s="152"/>
      <c r="HR148" s="152"/>
      <c r="HS148" s="152"/>
      <c r="HT148" s="152"/>
      <c r="HU148" s="152"/>
      <c r="HV148" s="152"/>
      <c r="HW148" s="152"/>
      <c r="HX148" s="152"/>
      <c r="HY148" s="152"/>
      <c r="HZ148" s="152"/>
      <c r="IA148" s="152"/>
      <c r="IB148" s="152"/>
      <c r="IC148" s="152"/>
      <c r="ID148" s="152"/>
      <c r="IE148" s="152"/>
      <c r="IF148" s="152"/>
      <c r="IG148" s="152"/>
      <c r="IH148" s="152"/>
      <c r="II148" s="152"/>
      <c r="IJ148" s="152"/>
      <c r="IK148" s="152"/>
      <c r="IL148" s="152"/>
      <c r="IM148" s="152"/>
      <c r="IN148" s="152"/>
      <c r="IO148" s="152"/>
      <c r="IP148" s="152"/>
      <c r="IQ148" s="152"/>
      <c r="IR148" s="152"/>
      <c r="IS148" s="152"/>
      <c r="IT148" s="152"/>
      <c r="IU148" s="152"/>
      <c r="IV148" s="152"/>
    </row>
    <row r="149" customFormat="false" ht="27.6" hidden="false" customHeight="true" outlineLevel="0" collapsed="false">
      <c r="A149" s="145"/>
      <c r="B149" s="142"/>
      <c r="C149" s="142"/>
      <c r="D149" s="142"/>
      <c r="E149" s="142"/>
      <c r="F149" s="143"/>
      <c r="G149" s="48" t="s">
        <v>39</v>
      </c>
      <c r="H149" s="49" t="n">
        <v>535680</v>
      </c>
      <c r="I149" s="84" t="s">
        <v>40</v>
      </c>
      <c r="J149" s="150" t="n">
        <v>32320</v>
      </c>
      <c r="K149" s="52" t="s">
        <v>730</v>
      </c>
      <c r="L149" s="84"/>
      <c r="M149" s="150"/>
      <c r="N149" s="52" t="s">
        <v>731</v>
      </c>
      <c r="O149" s="84"/>
      <c r="P149" s="51"/>
      <c r="Q149" s="49" t="n">
        <v>8.487</v>
      </c>
      <c r="R149" s="84" t="s">
        <v>40</v>
      </c>
      <c r="S149" s="51" t="n">
        <v>4.466</v>
      </c>
      <c r="T149" s="49"/>
      <c r="U149" s="50"/>
      <c r="V149" s="51"/>
      <c r="W149" s="49"/>
      <c r="X149" s="50"/>
      <c r="Y149" s="51"/>
      <c r="Z149" s="61"/>
      <c r="AA149" s="61"/>
      <c r="AB149" s="61"/>
      <c r="AC149" s="59"/>
      <c r="AD149" s="50"/>
      <c r="AE149" s="51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52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2"/>
      <c r="CH149" s="152"/>
      <c r="CI149" s="152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52"/>
      <c r="CT149" s="152"/>
      <c r="CU149" s="152"/>
      <c r="CV149" s="152"/>
      <c r="CW149" s="152"/>
      <c r="CX149" s="152"/>
      <c r="CY149" s="152"/>
      <c r="CZ149" s="152"/>
      <c r="DA149" s="152"/>
      <c r="DB149" s="152"/>
      <c r="DC149" s="152"/>
      <c r="DD149" s="152"/>
      <c r="DE149" s="152"/>
      <c r="DF149" s="152"/>
      <c r="DG149" s="152"/>
      <c r="DH149" s="152"/>
      <c r="DI149" s="152"/>
      <c r="DJ149" s="152"/>
      <c r="DK149" s="152"/>
      <c r="DL149" s="152"/>
      <c r="DM149" s="152"/>
      <c r="DN149" s="152"/>
      <c r="DO149" s="152"/>
      <c r="DP149" s="152"/>
      <c r="DQ149" s="152"/>
      <c r="DR149" s="152"/>
      <c r="DS149" s="152"/>
      <c r="DT149" s="152"/>
      <c r="DU149" s="152"/>
      <c r="DV149" s="152"/>
      <c r="DW149" s="152"/>
      <c r="DX149" s="152"/>
      <c r="DY149" s="152"/>
      <c r="DZ149" s="152"/>
      <c r="EA149" s="152"/>
      <c r="EB149" s="152"/>
      <c r="EC149" s="152"/>
      <c r="ED149" s="152"/>
      <c r="EE149" s="152"/>
      <c r="EF149" s="152"/>
      <c r="EG149" s="152"/>
      <c r="EH149" s="152"/>
      <c r="EI149" s="152"/>
      <c r="EJ149" s="152"/>
      <c r="EK149" s="152"/>
      <c r="EL149" s="152"/>
      <c r="EM149" s="152"/>
      <c r="EN149" s="152"/>
      <c r="EO149" s="152"/>
      <c r="EP149" s="152"/>
      <c r="EQ149" s="152"/>
      <c r="ER149" s="152"/>
      <c r="ES149" s="152"/>
      <c r="ET149" s="152"/>
      <c r="EU149" s="152"/>
      <c r="EV149" s="152"/>
      <c r="EW149" s="152"/>
      <c r="EX149" s="152"/>
      <c r="EY149" s="152"/>
      <c r="EZ149" s="152"/>
      <c r="FA149" s="152"/>
      <c r="FB149" s="152"/>
      <c r="FC149" s="152"/>
      <c r="FD149" s="152"/>
      <c r="FE149" s="152"/>
      <c r="FF149" s="152"/>
      <c r="FG149" s="152"/>
      <c r="FH149" s="152"/>
      <c r="FI149" s="152"/>
      <c r="FJ149" s="152"/>
      <c r="FK149" s="152"/>
      <c r="FL149" s="152"/>
      <c r="FM149" s="152"/>
      <c r="FN149" s="152"/>
      <c r="FO149" s="152"/>
      <c r="FP149" s="152"/>
      <c r="FQ149" s="152"/>
      <c r="FR149" s="152"/>
      <c r="FS149" s="152"/>
      <c r="FT149" s="152"/>
      <c r="FU149" s="152"/>
      <c r="FV149" s="152"/>
      <c r="FW149" s="152"/>
      <c r="FX149" s="152"/>
      <c r="FY149" s="152"/>
      <c r="FZ149" s="152"/>
      <c r="GA149" s="152"/>
      <c r="GB149" s="152"/>
      <c r="GC149" s="152"/>
      <c r="GD149" s="152"/>
      <c r="GE149" s="152"/>
      <c r="GF149" s="152"/>
      <c r="GG149" s="152"/>
      <c r="GH149" s="152"/>
      <c r="GI149" s="152"/>
      <c r="GJ149" s="152"/>
      <c r="GK149" s="152"/>
      <c r="GL149" s="152"/>
      <c r="GM149" s="152"/>
      <c r="GN149" s="152"/>
      <c r="GO149" s="152"/>
      <c r="GP149" s="152"/>
      <c r="GQ149" s="152"/>
      <c r="GR149" s="152"/>
      <c r="GS149" s="152"/>
      <c r="GT149" s="152"/>
      <c r="GU149" s="152"/>
      <c r="GV149" s="152"/>
      <c r="GW149" s="152"/>
      <c r="GX149" s="152"/>
      <c r="GY149" s="152"/>
      <c r="GZ149" s="152"/>
      <c r="HA149" s="152"/>
      <c r="HB149" s="152"/>
      <c r="HC149" s="152"/>
      <c r="HD149" s="152"/>
      <c r="HE149" s="152"/>
      <c r="HF149" s="152"/>
      <c r="HG149" s="152"/>
      <c r="HH149" s="152"/>
      <c r="HI149" s="152"/>
      <c r="HJ149" s="152"/>
      <c r="HK149" s="152"/>
      <c r="HL149" s="152"/>
      <c r="HM149" s="152"/>
      <c r="HN149" s="152"/>
      <c r="HO149" s="152"/>
      <c r="HP149" s="152"/>
      <c r="HQ149" s="152"/>
      <c r="HR149" s="152"/>
      <c r="HS149" s="152"/>
      <c r="HT149" s="152"/>
      <c r="HU149" s="152"/>
      <c r="HV149" s="152"/>
      <c r="HW149" s="152"/>
      <c r="HX149" s="152"/>
      <c r="HY149" s="152"/>
      <c r="HZ149" s="152"/>
      <c r="IA149" s="152"/>
      <c r="IB149" s="152"/>
      <c r="IC149" s="152"/>
      <c r="ID149" s="152"/>
      <c r="IE149" s="152"/>
      <c r="IF149" s="152"/>
      <c r="IG149" s="152"/>
      <c r="IH149" s="152"/>
      <c r="II149" s="152"/>
      <c r="IJ149" s="152"/>
      <c r="IK149" s="152"/>
      <c r="IL149" s="152"/>
      <c r="IM149" s="152"/>
      <c r="IN149" s="152"/>
      <c r="IO149" s="152"/>
      <c r="IP149" s="152"/>
      <c r="IQ149" s="152"/>
      <c r="IR149" s="152"/>
      <c r="IS149" s="152"/>
      <c r="IT149" s="152"/>
      <c r="IU149" s="152"/>
      <c r="IV149" s="152"/>
    </row>
    <row r="150" customFormat="false" ht="30.65" hidden="false" customHeight="true" outlineLevel="0" collapsed="false">
      <c r="A150" s="146"/>
      <c r="B150" s="146"/>
      <c r="C150" s="56"/>
      <c r="D150" s="56"/>
      <c r="E150" s="56"/>
      <c r="F150" s="58"/>
      <c r="G150" s="48" t="s">
        <v>44</v>
      </c>
      <c r="H150" s="111" t="str">
        <f aca="false">ROUND(H149*81/1000000,2)&amp;" ppm"</f>
        <v>43.39 ppm</v>
      </c>
      <c r="I150" s="50" t="s">
        <v>40</v>
      </c>
      <c r="J150" s="127" t="str">
        <f aca="false">ROUND(J149*81/1000000,2)&amp;" ppm"</f>
        <v>2.62 ppm</v>
      </c>
      <c r="K150" s="59"/>
      <c r="L150" s="84"/>
      <c r="M150" s="60"/>
      <c r="N150" s="49"/>
      <c r="O150" s="50"/>
      <c r="P150" s="51"/>
      <c r="Q150" s="111" t="str">
        <f aca="false">ROUND(Q149*246/1000,2)&amp;" ppb"</f>
        <v>2.09 ppb</v>
      </c>
      <c r="R150" s="50" t="s">
        <v>40</v>
      </c>
      <c r="S150" s="127" t="str">
        <f aca="false">ROUND(S149*246/1000,2)&amp;" ppb"</f>
        <v>1.1 ppb</v>
      </c>
      <c r="T150" s="59"/>
      <c r="U150" s="97"/>
      <c r="V150" s="97"/>
      <c r="W150" s="49"/>
      <c r="X150" s="50"/>
      <c r="Y150" s="60"/>
      <c r="Z150" s="61"/>
      <c r="AA150" s="97"/>
      <c r="AB150" s="97"/>
      <c r="AC150" s="59"/>
      <c r="AD150" s="50"/>
      <c r="AE150" s="60"/>
      <c r="BM150" s="152"/>
      <c r="BN150" s="152"/>
      <c r="BO150" s="152"/>
      <c r="BP150" s="152"/>
      <c r="BQ150" s="152"/>
      <c r="BR150" s="152"/>
      <c r="BS150" s="152"/>
      <c r="BT150" s="152"/>
      <c r="BU150" s="152"/>
      <c r="BV150" s="152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2"/>
      <c r="CH150" s="152"/>
      <c r="CI150" s="152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52"/>
      <c r="CT150" s="152"/>
      <c r="CU150" s="152"/>
      <c r="CV150" s="152"/>
      <c r="CW150" s="152"/>
      <c r="CX150" s="152"/>
      <c r="CY150" s="152"/>
      <c r="CZ150" s="152"/>
      <c r="DA150" s="152"/>
      <c r="DB150" s="152"/>
      <c r="DC150" s="152"/>
      <c r="DD150" s="152"/>
      <c r="DE150" s="152"/>
      <c r="DF150" s="152"/>
      <c r="DG150" s="152"/>
      <c r="DH150" s="152"/>
      <c r="DI150" s="152"/>
      <c r="DJ150" s="152"/>
      <c r="DK150" s="152"/>
      <c r="DL150" s="152"/>
      <c r="DM150" s="152"/>
      <c r="DN150" s="152"/>
      <c r="DO150" s="152"/>
      <c r="DP150" s="152"/>
      <c r="DQ150" s="152"/>
      <c r="DR150" s="152"/>
      <c r="DS150" s="152"/>
      <c r="DT150" s="152"/>
      <c r="DU150" s="152"/>
      <c r="DV150" s="152"/>
      <c r="DW150" s="152"/>
      <c r="DX150" s="152"/>
      <c r="DY150" s="152"/>
      <c r="DZ150" s="152"/>
      <c r="EA150" s="152"/>
      <c r="EB150" s="152"/>
      <c r="EC150" s="152"/>
      <c r="ED150" s="152"/>
      <c r="EE150" s="152"/>
      <c r="EF150" s="152"/>
      <c r="EG150" s="152"/>
      <c r="EH150" s="152"/>
      <c r="EI150" s="152"/>
      <c r="EJ150" s="152"/>
      <c r="EK150" s="152"/>
      <c r="EL150" s="152"/>
      <c r="EM150" s="152"/>
      <c r="EN150" s="152"/>
      <c r="EO150" s="152"/>
      <c r="EP150" s="152"/>
      <c r="EQ150" s="152"/>
      <c r="ER150" s="152"/>
      <c r="ES150" s="152"/>
      <c r="ET150" s="152"/>
      <c r="EU150" s="152"/>
      <c r="EV150" s="152"/>
      <c r="EW150" s="152"/>
      <c r="EX150" s="152"/>
      <c r="EY150" s="152"/>
      <c r="EZ150" s="152"/>
      <c r="FA150" s="152"/>
      <c r="FB150" s="152"/>
      <c r="FC150" s="152"/>
      <c r="FD150" s="152"/>
      <c r="FE150" s="152"/>
      <c r="FF150" s="152"/>
      <c r="FG150" s="152"/>
      <c r="FH150" s="152"/>
      <c r="FI150" s="152"/>
      <c r="FJ150" s="152"/>
      <c r="FK150" s="152"/>
      <c r="FL150" s="152"/>
      <c r="FM150" s="152"/>
      <c r="FN150" s="152"/>
      <c r="FO150" s="152"/>
      <c r="FP150" s="152"/>
      <c r="FQ150" s="152"/>
      <c r="FR150" s="152"/>
      <c r="FS150" s="152"/>
      <c r="FT150" s="152"/>
      <c r="FU150" s="152"/>
      <c r="FV150" s="152"/>
      <c r="FW150" s="152"/>
      <c r="FX150" s="152"/>
      <c r="FY150" s="152"/>
      <c r="FZ150" s="152"/>
      <c r="GA150" s="152"/>
      <c r="GB150" s="152"/>
      <c r="GC150" s="152"/>
      <c r="GD150" s="152"/>
      <c r="GE150" s="152"/>
      <c r="GF150" s="152"/>
      <c r="GG150" s="152"/>
      <c r="GH150" s="152"/>
      <c r="GI150" s="152"/>
      <c r="GJ150" s="152"/>
      <c r="GK150" s="152"/>
      <c r="GL150" s="152"/>
      <c r="GM150" s="152"/>
      <c r="GN150" s="152"/>
      <c r="GO150" s="152"/>
      <c r="GP150" s="152"/>
      <c r="GQ150" s="152"/>
      <c r="GR150" s="152"/>
      <c r="GS150" s="152"/>
      <c r="GT150" s="152"/>
      <c r="GU150" s="152"/>
      <c r="GV150" s="152"/>
      <c r="GW150" s="152"/>
      <c r="GX150" s="152"/>
      <c r="GY150" s="152"/>
      <c r="GZ150" s="152"/>
      <c r="HA150" s="152"/>
      <c r="HB150" s="152"/>
      <c r="HC150" s="152"/>
      <c r="HD150" s="152"/>
      <c r="HE150" s="152"/>
      <c r="HF150" s="152"/>
      <c r="HG150" s="152"/>
      <c r="HH150" s="152"/>
      <c r="HI150" s="152"/>
      <c r="HJ150" s="152"/>
      <c r="HK150" s="152"/>
      <c r="HL150" s="152"/>
      <c r="HM150" s="152"/>
      <c r="HN150" s="152"/>
      <c r="HO150" s="152"/>
      <c r="HP150" s="152"/>
      <c r="HQ150" s="152"/>
      <c r="HR150" s="152"/>
      <c r="HS150" s="152"/>
      <c r="HT150" s="152"/>
      <c r="HU150" s="152"/>
      <c r="HV150" s="152"/>
      <c r="HW150" s="152"/>
      <c r="HX150" s="152"/>
      <c r="HY150" s="152"/>
      <c r="HZ150" s="152"/>
      <c r="IA150" s="152"/>
      <c r="IB150" s="152"/>
      <c r="IC150" s="152"/>
      <c r="ID150" s="152"/>
      <c r="IE150" s="152"/>
      <c r="IF150" s="152"/>
      <c r="IG150" s="152"/>
      <c r="IH150" s="152"/>
      <c r="II150" s="152"/>
      <c r="IJ150" s="152"/>
      <c r="IK150" s="152"/>
      <c r="IL150" s="152"/>
      <c r="IM150" s="152"/>
      <c r="IN150" s="152"/>
      <c r="IO150" s="152"/>
      <c r="IP150" s="152"/>
      <c r="IQ150" s="152"/>
      <c r="IR150" s="152"/>
      <c r="IS150" s="152"/>
      <c r="IT150" s="152"/>
      <c r="IU150" s="152"/>
      <c r="IV150" s="152"/>
    </row>
    <row r="151" customFormat="false" ht="34.3" hidden="false" customHeight="true" outlineLevel="0" collapsed="false">
      <c r="A151" s="147" t="s">
        <v>732</v>
      </c>
      <c r="B151" s="24" t="s">
        <v>733</v>
      </c>
      <c r="C151" s="25" t="s">
        <v>734</v>
      </c>
      <c r="D151" s="26" t="n">
        <v>27.113</v>
      </c>
      <c r="E151" s="27" t="s">
        <v>735</v>
      </c>
      <c r="F151" s="71" t="n">
        <v>45288</v>
      </c>
      <c r="G151" s="29" t="s">
        <v>635</v>
      </c>
      <c r="H151" s="128"/>
      <c r="I151" s="129" t="s">
        <v>27</v>
      </c>
      <c r="J151" s="130"/>
      <c r="K151" s="128"/>
      <c r="L151" s="129" t="s">
        <v>28</v>
      </c>
      <c r="M151" s="130"/>
      <c r="N151" s="128"/>
      <c r="O151" s="129" t="s">
        <v>29</v>
      </c>
      <c r="P151" s="130"/>
      <c r="Q151" s="128"/>
      <c r="R151" s="129" t="s">
        <v>30</v>
      </c>
      <c r="S151" s="130"/>
      <c r="T151" s="131"/>
      <c r="U151" s="129" t="s">
        <v>636</v>
      </c>
      <c r="V151" s="130"/>
      <c r="W151" s="128"/>
      <c r="X151" s="129" t="s">
        <v>32</v>
      </c>
      <c r="Y151" s="130"/>
      <c r="Z151" s="128"/>
      <c r="AA151" s="129" t="s">
        <v>637</v>
      </c>
      <c r="AB151" s="130"/>
      <c r="AC151" s="132" t="s">
        <v>34</v>
      </c>
      <c r="AD151" s="132"/>
      <c r="AE151" s="132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52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52"/>
      <c r="CT151" s="152"/>
      <c r="CU151" s="152"/>
      <c r="CV151" s="152"/>
      <c r="CW151" s="152"/>
      <c r="CX151" s="152"/>
      <c r="CY151" s="152"/>
      <c r="CZ151" s="152"/>
      <c r="DA151" s="152"/>
      <c r="DB151" s="152"/>
      <c r="DC151" s="152"/>
      <c r="DD151" s="152"/>
      <c r="DE151" s="152"/>
      <c r="DF151" s="152"/>
      <c r="DG151" s="152"/>
      <c r="DH151" s="152"/>
      <c r="DI151" s="152"/>
      <c r="DJ151" s="152"/>
      <c r="DK151" s="152"/>
      <c r="DL151" s="152"/>
      <c r="DM151" s="152"/>
      <c r="DN151" s="152"/>
      <c r="DO151" s="152"/>
      <c r="DP151" s="152"/>
      <c r="DQ151" s="152"/>
      <c r="DR151" s="152"/>
      <c r="DS151" s="152"/>
      <c r="DT151" s="152"/>
      <c r="DU151" s="152"/>
      <c r="DV151" s="152"/>
      <c r="DW151" s="152"/>
      <c r="DX151" s="152"/>
      <c r="DY151" s="152"/>
      <c r="DZ151" s="152"/>
      <c r="EA151" s="152"/>
      <c r="EB151" s="152"/>
      <c r="EC151" s="152"/>
      <c r="ED151" s="152"/>
      <c r="EE151" s="152"/>
      <c r="EF151" s="152"/>
      <c r="EG151" s="152"/>
      <c r="EH151" s="152"/>
      <c r="EI151" s="152"/>
      <c r="EJ151" s="152"/>
      <c r="EK151" s="152"/>
      <c r="EL151" s="152"/>
      <c r="EM151" s="152"/>
      <c r="EN151" s="152"/>
      <c r="EO151" s="152"/>
      <c r="EP151" s="152"/>
      <c r="EQ151" s="152"/>
      <c r="ER151" s="152"/>
      <c r="ES151" s="152"/>
      <c r="ET151" s="152"/>
      <c r="EU151" s="152"/>
      <c r="EV151" s="152"/>
      <c r="EW151" s="152"/>
      <c r="EX151" s="152"/>
      <c r="EY151" s="152"/>
      <c r="EZ151" s="152"/>
      <c r="FA151" s="152"/>
      <c r="FB151" s="152"/>
      <c r="FC151" s="152"/>
      <c r="FD151" s="152"/>
      <c r="FE151" s="152"/>
      <c r="FF151" s="152"/>
      <c r="FG151" s="152"/>
      <c r="FH151" s="152"/>
      <c r="FI151" s="152"/>
      <c r="FJ151" s="152"/>
      <c r="FK151" s="152"/>
      <c r="FL151" s="152"/>
      <c r="FM151" s="152"/>
      <c r="FN151" s="152"/>
      <c r="FO151" s="152"/>
      <c r="FP151" s="152"/>
      <c r="FQ151" s="152"/>
      <c r="FR151" s="152"/>
      <c r="FS151" s="152"/>
      <c r="FT151" s="152"/>
      <c r="FU151" s="152"/>
      <c r="FV151" s="152"/>
      <c r="FW151" s="152"/>
      <c r="FX151" s="152"/>
      <c r="FY151" s="152"/>
      <c r="FZ151" s="152"/>
      <c r="GA151" s="152"/>
      <c r="GB151" s="152"/>
      <c r="GC151" s="152"/>
      <c r="GD151" s="152"/>
      <c r="GE151" s="152"/>
      <c r="GF151" s="152"/>
      <c r="GG151" s="152"/>
      <c r="GH151" s="152"/>
      <c r="GI151" s="152"/>
      <c r="GJ151" s="152"/>
      <c r="GK151" s="152"/>
      <c r="GL151" s="152"/>
      <c r="GM151" s="152"/>
      <c r="GN151" s="152"/>
      <c r="GO151" s="152"/>
      <c r="GP151" s="152"/>
      <c r="GQ151" s="152"/>
      <c r="GR151" s="152"/>
      <c r="GS151" s="152"/>
      <c r="GT151" s="152"/>
      <c r="GU151" s="152"/>
      <c r="GV151" s="152"/>
      <c r="GW151" s="152"/>
      <c r="GX151" s="152"/>
      <c r="GY151" s="152"/>
      <c r="GZ151" s="152"/>
      <c r="HA151" s="152"/>
      <c r="HB151" s="152"/>
      <c r="HC151" s="152"/>
      <c r="HD151" s="152"/>
      <c r="HE151" s="152"/>
      <c r="HF151" s="152"/>
      <c r="HG151" s="152"/>
      <c r="HH151" s="152"/>
      <c r="HI151" s="152"/>
      <c r="HJ151" s="152"/>
      <c r="HK151" s="152"/>
      <c r="HL151" s="152"/>
      <c r="HM151" s="152"/>
      <c r="HN151" s="152"/>
      <c r="HO151" s="152"/>
      <c r="HP151" s="152"/>
      <c r="HQ151" s="152"/>
      <c r="HR151" s="152"/>
      <c r="HS151" s="152"/>
      <c r="HT151" s="152"/>
      <c r="HU151" s="152"/>
      <c r="HV151" s="152"/>
      <c r="HW151" s="152"/>
      <c r="HX151" s="152"/>
      <c r="HY151" s="152"/>
      <c r="HZ151" s="152"/>
      <c r="IA151" s="152"/>
      <c r="IB151" s="152"/>
      <c r="IC151" s="152"/>
      <c r="ID151" s="152"/>
      <c r="IE151" s="152"/>
      <c r="IF151" s="152"/>
      <c r="IG151" s="152"/>
      <c r="IH151" s="152"/>
      <c r="II151" s="152"/>
      <c r="IJ151" s="152"/>
      <c r="IK151" s="152"/>
      <c r="IL151" s="152"/>
      <c r="IM151" s="152"/>
      <c r="IN151" s="152"/>
      <c r="IO151" s="152"/>
      <c r="IP151" s="152"/>
      <c r="IQ151" s="152"/>
      <c r="IR151" s="152"/>
      <c r="IS151" s="152"/>
      <c r="IT151" s="152"/>
      <c r="IU151" s="152"/>
      <c r="IV151" s="152"/>
    </row>
    <row r="152" customFormat="false" ht="29.05" hidden="false" customHeight="true" outlineLevel="0" collapsed="false">
      <c r="A152" s="133" t="s">
        <v>736</v>
      </c>
      <c r="B152" s="133" t="s">
        <v>737</v>
      </c>
      <c r="C152" s="133"/>
      <c r="D152" s="133"/>
      <c r="E152" s="133"/>
      <c r="F152" s="134" t="n">
        <v>45316</v>
      </c>
      <c r="G152" s="29" t="s">
        <v>39</v>
      </c>
      <c r="H152" s="33" t="s">
        <v>738</v>
      </c>
      <c r="I152" s="31"/>
      <c r="J152" s="32"/>
      <c r="K152" s="33" t="s">
        <v>739</v>
      </c>
      <c r="L152" s="31"/>
      <c r="M152" s="32"/>
      <c r="N152" s="30" t="n">
        <v>2.569</v>
      </c>
      <c r="O152" s="31" t="s">
        <v>40</v>
      </c>
      <c r="P152" s="32" t="n">
        <v>1.605</v>
      </c>
      <c r="Q152" s="33" t="s">
        <v>740</v>
      </c>
      <c r="R152" s="31"/>
      <c r="S152" s="32"/>
      <c r="T152" s="33" t="s">
        <v>741</v>
      </c>
      <c r="U152" s="31"/>
      <c r="V152" s="32"/>
      <c r="W152" s="33" t="s">
        <v>742</v>
      </c>
      <c r="X152" s="86"/>
      <c r="Y152" s="32"/>
      <c r="Z152" s="33" t="s">
        <v>743</v>
      </c>
      <c r="AA152" s="31"/>
      <c r="AB152" s="32"/>
      <c r="AC152" s="34"/>
      <c r="AD152" s="34"/>
      <c r="AE152" s="34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52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52"/>
      <c r="CT152" s="152"/>
      <c r="CU152" s="152"/>
      <c r="CV152" s="152"/>
      <c r="CW152" s="152"/>
      <c r="CX152" s="152"/>
      <c r="CY152" s="152"/>
      <c r="CZ152" s="152"/>
      <c r="DA152" s="152"/>
      <c r="DB152" s="152"/>
      <c r="DC152" s="152"/>
      <c r="DD152" s="152"/>
      <c r="DE152" s="152"/>
      <c r="DF152" s="152"/>
      <c r="DG152" s="152"/>
      <c r="DH152" s="152"/>
      <c r="DI152" s="152"/>
      <c r="DJ152" s="152"/>
      <c r="DK152" s="152"/>
      <c r="DL152" s="152"/>
      <c r="DM152" s="152"/>
      <c r="DN152" s="152"/>
      <c r="DO152" s="152"/>
      <c r="DP152" s="152"/>
      <c r="DQ152" s="152"/>
      <c r="DR152" s="152"/>
      <c r="DS152" s="152"/>
      <c r="DT152" s="152"/>
      <c r="DU152" s="152"/>
      <c r="DV152" s="152"/>
      <c r="DW152" s="152"/>
      <c r="DX152" s="152"/>
      <c r="DY152" s="152"/>
      <c r="DZ152" s="152"/>
      <c r="EA152" s="152"/>
      <c r="EB152" s="152"/>
      <c r="EC152" s="152"/>
      <c r="ED152" s="152"/>
      <c r="EE152" s="152"/>
      <c r="EF152" s="152"/>
      <c r="EG152" s="152"/>
      <c r="EH152" s="152"/>
      <c r="EI152" s="152"/>
      <c r="EJ152" s="152"/>
      <c r="EK152" s="152"/>
      <c r="EL152" s="152"/>
      <c r="EM152" s="152"/>
      <c r="EN152" s="152"/>
      <c r="EO152" s="152"/>
      <c r="EP152" s="152"/>
      <c r="EQ152" s="152"/>
      <c r="ER152" s="152"/>
      <c r="ES152" s="152"/>
      <c r="ET152" s="152"/>
      <c r="EU152" s="152"/>
      <c r="EV152" s="152"/>
      <c r="EW152" s="152"/>
      <c r="EX152" s="152"/>
      <c r="EY152" s="152"/>
      <c r="EZ152" s="152"/>
      <c r="FA152" s="152"/>
      <c r="FB152" s="152"/>
      <c r="FC152" s="152"/>
      <c r="FD152" s="152"/>
      <c r="FE152" s="152"/>
      <c r="FF152" s="152"/>
      <c r="FG152" s="152"/>
      <c r="FH152" s="152"/>
      <c r="FI152" s="152"/>
      <c r="FJ152" s="152"/>
      <c r="FK152" s="152"/>
      <c r="FL152" s="152"/>
      <c r="FM152" s="152"/>
      <c r="FN152" s="152"/>
      <c r="FO152" s="152"/>
      <c r="FP152" s="152"/>
      <c r="FQ152" s="152"/>
      <c r="FR152" s="152"/>
      <c r="FS152" s="152"/>
      <c r="FT152" s="152"/>
      <c r="FU152" s="152"/>
      <c r="FV152" s="152"/>
      <c r="FW152" s="152"/>
      <c r="FX152" s="152"/>
      <c r="FY152" s="152"/>
      <c r="FZ152" s="152"/>
      <c r="GA152" s="152"/>
      <c r="GB152" s="152"/>
      <c r="GC152" s="152"/>
      <c r="GD152" s="152"/>
      <c r="GE152" s="152"/>
      <c r="GF152" s="152"/>
      <c r="GG152" s="152"/>
      <c r="GH152" s="152"/>
      <c r="GI152" s="152"/>
      <c r="GJ152" s="152"/>
      <c r="GK152" s="152"/>
      <c r="GL152" s="152"/>
      <c r="GM152" s="152"/>
      <c r="GN152" s="152"/>
      <c r="GO152" s="152"/>
      <c r="GP152" s="152"/>
      <c r="GQ152" s="152"/>
      <c r="GR152" s="152"/>
      <c r="GS152" s="152"/>
      <c r="GT152" s="152"/>
      <c r="GU152" s="152"/>
      <c r="GV152" s="152"/>
      <c r="GW152" s="152"/>
      <c r="GX152" s="152"/>
      <c r="GY152" s="152"/>
      <c r="GZ152" s="152"/>
      <c r="HA152" s="152"/>
      <c r="HB152" s="152"/>
      <c r="HC152" s="152"/>
      <c r="HD152" s="152"/>
      <c r="HE152" s="152"/>
      <c r="HF152" s="152"/>
      <c r="HG152" s="152"/>
      <c r="HH152" s="152"/>
      <c r="HI152" s="152"/>
      <c r="HJ152" s="152"/>
      <c r="HK152" s="152"/>
      <c r="HL152" s="152"/>
      <c r="HM152" s="152"/>
      <c r="HN152" s="152"/>
      <c r="HO152" s="152"/>
      <c r="HP152" s="152"/>
      <c r="HQ152" s="152"/>
      <c r="HR152" s="152"/>
      <c r="HS152" s="152"/>
      <c r="HT152" s="152"/>
      <c r="HU152" s="152"/>
      <c r="HV152" s="152"/>
      <c r="HW152" s="152"/>
      <c r="HX152" s="152"/>
      <c r="HY152" s="152"/>
      <c r="HZ152" s="152"/>
      <c r="IA152" s="152"/>
      <c r="IB152" s="152"/>
      <c r="IC152" s="152"/>
      <c r="ID152" s="152"/>
      <c r="IE152" s="152"/>
      <c r="IF152" s="152"/>
      <c r="IG152" s="152"/>
      <c r="IH152" s="152"/>
      <c r="II152" s="152"/>
      <c r="IJ152" s="152"/>
      <c r="IK152" s="152"/>
      <c r="IL152" s="152"/>
      <c r="IM152" s="152"/>
      <c r="IN152" s="152"/>
      <c r="IO152" s="152"/>
      <c r="IP152" s="152"/>
      <c r="IQ152" s="152"/>
      <c r="IR152" s="152"/>
      <c r="IS152" s="152"/>
      <c r="IT152" s="152"/>
      <c r="IU152" s="152"/>
      <c r="IV152" s="152"/>
    </row>
    <row r="153" customFormat="false" ht="28.4" hidden="false" customHeight="true" outlineLevel="0" collapsed="false">
      <c r="A153" s="133"/>
      <c r="B153" s="133" t="s">
        <v>744</v>
      </c>
      <c r="C153" s="133"/>
      <c r="D153" s="133"/>
      <c r="E153" s="133"/>
      <c r="F153" s="134"/>
      <c r="G153" s="29" t="s">
        <v>44</v>
      </c>
      <c r="H153" s="119" t="str">
        <f aca="false">"&lt;"&amp;ROUND(RIGHT(H152,LEN(H152)-1)*81/1000,2)&amp;" ppb"</f>
        <v>&lt;0.24 ppb</v>
      </c>
      <c r="I153" s="31"/>
      <c r="J153" s="125"/>
      <c r="K153" s="119" t="str">
        <f aca="false">"&lt;"&amp;ROUND(RIGHT(K152,LEN(K152)-1)*81/1000,2)&amp;" ppb"</f>
        <v>&lt;11.4 ppb</v>
      </c>
      <c r="L153" s="31"/>
      <c r="M153" s="125"/>
      <c r="N153" s="119" t="str">
        <f aca="false">ROUND(N152*1760/1000,2)&amp;" ppb"</f>
        <v>4.52 ppb</v>
      </c>
      <c r="O153" s="31" t="s">
        <v>40</v>
      </c>
      <c r="P153" s="125" t="str">
        <f aca="false">ROUND(P152*1760/1000,2)&amp;" ppb"</f>
        <v>2.82 ppb</v>
      </c>
      <c r="Q153" s="119" t="str">
        <f aca="false">"&lt;"&amp;ROUND(RIGHT(Q152,LEN(Q152)-1)*246/1000,2)&amp;" ppb"</f>
        <v>&lt;1.4 ppb</v>
      </c>
      <c r="R153" s="31"/>
      <c r="S153" s="125"/>
      <c r="T153" s="119" t="str">
        <f aca="false">"&lt;"&amp;ROUND(RIGHT(T152,LEN(T152)-1)*32300/1000000,2)&amp;" ppm"</f>
        <v>&lt;5.73 ppm</v>
      </c>
      <c r="U153" s="31"/>
      <c r="V153" s="125"/>
      <c r="W153" s="39"/>
      <c r="X153" s="31"/>
      <c r="Y153" s="40"/>
      <c r="Z153" s="39"/>
      <c r="AA153" s="31"/>
      <c r="AB153" s="40"/>
      <c r="AC153" s="41"/>
      <c r="AD153" s="31"/>
      <c r="AE153" s="42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52"/>
      <c r="CT153" s="152"/>
      <c r="CU153" s="152"/>
      <c r="CV153" s="152"/>
      <c r="CW153" s="152"/>
      <c r="CX153" s="152"/>
      <c r="CY153" s="152"/>
      <c r="CZ153" s="152"/>
      <c r="DA153" s="152"/>
      <c r="DB153" s="152"/>
      <c r="DC153" s="152"/>
      <c r="DD153" s="152"/>
      <c r="DE153" s="152"/>
      <c r="DF153" s="152"/>
      <c r="DG153" s="152"/>
      <c r="DH153" s="152"/>
      <c r="DI153" s="152"/>
      <c r="DJ153" s="152"/>
      <c r="DK153" s="152"/>
      <c r="DL153" s="152"/>
      <c r="DM153" s="152"/>
      <c r="DN153" s="152"/>
      <c r="DO153" s="152"/>
      <c r="DP153" s="152"/>
      <c r="DQ153" s="152"/>
      <c r="DR153" s="152"/>
      <c r="DS153" s="152"/>
      <c r="DT153" s="152"/>
      <c r="DU153" s="152"/>
      <c r="DV153" s="152"/>
      <c r="DW153" s="152"/>
      <c r="DX153" s="152"/>
      <c r="DY153" s="152"/>
      <c r="DZ153" s="152"/>
      <c r="EA153" s="152"/>
      <c r="EB153" s="152"/>
      <c r="EC153" s="152"/>
      <c r="ED153" s="152"/>
      <c r="EE153" s="152"/>
      <c r="EF153" s="152"/>
      <c r="EG153" s="152"/>
      <c r="EH153" s="152"/>
      <c r="EI153" s="152"/>
      <c r="EJ153" s="152"/>
      <c r="EK153" s="152"/>
      <c r="EL153" s="152"/>
      <c r="EM153" s="152"/>
      <c r="EN153" s="152"/>
      <c r="EO153" s="152"/>
      <c r="EP153" s="152"/>
      <c r="EQ153" s="152"/>
      <c r="ER153" s="152"/>
      <c r="ES153" s="152"/>
      <c r="ET153" s="152"/>
      <c r="EU153" s="152"/>
      <c r="EV153" s="152"/>
      <c r="EW153" s="152"/>
      <c r="EX153" s="152"/>
      <c r="EY153" s="152"/>
      <c r="EZ153" s="152"/>
      <c r="FA153" s="152"/>
      <c r="FB153" s="152"/>
      <c r="FC153" s="152"/>
      <c r="FD153" s="152"/>
      <c r="FE153" s="152"/>
      <c r="FF153" s="152"/>
      <c r="FG153" s="152"/>
      <c r="FH153" s="152"/>
      <c r="FI153" s="152"/>
      <c r="FJ153" s="152"/>
      <c r="FK153" s="152"/>
      <c r="FL153" s="152"/>
      <c r="FM153" s="152"/>
      <c r="FN153" s="152"/>
      <c r="FO153" s="152"/>
      <c r="FP153" s="152"/>
      <c r="FQ153" s="152"/>
      <c r="FR153" s="152"/>
      <c r="FS153" s="152"/>
      <c r="FT153" s="152"/>
      <c r="FU153" s="152"/>
      <c r="FV153" s="152"/>
      <c r="FW153" s="152"/>
      <c r="FX153" s="152"/>
      <c r="FY153" s="152"/>
      <c r="FZ153" s="152"/>
      <c r="GA153" s="152"/>
      <c r="GB153" s="152"/>
      <c r="GC153" s="152"/>
      <c r="GD153" s="152"/>
      <c r="GE153" s="152"/>
      <c r="GF153" s="152"/>
      <c r="GG153" s="152"/>
      <c r="GH153" s="152"/>
      <c r="GI153" s="152"/>
      <c r="GJ153" s="152"/>
      <c r="GK153" s="152"/>
      <c r="GL153" s="152"/>
      <c r="GM153" s="152"/>
      <c r="GN153" s="152"/>
      <c r="GO153" s="152"/>
      <c r="GP153" s="152"/>
      <c r="GQ153" s="152"/>
      <c r="GR153" s="152"/>
      <c r="GS153" s="152"/>
      <c r="GT153" s="152"/>
      <c r="GU153" s="152"/>
      <c r="GV153" s="152"/>
      <c r="GW153" s="152"/>
      <c r="GX153" s="152"/>
      <c r="GY153" s="152"/>
      <c r="GZ153" s="152"/>
      <c r="HA153" s="152"/>
      <c r="HB153" s="152"/>
      <c r="HC153" s="152"/>
      <c r="HD153" s="152"/>
      <c r="HE153" s="152"/>
      <c r="HF153" s="152"/>
      <c r="HG153" s="152"/>
      <c r="HH153" s="152"/>
      <c r="HI153" s="152"/>
      <c r="HJ153" s="152"/>
      <c r="HK153" s="152"/>
      <c r="HL153" s="152"/>
      <c r="HM153" s="152"/>
      <c r="HN153" s="152"/>
      <c r="HO153" s="152"/>
      <c r="HP153" s="152"/>
      <c r="HQ153" s="152"/>
      <c r="HR153" s="152"/>
      <c r="HS153" s="152"/>
      <c r="HT153" s="152"/>
      <c r="HU153" s="152"/>
      <c r="HV153" s="152"/>
      <c r="HW153" s="152"/>
      <c r="HX153" s="152"/>
      <c r="HY153" s="152"/>
      <c r="HZ153" s="152"/>
      <c r="IA153" s="152"/>
      <c r="IB153" s="152"/>
      <c r="IC153" s="152"/>
      <c r="ID153" s="152"/>
      <c r="IE153" s="152"/>
      <c r="IF153" s="152"/>
      <c r="IG153" s="152"/>
      <c r="IH153" s="152"/>
      <c r="II153" s="152"/>
      <c r="IJ153" s="152"/>
      <c r="IK153" s="152"/>
      <c r="IL153" s="152"/>
      <c r="IM153" s="152"/>
      <c r="IN153" s="152"/>
      <c r="IO153" s="152"/>
      <c r="IP153" s="152"/>
      <c r="IQ153" s="152"/>
      <c r="IR153" s="152"/>
      <c r="IS153" s="152"/>
      <c r="IT153" s="152"/>
      <c r="IU153" s="152"/>
      <c r="IV153" s="152"/>
    </row>
    <row r="154" customFormat="false" ht="30" hidden="false" customHeight="true" outlineLevel="0" collapsed="false">
      <c r="A154" s="133"/>
      <c r="B154" s="133"/>
      <c r="C154" s="133"/>
      <c r="D154" s="133"/>
      <c r="E154" s="133"/>
      <c r="F154" s="134"/>
      <c r="G154" s="29" t="s">
        <v>635</v>
      </c>
      <c r="H154" s="136" t="s">
        <v>646</v>
      </c>
      <c r="I154" s="136"/>
      <c r="J154" s="136"/>
      <c r="K154" s="128"/>
      <c r="L154" s="129" t="s">
        <v>647</v>
      </c>
      <c r="M154" s="130"/>
      <c r="N154" s="137"/>
      <c r="O154" s="129" t="s">
        <v>648</v>
      </c>
      <c r="P154" s="138"/>
      <c r="Q154" s="137"/>
      <c r="R154" s="129" t="s">
        <v>649</v>
      </c>
      <c r="S154" s="138"/>
      <c r="T154" s="131"/>
      <c r="U154" s="129"/>
      <c r="V154" s="139"/>
      <c r="W154" s="131"/>
      <c r="X154" s="129"/>
      <c r="Y154" s="139"/>
      <c r="Z154" s="131"/>
      <c r="AA154" s="129"/>
      <c r="AB154" s="139"/>
      <c r="AC154" s="128"/>
      <c r="AD154" s="129"/>
      <c r="AE154" s="130"/>
      <c r="BM154" s="152"/>
      <c r="BN154" s="152"/>
      <c r="BO154" s="152"/>
      <c r="BP154" s="152"/>
      <c r="BQ154" s="152"/>
      <c r="BR154" s="152"/>
      <c r="BS154" s="152"/>
      <c r="BT154" s="152"/>
      <c r="BU154" s="152"/>
      <c r="BV154" s="152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52"/>
      <c r="CT154" s="152"/>
      <c r="CU154" s="152"/>
      <c r="CV154" s="152"/>
      <c r="CW154" s="152"/>
      <c r="CX154" s="152"/>
      <c r="CY154" s="152"/>
      <c r="CZ154" s="152"/>
      <c r="DA154" s="152"/>
      <c r="DB154" s="152"/>
      <c r="DC154" s="152"/>
      <c r="DD154" s="152"/>
      <c r="DE154" s="152"/>
      <c r="DF154" s="152"/>
      <c r="DG154" s="152"/>
      <c r="DH154" s="152"/>
      <c r="DI154" s="152"/>
      <c r="DJ154" s="152"/>
      <c r="DK154" s="152"/>
      <c r="DL154" s="152"/>
      <c r="DM154" s="152"/>
      <c r="DN154" s="152"/>
      <c r="DO154" s="152"/>
      <c r="DP154" s="152"/>
      <c r="DQ154" s="152"/>
      <c r="DR154" s="152"/>
      <c r="DS154" s="152"/>
      <c r="DT154" s="152"/>
      <c r="DU154" s="152"/>
      <c r="DV154" s="152"/>
      <c r="DW154" s="152"/>
      <c r="DX154" s="152"/>
      <c r="DY154" s="152"/>
      <c r="DZ154" s="152"/>
      <c r="EA154" s="152"/>
      <c r="EB154" s="152"/>
      <c r="EC154" s="152"/>
      <c r="ED154" s="152"/>
      <c r="EE154" s="152"/>
      <c r="EF154" s="152"/>
      <c r="EG154" s="152"/>
      <c r="EH154" s="152"/>
      <c r="EI154" s="152"/>
      <c r="EJ154" s="152"/>
      <c r="EK154" s="152"/>
      <c r="EL154" s="152"/>
      <c r="EM154" s="152"/>
      <c r="EN154" s="152"/>
      <c r="EO154" s="152"/>
      <c r="EP154" s="152"/>
      <c r="EQ154" s="152"/>
      <c r="ER154" s="152"/>
      <c r="ES154" s="152"/>
      <c r="ET154" s="152"/>
      <c r="EU154" s="152"/>
      <c r="EV154" s="152"/>
      <c r="EW154" s="152"/>
      <c r="EX154" s="152"/>
      <c r="EY154" s="152"/>
      <c r="EZ154" s="152"/>
      <c r="FA154" s="152"/>
      <c r="FB154" s="152"/>
      <c r="FC154" s="152"/>
      <c r="FD154" s="152"/>
      <c r="FE154" s="152"/>
      <c r="FF154" s="152"/>
      <c r="FG154" s="152"/>
      <c r="FH154" s="152"/>
      <c r="FI154" s="152"/>
      <c r="FJ154" s="152"/>
      <c r="FK154" s="152"/>
      <c r="FL154" s="152"/>
      <c r="FM154" s="152"/>
      <c r="FN154" s="152"/>
      <c r="FO154" s="152"/>
      <c r="FP154" s="152"/>
      <c r="FQ154" s="152"/>
      <c r="FR154" s="152"/>
      <c r="FS154" s="152"/>
      <c r="FT154" s="152"/>
      <c r="FU154" s="152"/>
      <c r="FV154" s="152"/>
      <c r="FW154" s="152"/>
      <c r="FX154" s="152"/>
      <c r="FY154" s="152"/>
      <c r="FZ154" s="152"/>
      <c r="GA154" s="152"/>
      <c r="GB154" s="152"/>
      <c r="GC154" s="152"/>
      <c r="GD154" s="152"/>
      <c r="GE154" s="152"/>
      <c r="GF154" s="152"/>
      <c r="GG154" s="152"/>
      <c r="GH154" s="152"/>
      <c r="GI154" s="152"/>
      <c r="GJ154" s="152"/>
      <c r="GK154" s="152"/>
      <c r="GL154" s="152"/>
      <c r="GM154" s="152"/>
      <c r="GN154" s="152"/>
      <c r="GO154" s="152"/>
      <c r="GP154" s="152"/>
      <c r="GQ154" s="152"/>
      <c r="GR154" s="152"/>
      <c r="GS154" s="152"/>
      <c r="GT154" s="152"/>
      <c r="GU154" s="152"/>
      <c r="GV154" s="152"/>
      <c r="GW154" s="152"/>
      <c r="GX154" s="152"/>
      <c r="GY154" s="152"/>
      <c r="GZ154" s="152"/>
      <c r="HA154" s="152"/>
      <c r="HB154" s="152"/>
      <c r="HC154" s="152"/>
      <c r="HD154" s="152"/>
      <c r="HE154" s="152"/>
      <c r="HF154" s="152"/>
      <c r="HG154" s="152"/>
      <c r="HH154" s="152"/>
      <c r="HI154" s="152"/>
      <c r="HJ154" s="152"/>
      <c r="HK154" s="152"/>
      <c r="HL154" s="152"/>
      <c r="HM154" s="152"/>
      <c r="HN154" s="152"/>
      <c r="HO154" s="152"/>
      <c r="HP154" s="152"/>
      <c r="HQ154" s="152"/>
      <c r="HR154" s="152"/>
      <c r="HS154" s="152"/>
      <c r="HT154" s="152"/>
      <c r="HU154" s="152"/>
      <c r="HV154" s="152"/>
      <c r="HW154" s="152"/>
      <c r="HX154" s="152"/>
      <c r="HY154" s="152"/>
      <c r="HZ154" s="152"/>
      <c r="IA154" s="152"/>
      <c r="IB154" s="152"/>
      <c r="IC154" s="152"/>
      <c r="ID154" s="152"/>
      <c r="IE154" s="152"/>
      <c r="IF154" s="152"/>
      <c r="IG154" s="152"/>
      <c r="IH154" s="152"/>
      <c r="II154" s="152"/>
      <c r="IJ154" s="152"/>
      <c r="IK154" s="152"/>
      <c r="IL154" s="152"/>
      <c r="IM154" s="152"/>
      <c r="IN154" s="152"/>
      <c r="IO154" s="152"/>
      <c r="IP154" s="152"/>
      <c r="IQ154" s="152"/>
      <c r="IR154" s="152"/>
      <c r="IS154" s="152"/>
      <c r="IT154" s="152"/>
      <c r="IU154" s="152"/>
      <c r="IV154" s="152"/>
    </row>
    <row r="155" customFormat="false" ht="27.6" hidden="false" customHeight="true" outlineLevel="0" collapsed="false">
      <c r="A155" s="140"/>
      <c r="B155" s="133"/>
      <c r="C155" s="133"/>
      <c r="D155" s="133"/>
      <c r="E155" s="133"/>
      <c r="F155" s="134"/>
      <c r="G155" s="29" t="s">
        <v>39</v>
      </c>
      <c r="H155" s="30" t="n">
        <v>251960</v>
      </c>
      <c r="I155" s="86" t="s">
        <v>40</v>
      </c>
      <c r="J155" s="101" t="n">
        <v>14500</v>
      </c>
      <c r="K155" s="33" t="s">
        <v>745</v>
      </c>
      <c r="L155" s="86"/>
      <c r="M155" s="101"/>
      <c r="N155" s="33" t="s">
        <v>746</v>
      </c>
      <c r="O155" s="86"/>
      <c r="P155" s="32"/>
      <c r="Q155" s="30" t="n">
        <v>6.488</v>
      </c>
      <c r="R155" s="86" t="s">
        <v>40</v>
      </c>
      <c r="S155" s="32" t="n">
        <v>3.779</v>
      </c>
      <c r="T155" s="30"/>
      <c r="U155" s="31"/>
      <c r="V155" s="32"/>
      <c r="W155" s="30"/>
      <c r="X155" s="31"/>
      <c r="Y155" s="32"/>
      <c r="Z155" s="41"/>
      <c r="AA155" s="41"/>
      <c r="AB155" s="41"/>
      <c r="AC155" s="39"/>
      <c r="AD155" s="31"/>
      <c r="AE155" s="32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52"/>
      <c r="CT155" s="152"/>
      <c r="CU155" s="152"/>
      <c r="CV155" s="152"/>
      <c r="CW155" s="152"/>
      <c r="CX155" s="152"/>
      <c r="CY155" s="152"/>
      <c r="CZ155" s="152"/>
      <c r="DA155" s="152"/>
      <c r="DB155" s="152"/>
      <c r="DC155" s="152"/>
      <c r="DD155" s="152"/>
      <c r="DE155" s="152"/>
      <c r="DF155" s="152"/>
      <c r="DG155" s="152"/>
      <c r="DH155" s="152"/>
      <c r="DI155" s="152"/>
      <c r="DJ155" s="152"/>
      <c r="DK155" s="152"/>
      <c r="DL155" s="152"/>
      <c r="DM155" s="152"/>
      <c r="DN155" s="152"/>
      <c r="DO155" s="152"/>
      <c r="DP155" s="152"/>
      <c r="DQ155" s="152"/>
      <c r="DR155" s="152"/>
      <c r="DS155" s="152"/>
      <c r="DT155" s="152"/>
      <c r="DU155" s="152"/>
      <c r="DV155" s="152"/>
      <c r="DW155" s="152"/>
      <c r="DX155" s="152"/>
      <c r="DY155" s="152"/>
      <c r="DZ155" s="152"/>
      <c r="EA155" s="152"/>
      <c r="EB155" s="152"/>
      <c r="EC155" s="152"/>
      <c r="ED155" s="152"/>
      <c r="EE155" s="152"/>
      <c r="EF155" s="152"/>
      <c r="EG155" s="152"/>
      <c r="EH155" s="152"/>
      <c r="EI155" s="152"/>
      <c r="EJ155" s="152"/>
      <c r="EK155" s="152"/>
      <c r="EL155" s="152"/>
      <c r="EM155" s="152"/>
      <c r="EN155" s="152"/>
      <c r="EO155" s="152"/>
      <c r="EP155" s="152"/>
      <c r="EQ155" s="152"/>
      <c r="ER155" s="152"/>
      <c r="ES155" s="152"/>
      <c r="ET155" s="152"/>
      <c r="EU155" s="152"/>
      <c r="EV155" s="152"/>
      <c r="EW155" s="152"/>
      <c r="EX155" s="152"/>
      <c r="EY155" s="152"/>
      <c r="EZ155" s="152"/>
      <c r="FA155" s="152"/>
      <c r="FB155" s="152"/>
      <c r="FC155" s="152"/>
      <c r="FD155" s="152"/>
      <c r="FE155" s="152"/>
      <c r="FF155" s="152"/>
      <c r="FG155" s="152"/>
      <c r="FH155" s="152"/>
      <c r="FI155" s="152"/>
      <c r="FJ155" s="152"/>
      <c r="FK155" s="152"/>
      <c r="FL155" s="152"/>
      <c r="FM155" s="152"/>
      <c r="FN155" s="152"/>
      <c r="FO155" s="152"/>
      <c r="FP155" s="152"/>
      <c r="FQ155" s="152"/>
      <c r="FR155" s="152"/>
      <c r="FS155" s="152"/>
      <c r="FT155" s="152"/>
      <c r="FU155" s="152"/>
      <c r="FV155" s="152"/>
      <c r="FW155" s="152"/>
      <c r="FX155" s="152"/>
      <c r="FY155" s="152"/>
      <c r="FZ155" s="152"/>
      <c r="GA155" s="152"/>
      <c r="GB155" s="152"/>
      <c r="GC155" s="152"/>
      <c r="GD155" s="152"/>
      <c r="GE155" s="152"/>
      <c r="GF155" s="152"/>
      <c r="GG155" s="152"/>
      <c r="GH155" s="152"/>
      <c r="GI155" s="152"/>
      <c r="GJ155" s="152"/>
      <c r="GK155" s="152"/>
      <c r="GL155" s="152"/>
      <c r="GM155" s="152"/>
      <c r="GN155" s="152"/>
      <c r="GO155" s="152"/>
      <c r="GP155" s="152"/>
      <c r="GQ155" s="152"/>
      <c r="GR155" s="152"/>
      <c r="GS155" s="152"/>
      <c r="GT155" s="152"/>
      <c r="GU155" s="152"/>
      <c r="GV155" s="152"/>
      <c r="GW155" s="152"/>
      <c r="GX155" s="152"/>
      <c r="GY155" s="152"/>
      <c r="GZ155" s="152"/>
      <c r="HA155" s="152"/>
      <c r="HB155" s="152"/>
      <c r="HC155" s="152"/>
      <c r="HD155" s="152"/>
      <c r="HE155" s="152"/>
      <c r="HF155" s="152"/>
      <c r="HG155" s="152"/>
      <c r="HH155" s="152"/>
      <c r="HI155" s="152"/>
      <c r="HJ155" s="152"/>
      <c r="HK155" s="152"/>
      <c r="HL155" s="152"/>
      <c r="HM155" s="152"/>
      <c r="HN155" s="152"/>
      <c r="HO155" s="152"/>
      <c r="HP155" s="152"/>
      <c r="HQ155" s="152"/>
      <c r="HR155" s="152"/>
      <c r="HS155" s="152"/>
      <c r="HT155" s="152"/>
      <c r="HU155" s="152"/>
      <c r="HV155" s="152"/>
      <c r="HW155" s="152"/>
      <c r="HX155" s="152"/>
      <c r="HY155" s="152"/>
      <c r="HZ155" s="152"/>
      <c r="IA155" s="152"/>
      <c r="IB155" s="152"/>
      <c r="IC155" s="152"/>
      <c r="ID155" s="152"/>
      <c r="IE155" s="152"/>
      <c r="IF155" s="152"/>
      <c r="IG155" s="152"/>
      <c r="IH155" s="152"/>
      <c r="II155" s="152"/>
      <c r="IJ155" s="152"/>
      <c r="IK155" s="152"/>
      <c r="IL155" s="152"/>
      <c r="IM155" s="152"/>
      <c r="IN155" s="152"/>
      <c r="IO155" s="152"/>
      <c r="IP155" s="152"/>
      <c r="IQ155" s="152"/>
      <c r="IR155" s="152"/>
      <c r="IS155" s="152"/>
      <c r="IT155" s="152"/>
      <c r="IU155" s="152"/>
      <c r="IV155" s="152"/>
    </row>
    <row r="156" customFormat="false" ht="30.65" hidden="false" customHeight="true" outlineLevel="0" collapsed="false">
      <c r="A156" s="141"/>
      <c r="B156" s="141"/>
      <c r="C156" s="35"/>
      <c r="D156" s="35"/>
      <c r="E156" s="35"/>
      <c r="F156" s="87"/>
      <c r="G156" s="29" t="s">
        <v>44</v>
      </c>
      <c r="H156" s="119" t="str">
        <f aca="false">ROUND(H155*81/1000000,2)&amp;" ppm"</f>
        <v>20.41 ppm</v>
      </c>
      <c r="I156" s="31" t="s">
        <v>40</v>
      </c>
      <c r="J156" s="125" t="str">
        <f aca="false">ROUND(J155*81/1000000,2)&amp;" ppm"</f>
        <v>1.17 ppm</v>
      </c>
      <c r="K156" s="39"/>
      <c r="L156" s="86"/>
      <c r="M156" s="40"/>
      <c r="N156" s="30"/>
      <c r="O156" s="31"/>
      <c r="P156" s="32"/>
      <c r="Q156" s="119" t="str">
        <f aca="false">ROUND(Q155*246/1000,2)&amp;" ppb"</f>
        <v>1.6 ppb</v>
      </c>
      <c r="R156" s="31" t="s">
        <v>40</v>
      </c>
      <c r="S156" s="125" t="str">
        <f aca="false">ROUND(S155*246/1000,2)&amp;" ppb"</f>
        <v>0.93 ppb</v>
      </c>
      <c r="T156" s="39"/>
      <c r="U156" s="106"/>
      <c r="V156" s="106"/>
      <c r="W156" s="30"/>
      <c r="X156" s="31"/>
      <c r="Y156" s="40"/>
      <c r="Z156" s="41"/>
      <c r="AA156" s="106"/>
      <c r="AB156" s="106"/>
      <c r="AC156" s="39"/>
      <c r="AD156" s="31"/>
      <c r="AE156" s="40"/>
      <c r="BM156" s="152"/>
      <c r="BN156" s="152"/>
      <c r="BO156" s="152"/>
      <c r="BP156" s="152"/>
      <c r="BQ156" s="152"/>
      <c r="BR156" s="152"/>
      <c r="BS156" s="152"/>
      <c r="BT156" s="152"/>
      <c r="BU156" s="152"/>
      <c r="BV156" s="152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2"/>
      <c r="CH156" s="152"/>
      <c r="CI156" s="152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52"/>
      <c r="CT156" s="152"/>
      <c r="CU156" s="152"/>
      <c r="CV156" s="152"/>
      <c r="CW156" s="152"/>
      <c r="CX156" s="152"/>
      <c r="CY156" s="152"/>
      <c r="CZ156" s="152"/>
      <c r="DA156" s="152"/>
      <c r="DB156" s="152"/>
      <c r="DC156" s="152"/>
      <c r="DD156" s="152"/>
      <c r="DE156" s="152"/>
      <c r="DF156" s="152"/>
      <c r="DG156" s="152"/>
      <c r="DH156" s="152"/>
      <c r="DI156" s="152"/>
      <c r="DJ156" s="152"/>
      <c r="DK156" s="152"/>
      <c r="DL156" s="152"/>
      <c r="DM156" s="152"/>
      <c r="DN156" s="152"/>
      <c r="DO156" s="152"/>
      <c r="DP156" s="152"/>
      <c r="DQ156" s="152"/>
      <c r="DR156" s="152"/>
      <c r="DS156" s="152"/>
      <c r="DT156" s="152"/>
      <c r="DU156" s="152"/>
      <c r="DV156" s="152"/>
      <c r="DW156" s="152"/>
      <c r="DX156" s="152"/>
      <c r="DY156" s="152"/>
      <c r="DZ156" s="152"/>
      <c r="EA156" s="152"/>
      <c r="EB156" s="152"/>
      <c r="EC156" s="152"/>
      <c r="ED156" s="152"/>
      <c r="EE156" s="152"/>
      <c r="EF156" s="152"/>
      <c r="EG156" s="152"/>
      <c r="EH156" s="152"/>
      <c r="EI156" s="152"/>
      <c r="EJ156" s="152"/>
      <c r="EK156" s="152"/>
      <c r="EL156" s="152"/>
      <c r="EM156" s="152"/>
      <c r="EN156" s="152"/>
      <c r="EO156" s="152"/>
      <c r="EP156" s="152"/>
      <c r="EQ156" s="152"/>
      <c r="ER156" s="152"/>
      <c r="ES156" s="152"/>
      <c r="ET156" s="152"/>
      <c r="EU156" s="152"/>
      <c r="EV156" s="152"/>
      <c r="EW156" s="152"/>
      <c r="EX156" s="152"/>
      <c r="EY156" s="152"/>
      <c r="EZ156" s="152"/>
      <c r="FA156" s="152"/>
      <c r="FB156" s="152"/>
      <c r="FC156" s="152"/>
      <c r="FD156" s="152"/>
      <c r="FE156" s="152"/>
      <c r="FF156" s="152"/>
      <c r="FG156" s="152"/>
      <c r="FH156" s="152"/>
      <c r="FI156" s="152"/>
      <c r="FJ156" s="152"/>
      <c r="FK156" s="152"/>
      <c r="FL156" s="152"/>
      <c r="FM156" s="152"/>
      <c r="FN156" s="152"/>
      <c r="FO156" s="152"/>
      <c r="FP156" s="152"/>
      <c r="FQ156" s="152"/>
      <c r="FR156" s="152"/>
      <c r="FS156" s="152"/>
      <c r="FT156" s="152"/>
      <c r="FU156" s="152"/>
      <c r="FV156" s="152"/>
      <c r="FW156" s="152"/>
      <c r="FX156" s="152"/>
      <c r="FY156" s="152"/>
      <c r="FZ156" s="152"/>
      <c r="GA156" s="152"/>
      <c r="GB156" s="152"/>
      <c r="GC156" s="152"/>
      <c r="GD156" s="152"/>
      <c r="GE156" s="152"/>
      <c r="GF156" s="152"/>
      <c r="GG156" s="152"/>
      <c r="GH156" s="152"/>
      <c r="GI156" s="152"/>
      <c r="GJ156" s="152"/>
      <c r="GK156" s="152"/>
      <c r="GL156" s="152"/>
      <c r="GM156" s="152"/>
      <c r="GN156" s="152"/>
      <c r="GO156" s="152"/>
      <c r="GP156" s="152"/>
      <c r="GQ156" s="152"/>
      <c r="GR156" s="152"/>
      <c r="GS156" s="152"/>
      <c r="GT156" s="152"/>
      <c r="GU156" s="152"/>
      <c r="GV156" s="152"/>
      <c r="GW156" s="152"/>
      <c r="GX156" s="152"/>
      <c r="GY156" s="152"/>
      <c r="GZ156" s="152"/>
      <c r="HA156" s="152"/>
      <c r="HB156" s="152"/>
      <c r="HC156" s="152"/>
      <c r="HD156" s="152"/>
      <c r="HE156" s="152"/>
      <c r="HF156" s="152"/>
      <c r="HG156" s="152"/>
      <c r="HH156" s="152"/>
      <c r="HI156" s="152"/>
      <c r="HJ156" s="152"/>
      <c r="HK156" s="152"/>
      <c r="HL156" s="152"/>
      <c r="HM156" s="152"/>
      <c r="HN156" s="152"/>
      <c r="HO156" s="152"/>
      <c r="HP156" s="152"/>
      <c r="HQ156" s="152"/>
      <c r="HR156" s="152"/>
      <c r="HS156" s="152"/>
      <c r="HT156" s="152"/>
      <c r="HU156" s="152"/>
      <c r="HV156" s="152"/>
      <c r="HW156" s="152"/>
      <c r="HX156" s="152"/>
      <c r="HY156" s="152"/>
      <c r="HZ156" s="152"/>
      <c r="IA156" s="152"/>
      <c r="IB156" s="152"/>
      <c r="IC156" s="152"/>
      <c r="ID156" s="152"/>
      <c r="IE156" s="152"/>
      <c r="IF156" s="152"/>
      <c r="IG156" s="152"/>
      <c r="IH156" s="152"/>
      <c r="II156" s="152"/>
      <c r="IJ156" s="152"/>
      <c r="IK156" s="152"/>
      <c r="IL156" s="152"/>
      <c r="IM156" s="152"/>
      <c r="IN156" s="152"/>
      <c r="IO156" s="152"/>
      <c r="IP156" s="152"/>
      <c r="IQ156" s="152"/>
      <c r="IR156" s="152"/>
      <c r="IS156" s="152"/>
      <c r="IT156" s="152"/>
      <c r="IU156" s="152"/>
      <c r="IV156" s="152"/>
    </row>
    <row r="157" customFormat="false" ht="34.3" hidden="false" customHeight="true" outlineLevel="0" collapsed="false">
      <c r="A157" s="148" t="s">
        <v>747</v>
      </c>
      <c r="B157" s="43" t="s">
        <v>748</v>
      </c>
      <c r="C157" s="44" t="s">
        <v>749</v>
      </c>
      <c r="D157" s="45" t="n">
        <v>16.479</v>
      </c>
      <c r="E157" s="82" t="s">
        <v>750</v>
      </c>
      <c r="F157" s="47" t="n">
        <v>45348</v>
      </c>
      <c r="G157" s="48" t="s">
        <v>635</v>
      </c>
      <c r="H157" s="128"/>
      <c r="I157" s="129" t="s">
        <v>27</v>
      </c>
      <c r="J157" s="130"/>
      <c r="K157" s="128"/>
      <c r="L157" s="129" t="s">
        <v>28</v>
      </c>
      <c r="M157" s="130"/>
      <c r="N157" s="128"/>
      <c r="O157" s="129" t="s">
        <v>29</v>
      </c>
      <c r="P157" s="130"/>
      <c r="Q157" s="128"/>
      <c r="R157" s="129" t="s">
        <v>30</v>
      </c>
      <c r="S157" s="130"/>
      <c r="T157" s="131"/>
      <c r="U157" s="129" t="s">
        <v>636</v>
      </c>
      <c r="V157" s="130"/>
      <c r="W157" s="128"/>
      <c r="X157" s="129" t="s">
        <v>32</v>
      </c>
      <c r="Y157" s="130"/>
      <c r="Z157" s="128"/>
      <c r="AA157" s="129" t="s">
        <v>637</v>
      </c>
      <c r="AB157" s="130"/>
      <c r="AC157" s="132" t="s">
        <v>34</v>
      </c>
      <c r="AD157" s="132"/>
      <c r="AE157" s="132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52"/>
      <c r="CT157" s="152"/>
      <c r="CU157" s="152"/>
      <c r="CV157" s="152"/>
      <c r="CW157" s="152"/>
      <c r="CX157" s="152"/>
      <c r="CY157" s="152"/>
      <c r="CZ157" s="152"/>
      <c r="DA157" s="152"/>
      <c r="DB157" s="152"/>
      <c r="DC157" s="152"/>
      <c r="DD157" s="152"/>
      <c r="DE157" s="152"/>
      <c r="DF157" s="152"/>
      <c r="DG157" s="152"/>
      <c r="DH157" s="152"/>
      <c r="DI157" s="152"/>
      <c r="DJ157" s="152"/>
      <c r="DK157" s="152"/>
      <c r="DL157" s="152"/>
      <c r="DM157" s="152"/>
      <c r="DN157" s="152"/>
      <c r="DO157" s="152"/>
      <c r="DP157" s="152"/>
      <c r="DQ157" s="152"/>
      <c r="DR157" s="152"/>
      <c r="DS157" s="152"/>
      <c r="DT157" s="152"/>
      <c r="DU157" s="152"/>
      <c r="DV157" s="152"/>
      <c r="DW157" s="152"/>
      <c r="DX157" s="152"/>
      <c r="DY157" s="152"/>
      <c r="DZ157" s="152"/>
      <c r="EA157" s="152"/>
      <c r="EB157" s="152"/>
      <c r="EC157" s="152"/>
      <c r="ED157" s="152"/>
      <c r="EE157" s="152"/>
      <c r="EF157" s="152"/>
      <c r="EG157" s="152"/>
      <c r="EH157" s="152"/>
      <c r="EI157" s="152"/>
      <c r="EJ157" s="152"/>
      <c r="EK157" s="152"/>
      <c r="EL157" s="152"/>
      <c r="EM157" s="152"/>
      <c r="EN157" s="152"/>
      <c r="EO157" s="152"/>
      <c r="EP157" s="152"/>
      <c r="EQ157" s="152"/>
      <c r="ER157" s="152"/>
      <c r="ES157" s="152"/>
      <c r="ET157" s="152"/>
      <c r="EU157" s="152"/>
      <c r="EV157" s="152"/>
      <c r="EW157" s="152"/>
      <c r="EX157" s="152"/>
      <c r="EY157" s="152"/>
      <c r="EZ157" s="152"/>
      <c r="FA157" s="152"/>
      <c r="FB157" s="152"/>
      <c r="FC157" s="152"/>
      <c r="FD157" s="152"/>
      <c r="FE157" s="152"/>
      <c r="FF157" s="152"/>
      <c r="FG157" s="152"/>
      <c r="FH157" s="152"/>
      <c r="FI157" s="152"/>
      <c r="FJ157" s="152"/>
      <c r="FK157" s="152"/>
      <c r="FL157" s="152"/>
      <c r="FM157" s="152"/>
      <c r="FN157" s="152"/>
      <c r="FO157" s="152"/>
      <c r="FP157" s="152"/>
      <c r="FQ157" s="152"/>
      <c r="FR157" s="152"/>
      <c r="FS157" s="152"/>
      <c r="FT157" s="152"/>
      <c r="FU157" s="152"/>
      <c r="FV157" s="152"/>
      <c r="FW157" s="152"/>
      <c r="FX157" s="152"/>
      <c r="FY157" s="152"/>
      <c r="FZ157" s="152"/>
      <c r="GA157" s="152"/>
      <c r="GB157" s="152"/>
      <c r="GC157" s="152"/>
      <c r="GD157" s="152"/>
      <c r="GE157" s="152"/>
      <c r="GF157" s="152"/>
      <c r="GG157" s="152"/>
      <c r="GH157" s="152"/>
      <c r="GI157" s="152"/>
      <c r="GJ157" s="152"/>
      <c r="GK157" s="152"/>
      <c r="GL157" s="152"/>
      <c r="GM157" s="152"/>
      <c r="GN157" s="152"/>
      <c r="GO157" s="152"/>
      <c r="GP157" s="152"/>
      <c r="GQ157" s="152"/>
      <c r="GR157" s="152"/>
      <c r="GS157" s="152"/>
      <c r="GT157" s="152"/>
      <c r="GU157" s="152"/>
      <c r="GV157" s="152"/>
      <c r="GW157" s="152"/>
      <c r="GX157" s="152"/>
      <c r="GY157" s="152"/>
      <c r="GZ157" s="152"/>
      <c r="HA157" s="152"/>
      <c r="HB157" s="152"/>
      <c r="HC157" s="152"/>
      <c r="HD157" s="152"/>
      <c r="HE157" s="152"/>
      <c r="HF157" s="152"/>
      <c r="HG157" s="152"/>
      <c r="HH157" s="152"/>
      <c r="HI157" s="152"/>
      <c r="HJ157" s="152"/>
      <c r="HK157" s="152"/>
      <c r="HL157" s="152"/>
      <c r="HM157" s="152"/>
      <c r="HN157" s="152"/>
      <c r="HO157" s="152"/>
      <c r="HP157" s="152"/>
      <c r="HQ157" s="152"/>
      <c r="HR157" s="152"/>
      <c r="HS157" s="152"/>
      <c r="HT157" s="152"/>
      <c r="HU157" s="152"/>
      <c r="HV157" s="152"/>
      <c r="HW157" s="152"/>
      <c r="HX157" s="152"/>
      <c r="HY157" s="152"/>
      <c r="HZ157" s="152"/>
      <c r="IA157" s="152"/>
      <c r="IB157" s="152"/>
      <c r="IC157" s="152"/>
      <c r="ID157" s="152"/>
      <c r="IE157" s="152"/>
      <c r="IF157" s="152"/>
      <c r="IG157" s="152"/>
      <c r="IH157" s="152"/>
      <c r="II157" s="152"/>
      <c r="IJ157" s="152"/>
      <c r="IK157" s="152"/>
      <c r="IL157" s="152"/>
      <c r="IM157" s="152"/>
      <c r="IN157" s="152"/>
      <c r="IO157" s="152"/>
      <c r="IP157" s="152"/>
      <c r="IQ157" s="152"/>
      <c r="IR157" s="152"/>
      <c r="IS157" s="152"/>
      <c r="IT157" s="152"/>
      <c r="IU157" s="152"/>
      <c r="IV157" s="152"/>
      <c r="IW157" s="152"/>
    </row>
    <row r="158" customFormat="false" ht="29.05" hidden="false" customHeight="true" outlineLevel="0" collapsed="false">
      <c r="A158" s="142" t="s">
        <v>751</v>
      </c>
      <c r="B158" s="142" t="s">
        <v>752</v>
      </c>
      <c r="C158" s="142"/>
      <c r="D158" s="142"/>
      <c r="E158" s="142"/>
      <c r="F158" s="143" t="n">
        <v>45366</v>
      </c>
      <c r="G158" s="48" t="s">
        <v>39</v>
      </c>
      <c r="H158" s="52" t="s">
        <v>753</v>
      </c>
      <c r="I158" s="153"/>
      <c r="J158" s="51"/>
      <c r="K158" s="52" t="s">
        <v>754</v>
      </c>
      <c r="L158" s="153"/>
      <c r="M158" s="51"/>
      <c r="N158" s="49" t="n">
        <v>4.385</v>
      </c>
      <c r="O158" s="50" t="s">
        <v>40</v>
      </c>
      <c r="P158" s="51" t="n">
        <v>2.119</v>
      </c>
      <c r="Q158" s="52" t="n">
        <v>3.69</v>
      </c>
      <c r="R158" s="153" t="s">
        <v>40</v>
      </c>
      <c r="S158" s="51" t="n">
        <v>9.168</v>
      </c>
      <c r="T158" s="49" t="n">
        <v>797.35</v>
      </c>
      <c r="U158" s="50" t="s">
        <v>40</v>
      </c>
      <c r="V158" s="51" t="n">
        <v>407.9</v>
      </c>
      <c r="W158" s="52" t="s">
        <v>755</v>
      </c>
      <c r="X158" s="154"/>
      <c r="Y158" s="51"/>
      <c r="Z158" s="52" t="s">
        <v>756</v>
      </c>
      <c r="AA158" s="153"/>
      <c r="AB158" s="51"/>
      <c r="AC158" s="55"/>
      <c r="AD158" s="55"/>
      <c r="AE158" s="55"/>
      <c r="BM158" s="152"/>
      <c r="BN158" s="152"/>
      <c r="BO158" s="152"/>
      <c r="BP158" s="152"/>
      <c r="BQ158" s="152"/>
      <c r="BR158" s="152"/>
      <c r="BS158" s="152"/>
      <c r="BT158" s="152"/>
      <c r="BU158" s="152"/>
      <c r="BV158" s="152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2"/>
      <c r="CH158" s="152"/>
      <c r="CI158" s="152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52"/>
      <c r="CT158" s="152"/>
      <c r="CU158" s="152"/>
      <c r="CV158" s="152"/>
      <c r="CW158" s="152"/>
      <c r="CX158" s="152"/>
      <c r="CY158" s="152"/>
      <c r="CZ158" s="152"/>
      <c r="DA158" s="152"/>
      <c r="DB158" s="152"/>
      <c r="DC158" s="152"/>
      <c r="DD158" s="152"/>
      <c r="DE158" s="152"/>
      <c r="DF158" s="152"/>
      <c r="DG158" s="152"/>
      <c r="DH158" s="152"/>
      <c r="DI158" s="152"/>
      <c r="DJ158" s="152"/>
      <c r="DK158" s="152"/>
      <c r="DL158" s="152"/>
      <c r="DM158" s="152"/>
      <c r="DN158" s="152"/>
      <c r="DO158" s="152"/>
      <c r="DP158" s="152"/>
      <c r="DQ158" s="152"/>
      <c r="DR158" s="152"/>
      <c r="DS158" s="152"/>
      <c r="DT158" s="152"/>
      <c r="DU158" s="152"/>
      <c r="DV158" s="152"/>
      <c r="DW158" s="152"/>
      <c r="DX158" s="152"/>
      <c r="DY158" s="152"/>
      <c r="DZ158" s="152"/>
      <c r="EA158" s="152"/>
      <c r="EB158" s="152"/>
      <c r="EC158" s="152"/>
      <c r="ED158" s="152"/>
      <c r="EE158" s="152"/>
      <c r="EF158" s="152"/>
      <c r="EG158" s="152"/>
      <c r="EH158" s="152"/>
      <c r="EI158" s="152"/>
      <c r="EJ158" s="152"/>
      <c r="EK158" s="152"/>
      <c r="EL158" s="152"/>
      <c r="EM158" s="152"/>
      <c r="EN158" s="152"/>
      <c r="EO158" s="152"/>
      <c r="EP158" s="152"/>
      <c r="EQ158" s="152"/>
      <c r="ER158" s="152"/>
      <c r="ES158" s="152"/>
      <c r="ET158" s="152"/>
      <c r="EU158" s="152"/>
      <c r="EV158" s="152"/>
      <c r="EW158" s="152"/>
      <c r="EX158" s="152"/>
      <c r="EY158" s="152"/>
      <c r="EZ158" s="152"/>
      <c r="FA158" s="152"/>
      <c r="FB158" s="152"/>
      <c r="FC158" s="152"/>
      <c r="FD158" s="152"/>
      <c r="FE158" s="152"/>
      <c r="FF158" s="152"/>
      <c r="FG158" s="152"/>
      <c r="FH158" s="152"/>
      <c r="FI158" s="152"/>
      <c r="FJ158" s="152"/>
      <c r="FK158" s="152"/>
      <c r="FL158" s="152"/>
      <c r="FM158" s="152"/>
      <c r="FN158" s="152"/>
      <c r="FO158" s="152"/>
      <c r="FP158" s="152"/>
      <c r="FQ158" s="152"/>
      <c r="FR158" s="152"/>
      <c r="FS158" s="152"/>
      <c r="FT158" s="152"/>
      <c r="FU158" s="152"/>
      <c r="FV158" s="152"/>
      <c r="FW158" s="152"/>
      <c r="FX158" s="152"/>
      <c r="FY158" s="152"/>
      <c r="FZ158" s="152"/>
      <c r="GA158" s="152"/>
      <c r="GB158" s="152"/>
      <c r="GC158" s="152"/>
      <c r="GD158" s="152"/>
      <c r="GE158" s="152"/>
      <c r="GF158" s="152"/>
      <c r="GG158" s="152"/>
      <c r="GH158" s="152"/>
      <c r="GI158" s="152"/>
      <c r="GJ158" s="152"/>
      <c r="GK158" s="152"/>
      <c r="GL158" s="152"/>
      <c r="GM158" s="152"/>
      <c r="GN158" s="152"/>
      <c r="GO158" s="152"/>
      <c r="GP158" s="152"/>
      <c r="GQ158" s="152"/>
      <c r="GR158" s="152"/>
      <c r="GS158" s="152"/>
      <c r="GT158" s="152"/>
      <c r="GU158" s="152"/>
      <c r="GV158" s="152"/>
      <c r="GW158" s="152"/>
      <c r="GX158" s="152"/>
      <c r="GY158" s="152"/>
      <c r="GZ158" s="152"/>
      <c r="HA158" s="152"/>
      <c r="HB158" s="152"/>
      <c r="HC158" s="152"/>
      <c r="HD158" s="152"/>
      <c r="HE158" s="152"/>
      <c r="HF158" s="152"/>
      <c r="HG158" s="152"/>
      <c r="HH158" s="152"/>
      <c r="HI158" s="152"/>
      <c r="HJ158" s="152"/>
      <c r="HK158" s="152"/>
      <c r="HL158" s="152"/>
      <c r="HM158" s="152"/>
      <c r="HN158" s="152"/>
      <c r="HO158" s="152"/>
      <c r="HP158" s="152"/>
      <c r="HQ158" s="152"/>
      <c r="HR158" s="152"/>
      <c r="HS158" s="152"/>
      <c r="HT158" s="152"/>
      <c r="HU158" s="152"/>
      <c r="HV158" s="152"/>
      <c r="HW158" s="152"/>
      <c r="HX158" s="152"/>
      <c r="HY158" s="152"/>
      <c r="HZ158" s="152"/>
      <c r="IA158" s="152"/>
      <c r="IB158" s="152"/>
      <c r="IC158" s="152"/>
      <c r="ID158" s="152"/>
      <c r="IE158" s="152"/>
      <c r="IF158" s="152"/>
      <c r="IG158" s="152"/>
      <c r="IH158" s="152"/>
      <c r="II158" s="152"/>
      <c r="IJ158" s="152"/>
      <c r="IK158" s="152"/>
      <c r="IL158" s="152"/>
      <c r="IM158" s="152"/>
      <c r="IN158" s="152"/>
      <c r="IO158" s="152"/>
      <c r="IP158" s="152"/>
      <c r="IQ158" s="152"/>
      <c r="IR158" s="152"/>
      <c r="IS158" s="152"/>
      <c r="IT158" s="152"/>
      <c r="IU158" s="152"/>
      <c r="IV158" s="152"/>
      <c r="IW158" s="152"/>
    </row>
    <row r="159" customFormat="false" ht="28.4" hidden="false" customHeight="true" outlineLevel="0" collapsed="false">
      <c r="A159" s="142"/>
      <c r="B159" s="155"/>
      <c r="C159" s="142"/>
      <c r="D159" s="142"/>
      <c r="E159" s="142"/>
      <c r="F159" s="143"/>
      <c r="G159" s="48" t="s">
        <v>44</v>
      </c>
      <c r="H159" s="111" t="str">
        <f aca="false">"&lt;"&amp;ROUND(RIGHT(H158,LEN(H158)-1)*81/1000,2)&amp;" ppb"</f>
        <v>&lt;0.73 ppb</v>
      </c>
      <c r="I159" s="153"/>
      <c r="J159" s="127"/>
      <c r="K159" s="111" t="str">
        <f aca="false">"&lt;"&amp;ROUND(RIGHT(K158,LEN(K158)-1)*81/1000,2)&amp;" ppb"</f>
        <v>&lt;21.6 ppb</v>
      </c>
      <c r="L159" s="153"/>
      <c r="M159" s="127"/>
      <c r="N159" s="111" t="str">
        <f aca="false">ROUND(N158*1760/1000,2)&amp;" ppb"</f>
        <v>7.72 ppb</v>
      </c>
      <c r="O159" s="50" t="s">
        <v>40</v>
      </c>
      <c r="P159" s="127" t="str">
        <f aca="false">ROUND(P158*1760/1000,2)&amp;" ppb"</f>
        <v>3.73 ppb</v>
      </c>
      <c r="Q159" s="111" t="str">
        <f aca="false">ROUND(Q158*246/1000,2)&amp;" ppb"</f>
        <v>0.91 ppb</v>
      </c>
      <c r="R159" s="50" t="s">
        <v>40</v>
      </c>
      <c r="S159" s="127" t="str">
        <f aca="false">ROUND(S158*246/1000,2)&amp;" ppb"</f>
        <v>2.26 ppb</v>
      </c>
      <c r="T159" s="111" t="str">
        <f aca="false">ROUND(T158*32300/1000000,2)&amp;" ppm"</f>
        <v>25.75 ppm</v>
      </c>
      <c r="U159" s="50" t="s">
        <v>40</v>
      </c>
      <c r="V159" s="127" t="str">
        <f aca="false">ROUND(V158*32300/1000000,2)&amp;" ppm"</f>
        <v>13.18 ppm</v>
      </c>
      <c r="W159" s="156"/>
      <c r="X159" s="153"/>
      <c r="Y159" s="97"/>
      <c r="Z159" s="156"/>
      <c r="AA159" s="153"/>
      <c r="AB159" s="97"/>
      <c r="AC159" s="61"/>
      <c r="AD159" s="153"/>
      <c r="AE159" s="6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52"/>
      <c r="CT159" s="152"/>
      <c r="CU159" s="152"/>
      <c r="CV159" s="152"/>
      <c r="CW159" s="152"/>
      <c r="CX159" s="152"/>
      <c r="CY159" s="152"/>
      <c r="CZ159" s="152"/>
      <c r="DA159" s="152"/>
      <c r="DB159" s="152"/>
      <c r="DC159" s="152"/>
      <c r="DD159" s="152"/>
      <c r="DE159" s="152"/>
      <c r="DF159" s="152"/>
      <c r="DG159" s="152"/>
      <c r="DH159" s="152"/>
      <c r="DI159" s="152"/>
      <c r="DJ159" s="152"/>
      <c r="DK159" s="152"/>
      <c r="DL159" s="152"/>
      <c r="DM159" s="152"/>
      <c r="DN159" s="152"/>
      <c r="DO159" s="152"/>
      <c r="DP159" s="152"/>
      <c r="DQ159" s="152"/>
      <c r="DR159" s="152"/>
      <c r="DS159" s="152"/>
      <c r="DT159" s="152"/>
      <c r="DU159" s="152"/>
      <c r="DV159" s="152"/>
      <c r="DW159" s="152"/>
      <c r="DX159" s="152"/>
      <c r="DY159" s="152"/>
      <c r="DZ159" s="152"/>
      <c r="EA159" s="152"/>
      <c r="EB159" s="152"/>
      <c r="EC159" s="152"/>
      <c r="ED159" s="152"/>
      <c r="EE159" s="152"/>
      <c r="EF159" s="152"/>
      <c r="EG159" s="152"/>
      <c r="EH159" s="152"/>
      <c r="EI159" s="152"/>
      <c r="EJ159" s="152"/>
      <c r="EK159" s="152"/>
      <c r="EL159" s="152"/>
      <c r="EM159" s="152"/>
      <c r="EN159" s="152"/>
      <c r="EO159" s="152"/>
      <c r="EP159" s="152"/>
      <c r="EQ159" s="152"/>
      <c r="ER159" s="152"/>
      <c r="ES159" s="152"/>
      <c r="ET159" s="152"/>
      <c r="EU159" s="152"/>
      <c r="EV159" s="152"/>
      <c r="EW159" s="152"/>
      <c r="EX159" s="152"/>
      <c r="EY159" s="152"/>
      <c r="EZ159" s="152"/>
      <c r="FA159" s="152"/>
      <c r="FB159" s="152"/>
      <c r="FC159" s="152"/>
      <c r="FD159" s="152"/>
      <c r="FE159" s="152"/>
      <c r="FF159" s="152"/>
      <c r="FG159" s="152"/>
      <c r="FH159" s="152"/>
      <c r="FI159" s="152"/>
      <c r="FJ159" s="152"/>
      <c r="FK159" s="152"/>
      <c r="FL159" s="152"/>
      <c r="FM159" s="152"/>
      <c r="FN159" s="152"/>
      <c r="FO159" s="152"/>
      <c r="FP159" s="152"/>
      <c r="FQ159" s="152"/>
      <c r="FR159" s="152"/>
      <c r="FS159" s="152"/>
      <c r="FT159" s="152"/>
      <c r="FU159" s="152"/>
      <c r="FV159" s="152"/>
      <c r="FW159" s="152"/>
      <c r="FX159" s="152"/>
      <c r="FY159" s="152"/>
      <c r="FZ159" s="152"/>
      <c r="GA159" s="152"/>
      <c r="GB159" s="152"/>
      <c r="GC159" s="152"/>
      <c r="GD159" s="152"/>
      <c r="GE159" s="152"/>
      <c r="GF159" s="152"/>
      <c r="GG159" s="152"/>
      <c r="GH159" s="152"/>
      <c r="GI159" s="152"/>
      <c r="GJ159" s="152"/>
      <c r="GK159" s="152"/>
      <c r="GL159" s="152"/>
      <c r="GM159" s="152"/>
      <c r="GN159" s="152"/>
      <c r="GO159" s="152"/>
      <c r="GP159" s="152"/>
      <c r="GQ159" s="152"/>
      <c r="GR159" s="152"/>
      <c r="GS159" s="152"/>
      <c r="GT159" s="152"/>
      <c r="GU159" s="152"/>
      <c r="GV159" s="152"/>
      <c r="GW159" s="152"/>
      <c r="GX159" s="152"/>
      <c r="GY159" s="152"/>
      <c r="GZ159" s="152"/>
      <c r="HA159" s="152"/>
      <c r="HB159" s="152"/>
      <c r="HC159" s="152"/>
      <c r="HD159" s="152"/>
      <c r="HE159" s="152"/>
      <c r="HF159" s="152"/>
      <c r="HG159" s="152"/>
      <c r="HH159" s="152"/>
      <c r="HI159" s="152"/>
      <c r="HJ159" s="152"/>
      <c r="HK159" s="152"/>
      <c r="HL159" s="152"/>
      <c r="HM159" s="152"/>
      <c r="HN159" s="152"/>
      <c r="HO159" s="152"/>
      <c r="HP159" s="152"/>
      <c r="HQ159" s="152"/>
      <c r="HR159" s="152"/>
      <c r="HS159" s="152"/>
      <c r="HT159" s="152"/>
      <c r="HU159" s="152"/>
      <c r="HV159" s="152"/>
      <c r="HW159" s="152"/>
      <c r="HX159" s="152"/>
      <c r="HY159" s="152"/>
      <c r="HZ159" s="152"/>
      <c r="IA159" s="152"/>
      <c r="IB159" s="152"/>
      <c r="IC159" s="152"/>
      <c r="ID159" s="152"/>
      <c r="IE159" s="152"/>
      <c r="IF159" s="152"/>
      <c r="IG159" s="152"/>
      <c r="IH159" s="152"/>
      <c r="II159" s="152"/>
      <c r="IJ159" s="152"/>
      <c r="IK159" s="152"/>
      <c r="IL159" s="152"/>
      <c r="IM159" s="152"/>
      <c r="IN159" s="152"/>
      <c r="IO159" s="152"/>
      <c r="IP159" s="152"/>
      <c r="IQ159" s="152"/>
      <c r="IR159" s="152"/>
      <c r="IS159" s="152"/>
      <c r="IT159" s="152"/>
      <c r="IU159" s="152"/>
      <c r="IV159" s="152"/>
      <c r="IW159" s="152"/>
    </row>
    <row r="160" customFormat="false" ht="30" hidden="false" customHeight="true" outlineLevel="0" collapsed="false">
      <c r="A160" s="142"/>
      <c r="B160" s="155"/>
      <c r="C160" s="142"/>
      <c r="D160" s="142"/>
      <c r="E160" s="142"/>
      <c r="F160" s="143"/>
      <c r="G160" s="48" t="s">
        <v>635</v>
      </c>
      <c r="H160" s="136" t="s">
        <v>646</v>
      </c>
      <c r="I160" s="136"/>
      <c r="J160" s="136"/>
      <c r="K160" s="128"/>
      <c r="L160" s="129" t="s">
        <v>647</v>
      </c>
      <c r="M160" s="130"/>
      <c r="N160" s="137"/>
      <c r="O160" s="129" t="s">
        <v>648</v>
      </c>
      <c r="P160" s="138"/>
      <c r="Q160" s="137"/>
      <c r="R160" s="129" t="s">
        <v>649</v>
      </c>
      <c r="S160" s="138"/>
      <c r="T160" s="131"/>
      <c r="U160" s="129"/>
      <c r="V160" s="139"/>
      <c r="W160" s="131"/>
      <c r="X160" s="129"/>
      <c r="Y160" s="139"/>
      <c r="Z160" s="131"/>
      <c r="AA160" s="129"/>
      <c r="AB160" s="139"/>
      <c r="AC160" s="128"/>
      <c r="AD160" s="129"/>
      <c r="AE160" s="130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52"/>
      <c r="CT160" s="152"/>
      <c r="CU160" s="152"/>
      <c r="CV160" s="152"/>
      <c r="CW160" s="152"/>
      <c r="CX160" s="152"/>
      <c r="CY160" s="152"/>
      <c r="CZ160" s="152"/>
      <c r="DA160" s="152"/>
      <c r="DB160" s="152"/>
      <c r="DC160" s="152"/>
      <c r="DD160" s="152"/>
      <c r="DE160" s="152"/>
      <c r="DF160" s="152"/>
      <c r="DG160" s="152"/>
      <c r="DH160" s="152"/>
      <c r="DI160" s="152"/>
      <c r="DJ160" s="152"/>
      <c r="DK160" s="152"/>
      <c r="DL160" s="152"/>
      <c r="DM160" s="152"/>
      <c r="DN160" s="152"/>
      <c r="DO160" s="152"/>
      <c r="DP160" s="152"/>
      <c r="DQ160" s="152"/>
      <c r="DR160" s="152"/>
      <c r="DS160" s="152"/>
      <c r="DT160" s="152"/>
      <c r="DU160" s="152"/>
      <c r="DV160" s="152"/>
      <c r="DW160" s="152"/>
      <c r="DX160" s="152"/>
      <c r="DY160" s="152"/>
      <c r="DZ160" s="152"/>
      <c r="EA160" s="152"/>
      <c r="EB160" s="152"/>
      <c r="EC160" s="152"/>
      <c r="ED160" s="152"/>
      <c r="EE160" s="152"/>
      <c r="EF160" s="152"/>
      <c r="EG160" s="152"/>
      <c r="EH160" s="152"/>
      <c r="EI160" s="152"/>
      <c r="EJ160" s="152"/>
      <c r="EK160" s="152"/>
      <c r="EL160" s="152"/>
      <c r="EM160" s="152"/>
      <c r="EN160" s="152"/>
      <c r="EO160" s="152"/>
      <c r="EP160" s="152"/>
      <c r="EQ160" s="152"/>
      <c r="ER160" s="152"/>
      <c r="ES160" s="152"/>
      <c r="ET160" s="152"/>
      <c r="EU160" s="152"/>
      <c r="EV160" s="152"/>
      <c r="EW160" s="152"/>
      <c r="EX160" s="152"/>
      <c r="EY160" s="152"/>
      <c r="EZ160" s="152"/>
      <c r="FA160" s="152"/>
      <c r="FB160" s="152"/>
      <c r="FC160" s="152"/>
      <c r="FD160" s="152"/>
      <c r="FE160" s="152"/>
      <c r="FF160" s="152"/>
      <c r="FG160" s="152"/>
      <c r="FH160" s="152"/>
      <c r="FI160" s="152"/>
      <c r="FJ160" s="152"/>
      <c r="FK160" s="152"/>
      <c r="FL160" s="152"/>
      <c r="FM160" s="152"/>
      <c r="FN160" s="152"/>
      <c r="FO160" s="152"/>
      <c r="FP160" s="152"/>
      <c r="FQ160" s="152"/>
      <c r="FR160" s="152"/>
      <c r="FS160" s="152"/>
      <c r="FT160" s="152"/>
      <c r="FU160" s="152"/>
      <c r="FV160" s="152"/>
      <c r="FW160" s="152"/>
      <c r="FX160" s="152"/>
      <c r="FY160" s="152"/>
      <c r="FZ160" s="152"/>
      <c r="GA160" s="152"/>
      <c r="GB160" s="152"/>
      <c r="GC160" s="152"/>
      <c r="GD160" s="152"/>
      <c r="GE160" s="152"/>
      <c r="GF160" s="152"/>
      <c r="GG160" s="152"/>
      <c r="GH160" s="152"/>
      <c r="GI160" s="152"/>
      <c r="GJ160" s="152"/>
      <c r="GK160" s="152"/>
      <c r="GL160" s="152"/>
      <c r="GM160" s="152"/>
      <c r="GN160" s="152"/>
      <c r="GO160" s="152"/>
      <c r="GP160" s="152"/>
      <c r="GQ160" s="152"/>
      <c r="GR160" s="152"/>
      <c r="GS160" s="152"/>
      <c r="GT160" s="152"/>
      <c r="GU160" s="152"/>
      <c r="GV160" s="152"/>
      <c r="GW160" s="152"/>
      <c r="GX160" s="152"/>
      <c r="GY160" s="152"/>
      <c r="GZ160" s="152"/>
      <c r="HA160" s="152"/>
      <c r="HB160" s="152"/>
      <c r="HC160" s="152"/>
      <c r="HD160" s="152"/>
      <c r="HE160" s="152"/>
      <c r="HF160" s="152"/>
      <c r="HG160" s="152"/>
      <c r="HH160" s="152"/>
      <c r="HI160" s="152"/>
      <c r="HJ160" s="152"/>
      <c r="HK160" s="152"/>
      <c r="HL160" s="152"/>
      <c r="HM160" s="152"/>
      <c r="HN160" s="152"/>
      <c r="HO160" s="152"/>
      <c r="HP160" s="152"/>
      <c r="HQ160" s="152"/>
      <c r="HR160" s="152"/>
      <c r="HS160" s="152"/>
      <c r="HT160" s="152"/>
      <c r="HU160" s="152"/>
      <c r="HV160" s="152"/>
      <c r="HW160" s="152"/>
      <c r="HX160" s="152"/>
      <c r="HY160" s="152"/>
      <c r="HZ160" s="152"/>
      <c r="IA160" s="152"/>
      <c r="IB160" s="152"/>
      <c r="IC160" s="152"/>
      <c r="ID160" s="152"/>
      <c r="IE160" s="152"/>
      <c r="IF160" s="152"/>
      <c r="IG160" s="152"/>
      <c r="IH160" s="152"/>
      <c r="II160" s="152"/>
      <c r="IJ160" s="152"/>
      <c r="IK160" s="152"/>
      <c r="IL160" s="152"/>
      <c r="IM160" s="152"/>
      <c r="IN160" s="152"/>
      <c r="IO160" s="152"/>
      <c r="IP160" s="152"/>
      <c r="IQ160" s="152"/>
      <c r="IR160" s="152"/>
      <c r="IS160" s="152"/>
      <c r="IT160" s="152"/>
      <c r="IU160" s="152"/>
      <c r="IV160" s="152"/>
      <c r="IW160" s="152"/>
    </row>
    <row r="161" customFormat="false" ht="27.6" hidden="false" customHeight="true" outlineLevel="0" collapsed="false">
      <c r="A161" s="145"/>
      <c r="B161" s="142"/>
      <c r="C161" s="142"/>
      <c r="D161" s="142"/>
      <c r="E161" s="142"/>
      <c r="F161" s="143"/>
      <c r="G161" s="48" t="s">
        <v>39</v>
      </c>
      <c r="H161" s="52" t="s">
        <v>757</v>
      </c>
      <c r="I161" s="154"/>
      <c r="J161" s="51"/>
      <c r="K161" s="52" t="s">
        <v>758</v>
      </c>
      <c r="L161" s="154"/>
      <c r="M161" s="150"/>
      <c r="N161" s="52" t="s">
        <v>759</v>
      </c>
      <c r="O161" s="154"/>
      <c r="P161" s="51"/>
      <c r="Q161" s="49" t="n">
        <v>38.57</v>
      </c>
      <c r="R161" s="84" t="s">
        <v>40</v>
      </c>
      <c r="S161" s="51" t="n">
        <v>16.4</v>
      </c>
      <c r="T161" s="49"/>
      <c r="U161" s="153"/>
      <c r="V161" s="51"/>
      <c r="W161" s="49"/>
      <c r="X161" s="153"/>
      <c r="Y161" s="51"/>
      <c r="Z161" s="61"/>
      <c r="AA161" s="61"/>
      <c r="AB161" s="61"/>
      <c r="AC161" s="156"/>
      <c r="AD161" s="153"/>
      <c r="AE161" s="51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52"/>
      <c r="CT161" s="152"/>
      <c r="CU161" s="152"/>
      <c r="CV161" s="152"/>
      <c r="CW161" s="152"/>
      <c r="CX161" s="152"/>
      <c r="CY161" s="152"/>
      <c r="CZ161" s="152"/>
      <c r="DA161" s="152"/>
      <c r="DB161" s="152"/>
      <c r="DC161" s="152"/>
      <c r="DD161" s="152"/>
      <c r="DE161" s="152"/>
      <c r="DF161" s="152"/>
      <c r="DG161" s="152"/>
      <c r="DH161" s="152"/>
      <c r="DI161" s="152"/>
      <c r="DJ161" s="152"/>
      <c r="DK161" s="152"/>
      <c r="DL161" s="152"/>
      <c r="DM161" s="152"/>
      <c r="DN161" s="152"/>
      <c r="DO161" s="152"/>
      <c r="DP161" s="152"/>
      <c r="DQ161" s="152"/>
      <c r="DR161" s="152"/>
      <c r="DS161" s="152"/>
      <c r="DT161" s="152"/>
      <c r="DU161" s="152"/>
      <c r="DV161" s="152"/>
      <c r="DW161" s="152"/>
      <c r="DX161" s="152"/>
      <c r="DY161" s="152"/>
      <c r="DZ161" s="152"/>
      <c r="EA161" s="152"/>
      <c r="EB161" s="152"/>
      <c r="EC161" s="152"/>
      <c r="ED161" s="152"/>
      <c r="EE161" s="152"/>
      <c r="EF161" s="152"/>
      <c r="EG161" s="152"/>
      <c r="EH161" s="152"/>
      <c r="EI161" s="152"/>
      <c r="EJ161" s="152"/>
      <c r="EK161" s="152"/>
      <c r="EL161" s="152"/>
      <c r="EM161" s="152"/>
      <c r="EN161" s="152"/>
      <c r="EO161" s="152"/>
      <c r="EP161" s="152"/>
      <c r="EQ161" s="152"/>
      <c r="ER161" s="152"/>
      <c r="ES161" s="152"/>
      <c r="ET161" s="152"/>
      <c r="EU161" s="152"/>
      <c r="EV161" s="152"/>
      <c r="EW161" s="152"/>
      <c r="EX161" s="152"/>
      <c r="EY161" s="152"/>
      <c r="EZ161" s="152"/>
      <c r="FA161" s="152"/>
      <c r="FB161" s="152"/>
      <c r="FC161" s="152"/>
      <c r="FD161" s="152"/>
      <c r="FE161" s="152"/>
      <c r="FF161" s="152"/>
      <c r="FG161" s="152"/>
      <c r="FH161" s="152"/>
      <c r="FI161" s="152"/>
      <c r="FJ161" s="152"/>
      <c r="FK161" s="152"/>
      <c r="FL161" s="152"/>
      <c r="FM161" s="152"/>
      <c r="FN161" s="152"/>
      <c r="FO161" s="152"/>
      <c r="FP161" s="152"/>
      <c r="FQ161" s="152"/>
      <c r="FR161" s="152"/>
      <c r="FS161" s="152"/>
      <c r="FT161" s="152"/>
      <c r="FU161" s="152"/>
      <c r="FV161" s="152"/>
      <c r="FW161" s="152"/>
      <c r="FX161" s="152"/>
      <c r="FY161" s="152"/>
      <c r="FZ161" s="152"/>
      <c r="GA161" s="152"/>
      <c r="GB161" s="152"/>
      <c r="GC161" s="152"/>
      <c r="GD161" s="152"/>
      <c r="GE161" s="152"/>
      <c r="GF161" s="152"/>
      <c r="GG161" s="152"/>
      <c r="GH161" s="152"/>
      <c r="GI161" s="152"/>
      <c r="GJ161" s="152"/>
      <c r="GK161" s="152"/>
      <c r="GL161" s="152"/>
      <c r="GM161" s="152"/>
      <c r="GN161" s="152"/>
      <c r="GO161" s="152"/>
      <c r="GP161" s="152"/>
      <c r="GQ161" s="152"/>
      <c r="GR161" s="152"/>
      <c r="GS161" s="152"/>
      <c r="GT161" s="152"/>
      <c r="GU161" s="152"/>
      <c r="GV161" s="152"/>
      <c r="GW161" s="152"/>
      <c r="GX161" s="152"/>
      <c r="GY161" s="152"/>
      <c r="GZ161" s="152"/>
      <c r="HA161" s="152"/>
      <c r="HB161" s="152"/>
      <c r="HC161" s="152"/>
      <c r="HD161" s="152"/>
      <c r="HE161" s="152"/>
      <c r="HF161" s="152"/>
      <c r="HG161" s="152"/>
      <c r="HH161" s="152"/>
      <c r="HI161" s="152"/>
      <c r="HJ161" s="152"/>
      <c r="HK161" s="152"/>
      <c r="HL161" s="152"/>
      <c r="HM161" s="152"/>
      <c r="HN161" s="152"/>
      <c r="HO161" s="152"/>
      <c r="HP161" s="152"/>
      <c r="HQ161" s="152"/>
      <c r="HR161" s="152"/>
      <c r="HS161" s="152"/>
      <c r="HT161" s="152"/>
      <c r="HU161" s="152"/>
      <c r="HV161" s="152"/>
      <c r="HW161" s="152"/>
      <c r="HX161" s="152"/>
      <c r="HY161" s="152"/>
      <c r="HZ161" s="152"/>
      <c r="IA161" s="152"/>
      <c r="IB161" s="152"/>
      <c r="IC161" s="152"/>
      <c r="ID161" s="152"/>
      <c r="IE161" s="152"/>
      <c r="IF161" s="152"/>
      <c r="IG161" s="152"/>
      <c r="IH161" s="152"/>
      <c r="II161" s="152"/>
      <c r="IJ161" s="152"/>
      <c r="IK161" s="152"/>
      <c r="IL161" s="152"/>
      <c r="IM161" s="152"/>
      <c r="IN161" s="152"/>
      <c r="IO161" s="152"/>
      <c r="IP161" s="152"/>
      <c r="IQ161" s="152"/>
      <c r="IR161" s="152"/>
      <c r="IS161" s="152"/>
      <c r="IT161" s="152"/>
      <c r="IU161" s="152"/>
      <c r="IV161" s="152"/>
      <c r="IW161" s="152"/>
    </row>
    <row r="162" customFormat="false" ht="30.65" hidden="false" customHeight="true" outlineLevel="0" collapsed="false">
      <c r="A162" s="146"/>
      <c r="B162" s="146"/>
      <c r="C162" s="56"/>
      <c r="D162" s="56"/>
      <c r="E162" s="56"/>
      <c r="F162" s="58"/>
      <c r="G162" s="48" t="s">
        <v>44</v>
      </c>
      <c r="H162" s="111" t="str">
        <f aca="false">"&lt;"&amp;ROUND(RIGHT(H161,LEN(H161)-1)*81/1000,2)&amp;" ppb"</f>
        <v>&lt;745.69 ppb</v>
      </c>
      <c r="I162" s="153"/>
      <c r="J162" s="127"/>
      <c r="K162" s="156"/>
      <c r="L162" s="154"/>
      <c r="M162" s="97"/>
      <c r="N162" s="49"/>
      <c r="O162" s="153"/>
      <c r="P162" s="51"/>
      <c r="Q162" s="111" t="str">
        <f aca="false">ROUND(Q161*246/1000,2)&amp;" ppb"</f>
        <v>9.49 ppb</v>
      </c>
      <c r="R162" s="50" t="s">
        <v>40</v>
      </c>
      <c r="S162" s="127" t="str">
        <f aca="false">ROUND(S161*246/1000,2)&amp;" ppb"</f>
        <v>4.03 ppb</v>
      </c>
      <c r="T162" s="156"/>
      <c r="U162" s="97"/>
      <c r="V162" s="97"/>
      <c r="W162" s="49"/>
      <c r="X162" s="153"/>
      <c r="Y162" s="97"/>
      <c r="Z162" s="61"/>
      <c r="AA162" s="97"/>
      <c r="AB162" s="97"/>
      <c r="AC162" s="156"/>
      <c r="AD162" s="153"/>
      <c r="AE162" s="97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52"/>
      <c r="CT162" s="152"/>
      <c r="CU162" s="152"/>
      <c r="CV162" s="152"/>
      <c r="CW162" s="152"/>
      <c r="CX162" s="152"/>
      <c r="CY162" s="152"/>
      <c r="CZ162" s="152"/>
      <c r="DA162" s="152"/>
      <c r="DB162" s="152"/>
      <c r="DC162" s="152"/>
      <c r="DD162" s="152"/>
      <c r="DE162" s="152"/>
      <c r="DF162" s="152"/>
      <c r="DG162" s="152"/>
      <c r="DH162" s="152"/>
      <c r="DI162" s="152"/>
      <c r="DJ162" s="152"/>
      <c r="DK162" s="152"/>
      <c r="DL162" s="152"/>
      <c r="DM162" s="152"/>
      <c r="DN162" s="152"/>
      <c r="DO162" s="152"/>
      <c r="DP162" s="152"/>
      <c r="DQ162" s="152"/>
      <c r="DR162" s="152"/>
      <c r="DS162" s="152"/>
      <c r="DT162" s="152"/>
      <c r="DU162" s="152"/>
      <c r="DV162" s="152"/>
      <c r="DW162" s="152"/>
      <c r="DX162" s="152"/>
      <c r="DY162" s="152"/>
      <c r="DZ162" s="152"/>
      <c r="EA162" s="152"/>
      <c r="EB162" s="152"/>
      <c r="EC162" s="152"/>
      <c r="ED162" s="152"/>
      <c r="EE162" s="152"/>
      <c r="EF162" s="152"/>
      <c r="EG162" s="152"/>
      <c r="EH162" s="152"/>
      <c r="EI162" s="152"/>
      <c r="EJ162" s="152"/>
      <c r="EK162" s="152"/>
      <c r="EL162" s="152"/>
      <c r="EM162" s="152"/>
      <c r="EN162" s="152"/>
      <c r="EO162" s="152"/>
      <c r="EP162" s="152"/>
      <c r="EQ162" s="152"/>
      <c r="ER162" s="152"/>
      <c r="ES162" s="152"/>
      <c r="ET162" s="152"/>
      <c r="EU162" s="152"/>
      <c r="EV162" s="152"/>
      <c r="EW162" s="152"/>
      <c r="EX162" s="152"/>
      <c r="EY162" s="152"/>
      <c r="EZ162" s="152"/>
      <c r="FA162" s="152"/>
      <c r="FB162" s="152"/>
      <c r="FC162" s="152"/>
      <c r="FD162" s="152"/>
      <c r="FE162" s="152"/>
      <c r="FF162" s="152"/>
      <c r="FG162" s="152"/>
      <c r="FH162" s="152"/>
      <c r="FI162" s="152"/>
      <c r="FJ162" s="152"/>
      <c r="FK162" s="152"/>
      <c r="FL162" s="152"/>
      <c r="FM162" s="152"/>
      <c r="FN162" s="152"/>
      <c r="FO162" s="152"/>
      <c r="FP162" s="152"/>
      <c r="FQ162" s="152"/>
      <c r="FR162" s="152"/>
      <c r="FS162" s="152"/>
      <c r="FT162" s="152"/>
      <c r="FU162" s="152"/>
      <c r="FV162" s="152"/>
      <c r="FW162" s="152"/>
      <c r="FX162" s="152"/>
      <c r="FY162" s="152"/>
      <c r="FZ162" s="152"/>
      <c r="GA162" s="152"/>
      <c r="GB162" s="152"/>
      <c r="GC162" s="152"/>
      <c r="GD162" s="152"/>
      <c r="GE162" s="152"/>
      <c r="GF162" s="152"/>
      <c r="GG162" s="152"/>
      <c r="GH162" s="152"/>
      <c r="GI162" s="152"/>
      <c r="GJ162" s="152"/>
      <c r="GK162" s="152"/>
      <c r="GL162" s="152"/>
      <c r="GM162" s="152"/>
      <c r="GN162" s="152"/>
      <c r="GO162" s="152"/>
      <c r="GP162" s="152"/>
      <c r="GQ162" s="152"/>
      <c r="GR162" s="152"/>
      <c r="GS162" s="152"/>
      <c r="GT162" s="152"/>
      <c r="GU162" s="152"/>
      <c r="GV162" s="152"/>
      <c r="GW162" s="152"/>
      <c r="GX162" s="152"/>
      <c r="GY162" s="152"/>
      <c r="GZ162" s="152"/>
      <c r="HA162" s="152"/>
      <c r="HB162" s="152"/>
      <c r="HC162" s="152"/>
      <c r="HD162" s="152"/>
      <c r="HE162" s="152"/>
      <c r="HF162" s="152"/>
      <c r="HG162" s="152"/>
      <c r="HH162" s="152"/>
      <c r="HI162" s="152"/>
      <c r="HJ162" s="152"/>
      <c r="HK162" s="152"/>
      <c r="HL162" s="152"/>
      <c r="HM162" s="152"/>
      <c r="HN162" s="152"/>
      <c r="HO162" s="152"/>
      <c r="HP162" s="152"/>
      <c r="HQ162" s="152"/>
      <c r="HR162" s="152"/>
      <c r="HS162" s="152"/>
      <c r="HT162" s="152"/>
      <c r="HU162" s="152"/>
      <c r="HV162" s="152"/>
      <c r="HW162" s="152"/>
      <c r="HX162" s="152"/>
      <c r="HY162" s="152"/>
      <c r="HZ162" s="152"/>
      <c r="IA162" s="152"/>
      <c r="IB162" s="152"/>
      <c r="IC162" s="152"/>
      <c r="ID162" s="152"/>
      <c r="IE162" s="152"/>
      <c r="IF162" s="152"/>
      <c r="IG162" s="152"/>
      <c r="IH162" s="152"/>
      <c r="II162" s="152"/>
      <c r="IJ162" s="152"/>
      <c r="IK162" s="152"/>
      <c r="IL162" s="152"/>
      <c r="IM162" s="152"/>
      <c r="IN162" s="152"/>
      <c r="IO162" s="152"/>
      <c r="IP162" s="152"/>
      <c r="IQ162" s="152"/>
      <c r="IR162" s="152"/>
      <c r="IS162" s="152"/>
      <c r="IT162" s="152"/>
      <c r="IU162" s="152"/>
      <c r="IV162" s="152"/>
      <c r="IW162" s="152"/>
    </row>
    <row r="163" s="3" customFormat="true" ht="34.3" hidden="false" customHeight="true" outlineLevel="0" collapsed="false">
      <c r="A163" s="147" t="s">
        <v>760</v>
      </c>
      <c r="B163" s="24" t="s">
        <v>761</v>
      </c>
      <c r="C163" s="25" t="s">
        <v>762</v>
      </c>
      <c r="D163" s="26" t="n">
        <v>12.657</v>
      </c>
      <c r="E163" s="27" t="s">
        <v>763</v>
      </c>
      <c r="F163" s="71" t="n">
        <v>45366</v>
      </c>
      <c r="G163" s="29" t="s">
        <v>635</v>
      </c>
      <c r="H163" s="128"/>
      <c r="I163" s="129" t="s">
        <v>27</v>
      </c>
      <c r="J163" s="130"/>
      <c r="K163" s="128"/>
      <c r="L163" s="129" t="s">
        <v>28</v>
      </c>
      <c r="M163" s="130"/>
      <c r="N163" s="128"/>
      <c r="O163" s="129" t="s">
        <v>29</v>
      </c>
      <c r="P163" s="130"/>
      <c r="Q163" s="128"/>
      <c r="R163" s="129" t="s">
        <v>30</v>
      </c>
      <c r="S163" s="130"/>
      <c r="T163" s="131"/>
      <c r="U163" s="129" t="s">
        <v>636</v>
      </c>
      <c r="V163" s="130"/>
      <c r="W163" s="128"/>
      <c r="X163" s="129" t="s">
        <v>32</v>
      </c>
      <c r="Y163" s="130"/>
      <c r="Z163" s="128"/>
      <c r="AA163" s="129" t="s">
        <v>637</v>
      </c>
      <c r="AB163" s="130"/>
      <c r="AC163" s="132" t="s">
        <v>34</v>
      </c>
      <c r="AD163" s="132"/>
      <c r="AE163" s="132"/>
    </row>
    <row r="164" s="3" customFormat="true" ht="29.05" hidden="false" customHeight="true" outlineLevel="0" collapsed="false">
      <c r="A164" s="133" t="s">
        <v>764</v>
      </c>
      <c r="B164" s="151" t="s">
        <v>752</v>
      </c>
      <c r="C164" s="133"/>
      <c r="D164" s="133"/>
      <c r="E164" s="133"/>
      <c r="F164" s="134" t="n">
        <v>45379</v>
      </c>
      <c r="G164" s="29" t="s">
        <v>39</v>
      </c>
      <c r="H164" s="30" t="s">
        <v>765</v>
      </c>
      <c r="I164" s="31"/>
      <c r="J164" s="32"/>
      <c r="K164" s="33" t="s">
        <v>766</v>
      </c>
      <c r="L164" s="31"/>
      <c r="M164" s="32"/>
      <c r="N164" s="33" t="s">
        <v>767</v>
      </c>
      <c r="O164" s="31"/>
      <c r="P164" s="32"/>
      <c r="Q164" s="30" t="s">
        <v>768</v>
      </c>
      <c r="R164" s="31"/>
      <c r="S164" s="32"/>
      <c r="T164" s="30" t="n">
        <v>639.33</v>
      </c>
      <c r="U164" s="31" t="s">
        <v>40</v>
      </c>
      <c r="V164" s="32" t="n">
        <v>371.7</v>
      </c>
      <c r="W164" s="33" t="s">
        <v>769</v>
      </c>
      <c r="X164" s="157"/>
      <c r="Y164" s="32"/>
      <c r="Z164" s="33" t="s">
        <v>770</v>
      </c>
      <c r="AA164" s="31"/>
      <c r="AB164" s="32"/>
      <c r="AC164" s="34"/>
      <c r="AD164" s="34"/>
      <c r="AE164" s="34"/>
    </row>
    <row r="165" s="3" customFormat="true" ht="34.8" hidden="false" customHeight="true" outlineLevel="0" collapsed="false">
      <c r="A165" s="133"/>
      <c r="B165" s="158"/>
      <c r="C165" s="133"/>
      <c r="D165" s="133"/>
      <c r="E165" s="133"/>
      <c r="F165" s="134"/>
      <c r="G165" s="29" t="s">
        <v>44</v>
      </c>
      <c r="H165" s="119" t="str">
        <f aca="false">"&lt;"&amp;ROUND(RIGHT(H164,LEN(H164)-1)*81/1000,2)&amp;" ppb"</f>
        <v>&lt;1.12 ppb</v>
      </c>
      <c r="I165" s="31"/>
      <c r="J165" s="125"/>
      <c r="K165" s="119" t="str">
        <f aca="false">"&lt;"&amp;ROUND(RIGHT(K164,LEN(K164)-1)*81/1000,2)&amp;" ppb"</f>
        <v>&lt;11.23 ppb</v>
      </c>
      <c r="L165" s="31"/>
      <c r="M165" s="125"/>
      <c r="N165" s="119" t="str">
        <f aca="false">"&lt;"&amp;ROUND(RIGHT(N164,LEN(N164)-1)*1760/1000,2)&amp;" ppb"</f>
        <v>&lt;5.23 ppb</v>
      </c>
      <c r="O165" s="31"/>
      <c r="P165" s="125"/>
      <c r="Q165" s="119" t="str">
        <f aca="false">"&lt;"&amp;ROUND(RIGHT(Q164,LEN(Q164)-1)*246/1000,2)&amp;" ppb"</f>
        <v>&lt;5.87 ppb</v>
      </c>
      <c r="R165" s="31"/>
      <c r="S165" s="125"/>
      <c r="T165" s="119" t="str">
        <f aca="false">ROUND(T164*32300/1000000,2)&amp;" ppm"</f>
        <v>20.65 ppm</v>
      </c>
      <c r="U165" s="31" t="s">
        <v>40</v>
      </c>
      <c r="V165" s="125" t="str">
        <f aca="false">ROUND(V164*32300/1000000,2)&amp;" ppm"</f>
        <v>12.01 ppm</v>
      </c>
      <c r="W165" s="159"/>
      <c r="X165" s="31"/>
      <c r="Y165" s="106"/>
      <c r="Z165" s="159"/>
      <c r="AA165" s="31"/>
      <c r="AB165" s="106"/>
      <c r="AC165" s="41"/>
      <c r="AD165" s="31"/>
      <c r="AE165" s="42"/>
    </row>
    <row r="166" s="3" customFormat="true" ht="30" hidden="false" customHeight="true" outlineLevel="0" collapsed="false">
      <c r="A166" s="133"/>
      <c r="B166" s="158"/>
      <c r="C166" s="133"/>
      <c r="D166" s="133"/>
      <c r="E166" s="133"/>
      <c r="F166" s="134"/>
      <c r="G166" s="29" t="s">
        <v>635</v>
      </c>
      <c r="H166" s="136" t="s">
        <v>646</v>
      </c>
      <c r="I166" s="136"/>
      <c r="J166" s="136"/>
      <c r="K166" s="128"/>
      <c r="L166" s="129" t="s">
        <v>647</v>
      </c>
      <c r="M166" s="130"/>
      <c r="N166" s="137"/>
      <c r="O166" s="129" t="s">
        <v>648</v>
      </c>
      <c r="P166" s="138"/>
      <c r="Q166" s="137"/>
      <c r="R166" s="129" t="s">
        <v>649</v>
      </c>
      <c r="S166" s="138"/>
      <c r="T166" s="131"/>
      <c r="U166" s="129"/>
      <c r="V166" s="139"/>
      <c r="W166" s="131"/>
      <c r="X166" s="129"/>
      <c r="Y166" s="139"/>
      <c r="Z166" s="131"/>
      <c r="AA166" s="129"/>
      <c r="AB166" s="139"/>
      <c r="AC166" s="128"/>
      <c r="AD166" s="129"/>
      <c r="AE166" s="130"/>
    </row>
    <row r="167" s="3" customFormat="true" ht="27.6" hidden="false" customHeight="true" outlineLevel="0" collapsed="false">
      <c r="A167" s="140"/>
      <c r="B167" s="133"/>
      <c r="C167" s="133"/>
      <c r="D167" s="133"/>
      <c r="E167" s="133"/>
      <c r="F167" s="134"/>
      <c r="G167" s="29" t="s">
        <v>39</v>
      </c>
      <c r="H167" s="30" t="n">
        <v>2161.7</v>
      </c>
      <c r="I167" s="86" t="s">
        <v>40</v>
      </c>
      <c r="J167" s="32" t="n">
        <v>7968</v>
      </c>
      <c r="K167" s="30" t="n">
        <v>33.314</v>
      </c>
      <c r="L167" s="86" t="s">
        <v>40</v>
      </c>
      <c r="M167" s="32" t="n">
        <v>45.04</v>
      </c>
      <c r="N167" s="33" t="s">
        <v>771</v>
      </c>
      <c r="O167" s="157"/>
      <c r="P167" s="32"/>
      <c r="Q167" s="33" t="s">
        <v>772</v>
      </c>
      <c r="R167" s="157"/>
      <c r="S167" s="32"/>
      <c r="T167" s="30"/>
      <c r="U167" s="31"/>
      <c r="V167" s="32"/>
      <c r="W167" s="159"/>
      <c r="X167" s="31"/>
      <c r="Y167" s="32"/>
      <c r="Z167" s="41"/>
      <c r="AA167" s="41"/>
      <c r="AB167" s="41"/>
      <c r="AC167" s="159"/>
      <c r="AD167" s="31"/>
      <c r="AE167" s="32"/>
    </row>
    <row r="168" s="3" customFormat="true" ht="29.2" hidden="false" customHeight="true" outlineLevel="0" collapsed="false">
      <c r="A168" s="141"/>
      <c r="B168" s="141"/>
      <c r="C168" s="160"/>
      <c r="D168" s="160"/>
      <c r="E168" s="160"/>
      <c r="F168" s="87"/>
      <c r="G168" s="29" t="s">
        <v>44</v>
      </c>
      <c r="H168" s="119" t="str">
        <f aca="false">ROUND(H167*81/1000,2)&amp;" ppb"</f>
        <v>175.1 ppb</v>
      </c>
      <c r="I168" s="31" t="s">
        <v>40</v>
      </c>
      <c r="J168" s="125" t="str">
        <f aca="false">ROUND(J167*81/1000,2)&amp;" ppb"</f>
        <v>645.41 ppb</v>
      </c>
      <c r="K168" s="159"/>
      <c r="L168" s="157"/>
      <c r="M168" s="106"/>
      <c r="N168" s="30"/>
      <c r="O168" s="31"/>
      <c r="P168" s="32"/>
      <c r="Q168" s="119" t="str">
        <f aca="false">"&lt;"&amp;ROUND(RIGHT(Q167,LEN(Q167)-1)*246/1000,2)&amp;" ppb"</f>
        <v>&lt;8.95 ppb</v>
      </c>
      <c r="R168" s="31"/>
      <c r="S168" s="125"/>
      <c r="T168" s="159"/>
      <c r="U168" s="106"/>
      <c r="V168" s="106"/>
      <c r="W168" s="30"/>
      <c r="X168" s="31"/>
      <c r="Y168" s="106"/>
      <c r="Z168" s="41"/>
      <c r="AA168" s="106"/>
      <c r="AB168" s="106"/>
      <c r="AC168" s="159"/>
      <c r="AD168" s="31"/>
      <c r="AE168" s="106"/>
    </row>
    <row r="169" customFormat="false" ht="34.3" hidden="false" customHeight="true" outlineLevel="0" collapsed="false">
      <c r="A169" s="148" t="s">
        <v>773</v>
      </c>
      <c r="B169" s="43" t="s">
        <v>774</v>
      </c>
      <c r="C169" s="44" t="s">
        <v>775</v>
      </c>
      <c r="D169" s="45" t="n">
        <v>13.467</v>
      </c>
      <c r="E169" s="82" t="s">
        <v>776</v>
      </c>
      <c r="F169" s="47" t="n">
        <v>45393</v>
      </c>
      <c r="G169" s="48" t="s">
        <v>635</v>
      </c>
      <c r="H169" s="128"/>
      <c r="I169" s="129" t="s">
        <v>27</v>
      </c>
      <c r="J169" s="130"/>
      <c r="K169" s="128"/>
      <c r="L169" s="129" t="s">
        <v>28</v>
      </c>
      <c r="M169" s="130"/>
      <c r="N169" s="128"/>
      <c r="O169" s="129" t="s">
        <v>29</v>
      </c>
      <c r="P169" s="130"/>
      <c r="Q169" s="128"/>
      <c r="R169" s="129" t="s">
        <v>30</v>
      </c>
      <c r="S169" s="130"/>
      <c r="T169" s="131"/>
      <c r="U169" s="129" t="s">
        <v>636</v>
      </c>
      <c r="V169" s="130"/>
      <c r="W169" s="128"/>
      <c r="X169" s="129" t="s">
        <v>32</v>
      </c>
      <c r="Y169" s="130"/>
      <c r="Z169" s="128"/>
      <c r="AA169" s="129" t="s">
        <v>637</v>
      </c>
      <c r="AB169" s="130"/>
      <c r="AC169" s="132" t="s">
        <v>34</v>
      </c>
      <c r="AD169" s="132"/>
      <c r="AE169" s="132"/>
      <c r="BM169" s="152"/>
      <c r="BN169" s="152"/>
      <c r="BO169" s="152"/>
      <c r="BP169" s="152"/>
      <c r="BQ169" s="152"/>
      <c r="BR169" s="152"/>
      <c r="BS169" s="152"/>
      <c r="BT169" s="152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52"/>
      <c r="CT169" s="152"/>
      <c r="CU169" s="152"/>
      <c r="CV169" s="152"/>
      <c r="CW169" s="152"/>
      <c r="CX169" s="152"/>
      <c r="CY169" s="152"/>
      <c r="CZ169" s="152"/>
      <c r="DA169" s="152"/>
      <c r="DB169" s="152"/>
      <c r="DC169" s="152"/>
      <c r="DD169" s="152"/>
      <c r="DE169" s="152"/>
      <c r="DF169" s="152"/>
      <c r="DG169" s="152"/>
      <c r="DH169" s="152"/>
      <c r="DI169" s="152"/>
      <c r="DJ169" s="152"/>
      <c r="DK169" s="152"/>
      <c r="DL169" s="152"/>
      <c r="DM169" s="152"/>
      <c r="DN169" s="152"/>
      <c r="DO169" s="152"/>
      <c r="DP169" s="152"/>
      <c r="DQ169" s="152"/>
      <c r="DR169" s="152"/>
      <c r="DS169" s="152"/>
      <c r="DT169" s="152"/>
      <c r="DU169" s="152"/>
      <c r="DV169" s="152"/>
      <c r="DW169" s="152"/>
      <c r="DX169" s="152"/>
      <c r="DY169" s="152"/>
      <c r="DZ169" s="152"/>
      <c r="EA169" s="152"/>
      <c r="EB169" s="152"/>
      <c r="EC169" s="152"/>
      <c r="ED169" s="152"/>
      <c r="EE169" s="152"/>
      <c r="EF169" s="152"/>
      <c r="EG169" s="152"/>
      <c r="EH169" s="152"/>
      <c r="EI169" s="152"/>
      <c r="EJ169" s="152"/>
      <c r="EK169" s="152"/>
      <c r="EL169" s="152"/>
      <c r="EM169" s="152"/>
      <c r="EN169" s="152"/>
      <c r="EO169" s="152"/>
      <c r="EP169" s="152"/>
      <c r="EQ169" s="152"/>
      <c r="ER169" s="152"/>
      <c r="ES169" s="152"/>
      <c r="ET169" s="152"/>
      <c r="EU169" s="152"/>
      <c r="EV169" s="152"/>
      <c r="EW169" s="152"/>
      <c r="EX169" s="152"/>
      <c r="EY169" s="152"/>
      <c r="EZ169" s="152"/>
      <c r="FA169" s="152"/>
      <c r="FB169" s="152"/>
      <c r="FC169" s="152"/>
      <c r="FD169" s="152"/>
      <c r="FE169" s="152"/>
      <c r="FF169" s="152"/>
      <c r="FG169" s="152"/>
      <c r="FH169" s="152"/>
      <c r="FI169" s="152"/>
      <c r="FJ169" s="152"/>
      <c r="FK169" s="152"/>
      <c r="FL169" s="152"/>
      <c r="FM169" s="152"/>
      <c r="FN169" s="152"/>
      <c r="FO169" s="152"/>
      <c r="FP169" s="152"/>
      <c r="FQ169" s="152"/>
      <c r="FR169" s="152"/>
      <c r="FS169" s="152"/>
      <c r="FT169" s="152"/>
      <c r="FU169" s="152"/>
      <c r="FV169" s="152"/>
      <c r="FW169" s="152"/>
      <c r="FX169" s="152"/>
      <c r="FY169" s="152"/>
      <c r="FZ169" s="152"/>
      <c r="GA169" s="152"/>
      <c r="GB169" s="152"/>
      <c r="GC169" s="152"/>
      <c r="GD169" s="152"/>
      <c r="GE169" s="152"/>
      <c r="GF169" s="152"/>
      <c r="GG169" s="152"/>
      <c r="GH169" s="152"/>
      <c r="GI169" s="152"/>
      <c r="GJ169" s="152"/>
      <c r="GK169" s="152"/>
      <c r="GL169" s="152"/>
      <c r="GM169" s="152"/>
      <c r="GN169" s="152"/>
      <c r="GO169" s="152"/>
      <c r="GP169" s="152"/>
      <c r="GQ169" s="152"/>
      <c r="GR169" s="152"/>
      <c r="GS169" s="152"/>
      <c r="GT169" s="152"/>
      <c r="GU169" s="152"/>
      <c r="GV169" s="152"/>
      <c r="GW169" s="152"/>
      <c r="GX169" s="152"/>
      <c r="GY169" s="152"/>
      <c r="GZ169" s="152"/>
      <c r="HA169" s="152"/>
      <c r="HB169" s="152"/>
      <c r="HC169" s="152"/>
      <c r="HD169" s="152"/>
      <c r="HE169" s="152"/>
      <c r="HF169" s="152"/>
      <c r="HG169" s="152"/>
      <c r="HH169" s="152"/>
      <c r="HI169" s="152"/>
      <c r="HJ169" s="152"/>
      <c r="HK169" s="152"/>
      <c r="HL169" s="152"/>
      <c r="HM169" s="152"/>
      <c r="HN169" s="152"/>
      <c r="HO169" s="152"/>
      <c r="HP169" s="152"/>
      <c r="HQ169" s="152"/>
      <c r="HR169" s="152"/>
      <c r="HS169" s="152"/>
      <c r="HT169" s="152"/>
      <c r="HU169" s="152"/>
      <c r="HV169" s="152"/>
      <c r="HW169" s="152"/>
      <c r="HX169" s="152"/>
      <c r="HY169" s="152"/>
      <c r="HZ169" s="152"/>
      <c r="IA169" s="152"/>
      <c r="IB169" s="152"/>
      <c r="IC169" s="152"/>
      <c r="ID169" s="152"/>
      <c r="IE169" s="152"/>
      <c r="IF169" s="152"/>
      <c r="IG169" s="152"/>
      <c r="IH169" s="152"/>
      <c r="II169" s="152"/>
      <c r="IJ169" s="152"/>
      <c r="IK169" s="152"/>
      <c r="IL169" s="152"/>
      <c r="IM169" s="152"/>
      <c r="IN169" s="152"/>
      <c r="IO169" s="152"/>
      <c r="IP169" s="152"/>
      <c r="IQ169" s="152"/>
      <c r="IR169" s="152"/>
      <c r="IS169" s="152"/>
      <c r="IT169" s="152"/>
      <c r="IU169" s="152"/>
      <c r="IV169" s="152"/>
      <c r="IW169" s="152"/>
    </row>
    <row r="170" customFormat="false" ht="29.05" hidden="false" customHeight="true" outlineLevel="0" collapsed="false">
      <c r="A170" s="142" t="s">
        <v>777</v>
      </c>
      <c r="B170" s="142" t="s">
        <v>778</v>
      </c>
      <c r="C170" s="142"/>
      <c r="D170" s="142"/>
      <c r="E170" s="142"/>
      <c r="F170" s="143" t="n">
        <v>45407</v>
      </c>
      <c r="G170" s="48" t="s">
        <v>39</v>
      </c>
      <c r="H170" s="49" t="s">
        <v>779</v>
      </c>
      <c r="I170" s="153"/>
      <c r="J170" s="51"/>
      <c r="K170" s="49" t="s">
        <v>780</v>
      </c>
      <c r="L170" s="153"/>
      <c r="M170" s="51"/>
      <c r="N170" s="49" t="n">
        <v>32.21</v>
      </c>
      <c r="O170" s="153" t="s">
        <v>40</v>
      </c>
      <c r="P170" s="51" t="n">
        <v>36.2</v>
      </c>
      <c r="Q170" s="49" t="s">
        <v>781</v>
      </c>
      <c r="R170" s="153"/>
      <c r="S170" s="51"/>
      <c r="T170" s="49" t="n">
        <v>165.01</v>
      </c>
      <c r="U170" s="153" t="s">
        <v>40</v>
      </c>
      <c r="V170" s="51" t="n">
        <v>9182</v>
      </c>
      <c r="W170" s="49" t="s">
        <v>782</v>
      </c>
      <c r="X170" s="154"/>
      <c r="Y170" s="51"/>
      <c r="Z170" s="49" t="n">
        <v>379.2</v>
      </c>
      <c r="AA170" s="153" t="s">
        <v>40</v>
      </c>
      <c r="AB170" s="51" t="n">
        <v>388.6</v>
      </c>
      <c r="AC170" s="55"/>
      <c r="AD170" s="55"/>
      <c r="AE170" s="55"/>
      <c r="BM170" s="152"/>
      <c r="BN170" s="152"/>
      <c r="BO170" s="152"/>
      <c r="BP170" s="152"/>
      <c r="BQ170" s="152"/>
      <c r="BR170" s="152"/>
      <c r="BS170" s="152"/>
      <c r="BT170" s="152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52"/>
      <c r="CT170" s="152"/>
      <c r="CU170" s="152"/>
      <c r="CV170" s="152"/>
      <c r="CW170" s="152"/>
      <c r="CX170" s="152"/>
      <c r="CY170" s="152"/>
      <c r="CZ170" s="152"/>
      <c r="DA170" s="152"/>
      <c r="DB170" s="152"/>
      <c r="DC170" s="152"/>
      <c r="DD170" s="152"/>
      <c r="DE170" s="152"/>
      <c r="DF170" s="152"/>
      <c r="DG170" s="152"/>
      <c r="DH170" s="152"/>
      <c r="DI170" s="152"/>
      <c r="DJ170" s="152"/>
      <c r="DK170" s="152"/>
      <c r="DL170" s="152"/>
      <c r="DM170" s="152"/>
      <c r="DN170" s="152"/>
      <c r="DO170" s="152"/>
      <c r="DP170" s="152"/>
      <c r="DQ170" s="152"/>
      <c r="DR170" s="152"/>
      <c r="DS170" s="152"/>
      <c r="DT170" s="152"/>
      <c r="DU170" s="152"/>
      <c r="DV170" s="152"/>
      <c r="DW170" s="152"/>
      <c r="DX170" s="152"/>
      <c r="DY170" s="152"/>
      <c r="DZ170" s="152"/>
      <c r="EA170" s="152"/>
      <c r="EB170" s="152"/>
      <c r="EC170" s="152"/>
      <c r="ED170" s="152"/>
      <c r="EE170" s="152"/>
      <c r="EF170" s="152"/>
      <c r="EG170" s="152"/>
      <c r="EH170" s="152"/>
      <c r="EI170" s="152"/>
      <c r="EJ170" s="152"/>
      <c r="EK170" s="152"/>
      <c r="EL170" s="152"/>
      <c r="EM170" s="152"/>
      <c r="EN170" s="152"/>
      <c r="EO170" s="152"/>
      <c r="EP170" s="152"/>
      <c r="EQ170" s="152"/>
      <c r="ER170" s="152"/>
      <c r="ES170" s="152"/>
      <c r="ET170" s="152"/>
      <c r="EU170" s="152"/>
      <c r="EV170" s="152"/>
      <c r="EW170" s="152"/>
      <c r="EX170" s="152"/>
      <c r="EY170" s="152"/>
      <c r="EZ170" s="152"/>
      <c r="FA170" s="152"/>
      <c r="FB170" s="152"/>
      <c r="FC170" s="152"/>
      <c r="FD170" s="152"/>
      <c r="FE170" s="152"/>
      <c r="FF170" s="152"/>
      <c r="FG170" s="152"/>
      <c r="FH170" s="152"/>
      <c r="FI170" s="152"/>
      <c r="FJ170" s="152"/>
      <c r="FK170" s="152"/>
      <c r="FL170" s="152"/>
      <c r="FM170" s="152"/>
      <c r="FN170" s="152"/>
      <c r="FO170" s="152"/>
      <c r="FP170" s="152"/>
      <c r="FQ170" s="152"/>
      <c r="FR170" s="152"/>
      <c r="FS170" s="152"/>
      <c r="FT170" s="152"/>
      <c r="FU170" s="152"/>
      <c r="FV170" s="152"/>
      <c r="FW170" s="152"/>
      <c r="FX170" s="152"/>
      <c r="FY170" s="152"/>
      <c r="FZ170" s="152"/>
      <c r="GA170" s="152"/>
      <c r="GB170" s="152"/>
      <c r="GC170" s="152"/>
      <c r="GD170" s="152"/>
      <c r="GE170" s="152"/>
      <c r="GF170" s="152"/>
      <c r="GG170" s="152"/>
      <c r="GH170" s="152"/>
      <c r="GI170" s="152"/>
      <c r="GJ170" s="152"/>
      <c r="GK170" s="152"/>
      <c r="GL170" s="152"/>
      <c r="GM170" s="152"/>
      <c r="GN170" s="152"/>
      <c r="GO170" s="152"/>
      <c r="GP170" s="152"/>
      <c r="GQ170" s="152"/>
      <c r="GR170" s="152"/>
      <c r="GS170" s="152"/>
      <c r="GT170" s="152"/>
      <c r="GU170" s="152"/>
      <c r="GV170" s="152"/>
      <c r="GW170" s="152"/>
      <c r="GX170" s="152"/>
      <c r="GY170" s="152"/>
      <c r="GZ170" s="152"/>
      <c r="HA170" s="152"/>
      <c r="HB170" s="152"/>
      <c r="HC170" s="152"/>
      <c r="HD170" s="152"/>
      <c r="HE170" s="152"/>
      <c r="HF170" s="152"/>
      <c r="HG170" s="152"/>
      <c r="HH170" s="152"/>
      <c r="HI170" s="152"/>
      <c r="HJ170" s="152"/>
      <c r="HK170" s="152"/>
      <c r="HL170" s="152"/>
      <c r="HM170" s="152"/>
      <c r="HN170" s="152"/>
      <c r="HO170" s="152"/>
      <c r="HP170" s="152"/>
      <c r="HQ170" s="152"/>
      <c r="HR170" s="152"/>
      <c r="HS170" s="152"/>
      <c r="HT170" s="152"/>
      <c r="HU170" s="152"/>
      <c r="HV170" s="152"/>
      <c r="HW170" s="152"/>
      <c r="HX170" s="152"/>
      <c r="HY170" s="152"/>
      <c r="HZ170" s="152"/>
      <c r="IA170" s="152"/>
      <c r="IB170" s="152"/>
      <c r="IC170" s="152"/>
      <c r="ID170" s="152"/>
      <c r="IE170" s="152"/>
      <c r="IF170" s="152"/>
      <c r="IG170" s="152"/>
      <c r="IH170" s="152"/>
      <c r="II170" s="152"/>
      <c r="IJ170" s="152"/>
      <c r="IK170" s="152"/>
      <c r="IL170" s="152"/>
      <c r="IM170" s="152"/>
      <c r="IN170" s="152"/>
      <c r="IO170" s="152"/>
      <c r="IP170" s="152"/>
      <c r="IQ170" s="152"/>
      <c r="IR170" s="152"/>
      <c r="IS170" s="152"/>
      <c r="IT170" s="152"/>
      <c r="IU170" s="152"/>
      <c r="IV170" s="152"/>
      <c r="IW170" s="152"/>
    </row>
    <row r="171" customFormat="false" ht="28.4" hidden="false" customHeight="true" outlineLevel="0" collapsed="false">
      <c r="A171" s="142"/>
      <c r="B171" s="142" t="s">
        <v>783</v>
      </c>
      <c r="C171" s="142"/>
      <c r="D171" s="142"/>
      <c r="E171" s="142"/>
      <c r="F171" s="143"/>
      <c r="G171" s="48" t="s">
        <v>44</v>
      </c>
      <c r="H171" s="111" t="str">
        <f aca="false">"&lt;"&amp;ROUND(RIGHT(H170,LEN(H170)-1)*81/1000,2)&amp;" ppb"</f>
        <v>&lt;10.48 ppb</v>
      </c>
      <c r="I171" s="153"/>
      <c r="J171" s="127"/>
      <c r="K171" s="111" t="str">
        <f aca="false">"&lt;"&amp;ROUND(RIGHT(K170,LEN(K170)-1)*81/1000,2)&amp;" ppb"</f>
        <v>&lt;156.74 ppb</v>
      </c>
      <c r="L171" s="153"/>
      <c r="M171" s="127"/>
      <c r="N171" s="111" t="str">
        <f aca="false">ROUND(N170*1760/1000,2)&amp;" ppb"</f>
        <v>56.69 ppb</v>
      </c>
      <c r="O171" s="50" t="s">
        <v>40</v>
      </c>
      <c r="P171" s="127" t="str">
        <f aca="false">ROUND(P170*1760/1000,2)&amp;" ppb"</f>
        <v>63.71 ppb</v>
      </c>
      <c r="Q171" s="111" t="str">
        <f aca="false">"&lt;"&amp;ROUND(RIGHT(Q170,LEN(Q170)-1)*246/1000,2)&amp;" ppb"</f>
        <v>&lt;61.75 ppb</v>
      </c>
      <c r="R171" s="153"/>
      <c r="S171" s="127"/>
      <c r="T171" s="111" t="str">
        <f aca="false">ROUND(T170*32300/1000000,2)&amp;" ppm"</f>
        <v>5.33 ppm</v>
      </c>
      <c r="U171" s="50" t="s">
        <v>40</v>
      </c>
      <c r="V171" s="127" t="str">
        <f aca="false">ROUND(V170*32300/1000000,2)&amp;" ppm"</f>
        <v>296.58 ppm</v>
      </c>
      <c r="W171" s="156"/>
      <c r="X171" s="153"/>
      <c r="Y171" s="97"/>
      <c r="Z171" s="156"/>
      <c r="AA171" s="153"/>
      <c r="AB171" s="97"/>
      <c r="AC171" s="61"/>
      <c r="AD171" s="153"/>
      <c r="AE171" s="62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52"/>
      <c r="CT171" s="152"/>
      <c r="CU171" s="152"/>
      <c r="CV171" s="152"/>
      <c r="CW171" s="152"/>
      <c r="CX171" s="152"/>
      <c r="CY171" s="152"/>
      <c r="CZ171" s="152"/>
      <c r="DA171" s="152"/>
      <c r="DB171" s="152"/>
      <c r="DC171" s="152"/>
      <c r="DD171" s="152"/>
      <c r="DE171" s="152"/>
      <c r="DF171" s="152"/>
      <c r="DG171" s="152"/>
      <c r="DH171" s="152"/>
      <c r="DI171" s="152"/>
      <c r="DJ171" s="152"/>
      <c r="DK171" s="152"/>
      <c r="DL171" s="152"/>
      <c r="DM171" s="152"/>
      <c r="DN171" s="152"/>
      <c r="DO171" s="152"/>
      <c r="DP171" s="152"/>
      <c r="DQ171" s="152"/>
      <c r="DR171" s="152"/>
      <c r="DS171" s="152"/>
      <c r="DT171" s="152"/>
      <c r="DU171" s="152"/>
      <c r="DV171" s="152"/>
      <c r="DW171" s="152"/>
      <c r="DX171" s="152"/>
      <c r="DY171" s="152"/>
      <c r="DZ171" s="152"/>
      <c r="EA171" s="152"/>
      <c r="EB171" s="152"/>
      <c r="EC171" s="152"/>
      <c r="ED171" s="152"/>
      <c r="EE171" s="152"/>
      <c r="EF171" s="152"/>
      <c r="EG171" s="152"/>
      <c r="EH171" s="152"/>
      <c r="EI171" s="152"/>
      <c r="EJ171" s="152"/>
      <c r="EK171" s="152"/>
      <c r="EL171" s="152"/>
      <c r="EM171" s="152"/>
      <c r="EN171" s="152"/>
      <c r="EO171" s="152"/>
      <c r="EP171" s="152"/>
      <c r="EQ171" s="152"/>
      <c r="ER171" s="152"/>
      <c r="ES171" s="152"/>
      <c r="ET171" s="152"/>
      <c r="EU171" s="152"/>
      <c r="EV171" s="152"/>
      <c r="EW171" s="152"/>
      <c r="EX171" s="152"/>
      <c r="EY171" s="152"/>
      <c r="EZ171" s="152"/>
      <c r="FA171" s="152"/>
      <c r="FB171" s="152"/>
      <c r="FC171" s="152"/>
      <c r="FD171" s="152"/>
      <c r="FE171" s="152"/>
      <c r="FF171" s="152"/>
      <c r="FG171" s="152"/>
      <c r="FH171" s="152"/>
      <c r="FI171" s="152"/>
      <c r="FJ171" s="152"/>
      <c r="FK171" s="152"/>
      <c r="FL171" s="152"/>
      <c r="FM171" s="152"/>
      <c r="FN171" s="152"/>
      <c r="FO171" s="152"/>
      <c r="FP171" s="152"/>
      <c r="FQ171" s="152"/>
      <c r="FR171" s="152"/>
      <c r="FS171" s="152"/>
      <c r="FT171" s="152"/>
      <c r="FU171" s="152"/>
      <c r="FV171" s="152"/>
      <c r="FW171" s="152"/>
      <c r="FX171" s="152"/>
      <c r="FY171" s="152"/>
      <c r="FZ171" s="152"/>
      <c r="GA171" s="152"/>
      <c r="GB171" s="152"/>
      <c r="GC171" s="152"/>
      <c r="GD171" s="152"/>
      <c r="GE171" s="152"/>
      <c r="GF171" s="152"/>
      <c r="GG171" s="152"/>
      <c r="GH171" s="152"/>
      <c r="GI171" s="152"/>
      <c r="GJ171" s="152"/>
      <c r="GK171" s="152"/>
      <c r="GL171" s="152"/>
      <c r="GM171" s="152"/>
      <c r="GN171" s="152"/>
      <c r="GO171" s="152"/>
      <c r="GP171" s="152"/>
      <c r="GQ171" s="152"/>
      <c r="GR171" s="152"/>
      <c r="GS171" s="152"/>
      <c r="GT171" s="152"/>
      <c r="GU171" s="152"/>
      <c r="GV171" s="152"/>
      <c r="GW171" s="152"/>
      <c r="GX171" s="152"/>
      <c r="GY171" s="152"/>
      <c r="GZ171" s="152"/>
      <c r="HA171" s="152"/>
      <c r="HB171" s="152"/>
      <c r="HC171" s="152"/>
      <c r="HD171" s="152"/>
      <c r="HE171" s="152"/>
      <c r="HF171" s="152"/>
      <c r="HG171" s="152"/>
      <c r="HH171" s="152"/>
      <c r="HI171" s="152"/>
      <c r="HJ171" s="152"/>
      <c r="HK171" s="152"/>
      <c r="HL171" s="152"/>
      <c r="HM171" s="152"/>
      <c r="HN171" s="152"/>
      <c r="HO171" s="152"/>
      <c r="HP171" s="152"/>
      <c r="HQ171" s="152"/>
      <c r="HR171" s="152"/>
      <c r="HS171" s="152"/>
      <c r="HT171" s="152"/>
      <c r="HU171" s="152"/>
      <c r="HV171" s="152"/>
      <c r="HW171" s="152"/>
      <c r="HX171" s="152"/>
      <c r="HY171" s="152"/>
      <c r="HZ171" s="152"/>
      <c r="IA171" s="152"/>
      <c r="IB171" s="152"/>
      <c r="IC171" s="152"/>
      <c r="ID171" s="152"/>
      <c r="IE171" s="152"/>
      <c r="IF171" s="152"/>
      <c r="IG171" s="152"/>
      <c r="IH171" s="152"/>
      <c r="II171" s="152"/>
      <c r="IJ171" s="152"/>
      <c r="IK171" s="152"/>
      <c r="IL171" s="152"/>
      <c r="IM171" s="152"/>
      <c r="IN171" s="152"/>
      <c r="IO171" s="152"/>
      <c r="IP171" s="152"/>
      <c r="IQ171" s="152"/>
      <c r="IR171" s="152"/>
      <c r="IS171" s="152"/>
      <c r="IT171" s="152"/>
      <c r="IU171" s="152"/>
      <c r="IV171" s="152"/>
      <c r="IW171" s="152"/>
    </row>
    <row r="172" customFormat="false" ht="30" hidden="false" customHeight="true" outlineLevel="0" collapsed="false">
      <c r="A172" s="142"/>
      <c r="B172" s="142"/>
      <c r="C172" s="142"/>
      <c r="D172" s="142"/>
      <c r="E172" s="142"/>
      <c r="F172" s="143"/>
      <c r="G172" s="48" t="s">
        <v>635</v>
      </c>
      <c r="H172" s="136" t="s">
        <v>646</v>
      </c>
      <c r="I172" s="136"/>
      <c r="J172" s="136"/>
      <c r="K172" s="128"/>
      <c r="L172" s="129" t="s">
        <v>647</v>
      </c>
      <c r="M172" s="130"/>
      <c r="N172" s="137"/>
      <c r="O172" s="129" t="s">
        <v>648</v>
      </c>
      <c r="P172" s="138"/>
      <c r="Q172" s="137"/>
      <c r="R172" s="129" t="s">
        <v>649</v>
      </c>
      <c r="S172" s="138"/>
      <c r="T172" s="131"/>
      <c r="U172" s="129"/>
      <c r="V172" s="139"/>
      <c r="W172" s="131"/>
      <c r="X172" s="129"/>
      <c r="Y172" s="139"/>
      <c r="Z172" s="131"/>
      <c r="AA172" s="129"/>
      <c r="AB172" s="139"/>
      <c r="AC172" s="128"/>
      <c r="AD172" s="129"/>
      <c r="AE172" s="130"/>
      <c r="BM172" s="152"/>
      <c r="BN172" s="152"/>
      <c r="BO172" s="152"/>
      <c r="BP172" s="152"/>
      <c r="BQ172" s="152"/>
      <c r="BR172" s="152"/>
      <c r="BS172" s="152"/>
      <c r="BT172" s="152"/>
      <c r="BU172" s="152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52"/>
      <c r="CT172" s="152"/>
      <c r="CU172" s="152"/>
      <c r="CV172" s="152"/>
      <c r="CW172" s="152"/>
      <c r="CX172" s="152"/>
      <c r="CY172" s="152"/>
      <c r="CZ172" s="152"/>
      <c r="DA172" s="152"/>
      <c r="DB172" s="152"/>
      <c r="DC172" s="152"/>
      <c r="DD172" s="152"/>
      <c r="DE172" s="152"/>
      <c r="DF172" s="152"/>
      <c r="DG172" s="152"/>
      <c r="DH172" s="152"/>
      <c r="DI172" s="152"/>
      <c r="DJ172" s="152"/>
      <c r="DK172" s="152"/>
      <c r="DL172" s="152"/>
      <c r="DM172" s="152"/>
      <c r="DN172" s="152"/>
      <c r="DO172" s="152"/>
      <c r="DP172" s="152"/>
      <c r="DQ172" s="152"/>
      <c r="DR172" s="152"/>
      <c r="DS172" s="152"/>
      <c r="DT172" s="152"/>
      <c r="DU172" s="152"/>
      <c r="DV172" s="152"/>
      <c r="DW172" s="152"/>
      <c r="DX172" s="152"/>
      <c r="DY172" s="152"/>
      <c r="DZ172" s="152"/>
      <c r="EA172" s="152"/>
      <c r="EB172" s="152"/>
      <c r="EC172" s="152"/>
      <c r="ED172" s="152"/>
      <c r="EE172" s="152"/>
      <c r="EF172" s="152"/>
      <c r="EG172" s="152"/>
      <c r="EH172" s="152"/>
      <c r="EI172" s="152"/>
      <c r="EJ172" s="152"/>
      <c r="EK172" s="152"/>
      <c r="EL172" s="152"/>
      <c r="EM172" s="152"/>
      <c r="EN172" s="152"/>
      <c r="EO172" s="152"/>
      <c r="EP172" s="152"/>
      <c r="EQ172" s="152"/>
      <c r="ER172" s="152"/>
      <c r="ES172" s="152"/>
      <c r="ET172" s="152"/>
      <c r="EU172" s="152"/>
      <c r="EV172" s="152"/>
      <c r="EW172" s="152"/>
      <c r="EX172" s="152"/>
      <c r="EY172" s="152"/>
      <c r="EZ172" s="152"/>
      <c r="FA172" s="152"/>
      <c r="FB172" s="152"/>
      <c r="FC172" s="152"/>
      <c r="FD172" s="152"/>
      <c r="FE172" s="152"/>
      <c r="FF172" s="152"/>
      <c r="FG172" s="152"/>
      <c r="FH172" s="152"/>
      <c r="FI172" s="152"/>
      <c r="FJ172" s="152"/>
      <c r="FK172" s="152"/>
      <c r="FL172" s="152"/>
      <c r="FM172" s="152"/>
      <c r="FN172" s="152"/>
      <c r="FO172" s="152"/>
      <c r="FP172" s="152"/>
      <c r="FQ172" s="152"/>
      <c r="FR172" s="152"/>
      <c r="FS172" s="152"/>
      <c r="FT172" s="152"/>
      <c r="FU172" s="152"/>
      <c r="FV172" s="152"/>
      <c r="FW172" s="152"/>
      <c r="FX172" s="152"/>
      <c r="FY172" s="152"/>
      <c r="FZ172" s="152"/>
      <c r="GA172" s="152"/>
      <c r="GB172" s="152"/>
      <c r="GC172" s="152"/>
      <c r="GD172" s="152"/>
      <c r="GE172" s="152"/>
      <c r="GF172" s="152"/>
      <c r="GG172" s="152"/>
      <c r="GH172" s="152"/>
      <c r="GI172" s="152"/>
      <c r="GJ172" s="152"/>
      <c r="GK172" s="152"/>
      <c r="GL172" s="152"/>
      <c r="GM172" s="152"/>
      <c r="GN172" s="152"/>
      <c r="GO172" s="152"/>
      <c r="GP172" s="152"/>
      <c r="GQ172" s="152"/>
      <c r="GR172" s="152"/>
      <c r="GS172" s="152"/>
      <c r="GT172" s="152"/>
      <c r="GU172" s="152"/>
      <c r="GV172" s="152"/>
      <c r="GW172" s="152"/>
      <c r="GX172" s="152"/>
      <c r="GY172" s="152"/>
      <c r="GZ172" s="152"/>
      <c r="HA172" s="152"/>
      <c r="HB172" s="152"/>
      <c r="HC172" s="152"/>
      <c r="HD172" s="152"/>
      <c r="HE172" s="152"/>
      <c r="HF172" s="152"/>
      <c r="HG172" s="152"/>
      <c r="HH172" s="152"/>
      <c r="HI172" s="152"/>
      <c r="HJ172" s="152"/>
      <c r="HK172" s="152"/>
      <c r="HL172" s="152"/>
      <c r="HM172" s="152"/>
      <c r="HN172" s="152"/>
      <c r="HO172" s="152"/>
      <c r="HP172" s="152"/>
      <c r="HQ172" s="152"/>
      <c r="HR172" s="152"/>
      <c r="HS172" s="152"/>
      <c r="HT172" s="152"/>
      <c r="HU172" s="152"/>
      <c r="HV172" s="152"/>
      <c r="HW172" s="152"/>
      <c r="HX172" s="152"/>
      <c r="HY172" s="152"/>
      <c r="HZ172" s="152"/>
      <c r="IA172" s="152"/>
      <c r="IB172" s="152"/>
      <c r="IC172" s="152"/>
      <c r="ID172" s="152"/>
      <c r="IE172" s="152"/>
      <c r="IF172" s="152"/>
      <c r="IG172" s="152"/>
      <c r="IH172" s="152"/>
      <c r="II172" s="152"/>
      <c r="IJ172" s="152"/>
      <c r="IK172" s="152"/>
      <c r="IL172" s="152"/>
      <c r="IM172" s="152"/>
      <c r="IN172" s="152"/>
      <c r="IO172" s="152"/>
      <c r="IP172" s="152"/>
      <c r="IQ172" s="152"/>
      <c r="IR172" s="152"/>
      <c r="IS172" s="152"/>
      <c r="IT172" s="152"/>
      <c r="IU172" s="152"/>
      <c r="IV172" s="152"/>
      <c r="IW172" s="152"/>
    </row>
    <row r="173" customFormat="false" ht="27.6" hidden="false" customHeight="true" outlineLevel="0" collapsed="false">
      <c r="A173" s="145"/>
      <c r="B173" s="142"/>
      <c r="C173" s="142"/>
      <c r="D173" s="142"/>
      <c r="E173" s="142"/>
      <c r="F173" s="143"/>
      <c r="G173" s="48" t="s">
        <v>39</v>
      </c>
      <c r="H173" s="49" t="s">
        <v>784</v>
      </c>
      <c r="I173" s="154"/>
      <c r="J173" s="150"/>
      <c r="K173" s="49" t="s">
        <v>785</v>
      </c>
      <c r="L173" s="154"/>
      <c r="M173" s="150"/>
      <c r="N173" s="49" t="s">
        <v>786</v>
      </c>
      <c r="O173" s="154"/>
      <c r="P173" s="51"/>
      <c r="Q173" s="49" t="n">
        <v>757.2</v>
      </c>
      <c r="R173" s="154" t="s">
        <v>40</v>
      </c>
      <c r="S173" s="51" t="n">
        <v>385.7</v>
      </c>
      <c r="T173" s="49"/>
      <c r="U173" s="153"/>
      <c r="V173" s="51"/>
      <c r="W173" s="49"/>
      <c r="X173" s="153"/>
      <c r="Y173" s="51"/>
      <c r="Z173" s="61"/>
      <c r="AA173" s="61"/>
      <c r="AB173" s="61"/>
      <c r="AC173" s="156"/>
      <c r="AD173" s="153"/>
      <c r="AE173" s="51"/>
      <c r="BM173" s="152"/>
      <c r="BN173" s="152"/>
      <c r="BO173" s="152"/>
      <c r="BP173" s="152"/>
      <c r="BQ173" s="152"/>
      <c r="BR173" s="152"/>
      <c r="BS173" s="152"/>
      <c r="BT173" s="152"/>
      <c r="BU173" s="152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52"/>
      <c r="CT173" s="152"/>
      <c r="CU173" s="152"/>
      <c r="CV173" s="152"/>
      <c r="CW173" s="152"/>
      <c r="CX173" s="152"/>
      <c r="CY173" s="152"/>
      <c r="CZ173" s="152"/>
      <c r="DA173" s="152"/>
      <c r="DB173" s="152"/>
      <c r="DC173" s="152"/>
      <c r="DD173" s="152"/>
      <c r="DE173" s="152"/>
      <c r="DF173" s="152"/>
      <c r="DG173" s="152"/>
      <c r="DH173" s="152"/>
      <c r="DI173" s="152"/>
      <c r="DJ173" s="152"/>
      <c r="DK173" s="152"/>
      <c r="DL173" s="152"/>
      <c r="DM173" s="152"/>
      <c r="DN173" s="152"/>
      <c r="DO173" s="152"/>
      <c r="DP173" s="152"/>
      <c r="DQ173" s="152"/>
      <c r="DR173" s="152"/>
      <c r="DS173" s="152"/>
      <c r="DT173" s="152"/>
      <c r="DU173" s="152"/>
      <c r="DV173" s="152"/>
      <c r="DW173" s="152"/>
      <c r="DX173" s="152"/>
      <c r="DY173" s="152"/>
      <c r="DZ173" s="152"/>
      <c r="EA173" s="152"/>
      <c r="EB173" s="152"/>
      <c r="EC173" s="152"/>
      <c r="ED173" s="152"/>
      <c r="EE173" s="152"/>
      <c r="EF173" s="152"/>
      <c r="EG173" s="152"/>
      <c r="EH173" s="152"/>
      <c r="EI173" s="152"/>
      <c r="EJ173" s="152"/>
      <c r="EK173" s="152"/>
      <c r="EL173" s="152"/>
      <c r="EM173" s="152"/>
      <c r="EN173" s="152"/>
      <c r="EO173" s="152"/>
      <c r="EP173" s="152"/>
      <c r="EQ173" s="152"/>
      <c r="ER173" s="152"/>
      <c r="ES173" s="152"/>
      <c r="ET173" s="152"/>
      <c r="EU173" s="152"/>
      <c r="EV173" s="152"/>
      <c r="EW173" s="152"/>
      <c r="EX173" s="152"/>
      <c r="EY173" s="152"/>
      <c r="EZ173" s="152"/>
      <c r="FA173" s="152"/>
      <c r="FB173" s="152"/>
      <c r="FC173" s="152"/>
      <c r="FD173" s="152"/>
      <c r="FE173" s="152"/>
      <c r="FF173" s="152"/>
      <c r="FG173" s="152"/>
      <c r="FH173" s="152"/>
      <c r="FI173" s="152"/>
      <c r="FJ173" s="152"/>
      <c r="FK173" s="152"/>
      <c r="FL173" s="152"/>
      <c r="FM173" s="152"/>
      <c r="FN173" s="152"/>
      <c r="FO173" s="152"/>
      <c r="FP173" s="152"/>
      <c r="FQ173" s="152"/>
      <c r="FR173" s="152"/>
      <c r="FS173" s="152"/>
      <c r="FT173" s="152"/>
      <c r="FU173" s="152"/>
      <c r="FV173" s="152"/>
      <c r="FW173" s="152"/>
      <c r="FX173" s="152"/>
      <c r="FY173" s="152"/>
      <c r="FZ173" s="152"/>
      <c r="GA173" s="152"/>
      <c r="GB173" s="152"/>
      <c r="GC173" s="152"/>
      <c r="GD173" s="152"/>
      <c r="GE173" s="152"/>
      <c r="GF173" s="152"/>
      <c r="GG173" s="152"/>
      <c r="GH173" s="152"/>
      <c r="GI173" s="152"/>
      <c r="GJ173" s="152"/>
      <c r="GK173" s="152"/>
      <c r="GL173" s="152"/>
      <c r="GM173" s="152"/>
      <c r="GN173" s="152"/>
      <c r="GO173" s="152"/>
      <c r="GP173" s="152"/>
      <c r="GQ173" s="152"/>
      <c r="GR173" s="152"/>
      <c r="GS173" s="152"/>
      <c r="GT173" s="152"/>
      <c r="GU173" s="152"/>
      <c r="GV173" s="152"/>
      <c r="GW173" s="152"/>
      <c r="GX173" s="152"/>
      <c r="GY173" s="152"/>
      <c r="GZ173" s="152"/>
      <c r="HA173" s="152"/>
      <c r="HB173" s="152"/>
      <c r="HC173" s="152"/>
      <c r="HD173" s="152"/>
      <c r="HE173" s="152"/>
      <c r="HF173" s="152"/>
      <c r="HG173" s="152"/>
      <c r="HH173" s="152"/>
      <c r="HI173" s="152"/>
      <c r="HJ173" s="152"/>
      <c r="HK173" s="152"/>
      <c r="HL173" s="152"/>
      <c r="HM173" s="152"/>
      <c r="HN173" s="152"/>
      <c r="HO173" s="152"/>
      <c r="HP173" s="152"/>
      <c r="HQ173" s="152"/>
      <c r="HR173" s="152"/>
      <c r="HS173" s="152"/>
      <c r="HT173" s="152"/>
      <c r="HU173" s="152"/>
      <c r="HV173" s="152"/>
      <c r="HW173" s="152"/>
      <c r="HX173" s="152"/>
      <c r="HY173" s="152"/>
      <c r="HZ173" s="152"/>
      <c r="IA173" s="152"/>
      <c r="IB173" s="152"/>
      <c r="IC173" s="152"/>
      <c r="ID173" s="152"/>
      <c r="IE173" s="152"/>
      <c r="IF173" s="152"/>
      <c r="IG173" s="152"/>
      <c r="IH173" s="152"/>
      <c r="II173" s="152"/>
      <c r="IJ173" s="152"/>
      <c r="IK173" s="152"/>
      <c r="IL173" s="152"/>
      <c r="IM173" s="152"/>
      <c r="IN173" s="152"/>
      <c r="IO173" s="152"/>
      <c r="IP173" s="152"/>
      <c r="IQ173" s="152"/>
      <c r="IR173" s="152"/>
      <c r="IS173" s="152"/>
      <c r="IT173" s="152"/>
      <c r="IU173" s="152"/>
      <c r="IV173" s="152"/>
      <c r="IW173" s="152"/>
    </row>
    <row r="174" customFormat="false" ht="30.65" hidden="false" customHeight="true" outlineLevel="0" collapsed="false">
      <c r="A174" s="146"/>
      <c r="B174" s="146"/>
      <c r="C174" s="161"/>
      <c r="D174" s="161"/>
      <c r="E174" s="161"/>
      <c r="F174" s="58"/>
      <c r="G174" s="48" t="s">
        <v>44</v>
      </c>
      <c r="H174" s="111" t="str">
        <f aca="false">"&lt;"&amp;ROUND(RIGHT(H173,LEN(H173)-1)*81/1000000,2)&amp;" ppm"</f>
        <v>&lt;0.97 ppm</v>
      </c>
      <c r="I174" s="153"/>
      <c r="J174" s="127"/>
      <c r="K174" s="156"/>
      <c r="L174" s="154"/>
      <c r="M174" s="97"/>
      <c r="N174" s="49"/>
      <c r="O174" s="153"/>
      <c r="P174" s="51"/>
      <c r="Q174" s="111" t="str">
        <f aca="false">ROUND(Q173*246/1000,2)&amp;" ppb"</f>
        <v>186.27 ppb</v>
      </c>
      <c r="R174" s="50" t="s">
        <v>40</v>
      </c>
      <c r="S174" s="127" t="str">
        <f aca="false">ROUND(S173*246/1000,2)&amp;" ppb"</f>
        <v>94.88 ppb</v>
      </c>
      <c r="T174" s="156"/>
      <c r="U174" s="97"/>
      <c r="V174" s="97"/>
      <c r="W174" s="49"/>
      <c r="X174" s="153"/>
      <c r="Y174" s="97"/>
      <c r="Z174" s="61"/>
      <c r="AA174" s="97"/>
      <c r="AB174" s="97"/>
      <c r="AC174" s="156"/>
      <c r="AD174" s="153"/>
      <c r="AE174" s="97"/>
      <c r="BM174" s="152"/>
      <c r="BN174" s="152"/>
      <c r="BO174" s="152"/>
      <c r="BP174" s="152"/>
      <c r="BQ174" s="152"/>
      <c r="BR174" s="152"/>
      <c r="BS174" s="152"/>
      <c r="BT174" s="152"/>
      <c r="BU174" s="152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52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52"/>
      <c r="CT174" s="152"/>
      <c r="CU174" s="152"/>
      <c r="CV174" s="152"/>
      <c r="CW174" s="152"/>
      <c r="CX174" s="152"/>
      <c r="CY174" s="152"/>
      <c r="CZ174" s="152"/>
      <c r="DA174" s="152"/>
      <c r="DB174" s="152"/>
      <c r="DC174" s="152"/>
      <c r="DD174" s="152"/>
      <c r="DE174" s="152"/>
      <c r="DF174" s="152"/>
      <c r="DG174" s="152"/>
      <c r="DH174" s="152"/>
      <c r="DI174" s="152"/>
      <c r="DJ174" s="152"/>
      <c r="DK174" s="152"/>
      <c r="DL174" s="152"/>
      <c r="DM174" s="152"/>
      <c r="DN174" s="152"/>
      <c r="DO174" s="152"/>
      <c r="DP174" s="152"/>
      <c r="DQ174" s="152"/>
      <c r="DR174" s="152"/>
      <c r="DS174" s="152"/>
      <c r="DT174" s="152"/>
      <c r="DU174" s="152"/>
      <c r="DV174" s="152"/>
      <c r="DW174" s="152"/>
      <c r="DX174" s="152"/>
      <c r="DY174" s="152"/>
      <c r="DZ174" s="152"/>
      <c r="EA174" s="152"/>
      <c r="EB174" s="152"/>
      <c r="EC174" s="152"/>
      <c r="ED174" s="152"/>
      <c r="EE174" s="152"/>
      <c r="EF174" s="152"/>
      <c r="EG174" s="152"/>
      <c r="EH174" s="152"/>
      <c r="EI174" s="152"/>
      <c r="EJ174" s="152"/>
      <c r="EK174" s="152"/>
      <c r="EL174" s="152"/>
      <c r="EM174" s="152"/>
      <c r="EN174" s="152"/>
      <c r="EO174" s="152"/>
      <c r="EP174" s="152"/>
      <c r="EQ174" s="152"/>
      <c r="ER174" s="152"/>
      <c r="ES174" s="152"/>
      <c r="ET174" s="152"/>
      <c r="EU174" s="152"/>
      <c r="EV174" s="152"/>
      <c r="EW174" s="152"/>
      <c r="EX174" s="152"/>
      <c r="EY174" s="152"/>
      <c r="EZ174" s="152"/>
      <c r="FA174" s="152"/>
      <c r="FB174" s="152"/>
      <c r="FC174" s="152"/>
      <c r="FD174" s="152"/>
      <c r="FE174" s="152"/>
      <c r="FF174" s="152"/>
      <c r="FG174" s="152"/>
      <c r="FH174" s="152"/>
      <c r="FI174" s="152"/>
      <c r="FJ174" s="152"/>
      <c r="FK174" s="152"/>
      <c r="FL174" s="152"/>
      <c r="FM174" s="152"/>
      <c r="FN174" s="152"/>
      <c r="FO174" s="152"/>
      <c r="FP174" s="152"/>
      <c r="FQ174" s="152"/>
      <c r="FR174" s="152"/>
      <c r="FS174" s="152"/>
      <c r="FT174" s="152"/>
      <c r="FU174" s="152"/>
      <c r="FV174" s="152"/>
      <c r="FW174" s="152"/>
      <c r="FX174" s="152"/>
      <c r="FY174" s="152"/>
      <c r="FZ174" s="152"/>
      <c r="GA174" s="152"/>
      <c r="GB174" s="152"/>
      <c r="GC174" s="152"/>
      <c r="GD174" s="152"/>
      <c r="GE174" s="152"/>
      <c r="GF174" s="152"/>
      <c r="GG174" s="152"/>
      <c r="GH174" s="152"/>
      <c r="GI174" s="152"/>
      <c r="GJ174" s="152"/>
      <c r="GK174" s="152"/>
      <c r="GL174" s="152"/>
      <c r="GM174" s="152"/>
      <c r="GN174" s="152"/>
      <c r="GO174" s="152"/>
      <c r="GP174" s="152"/>
      <c r="GQ174" s="152"/>
      <c r="GR174" s="152"/>
      <c r="GS174" s="152"/>
      <c r="GT174" s="152"/>
      <c r="GU174" s="152"/>
      <c r="GV174" s="152"/>
      <c r="GW174" s="152"/>
      <c r="GX174" s="152"/>
      <c r="GY174" s="152"/>
      <c r="GZ174" s="152"/>
      <c r="HA174" s="152"/>
      <c r="HB174" s="152"/>
      <c r="HC174" s="152"/>
      <c r="HD174" s="152"/>
      <c r="HE174" s="152"/>
      <c r="HF174" s="152"/>
      <c r="HG174" s="152"/>
      <c r="HH174" s="152"/>
      <c r="HI174" s="152"/>
      <c r="HJ174" s="152"/>
      <c r="HK174" s="152"/>
      <c r="HL174" s="152"/>
      <c r="HM174" s="152"/>
      <c r="HN174" s="152"/>
      <c r="HO174" s="152"/>
      <c r="HP174" s="152"/>
      <c r="HQ174" s="152"/>
      <c r="HR174" s="152"/>
      <c r="HS174" s="152"/>
      <c r="HT174" s="152"/>
      <c r="HU174" s="152"/>
      <c r="HV174" s="152"/>
      <c r="HW174" s="152"/>
      <c r="HX174" s="152"/>
      <c r="HY174" s="152"/>
      <c r="HZ174" s="152"/>
      <c r="IA174" s="152"/>
      <c r="IB174" s="152"/>
      <c r="IC174" s="152"/>
      <c r="ID174" s="152"/>
      <c r="IE174" s="152"/>
      <c r="IF174" s="152"/>
      <c r="IG174" s="152"/>
      <c r="IH174" s="152"/>
      <c r="II174" s="152"/>
      <c r="IJ174" s="152"/>
      <c r="IK174" s="152"/>
      <c r="IL174" s="152"/>
      <c r="IM174" s="152"/>
      <c r="IN174" s="152"/>
      <c r="IO174" s="152"/>
      <c r="IP174" s="152"/>
      <c r="IQ174" s="152"/>
      <c r="IR174" s="152"/>
      <c r="IS174" s="152"/>
      <c r="IT174" s="152"/>
      <c r="IU174" s="152"/>
      <c r="IV174" s="152"/>
      <c r="IW174" s="152"/>
    </row>
    <row r="175" customFormat="false" ht="34.3" hidden="false" customHeight="true" outlineLevel="0" collapsed="false">
      <c r="A175" s="147" t="s">
        <v>787</v>
      </c>
      <c r="B175" s="24" t="s">
        <v>788</v>
      </c>
      <c r="C175" s="25" t="s">
        <v>789</v>
      </c>
      <c r="D175" s="26" t="n">
        <v>9.886</v>
      </c>
      <c r="E175" s="63" t="n">
        <v>240603</v>
      </c>
      <c r="F175" s="71" t="n">
        <v>45446</v>
      </c>
      <c r="G175" s="29" t="s">
        <v>635</v>
      </c>
      <c r="H175" s="128"/>
      <c r="I175" s="129" t="s">
        <v>27</v>
      </c>
      <c r="J175" s="130"/>
      <c r="K175" s="128"/>
      <c r="L175" s="129" t="s">
        <v>28</v>
      </c>
      <c r="M175" s="130"/>
      <c r="N175" s="128"/>
      <c r="O175" s="129" t="s">
        <v>29</v>
      </c>
      <c r="P175" s="130"/>
      <c r="Q175" s="128"/>
      <c r="R175" s="129" t="s">
        <v>30</v>
      </c>
      <c r="S175" s="130"/>
      <c r="T175" s="131"/>
      <c r="U175" s="129" t="s">
        <v>636</v>
      </c>
      <c r="V175" s="130"/>
      <c r="W175" s="128"/>
      <c r="X175" s="129" t="s">
        <v>32</v>
      </c>
      <c r="Y175" s="130"/>
      <c r="Z175" s="128"/>
      <c r="AA175" s="129" t="s">
        <v>637</v>
      </c>
      <c r="AB175" s="130"/>
      <c r="AC175" s="132" t="s">
        <v>34</v>
      </c>
      <c r="AD175" s="132"/>
      <c r="AE175" s="132"/>
    </row>
    <row r="176" customFormat="false" ht="29.05" hidden="false" customHeight="true" outlineLevel="0" collapsed="false">
      <c r="A176" s="133" t="s">
        <v>790</v>
      </c>
      <c r="B176" s="151" t="s">
        <v>791</v>
      </c>
      <c r="C176" s="133"/>
      <c r="D176" s="133"/>
      <c r="E176" s="133"/>
      <c r="F176" s="134" t="n">
        <v>45456</v>
      </c>
      <c r="G176" s="29" t="s">
        <v>39</v>
      </c>
      <c r="H176" s="30" t="n">
        <v>28930</v>
      </c>
      <c r="I176" s="162" t="s">
        <v>40</v>
      </c>
      <c r="J176" s="32" t="n">
        <v>1777</v>
      </c>
      <c r="K176" s="30" t="s">
        <v>792</v>
      </c>
      <c r="L176" s="162"/>
      <c r="M176" s="32"/>
      <c r="N176" s="30" t="n">
        <v>1008</v>
      </c>
      <c r="O176" s="162" t="s">
        <v>40</v>
      </c>
      <c r="P176" s="32" t="n">
        <v>650.1</v>
      </c>
      <c r="Q176" s="30" t="n">
        <v>4263</v>
      </c>
      <c r="R176" s="162" t="s">
        <v>40</v>
      </c>
      <c r="S176" s="32" t="n">
        <v>650.1</v>
      </c>
      <c r="T176" s="30" t="n">
        <v>11180</v>
      </c>
      <c r="U176" s="162" t="s">
        <v>40</v>
      </c>
      <c r="V176" s="32" t="n">
        <v>23670</v>
      </c>
      <c r="W176" s="30" t="s">
        <v>793</v>
      </c>
      <c r="X176" s="157"/>
      <c r="Y176" s="32"/>
      <c r="Z176" s="30" t="s">
        <v>794</v>
      </c>
      <c r="AA176" s="162"/>
      <c r="AB176" s="32"/>
      <c r="AC176" s="34"/>
      <c r="AD176" s="34"/>
      <c r="AE176" s="34"/>
    </row>
    <row r="177" customFormat="false" ht="34.8" hidden="false" customHeight="true" outlineLevel="0" collapsed="false">
      <c r="A177" s="133"/>
      <c r="B177" s="133" t="s">
        <v>795</v>
      </c>
      <c r="C177" s="133"/>
      <c r="D177" s="133"/>
      <c r="E177" s="133"/>
      <c r="F177" s="134"/>
      <c r="G177" s="29" t="s">
        <v>44</v>
      </c>
      <c r="H177" s="119" t="str">
        <f aca="false">ROUND(H176*81/1000,2)&amp;" ppb"</f>
        <v>2343.33 ppb</v>
      </c>
      <c r="I177" s="31" t="s">
        <v>40</v>
      </c>
      <c r="J177" s="125" t="str">
        <f aca="false">ROUND(J176*81/1000,2)&amp;" ppb"</f>
        <v>143.94 ppb</v>
      </c>
      <c r="K177" s="119" t="str">
        <f aca="false">"&lt;"&amp;ROUND(RIGHT(K176,LEN(K176)-1)*81/1000,2)&amp;" ppb"</f>
        <v>&lt;402.81 ppb</v>
      </c>
      <c r="L177" s="162"/>
      <c r="M177" s="125"/>
      <c r="N177" s="119" t="str">
        <f aca="false">ROUND(N176*1760/1000,2)&amp;" ppb"</f>
        <v>1774.08 ppb</v>
      </c>
      <c r="O177" s="31" t="s">
        <v>40</v>
      </c>
      <c r="P177" s="125" t="str">
        <f aca="false">ROUND(P176*1760/1000,2)&amp;" ppb"</f>
        <v>1144.18 ppb</v>
      </c>
      <c r="Q177" s="119" t="str">
        <f aca="false">ROUND(Q176*246/1000,2)&amp;" ppb"</f>
        <v>1048.7 ppb</v>
      </c>
      <c r="R177" s="31" t="s">
        <v>40</v>
      </c>
      <c r="S177" s="125" t="str">
        <f aca="false">ROUND(S176*246/1000,2)&amp;" ppb"</f>
        <v>159.92 ppb</v>
      </c>
      <c r="T177" s="119" t="str">
        <f aca="false">ROUND(T176*32300/1000000,2)&amp;" ppm"</f>
        <v>361.11 ppm</v>
      </c>
      <c r="U177" s="31" t="s">
        <v>40</v>
      </c>
      <c r="V177" s="125" t="str">
        <f aca="false">ROUND(V176*32300/1000000,2)&amp;" ppm"</f>
        <v>764.54 ppm</v>
      </c>
      <c r="W177" s="159"/>
      <c r="X177" s="162"/>
      <c r="Y177" s="106"/>
      <c r="Z177" s="159"/>
      <c r="AA177" s="162"/>
      <c r="AB177" s="106"/>
      <c r="AC177" s="41"/>
      <c r="AD177" s="162"/>
      <c r="AE177" s="42"/>
    </row>
    <row r="178" customFormat="false" ht="30" hidden="false" customHeight="true" outlineLevel="0" collapsed="false">
      <c r="A178" s="133"/>
      <c r="B178" s="133"/>
      <c r="C178" s="133"/>
      <c r="D178" s="133"/>
      <c r="E178" s="133"/>
      <c r="F178" s="134"/>
      <c r="G178" s="29" t="s">
        <v>635</v>
      </c>
      <c r="H178" s="136" t="s">
        <v>646</v>
      </c>
      <c r="I178" s="136"/>
      <c r="J178" s="136"/>
      <c r="K178" s="128"/>
      <c r="L178" s="129" t="s">
        <v>647</v>
      </c>
      <c r="M178" s="130"/>
      <c r="N178" s="137"/>
      <c r="O178" s="129" t="s">
        <v>648</v>
      </c>
      <c r="P178" s="138"/>
      <c r="Q178" s="137"/>
      <c r="R178" s="129" t="s">
        <v>649</v>
      </c>
      <c r="S178" s="138"/>
      <c r="T178" s="131"/>
      <c r="U178" s="129"/>
      <c r="V178" s="139"/>
      <c r="W178" s="131"/>
      <c r="X178" s="129"/>
      <c r="Y178" s="139"/>
      <c r="Z178" s="131"/>
      <c r="AA178" s="129"/>
      <c r="AB178" s="139"/>
      <c r="AC178" s="128"/>
      <c r="AD178" s="129"/>
      <c r="AE178" s="130"/>
    </row>
    <row r="179" customFormat="false" ht="27.6" hidden="false" customHeight="true" outlineLevel="0" collapsed="false">
      <c r="A179" s="140"/>
      <c r="B179" s="133"/>
      <c r="C179" s="133"/>
      <c r="D179" s="133"/>
      <c r="E179" s="133"/>
      <c r="F179" s="134"/>
      <c r="G179" s="29" t="s">
        <v>39</v>
      </c>
      <c r="H179" s="30" t="n">
        <v>23728</v>
      </c>
      <c r="I179" s="157" t="s">
        <v>40</v>
      </c>
      <c r="J179" s="101" t="n">
        <v>53910</v>
      </c>
      <c r="K179" s="30" t="s">
        <v>796</v>
      </c>
      <c r="L179" s="157"/>
      <c r="M179" s="101"/>
      <c r="N179" s="30" t="s">
        <v>797</v>
      </c>
      <c r="O179" s="157"/>
      <c r="P179" s="32"/>
      <c r="Q179" s="30" t="n">
        <v>2451</v>
      </c>
      <c r="R179" s="157" t="s">
        <v>40</v>
      </c>
      <c r="S179" s="32" t="n">
        <v>1035</v>
      </c>
      <c r="T179" s="30"/>
      <c r="U179" s="162"/>
      <c r="V179" s="32"/>
      <c r="W179" s="159"/>
      <c r="X179" s="162"/>
      <c r="Y179" s="32"/>
      <c r="Z179" s="41"/>
      <c r="AA179" s="41"/>
      <c r="AB179" s="41"/>
      <c r="AC179" s="159"/>
      <c r="AD179" s="162"/>
      <c r="AE179" s="32"/>
    </row>
    <row r="180" customFormat="false" ht="29.2" hidden="false" customHeight="true" outlineLevel="0" collapsed="false">
      <c r="A180" s="141"/>
      <c r="B180" s="141"/>
      <c r="C180" s="160"/>
      <c r="D180" s="160"/>
      <c r="E180" s="160"/>
      <c r="F180" s="87"/>
      <c r="G180" s="29" t="s">
        <v>44</v>
      </c>
      <c r="H180" s="119" t="str">
        <f aca="false">ROUND(H179*81/1000,2)&amp;" ppb"</f>
        <v>1921.97 ppb</v>
      </c>
      <c r="I180" s="31" t="s">
        <v>40</v>
      </c>
      <c r="J180" s="125" t="str">
        <f aca="false">ROUND(J179*81/1000,2)&amp;" ppb"</f>
        <v>4366.71 ppb</v>
      </c>
      <c r="K180" s="159"/>
      <c r="L180" s="157"/>
      <c r="M180" s="106"/>
      <c r="N180" s="30"/>
      <c r="O180" s="162"/>
      <c r="P180" s="32"/>
      <c r="Q180" s="119" t="str">
        <f aca="false">ROUND(Q179*246/1000,2)&amp;" ppb"</f>
        <v>602.95 ppb</v>
      </c>
      <c r="R180" s="31" t="s">
        <v>40</v>
      </c>
      <c r="S180" s="125" t="str">
        <f aca="false">ROUND(S179*246/1000,2)&amp;" ppb"</f>
        <v>254.61 ppb</v>
      </c>
      <c r="T180" s="159"/>
      <c r="U180" s="106"/>
      <c r="V180" s="106"/>
      <c r="W180" s="30"/>
      <c r="X180" s="162"/>
      <c r="Y180" s="106"/>
      <c r="Z180" s="41"/>
      <c r="AA180" s="106"/>
      <c r="AB180" s="106"/>
      <c r="AC180" s="159"/>
      <c r="AD180" s="162"/>
      <c r="AE180" s="106"/>
    </row>
    <row r="181" customFormat="false" ht="32.8" hidden="false" customHeight="true" outlineLevel="0" collapsed="false">
      <c r="A181" s="15" t="s">
        <v>798</v>
      </c>
      <c r="B181" s="15"/>
      <c r="C181" s="16"/>
      <c r="D181" s="16"/>
      <c r="E181" s="16"/>
      <c r="F181" s="163"/>
      <c r="G181" s="16"/>
      <c r="H181" s="164"/>
      <c r="I181" s="16"/>
      <c r="J181" s="165"/>
      <c r="K181" s="16"/>
      <c r="L181" s="16"/>
      <c r="M181" s="16"/>
      <c r="N181" s="16"/>
      <c r="O181" s="16"/>
      <c r="P181" s="16"/>
      <c r="Q181" s="164"/>
      <c r="R181" s="16"/>
      <c r="S181" s="166"/>
      <c r="T181" s="167"/>
      <c r="U181" s="16"/>
      <c r="V181" s="168"/>
      <c r="W181" s="164"/>
      <c r="X181" s="16"/>
      <c r="Y181" s="166"/>
      <c r="Z181" s="164"/>
      <c r="AA181" s="16"/>
      <c r="AB181" s="16"/>
      <c r="AC181" s="16"/>
      <c r="AD181" s="16"/>
      <c r="AE181" s="17"/>
    </row>
    <row r="182" customFormat="false" ht="38.05" hidden="false" customHeight="true" outlineLevel="0" collapsed="false">
      <c r="A182" s="18" t="s">
        <v>21</v>
      </c>
      <c r="B182" s="18" t="s">
        <v>22</v>
      </c>
      <c r="C182" s="18" t="s">
        <v>23</v>
      </c>
      <c r="D182" s="18" t="s">
        <v>24</v>
      </c>
      <c r="E182" s="18" t="s">
        <v>25</v>
      </c>
      <c r="F182" s="169" t="s">
        <v>26</v>
      </c>
      <c r="G182" s="18"/>
      <c r="H182" s="20"/>
      <c r="I182" s="21"/>
      <c r="J182" s="22"/>
      <c r="K182" s="20"/>
      <c r="L182" s="21"/>
      <c r="M182" s="22"/>
      <c r="N182" s="20"/>
      <c r="O182" s="21"/>
      <c r="P182" s="22"/>
      <c r="Q182" s="20"/>
      <c r="R182" s="21"/>
      <c r="S182" s="22"/>
      <c r="T182" s="23"/>
      <c r="U182" s="21"/>
      <c r="V182" s="22"/>
      <c r="W182" s="20"/>
      <c r="X182" s="21"/>
      <c r="Y182" s="22"/>
      <c r="Z182" s="20"/>
      <c r="AA182" s="21"/>
      <c r="AB182" s="22"/>
      <c r="AC182" s="18"/>
      <c r="AD182" s="18"/>
      <c r="AE182" s="18"/>
    </row>
    <row r="183" customFormat="false" ht="34.3" hidden="false" customHeight="true" outlineLevel="0" collapsed="false">
      <c r="A183" s="147" t="s">
        <v>799</v>
      </c>
      <c r="B183" s="170"/>
      <c r="C183" s="171"/>
      <c r="D183" s="26"/>
      <c r="E183" s="63"/>
      <c r="F183" s="71"/>
      <c r="G183" s="29" t="s">
        <v>635</v>
      </c>
      <c r="H183" s="128"/>
      <c r="I183" s="129" t="s">
        <v>27</v>
      </c>
      <c r="J183" s="130"/>
      <c r="K183" s="128"/>
      <c r="L183" s="129" t="s">
        <v>28</v>
      </c>
      <c r="M183" s="130"/>
      <c r="N183" s="128"/>
      <c r="O183" s="129" t="s">
        <v>29</v>
      </c>
      <c r="P183" s="130"/>
      <c r="Q183" s="128"/>
      <c r="R183" s="129" t="s">
        <v>30</v>
      </c>
      <c r="S183" s="130"/>
      <c r="T183" s="131"/>
      <c r="U183" s="129" t="s">
        <v>636</v>
      </c>
      <c r="V183" s="130"/>
      <c r="W183" s="128"/>
      <c r="X183" s="129" t="s">
        <v>32</v>
      </c>
      <c r="Y183" s="130"/>
      <c r="Z183" s="128"/>
      <c r="AA183" s="129" t="s">
        <v>637</v>
      </c>
      <c r="AB183" s="130"/>
      <c r="AC183" s="132" t="s">
        <v>34</v>
      </c>
      <c r="AD183" s="132"/>
      <c r="AE183" s="132"/>
    </row>
    <row r="184" customFormat="false" ht="29.05" hidden="false" customHeight="true" outlineLevel="0" collapsed="false">
      <c r="A184" s="158"/>
      <c r="B184" s="158"/>
      <c r="C184" s="158"/>
      <c r="D184" s="158"/>
      <c r="E184" s="158"/>
      <c r="F184" s="134"/>
      <c r="G184" s="29" t="s">
        <v>39</v>
      </c>
      <c r="H184" s="30"/>
      <c r="I184" s="162"/>
      <c r="J184" s="32"/>
      <c r="K184" s="30"/>
      <c r="L184" s="162"/>
      <c r="M184" s="32"/>
      <c r="N184" s="30"/>
      <c r="O184" s="162"/>
      <c r="P184" s="32"/>
      <c r="Q184" s="30"/>
      <c r="R184" s="162"/>
      <c r="S184" s="32"/>
      <c r="T184" s="30"/>
      <c r="U184" s="162"/>
      <c r="V184" s="32"/>
      <c r="W184" s="30"/>
      <c r="X184" s="157"/>
      <c r="Y184" s="32"/>
      <c r="Z184" s="30"/>
      <c r="AA184" s="162"/>
      <c r="AB184" s="32"/>
      <c r="AC184" s="34"/>
      <c r="AD184" s="34"/>
      <c r="AE184" s="34"/>
    </row>
    <row r="185" customFormat="false" ht="28.4" hidden="false" customHeight="true" outlineLevel="0" collapsed="false">
      <c r="A185" s="158"/>
      <c r="B185" s="158"/>
      <c r="C185" s="158"/>
      <c r="D185" s="158"/>
      <c r="E185" s="158"/>
      <c r="F185" s="134"/>
      <c r="G185" s="29" t="s">
        <v>44</v>
      </c>
      <c r="H185" s="119"/>
      <c r="I185" s="162"/>
      <c r="J185" s="125"/>
      <c r="K185" s="119"/>
      <c r="L185" s="162"/>
      <c r="M185" s="106"/>
      <c r="N185" s="119"/>
      <c r="O185" s="162"/>
      <c r="P185" s="125"/>
      <c r="Q185" s="119"/>
      <c r="R185" s="162"/>
      <c r="S185" s="125"/>
      <c r="T185" s="119"/>
      <c r="U185" s="162"/>
      <c r="V185" s="125"/>
      <c r="W185" s="159"/>
      <c r="X185" s="162"/>
      <c r="Y185" s="106"/>
      <c r="Z185" s="159"/>
      <c r="AA185" s="162"/>
      <c r="AB185" s="106"/>
      <c r="AC185" s="41"/>
      <c r="AD185" s="162"/>
      <c r="AE185" s="42"/>
    </row>
    <row r="186" customFormat="false" ht="30" hidden="false" customHeight="true" outlineLevel="0" collapsed="false">
      <c r="A186" s="158"/>
      <c r="B186" s="158"/>
      <c r="C186" s="158"/>
      <c r="D186" s="158"/>
      <c r="E186" s="158"/>
      <c r="F186" s="134"/>
      <c r="G186" s="29" t="s">
        <v>635</v>
      </c>
      <c r="H186" s="136" t="s">
        <v>646</v>
      </c>
      <c r="I186" s="136"/>
      <c r="J186" s="136"/>
      <c r="K186" s="128"/>
      <c r="L186" s="129" t="s">
        <v>647</v>
      </c>
      <c r="M186" s="130"/>
      <c r="N186" s="137"/>
      <c r="O186" s="129" t="s">
        <v>648</v>
      </c>
      <c r="P186" s="138"/>
      <c r="Q186" s="137"/>
      <c r="R186" s="129" t="s">
        <v>649</v>
      </c>
      <c r="S186" s="138"/>
      <c r="T186" s="131"/>
      <c r="U186" s="129"/>
      <c r="V186" s="139"/>
      <c r="W186" s="131"/>
      <c r="X186" s="129"/>
      <c r="Y186" s="139"/>
      <c r="Z186" s="131"/>
      <c r="AA186" s="129"/>
      <c r="AB186" s="139"/>
      <c r="AC186" s="128"/>
      <c r="AD186" s="129"/>
      <c r="AE186" s="130"/>
    </row>
    <row r="187" customFormat="false" ht="27.6" hidden="false" customHeight="true" outlineLevel="0" collapsed="false">
      <c r="A187" s="140"/>
      <c r="B187" s="158"/>
      <c r="C187" s="158"/>
      <c r="D187" s="158"/>
      <c r="E187" s="158"/>
      <c r="F187" s="134"/>
      <c r="G187" s="29" t="s">
        <v>39</v>
      </c>
      <c r="H187" s="30"/>
      <c r="I187" s="157"/>
      <c r="J187" s="101"/>
      <c r="K187" s="30"/>
      <c r="L187" s="157"/>
      <c r="M187" s="101"/>
      <c r="N187" s="30"/>
      <c r="O187" s="157"/>
      <c r="P187" s="32"/>
      <c r="Q187" s="30"/>
      <c r="R187" s="157"/>
      <c r="S187" s="32"/>
      <c r="T187" s="30"/>
      <c r="U187" s="162"/>
      <c r="V187" s="32"/>
      <c r="W187" s="159"/>
      <c r="X187" s="162"/>
      <c r="Y187" s="32"/>
      <c r="Z187" s="41"/>
      <c r="AA187" s="41"/>
      <c r="AB187" s="41"/>
      <c r="AC187" s="159"/>
      <c r="AD187" s="162"/>
      <c r="AE187" s="32"/>
    </row>
    <row r="188" customFormat="false" ht="29.2" hidden="false" customHeight="true" outlineLevel="0" collapsed="false">
      <c r="A188" s="141"/>
      <c r="B188" s="141"/>
      <c r="C188" s="160"/>
      <c r="D188" s="160"/>
      <c r="E188" s="160"/>
      <c r="F188" s="87"/>
      <c r="G188" s="29" t="s">
        <v>44</v>
      </c>
      <c r="H188" s="119"/>
      <c r="I188" s="162"/>
      <c r="J188" s="125"/>
      <c r="K188" s="159"/>
      <c r="L188" s="157"/>
      <c r="M188" s="106"/>
      <c r="N188" s="30"/>
      <c r="O188" s="162"/>
      <c r="P188" s="32"/>
      <c r="Q188" s="119"/>
      <c r="R188" s="162"/>
      <c r="S188" s="125"/>
      <c r="T188" s="159"/>
      <c r="U188" s="106"/>
      <c r="V188" s="106"/>
      <c r="W188" s="30"/>
      <c r="X188" s="162"/>
      <c r="Y188" s="106"/>
      <c r="Z188" s="41"/>
      <c r="AA188" s="106"/>
      <c r="AB188" s="106"/>
      <c r="AC188" s="159"/>
      <c r="AD188" s="162"/>
      <c r="AE188" s="106"/>
    </row>
  </sheetData>
  <mergeCells count="185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B14"/>
    <mergeCell ref="AC11:AE14"/>
    <mergeCell ref="A15:B15"/>
    <mergeCell ref="AC16:AE16"/>
    <mergeCell ref="E17:E18"/>
    <mergeCell ref="AC17:AE17"/>
    <mergeCell ref="AC19:AE19"/>
    <mergeCell ref="AC21:AE21"/>
    <mergeCell ref="AC23:AE23"/>
    <mergeCell ref="AC25:AE25"/>
    <mergeCell ref="AC27:AE27"/>
    <mergeCell ref="AC29:AE29"/>
    <mergeCell ref="AC31:AE31"/>
    <mergeCell ref="AC33:AE33"/>
    <mergeCell ref="AC35:AE35"/>
    <mergeCell ref="A37:AE37"/>
    <mergeCell ref="AC38:AE38"/>
    <mergeCell ref="AC39:AE39"/>
    <mergeCell ref="AC41:AE41"/>
    <mergeCell ref="AC43:AE43"/>
    <mergeCell ref="AC45:AE45"/>
    <mergeCell ref="AC47:AE47"/>
    <mergeCell ref="AC49:AE49"/>
    <mergeCell ref="AC51:AE51"/>
    <mergeCell ref="AC53:AE53"/>
    <mergeCell ref="AC55:AE55"/>
    <mergeCell ref="AC57:AE57"/>
    <mergeCell ref="A59:AE59"/>
    <mergeCell ref="AC60:AE60"/>
    <mergeCell ref="AC61:AE61"/>
    <mergeCell ref="AC63:AE63"/>
    <mergeCell ref="AC65:AE65"/>
    <mergeCell ref="AC67:AE67"/>
    <mergeCell ref="AC69:AE69"/>
    <mergeCell ref="AC71:AE71"/>
    <mergeCell ref="AC73:AE73"/>
    <mergeCell ref="AC75:AE75"/>
    <mergeCell ref="A77:B78"/>
    <mergeCell ref="C77:D78"/>
    <mergeCell ref="N77:P77"/>
    <mergeCell ref="U77:V77"/>
    <mergeCell ref="N78:P78"/>
    <mergeCell ref="U78:V78"/>
    <mergeCell ref="AA78:AB78"/>
    <mergeCell ref="E79:E80"/>
    <mergeCell ref="AC79:AE79"/>
    <mergeCell ref="A81:B82"/>
    <mergeCell ref="C81:D82"/>
    <mergeCell ref="N81:P81"/>
    <mergeCell ref="U81:V81"/>
    <mergeCell ref="N82:P82"/>
    <mergeCell ref="U82:V82"/>
    <mergeCell ref="AA82:AB82"/>
    <mergeCell ref="AC83:AE83"/>
    <mergeCell ref="A85:AE85"/>
    <mergeCell ref="AC86:AE86"/>
    <mergeCell ref="AC87:AE87"/>
    <mergeCell ref="AC89:AE89"/>
    <mergeCell ref="AC91:AE91"/>
    <mergeCell ref="AC93:AE93"/>
    <mergeCell ref="E95:E96"/>
    <mergeCell ref="AC95:AE95"/>
    <mergeCell ref="AC97:AE97"/>
    <mergeCell ref="AC99:AE99"/>
    <mergeCell ref="AC101:AE101"/>
    <mergeCell ref="AC103:AE103"/>
    <mergeCell ref="AC104:AE104"/>
    <mergeCell ref="B105:B106"/>
    <mergeCell ref="E105:E106"/>
    <mergeCell ref="H106:J106"/>
    <mergeCell ref="Z107:AB107"/>
    <mergeCell ref="AA108:AB108"/>
    <mergeCell ref="AC109:AE109"/>
    <mergeCell ref="AC110:AE110"/>
    <mergeCell ref="B111:B112"/>
    <mergeCell ref="E111:E112"/>
    <mergeCell ref="H112:J112"/>
    <mergeCell ref="Z113:AB113"/>
    <mergeCell ref="AA114:AB114"/>
    <mergeCell ref="AC115:AE115"/>
    <mergeCell ref="AC116:AE116"/>
    <mergeCell ref="B117:B118"/>
    <mergeCell ref="H118:J118"/>
    <mergeCell ref="Z119:AB119"/>
    <mergeCell ref="U120:V120"/>
    <mergeCell ref="AA120:AB120"/>
    <mergeCell ref="AC121:AE121"/>
    <mergeCell ref="AC122:AE122"/>
    <mergeCell ref="B123:B124"/>
    <mergeCell ref="H124:J124"/>
    <mergeCell ref="Z125:AB125"/>
    <mergeCell ref="U126:V126"/>
    <mergeCell ref="AA126:AB126"/>
    <mergeCell ref="AC127:AE127"/>
    <mergeCell ref="AC128:AE128"/>
    <mergeCell ref="B129:B130"/>
    <mergeCell ref="H130:J130"/>
    <mergeCell ref="Z131:AB131"/>
    <mergeCell ref="U132:V132"/>
    <mergeCell ref="AA132:AB132"/>
    <mergeCell ref="AC133:AE133"/>
    <mergeCell ref="AC134:AE134"/>
    <mergeCell ref="B135:B136"/>
    <mergeCell ref="H136:J136"/>
    <mergeCell ref="Z137:AB137"/>
    <mergeCell ref="U138:V138"/>
    <mergeCell ref="AA138:AB138"/>
    <mergeCell ref="AC139:AE139"/>
    <mergeCell ref="AC140:AE140"/>
    <mergeCell ref="B141:B142"/>
    <mergeCell ref="H142:J142"/>
    <mergeCell ref="Z143:AB143"/>
    <mergeCell ref="U144:V144"/>
    <mergeCell ref="AA144:AB144"/>
    <mergeCell ref="AC145:AE145"/>
    <mergeCell ref="AC146:AE146"/>
    <mergeCell ref="B147:B148"/>
    <mergeCell ref="H148:J148"/>
    <mergeCell ref="Z149:AB149"/>
    <mergeCell ref="U150:V150"/>
    <mergeCell ref="AA150:AB150"/>
    <mergeCell ref="AC151:AE151"/>
    <mergeCell ref="AC152:AE152"/>
    <mergeCell ref="B153:B154"/>
    <mergeCell ref="H154:J154"/>
    <mergeCell ref="Z155:AB155"/>
    <mergeCell ref="U156:V156"/>
    <mergeCell ref="AA156:AB156"/>
    <mergeCell ref="AC157:AE157"/>
    <mergeCell ref="AC158:AE158"/>
    <mergeCell ref="B159:B160"/>
    <mergeCell ref="H160:J160"/>
    <mergeCell ref="Z161:AB161"/>
    <mergeCell ref="U162:V162"/>
    <mergeCell ref="AA162:AB162"/>
    <mergeCell ref="AC163:AE163"/>
    <mergeCell ref="AC164:AE164"/>
    <mergeCell ref="B165:B166"/>
    <mergeCell ref="H166:J166"/>
    <mergeCell ref="Z167:AB167"/>
    <mergeCell ref="U168:V168"/>
    <mergeCell ref="AA168:AB168"/>
    <mergeCell ref="AC169:AE169"/>
    <mergeCell ref="AC170:AE170"/>
    <mergeCell ref="B171:B172"/>
    <mergeCell ref="H172:J172"/>
    <mergeCell ref="Z173:AB173"/>
    <mergeCell ref="U174:V174"/>
    <mergeCell ref="AA174:AB174"/>
    <mergeCell ref="AC175:AE175"/>
    <mergeCell ref="AC176:AE176"/>
    <mergeCell ref="B177:B178"/>
    <mergeCell ref="H178:J178"/>
    <mergeCell ref="Z179:AB179"/>
    <mergeCell ref="U180:V180"/>
    <mergeCell ref="AA180:AB180"/>
    <mergeCell ref="A181:B181"/>
    <mergeCell ref="AC182:AE182"/>
    <mergeCell ref="AC183:AE183"/>
    <mergeCell ref="AC184:AE184"/>
    <mergeCell ref="B185:B186"/>
    <mergeCell ref="H186:J186"/>
    <mergeCell ref="Z187:AB187"/>
    <mergeCell ref="U188:V188"/>
    <mergeCell ref="AA188:AB188"/>
  </mergeCells>
  <hyperlinks>
    <hyperlink ref="A99" r:id="rId1" display="PICO CW37"/>
    <hyperlink ref="A101" r:id="rId2" display="PICO CW38"/>
    <hyperlink ref="A103" r:id="rId3" display="PICO CW39"/>
    <hyperlink ref="A109" r:id="rId4" display="PICO CW40"/>
    <hyperlink ref="A115" r:id="rId5" display="PICO CW41"/>
    <hyperlink ref="A121" r:id="rId6" display="PICO CW42"/>
    <hyperlink ref="A127" r:id="rId7" display="PICO CW43"/>
    <hyperlink ref="A133" r:id="rId8" display="PICO CW44"/>
    <hyperlink ref="A139" r:id="rId9" display="PICO CW45"/>
    <hyperlink ref="A145" r:id="rId10" display="PICO CW46"/>
    <hyperlink ref="A151" r:id="rId11" display="PICO CW47"/>
    <hyperlink ref="A157" r:id="rId12" display="PICO CW48"/>
    <hyperlink ref="A163" r:id="rId13" display="PICO CW49"/>
    <hyperlink ref="A169" r:id="rId14" display="PICO CW50"/>
    <hyperlink ref="A175" r:id="rId15" display="PICO CW51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15831</TotalTime>
  <Application>LibreOffice/24.2.4.2$Linux_X86_64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cp:lastPrinted>2006-05-24T13:06:48Z</cp:lastPrinted>
  <dcterms:modified xsi:type="dcterms:W3CDTF">2024-06-16T02:52:09Z</dcterms:modified>
  <cp:revision>2510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