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Results'!$1:$10</definedName>
    <definedName name="Excel_BuiltIn_Print_Titles_1">'Collected Ge Detector Sample Results'!#REF!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<sst xmlns="http://schemas.openxmlformats.org/spreadsheetml/2006/main" count="1632" uniqueCount="764">
  <si>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</si>
  <si>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</si>
  <si>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</si>
  <si>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</si>
  <si>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234Th: 63.29 and 92.59 keV 
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</si>
  <si>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</si>
  <si>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</si>
  <si>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</si>
  <si>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</si>
  <si>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</si>
  <si>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</si>
  <si>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277.371, 583.19, 860.557 and 2614.53 keV, </t>
  </si>
  <si>
    <t>228Ac: 209.253, 338.320, 463,004, 911.21, 964.766 and 968.971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</si>
  <si>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</si>
  <si>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</si>
  <si>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</si>
  <si>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</si>
  <si>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</si>
  <si>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</si>
  <si>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The measurements of the samples below take into account the background measurements from the background table.
If a measurement is below the background then the upper bound shown is the 90% confidence limit.</t>
  </si>
  <si>
    <t>PICO Measurements: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</si>
  <si>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</si>
  <si>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</si>
  <si>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</si>
  <si>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</si>
  <si>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</si>
  <si>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</si>
  <si>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238U from 226Ra</t>
  </si>
  <si>
    <t>238U from 234Th</t>
  </si>
  <si>
    <t>235U</t>
  </si>
  <si>
    <t>232Th</t>
  </si>
  <si>
    <t>228Ac</t>
  </si>
  <si>
    <t>137Cs</t>
  </si>
  <si>
    <t>210Pb</t>
  </si>
  <si>
    <t>Comments</t>
  </si>
  <si>
    <t>PICO CW01</t>
  </si>
  <si>
    <t>Small Diameter Piezos from December Production</t>
  </si>
  <si>
    <t>10.6 g</t>
  </si>
  <si>
    <t>140107
14010701
14010703
14010801
14010802
14010804
140115</t>
  </si>
  <si>
    <t>(mBq/kg)</t>
  </si>
  <si>
    <t>+-</t>
  </si>
  <si>
    <t>&lt;63.85</t>
  </si>
  <si>
    <t>Piezo Acoustic Sensors</t>
  </si>
  <si>
    <t>Also PICO 3</t>
  </si>
  <si>
    <t>(ppb or ppm)</t>
  </si>
  <si>
    <t>110.17 ppb</t>
  </si>
  <si>
    <t>5.53 ppb</t>
  </si>
  <si>
    <t>0.43 ppb</t>
  </si>
  <si>
    <t>3.68 ppb</t>
  </si>
  <si>
    <t>37.94 ppb</t>
  </si>
  <si>
    <t>6.62 ppb</t>
  </si>
  <si>
    <t>59.75 ppb</t>
  </si>
  <si>
    <t>6.89 ppb</t>
  </si>
  <si>
    <t>34.89 ppb</t>
  </si>
  <si>
    <t>20.19 ppb</t>
  </si>
  <si>
    <t>PICO CW02</t>
  </si>
  <si>
    <t>14.8 g</t>
  </si>
  <si>
    <t>&lt;15.05</t>
  </si>
  <si>
    <t>&lt;118.15</t>
  </si>
  <si>
    <t>Small Diameter Piezo Acoustic Sensors (11)</t>
  </si>
  <si>
    <t>May/June 2014 Production (6/16/2014)</t>
  </si>
  <si>
    <t>Also PICO 10</t>
  </si>
  <si>
    <t>2.50 ppb</t>
  </si>
  <si>
    <t>2.08 ppb</t>
  </si>
  <si>
    <t>1.22 ppb</t>
  </si>
  <si>
    <t>7.82 ppb</t>
  </si>
  <si>
    <t>10.39 ppb</t>
  </si>
  <si>
    <t>31.26 ppb</t>
  </si>
  <si>
    <t>4.92 ppb</t>
  </si>
  <si>
    <t>4.38 ppb</t>
  </si>
  <si>
    <t>11.02 ppb</t>
  </si>
  <si>
    <t>PICO CW03</t>
  </si>
  <si>
    <t>These piezos are unelectroded</t>
  </si>
  <si>
    <t>&lt;49.93</t>
  </si>
  <si>
    <t>&lt;331.87</t>
  </si>
  <si>
    <t>Small Diameter Piezo Acoustic Sensors (8)</t>
  </si>
  <si>
    <t>&lt;3.48 ppb</t>
  </si>
  <si>
    <t>0.23 ppb</t>
  </si>
  <si>
    <t>1.45 ppb</t>
  </si>
  <si>
    <t>10.79 ppb</t>
  </si>
  <si>
    <t>14.53 ppb</t>
  </si>
  <si>
    <t>2.49 ppb</t>
  </si>
  <si>
    <t>4.61 ppb</t>
  </si>
  <si>
    <t>29.34 ppb</t>
  </si>
  <si>
    <t>18.21 ppb</t>
  </si>
  <si>
    <t>PICO CW04</t>
  </si>
  <si>
    <t>4.0 g</t>
  </si>
  <si>
    <t>&lt;632.00</t>
  </si>
  <si>
    <t>Distilled LAB</t>
  </si>
  <si>
    <t>9.02 ppb</t>
  </si>
  <si>
    <t>6.36 ppb</t>
  </si>
  <si>
    <t>2.65 ppb</t>
  </si>
  <si>
    <t>3.37 ppb</t>
  </si>
  <si>
    <t>44.89 ppb</t>
  </si>
  <si>
    <t>21.34 ppb</t>
  </si>
  <si>
    <t>11.26 ppb</t>
  </si>
  <si>
    <t>12.21 ppb</t>
  </si>
  <si>
    <t>6.39 ppb</t>
  </si>
  <si>
    <t>38.22 ppb</t>
  </si>
  <si>
    <t>PICO CW05</t>
  </si>
  <si>
    <t>Blue</t>
  </si>
  <si>
    <t>19.2 g</t>
  </si>
  <si>
    <t>&lt;453.85</t>
  </si>
  <si>
    <t>PVC-Clad Wire (Hook up wire)</t>
  </si>
  <si>
    <t>Alpha Wire</t>
  </si>
  <si>
    <t>63.34 ppb</t>
  </si>
  <si>
    <t>8.35 ppb</t>
  </si>
  <si>
    <t>70.24 ppb</t>
  </si>
  <si>
    <t>7.72 ppb</t>
  </si>
  <si>
    <t>140.93 ppb</t>
  </si>
  <si>
    <t>29.04 ppb</t>
  </si>
  <si>
    <t>706.04 ppb</t>
  </si>
  <si>
    <t>42.59 ppb</t>
  </si>
  <si>
    <t>326.01 ppb</t>
  </si>
  <si>
    <t>40.96 ppb</t>
  </si>
  <si>
    <t>56.97 ppb</t>
  </si>
  <si>
    <t>14.62 ppb</t>
  </si>
  <si>
    <t>PICO CW06</t>
  </si>
  <si>
    <t>White</t>
  </si>
  <si>
    <t>19.3 g</t>
  </si>
  <si>
    <t>&lt;599.22</t>
  </si>
  <si>
    <t>56.41 ppb</t>
  </si>
  <si>
    <t>7.69 ppb</t>
  </si>
  <si>
    <t>70.42 ppb</t>
  </si>
  <si>
    <t>7.95 ppb</t>
  </si>
  <si>
    <t>168.01 ppb</t>
  </si>
  <si>
    <t>29.17 ppb</t>
  </si>
  <si>
    <t>712.59 ppb</t>
  </si>
  <si>
    <t>43.85 ppb</t>
  </si>
  <si>
    <t>371.95 ppb</t>
  </si>
  <si>
    <t>42.15 ppb</t>
  </si>
  <si>
    <t>61.49 ppb</t>
  </si>
  <si>
    <t>14.39 ppb</t>
  </si>
  <si>
    <t>PICO CW07</t>
  </si>
  <si>
    <t>Orange</t>
  </si>
  <si>
    <t>20.0 g</t>
  </si>
  <si>
    <t>&lt;725.80</t>
  </si>
  <si>
    <t>73.76 ppb</t>
  </si>
  <si>
    <t>8.80 ppb</t>
  </si>
  <si>
    <t>52.23 ppb</t>
  </si>
  <si>
    <t>8.58 ppb</t>
  </si>
  <si>
    <t>132.27 ppb</t>
  </si>
  <si>
    <t>33.12 ppb</t>
  </si>
  <si>
    <t>705.82 ppb</t>
  </si>
  <si>
    <t>45.73 ppb</t>
  </si>
  <si>
    <t>395.87 ppb</t>
  </si>
  <si>
    <t>49.77 ppb</t>
  </si>
  <si>
    <t>100.18 ppb</t>
  </si>
  <si>
    <t>17.39 ppb</t>
  </si>
  <si>
    <t>PICO CW08</t>
  </si>
  <si>
    <t>Red</t>
  </si>
  <si>
    <t>18.9 g</t>
  </si>
  <si>
    <t>&lt;645.29</t>
  </si>
  <si>
    <t>52.69 ppb</t>
  </si>
  <si>
    <t>6.79 ppb</t>
  </si>
  <si>
    <t>49.28 ppb</t>
  </si>
  <si>
    <t>5.66 ppb</t>
  </si>
  <si>
    <t>115.61 ppb</t>
  </si>
  <si>
    <t>23.82 ppb</t>
  </si>
  <si>
    <t>316.99 ppb</t>
  </si>
  <si>
    <t>24.20 ppb</t>
  </si>
  <si>
    <t>146.85 ppb</t>
  </si>
  <si>
    <t>123.24 ppb</t>
  </si>
  <si>
    <t>14.79 ppb</t>
  </si>
  <si>
    <t>PICO CW09</t>
  </si>
  <si>
    <t>Green</t>
  </si>
  <si>
    <t>19.1 g</t>
  </si>
  <si>
    <t>150525
150527</t>
  </si>
  <si>
    <t>&lt;778.59</t>
  </si>
  <si>
    <t>90.63 ppb</t>
  </si>
  <si>
    <t>10.92 ppb</t>
  </si>
  <si>
    <t>80.22 ppb</t>
  </si>
  <si>
    <t>9.57 ppb</t>
  </si>
  <si>
    <t>310.99 ppb</t>
  </si>
  <si>
    <t>41.23 ppb</t>
  </si>
  <si>
    <t>624.88 ppb</t>
  </si>
  <si>
    <t>43.82 ppb</t>
  </si>
  <si>
    <t>189.67 ppb</t>
  </si>
  <si>
    <t>45.72 ppb</t>
  </si>
  <si>
    <t>170.22 ppb</t>
  </si>
  <si>
    <t>22.27 ppb</t>
  </si>
  <si>
    <t>PICO CW10</t>
  </si>
  <si>
    <t>Black</t>
  </si>
  <si>
    <t>19.0 g</t>
  </si>
  <si>
    <t>&lt;790.95</t>
  </si>
  <si>
    <t>71.70 ppb</t>
  </si>
  <si>
    <t>9.82 ppb</t>
  </si>
  <si>
    <t>77.51 ppb</t>
  </si>
  <si>
    <t>9.03 ppb</t>
  </si>
  <si>
    <t>166.21 ppb</t>
  </si>
  <si>
    <t>34.82 ppb</t>
  </si>
  <si>
    <t>658.12 ppb</t>
  </si>
  <si>
    <t>44.36 ppb</t>
  </si>
  <si>
    <t>313.22 ppb</t>
  </si>
  <si>
    <t>47.93 ppb</t>
  </si>
  <si>
    <t>126.44 ppb</t>
  </si>
  <si>
    <t>18.86 ppb</t>
  </si>
  <si>
    <t>PICO CW11</t>
  </si>
  <si>
    <t>Brown</t>
  </si>
  <si>
    <t>150529
150530</t>
  </si>
  <si>
    <t>&lt;229.05</t>
  </si>
  <si>
    <t>54.14 ppb</t>
  </si>
  <si>
    <t>4.31 ppb</t>
  </si>
  <si>
    <t>62.85 ppb</t>
  </si>
  <si>
    <t>5.47 ppb</t>
  </si>
  <si>
    <t>145.44 ppb</t>
  </si>
  <si>
    <t>16.88 ppb</t>
  </si>
  <si>
    <t>603.875 ppb</t>
  </si>
  <si>
    <t>33.19 ppb</t>
  </si>
  <si>
    <t>322.71 ppb</t>
  </si>
  <si>
    <t>74.94 ppb</t>
  </si>
  <si>
    <t>8.69 ppb</t>
  </si>
  <si>
    <t>PICO CW12</t>
  </si>
  <si>
    <t>3.3 g</t>
  </si>
  <si>
    <t>&lt;77.89</t>
  </si>
  <si>
    <t>&lt;30.00</t>
  </si>
  <si>
    <t>&lt;386.36</t>
  </si>
  <si>
    <t>&lt;2556.67</t>
  </si>
  <si>
    <t>Cable Inner Wires</t>
  </si>
  <si>
    <t>ECOGen Cables by Alpha Wire</t>
  </si>
  <si>
    <t>7.35 ppb</t>
  </si>
  <si>
    <t>9.26 ppb</t>
  </si>
  <si>
    <t>&lt;6.31 ppb</t>
  </si>
  <si>
    <t>&lt;52.80 ppb</t>
  </si>
  <si>
    <t>23.63 ppb</t>
  </si>
  <si>
    <t>16.11 ppb</t>
  </si>
  <si>
    <t>&lt;95.05 ppb</t>
  </si>
  <si>
    <t>196.71 ppb</t>
  </si>
  <si>
    <t>29.33 ppb</t>
  </si>
  <si>
    <t>PICO CW13</t>
  </si>
  <si>
    <t>Grey plastic-type outer shell</t>
  </si>
  <si>
    <t>3.6 g</t>
  </si>
  <si>
    <t>Cable Outer Shield</t>
  </si>
  <si>
    <t>131.57 ppb</t>
  </si>
  <si>
    <t>19.14 ppb</t>
  </si>
  <si>
    <t>80.60 ppb</t>
  </si>
  <si>
    <t>13.91 ppb</t>
  </si>
  <si>
    <t>205.60 ppb</t>
  </si>
  <si>
    <t>56.45 ppb</t>
  </si>
  <si>
    <t>648.10 ppb</t>
  </si>
  <si>
    <t>57.43 ppb</t>
  </si>
  <si>
    <t>387.95 ppb</t>
  </si>
  <si>
    <t>76.18 ppb</t>
  </si>
  <si>
    <t>149.49 ppb</t>
  </si>
  <si>
    <t>31.91 ppb</t>
  </si>
  <si>
    <t>PICO CW14</t>
  </si>
  <si>
    <t>Metal Insulator / Grounding Jacket</t>
  </si>
  <si>
    <t>5.4 g</t>
  </si>
  <si>
    <t>150617
150618
15061801
150619</t>
  </si>
  <si>
    <t>&lt;1142..04</t>
  </si>
  <si>
    <t>Cable Outer insulator</t>
  </si>
  <si>
    <t>2.59 ppb</t>
  </si>
  <si>
    <t>5.59 ppb</t>
  </si>
  <si>
    <t>39.51 ppb</t>
  </si>
  <si>
    <t>5.76 ppb</t>
  </si>
  <si>
    <t>96.50 ppb</t>
  </si>
  <si>
    <t>23.73 ppb</t>
  </si>
  <si>
    <t>24.49 ppb</t>
  </si>
  <si>
    <t>9.69 ppb</t>
  </si>
  <si>
    <t>27.82 ppb</t>
  </si>
  <si>
    <t>22.33 ppb</t>
  </si>
  <si>
    <t>76.05 ppb</t>
  </si>
  <si>
    <t>14.51 ppb</t>
  </si>
  <si>
    <t>PICO CW15</t>
  </si>
  <si>
    <t>4.6 g</t>
  </si>
  <si>
    <t>&lt;1531.52</t>
  </si>
  <si>
    <t>Thick Diameter Cable Inner Wire</t>
  </si>
  <si>
    <t>20.44 ppb</t>
  </si>
  <si>
    <t>6.98 ppb</t>
  </si>
  <si>
    <t>4.89 ppb</t>
  </si>
  <si>
    <t>4.01 ppb</t>
  </si>
  <si>
    <t>54.90 ppb</t>
  </si>
  <si>
    <t>25.12 ppb</t>
  </si>
  <si>
    <t>45.37 ppb</t>
  </si>
  <si>
    <t>14.44 ppb</t>
  </si>
  <si>
    <t>6.17 ppb</t>
  </si>
  <si>
    <t>28.92 ppb</t>
  </si>
  <si>
    <t>41.80 ppb</t>
  </si>
  <si>
    <t>13.89 ppb</t>
  </si>
  <si>
    <t>PICO CW16</t>
  </si>
  <si>
    <t>6.1 g</t>
  </si>
  <si>
    <t xml:space="preserve">&lt;48.69 </t>
  </si>
  <si>
    <t>&lt;116.72</t>
  </si>
  <si>
    <t>&lt;932.46</t>
  </si>
  <si>
    <t>Thick Diameter Cable Outer insulator</t>
  </si>
  <si>
    <t>1.96 ppb</t>
  </si>
  <si>
    <t>3.93 ppb</t>
  </si>
  <si>
    <t>3.66 ppb</t>
  </si>
  <si>
    <t>55.73 ppb</t>
  </si>
  <si>
    <t>18.45 ppb</t>
  </si>
  <si>
    <t>&lt;11.98 ppb</t>
  </si>
  <si>
    <t>&lt;28.71 ppb</t>
  </si>
  <si>
    <t>639.58 ppb</t>
  </si>
  <si>
    <t>43.38 ppb</t>
  </si>
  <si>
    <t>PICO CW17</t>
  </si>
  <si>
    <t>15.8 g</t>
  </si>
  <si>
    <t>&lt;258.92</t>
  </si>
  <si>
    <t xml:space="preserve">&lt;561.14 </t>
  </si>
  <si>
    <t>Thick Diameter Cable Outer Shield</t>
  </si>
  <si>
    <t>12.29 ppb</t>
  </si>
  <si>
    <t>3.10 ppb</t>
  </si>
  <si>
    <t>5.54 ppb</t>
  </si>
  <si>
    <t>2.04 ppb</t>
  </si>
  <si>
    <t>35.69 ppb</t>
  </si>
  <si>
    <t>7.76 ppb</t>
  </si>
  <si>
    <t>23.17 ppb</t>
  </si>
  <si>
    <t>5.35 ppb</t>
  </si>
  <si>
    <t>&lt;63.70 ppb</t>
  </si>
  <si>
    <t>51.77 ppb</t>
  </si>
  <si>
    <t>8.23 ppb</t>
  </si>
  <si>
    <t>PICO CW18</t>
  </si>
  <si>
    <t>Part No. A06000320625S</t>
  </si>
  <si>
    <t>5.3 g</t>
  </si>
  <si>
    <t>160317
16031701</t>
  </si>
  <si>
    <t>&lt;47.17</t>
  </si>
  <si>
    <t>&lt;929.62</t>
  </si>
  <si>
    <t xml:space="preserve">Springs
</t>
  </si>
  <si>
    <t xml:space="preserve">Lot No. 1076186
  Associated Spring Raymond
</t>
  </si>
  <si>
    <t>2.71 ppb</t>
  </si>
  <si>
    <t>3.91 ppb</t>
  </si>
  <si>
    <t>0.68 ppb</t>
  </si>
  <si>
    <t>2.31 ppb</t>
  </si>
  <si>
    <t>28.93 ppb</t>
  </si>
  <si>
    <t>15.75 ppb</t>
  </si>
  <si>
    <t>&lt;11.60 ppb</t>
  </si>
  <si>
    <t>19.97 ppb</t>
  </si>
  <si>
    <t>3.33 ppb</t>
  </si>
  <si>
    <t>8.24 ppb</t>
  </si>
  <si>
    <t>PICO CW19</t>
  </si>
  <si>
    <t>Lot No.: 286245-6
8-32 x ½ washer face thumb screw</t>
  </si>
  <si>
    <t>17.10 g</t>
  </si>
  <si>
    <t>&lt;13.18</t>
  </si>
  <si>
    <t>&lt;9.94</t>
  </si>
  <si>
    <t>&lt;244.74</t>
  </si>
  <si>
    <t>Thumb Screws</t>
  </si>
  <si>
    <t>Richard Manno Company</t>
  </si>
  <si>
    <t>&lt;1.07 ppb</t>
  </si>
  <si>
    <t>1.09 ppb</t>
  </si>
  <si>
    <t>0.79 ppb</t>
  </si>
  <si>
    <t>4.41 ppb</t>
  </si>
  <si>
    <t>&lt;2.45 ppb</t>
  </si>
  <si>
    <t>13.03 ppb</t>
  </si>
  <si>
    <t>6.42 ppb</t>
  </si>
  <si>
    <t>5.43 ppb</t>
  </si>
  <si>
    <t>2.42 ppb</t>
  </si>
  <si>
    <t>PICO CW20</t>
  </si>
  <si>
    <t>0.5 g</t>
  </si>
  <si>
    <t>160923
160930</t>
  </si>
  <si>
    <t>(mBq)</t>
  </si>
  <si>
    <t>&lt;380.00</t>
  </si>
  <si>
    <t>&lt;5240.00</t>
  </si>
  <si>
    <t>Kapton</t>
  </si>
  <si>
    <t>35.66 ppb</t>
  </si>
  <si>
    <t>32.86 ppb</t>
  </si>
  <si>
    <t>16.30 ppb</t>
  </si>
  <si>
    <t>76.02 ppb</t>
  </si>
  <si>
    <t>109.70 ppb</t>
  </si>
  <si>
    <t>&lt;93.48 ppb</t>
  </si>
  <si>
    <t>73.33 ppb</t>
  </si>
  <si>
    <t>139.59 ppb</t>
  </si>
  <si>
    <t>155.44 ppb</t>
  </si>
  <si>
    <t>58.00 ppb</t>
  </si>
  <si>
    <t>PICO CW21</t>
  </si>
  <si>
    <t>0.4 g</t>
  </si>
  <si>
    <t>161006
161010</t>
  </si>
  <si>
    <t>&lt;525.00</t>
  </si>
  <si>
    <t>&lt;289.41</t>
  </si>
  <si>
    <t>&lt;4210.00</t>
  </si>
  <si>
    <t>&lt;7052.50</t>
  </si>
  <si>
    <t>Liquid Crystal Polymer</t>
  </si>
  <si>
    <t>&lt;42.53 ppb</t>
  </si>
  <si>
    <t>&lt;23.44 ppb</t>
  </si>
  <si>
    <t>41.37 ppb</t>
  </si>
  <si>
    <t>148.69 ppb</t>
  </si>
  <si>
    <t>28.55 ppb</t>
  </si>
  <si>
    <t>82.96 ppb</t>
  </si>
  <si>
    <t>&lt;1.04 ppm</t>
  </si>
  <si>
    <t>138.11 ppb</t>
  </si>
  <si>
    <t>77.96 ppb</t>
  </si>
  <si>
    <t>PICO CW22</t>
  </si>
  <si>
    <t>Jar to Flange Seal</t>
  </si>
  <si>
    <t>3.2 g</t>
  </si>
  <si>
    <t>&lt;29.15</t>
  </si>
  <si>
    <t>&lt;12.19</t>
  </si>
  <si>
    <t>&lt;820.31</t>
  </si>
  <si>
    <t>PTFE Gasket</t>
  </si>
  <si>
    <t>Hennig Gaskets and Seals</t>
  </si>
  <si>
    <t>4.45 ppb</t>
  </si>
  <si>
    <t>4.27 ppb</t>
  </si>
  <si>
    <t>&lt;2.36 ppb</t>
  </si>
  <si>
    <t>&lt;21.45 ppb</t>
  </si>
  <si>
    <t>2.62 ppb</t>
  </si>
  <si>
    <t>10.44 ppb</t>
  </si>
  <si>
    <t>24.83 ppb</t>
  </si>
  <si>
    <t>22.67 ppb</t>
  </si>
  <si>
    <t>16.91 ppb</t>
  </si>
  <si>
    <t>8.89 ppb</t>
  </si>
  <si>
    <t>PICO CW23</t>
  </si>
  <si>
    <t>PN: 1416-1701-1-ND</t>
  </si>
  <si>
    <t>170315
170316</t>
  </si>
  <si>
    <t>&lt;510.00</t>
  </si>
  <si>
    <t>&lt;3325.00</t>
  </si>
  <si>
    <t>LED Luxeon Rebel Deep Red SMD</t>
  </si>
  <si>
    <t>Digi-Key</t>
  </si>
  <si>
    <t>10 LEDs</t>
  </si>
  <si>
    <t>251.90 ppb</t>
  </si>
  <si>
    <t>54.50 ppb</t>
  </si>
  <si>
    <t>87.17 ppb</t>
  </si>
  <si>
    <t>28.26 ppb</t>
  </si>
  <si>
    <t>173.81 ppb</t>
  </si>
  <si>
    <t>147.66 ppb</t>
  </si>
  <si>
    <t>&lt;125.46 ppb</t>
  </si>
  <si>
    <t>382.83 ppb</t>
  </si>
  <si>
    <t>180.14 ppb</t>
  </si>
  <si>
    <t>227.41 ppb</t>
  </si>
  <si>
    <t>74.52 ppb</t>
  </si>
  <si>
    <t>PICO CW24</t>
  </si>
  <si>
    <t>PN: XPEPHR-L1-0000-00801CT-ND</t>
  </si>
  <si>
    <t>170406
170413</t>
  </si>
  <si>
    <t>&lt;442.50</t>
  </si>
  <si>
    <t>&lt;3962.50</t>
  </si>
  <si>
    <t>LED Photo Red 650NM 700MA</t>
  </si>
  <si>
    <t>32.74 ppb</t>
  </si>
  <si>
    <t>35.85 ppb</t>
  </si>
  <si>
    <t>55.44 ppb</t>
  </si>
  <si>
    <t>25.11 ppb</t>
  </si>
  <si>
    <t>352.62 ppb</t>
  </si>
  <si>
    <t>141.83 ppb</t>
  </si>
  <si>
    <t>&lt;108.86 ppb</t>
  </si>
  <si>
    <t>31.08 ppb</t>
  </si>
  <si>
    <t>153.91 ppb</t>
  </si>
  <si>
    <t>214.65 ppb</t>
  </si>
  <si>
    <t>66.42 ppb</t>
  </si>
  <si>
    <t>PICO CW25</t>
  </si>
  <si>
    <t>NB PZT Piezeos 5mm diameter and  1 mm thick</t>
  </si>
  <si>
    <t>1.8 g</t>
  </si>
  <si>
    <t>170427
170429
170502
170506</t>
  </si>
  <si>
    <t>&lt;74.44</t>
  </si>
  <si>
    <t>&lt;422.22</t>
  </si>
  <si>
    <t>&lt;1383.89</t>
  </si>
  <si>
    <t>April 2017 Batch, 
12 piezos</t>
  </si>
  <si>
    <t>37.74 ppb</t>
  </si>
  <si>
    <t>12.94 ppb</t>
  </si>
  <si>
    <t>&lt;6.03 ppb</t>
  </si>
  <si>
    <t>41.90 ppb</t>
  </si>
  <si>
    <t>37.10 ppb</t>
  </si>
  <si>
    <t>19.90 ppb</t>
  </si>
  <si>
    <t>20.88 ppb</t>
  </si>
  <si>
    <t>&lt;103.87 ppb</t>
  </si>
  <si>
    <t>104.18 ppb</t>
  </si>
  <si>
    <t>26.15 ppb</t>
  </si>
  <si>
    <t>PICO CW26</t>
  </si>
  <si>
    <t>NB PZT Piezeos
3 mm diameter and  8.7 mm tall</t>
  </si>
  <si>
    <t>170525
170601</t>
  </si>
  <si>
    <t>&lt;18.68</t>
  </si>
  <si>
    <t>&lt;15.66</t>
  </si>
  <si>
    <t>April 2017 Batch,  17 piezos</t>
  </si>
  <si>
    <t>0.51 ppb</t>
  </si>
  <si>
    <t>1.83 ppb</t>
  </si>
  <si>
    <t>&lt;1.51 ppb</t>
  </si>
  <si>
    <t>6.74 ppb</t>
  </si>
  <si>
    <t>&lt;3.85 ppb</t>
  </si>
  <si>
    <t>7.94 ppb</t>
  </si>
  <si>
    <t>9.85 ppb</t>
  </si>
  <si>
    <t>22.52 ppb</t>
  </si>
  <si>
    <t>5.49 ppb</t>
  </si>
  <si>
    <t>PICO CW27</t>
  </si>
  <si>
    <t>NB PZT Piezeos 5mm diameter and 1 mm thick</t>
  </si>
  <si>
    <t>4.1 g</t>
  </si>
  <si>
    <t>&lt;31.46</t>
  </si>
  <si>
    <t>&lt;596.83</t>
  </si>
  <si>
    <t>June 2017 Batch 
25 piezos</t>
  </si>
  <si>
    <t>9.88 ppb</t>
  </si>
  <si>
    <t>2.72 ppb</t>
  </si>
  <si>
    <t>&lt;2.55 ppb</t>
  </si>
  <si>
    <t>14.52 ppb</t>
  </si>
  <si>
    <t>15.06 ppb</t>
  </si>
  <si>
    <t>16.54 ppb</t>
  </si>
  <si>
    <t>8.75 ppb</t>
  </si>
  <si>
    <t>24.28 ppb</t>
  </si>
  <si>
    <t>20.14 ppb</t>
  </si>
  <si>
    <t>42.77 ppb</t>
  </si>
  <si>
    <t>9.29 ppb</t>
  </si>
  <si>
    <t>PICO CW28</t>
  </si>
  <si>
    <t>3M Scotchlite 8725</t>
  </si>
  <si>
    <t>24.5 g</t>
  </si>
  <si>
    <t>170809
170814</t>
  </si>
  <si>
    <t>&lt;221.02</t>
  </si>
  <si>
    <t>Reflector Material</t>
  </si>
  <si>
    <t>1” wide</t>
  </si>
  <si>
    <t>114.17 ppb</t>
  </si>
  <si>
    <t>7.60 ppb</t>
  </si>
  <si>
    <t>0.05 ppb</t>
  </si>
  <si>
    <t>4.19 ppb</t>
  </si>
  <si>
    <t>170.80 ppb</t>
  </si>
  <si>
    <t>23.61 ppb</t>
  </si>
  <si>
    <t>147.49 ppb</t>
  </si>
  <si>
    <t>12.68 ppb</t>
  </si>
  <si>
    <t>138.06 ppb</t>
  </si>
  <si>
    <t>27.59 ppb</t>
  </si>
  <si>
    <t>9.77 ppb</t>
  </si>
  <si>
    <t>11.81 ppb</t>
  </si>
  <si>
    <t>Additional Activities:</t>
  </si>
  <si>
    <t>40K:</t>
  </si>
  <si>
    <t>4.25 ppm</t>
  </si>
  <si>
    <t>1.22 ppm</t>
  </si>
  <si>
    <t>PICO CW29</t>
  </si>
  <si>
    <t>3M Scotchlite 8830</t>
  </si>
  <si>
    <t>14.7 g</t>
  </si>
  <si>
    <t>170824
17082401
170826
17082601
17062602
170901
170904</t>
  </si>
  <si>
    <t>Also Counted as PICO 70</t>
  </si>
  <si>
    <t>66.06 ppb</t>
  </si>
  <si>
    <t>4.00 ppb</t>
  </si>
  <si>
    <t>5.61 ppb</t>
  </si>
  <si>
    <t>2.12 ppb</t>
  </si>
  <si>
    <t>96.11 ppb</t>
  </si>
  <si>
    <t>11.53 ppb</t>
  </si>
  <si>
    <t>73.99 ppb</t>
  </si>
  <si>
    <t>6.46 ppb</t>
  </si>
  <si>
    <t>61.18 ppb</t>
  </si>
  <si>
    <t>13.00 ppb</t>
  </si>
  <si>
    <t>26.50 ppb</t>
  </si>
  <si>
    <t>11.08 ppm</t>
  </si>
  <si>
    <t>2.75 ppm</t>
  </si>
  <si>
    <t>PICO CW30</t>
  </si>
  <si>
    <t>NB PZT Piezeos 5mm diameter and 8.7 mm high</t>
  </si>
  <si>
    <t>&lt;140.73</t>
  </si>
  <si>
    <t>Sept 2017 Batch 
11 piezos</t>
  </si>
  <si>
    <t>5.50 ppb</t>
  </si>
  <si>
    <t>1.44 ppb</t>
  </si>
  <si>
    <t>1.42 ppb</t>
  </si>
  <si>
    <t>0.90 ppb</t>
  </si>
  <si>
    <t>14.16 ppb</t>
  </si>
  <si>
    <t>5.14 ppb</t>
  </si>
  <si>
    <t>4.71 ppb</t>
  </si>
  <si>
    <t>2.60 ppb</t>
  </si>
  <si>
    <t>6.06 ppb</t>
  </si>
  <si>
    <t>47.35 ppb</t>
  </si>
  <si>
    <t>4.72 ppb</t>
  </si>
  <si>
    <t>PICO CW31</t>
  </si>
  <si>
    <t>Solder No-Clean 18 AWG 63/37 1 LB
Part No: KE1402-ND
Mfg PN: 24-6337-8814</t>
  </si>
  <si>
    <t>15.0 g</t>
  </si>
  <si>
    <t>&lt;38.93</t>
  </si>
  <si>
    <t>&lt;67.93</t>
  </si>
  <si>
    <t>,22.13</t>
  </si>
  <si>
    <t>&lt;31.07</t>
  </si>
  <si>
    <t>&lt;101.60</t>
  </si>
  <si>
    <t>&lt;461.00</t>
  </si>
  <si>
    <t>Solder Wire</t>
  </si>
  <si>
    <t>Kester Solder (vendor Digi-Key)</t>
  </si>
  <si>
    <t>&lt;3.15 ppb</t>
  </si>
  <si>
    <t>&lt;5.50 ppb</t>
  </si>
  <si>
    <t>&lt;38.96 ppb</t>
  </si>
  <si>
    <t>&lt;7.64 ppb</t>
  </si>
  <si>
    <t>&lt;24.99 ppb</t>
  </si>
  <si>
    <t>1.80 ppm</t>
  </si>
  <si>
    <t>0.10 ppm</t>
  </si>
  <si>
    <t>PICO CW32</t>
  </si>
  <si>
    <t>Wire Bus Bar 16AWG
Part No.: 295 SV005-ND</t>
  </si>
  <si>
    <t>180227
080305</t>
  </si>
  <si>
    <t>&lt;4.05</t>
  </si>
  <si>
    <t>&lt;101.62</t>
  </si>
  <si>
    <t>&lt;252.91</t>
  </si>
  <si>
    <t>Tin coated copper wire</t>
  </si>
  <si>
    <t>Alpha Wire (vendor Digi-Key)</t>
  </si>
  <si>
    <t>1.15 ppb</t>
  </si>
  <si>
    <t>1.30 ppb</t>
  </si>
  <si>
    <t>0.98 ppb</t>
  </si>
  <si>
    <t>1.12 ppb</t>
  </si>
  <si>
    <t>&lt;7.14 ppb</t>
  </si>
  <si>
    <t>3.65 ppb</t>
  </si>
  <si>
    <t>2.79 ppb</t>
  </si>
  <si>
    <t>&lt;25.00 ppb</t>
  </si>
  <si>
    <t>242.89 ppb</t>
  </si>
  <si>
    <t>15.76 ppb</t>
  </si>
  <si>
    <t>PICO CW33</t>
  </si>
  <si>
    <t>304 Pieces of Fiducial Marks for PICO 40L</t>
  </si>
  <si>
    <t>0.122 g</t>
  </si>
  <si>
    <t>180628
180629
180710</t>
  </si>
  <si>
    <t>&lt;1270.49</t>
  </si>
  <si>
    <t>&lt;7344.26</t>
  </si>
  <si>
    <t>&lt;13122.95</t>
  </si>
  <si>
    <t>Fiducial Marks</t>
  </si>
  <si>
    <t>401 ug per mark</t>
  </si>
  <si>
    <t>65.17 ppb</t>
  </si>
  <si>
    <t>153.45 ppb</t>
  </si>
  <si>
    <t>&lt;102.91 ppb</t>
  </si>
  <si>
    <t>336.77 ppb</t>
  </si>
  <si>
    <t>473.15 ppb</t>
  </si>
  <si>
    <t>720.34 ppb</t>
  </si>
  <si>
    <t>300.31 ppb</t>
  </si>
  <si>
    <t>&lt;1806.69 ppb</t>
  </si>
  <si>
    <t>136.11 ppb</t>
  </si>
  <si>
    <t>219.76 ppb</t>
  </si>
  <si>
    <t>PICO CW34</t>
  </si>
  <si>
    <t>To be used to suspend the copper coils and retro-reflector</t>
  </si>
  <si>
    <t>14.1 g</t>
  </si>
  <si>
    <t>180713
180717
180730
18073001</t>
  </si>
  <si>
    <t>&lt;28.97</t>
  </si>
  <si>
    <t>&lt;34.89</t>
  </si>
  <si>
    <t>&lt;236.70</t>
  </si>
  <si>
    <t>316 Stainless Steel Bar</t>
  </si>
  <si>
    <t>McMaster Carr</t>
  </si>
  <si>
    <t>PICO CW35</t>
  </si>
  <si>
    <t>52.3 g</t>
  </si>
  <si>
    <t>18082801
180829
180830
180904
18090401
180905
180920</t>
  </si>
  <si>
    <t>&lt;7.08</t>
  </si>
  <si>
    <t>&lt;18.05</t>
  </si>
  <si>
    <t>Batch: 2018-07-15
40 piezos</t>
  </si>
  <si>
    <t>1.3075 g / Piezo</t>
  </si>
  <si>
    <t>PICO CW36</t>
  </si>
  <si>
    <t>18.1 g</t>
  </si>
  <si>
    <t>181113
181124</t>
  </si>
  <si>
    <t>&lt;8.80</t>
  </si>
  <si>
    <t>Batch: 2018-11-04
14 piezos</t>
  </si>
  <si>
    <t>1.293 g / Piezo</t>
  </si>
  <si>
    <t>PICO CW37</t>
  </si>
  <si>
    <t>6.7g</t>
  </si>
  <si>
    <t>190402
190413</t>
  </si>
  <si>
    <t>&lt;50.00</t>
  </si>
  <si>
    <t>&lt;16.79</t>
  </si>
  <si>
    <t>&lt;7.16</t>
  </si>
  <si>
    <t>&lt;59.61</t>
  </si>
  <si>
    <t>&lt;53.12</t>
  </si>
  <si>
    <t>&lt;264.80</t>
  </si>
  <si>
    <t>Acetal Plastic Rod</t>
  </si>
  <si>
    <t>PICO CW38</t>
  </si>
  <si>
    <t>50 Piezos</t>
  </si>
  <si>
    <t>69.3 g</t>
  </si>
  <si>
    <t>&lt;10.97</t>
  </si>
  <si>
    <t>June 2019 Batch</t>
  </si>
  <si>
    <t>1.386 g / piezo</t>
  </si>
  <si>
    <t>PICO CW39</t>
  </si>
  <si>
    <t>Loctite/Henkel</t>
  </si>
  <si>
    <t>3.0 g</t>
  </si>
  <si>
    <t>Results:</t>
  </si>
  <si>
    <t>40K</t>
  </si>
  <si>
    <t>60Co</t>
  </si>
  <si>
    <t>Lead-free Solder Wire</t>
  </si>
  <si>
    <t>ID: C511 97SC 3C</t>
  </si>
  <si>
    <t>&lt;19.57</t>
  </si>
  <si>
    <t>&lt;25.84</t>
  </si>
  <si>
    <t>&lt;138.60</t>
  </si>
  <si>
    <t>&lt;108.30</t>
  </si>
  <si>
    <t>Diameter: 0.56 mm</t>
  </si>
  <si>
    <t>This is the standard background to be subtracted from samples beginning on May 25, 2018</t>
  </si>
  <si>
    <t>210Pb:</t>
  </si>
  <si>
    <t>7Be:</t>
  </si>
  <si>
    <t>54Mn:</t>
  </si>
  <si>
    <t>228Ac:</t>
  </si>
  <si>
    <t>&lt;63.81</t>
  </si>
  <si>
    <t>PICO CW40</t>
  </si>
  <si>
    <t>5.8 g</t>
  </si>
  <si>
    <t>220928
22100601
221012</t>
  </si>
  <si>
    <t>Sn: 95.5,  Ag: 3.0, Cu: 0.4</t>
  </si>
  <si>
    <t>&lt;9.37</t>
  </si>
  <si>
    <t>&lt;23.78</t>
  </si>
  <si>
    <t>&lt;45.48</t>
  </si>
  <si>
    <t>&lt;10.81</t>
  </si>
  <si>
    <t>24-7068-6403
Lot No: 02136567L</t>
  </si>
  <si>
    <t>&lt;82.19</t>
  </si>
  <si>
    <t>&lt;5.16</t>
  </si>
  <si>
    <t>PICO CW41</t>
  </si>
  <si>
    <t>Exocor</t>
  </si>
  <si>
    <t>65.7 g</t>
  </si>
  <si>
    <t>221109
221121</t>
  </si>
  <si>
    <t>TIG Filler Rod</t>
  </si>
  <si>
    <t>Executive 316L</t>
  </si>
  <si>
    <t>&lt;2.65</t>
  </si>
  <si>
    <t>&lt;21.11</t>
  </si>
  <si>
    <t>&lt;23.15</t>
  </si>
  <si>
    <t>&lt;5.64</t>
  </si>
  <si>
    <t>&lt;1.26</t>
  </si>
  <si>
    <t>2-36” Welding filler rod cut into 8 cm sections</t>
  </si>
  <si>
    <t>57Co</t>
  </si>
  <si>
    <t>58Co</t>
  </si>
  <si>
    <t>&lt;356.90</t>
  </si>
  <si>
    <t>PICO CW42</t>
  </si>
  <si>
    <t>Lincoln</t>
  </si>
  <si>
    <t>71.3 g</t>
  </si>
  <si>
    <t>221123
221128</t>
  </si>
  <si>
    <t>316L</t>
  </si>
  <si>
    <t>&lt;1.78</t>
  </si>
  <si>
    <t>&lt;25.37</t>
  </si>
  <si>
    <t>&lt;7.68</t>
  </si>
  <si>
    <t>&lt;4.60</t>
  </si>
  <si>
    <t>&lt;951.70</t>
  </si>
  <si>
    <t>&lt;9.71</t>
  </si>
  <si>
    <t>PICO CW43</t>
  </si>
  <si>
    <t>Flux Coated</t>
  </si>
  <si>
    <t>96.3 g</t>
  </si>
  <si>
    <t>221130
221201</t>
  </si>
  <si>
    <t>&lt;12.70</t>
  </si>
  <si>
    <t>&lt;38.73</t>
  </si>
  <si>
    <t>&lt;123.50</t>
  </si>
  <si>
    <t>&lt;25.81</t>
  </si>
  <si>
    <t>&lt;15.37</t>
  </si>
  <si>
    <t>PICO CW44</t>
  </si>
  <si>
    <t>97.1 g</t>
  </si>
  <si>
    <t>Executive 316/316L</t>
  </si>
  <si>
    <t>&lt;27.13</t>
  </si>
  <si>
    <t>&lt;44.24</t>
  </si>
  <si>
    <t>&lt;6.56</t>
  </si>
  <si>
    <t>&lt;2.36</t>
  </si>
  <si>
    <t>3-36” Welding filler rod cut into 8 cm sections</t>
  </si>
  <si>
    <t>&lt;4.40</t>
  </si>
  <si>
    <t>&lt;0.75</t>
  </si>
  <si>
    <t>PICO CW45</t>
  </si>
  <si>
    <t>PICO Heating Element Circuit Boards</t>
  </si>
  <si>
    <t>2.2 g</t>
  </si>
  <si>
    <t>Polyimide Circuit Boards</t>
  </si>
  <si>
    <t>&lt;16.91</t>
  </si>
  <si>
    <t>&lt;258.90</t>
  </si>
  <si>
    <t>&lt;193.80</t>
  </si>
  <si>
    <t>&lt;40.27</t>
  </si>
  <si>
    <t>&lt;1587.00</t>
  </si>
  <si>
    <t>&lt;124.00</t>
  </si>
  <si>
    <t>&lt;24.31</t>
  </si>
  <si>
    <t>&lt;95.26</t>
  </si>
  <si>
    <t>PICO CW46</t>
  </si>
  <si>
    <t>SAC305 No-Clean T3 Solder Paste</t>
  </si>
  <si>
    <t>35.721 g</t>
  </si>
  <si>
    <t>Chip Quick Solder Paste</t>
  </si>
  <si>
    <t>Type: SMD291SNL50T3</t>
  </si>
  <si>
    <t>&lt;7.47</t>
  </si>
  <si>
    <t>&lt;220.60</t>
  </si>
  <si>
    <t>&lt;2.87</t>
  </si>
  <si>
    <t>&lt;13.26</t>
  </si>
  <si>
    <t>&lt;3.15</t>
  </si>
  <si>
    <t>Lot No.: 520005-19986</t>
  </si>
  <si>
    <t>&lt;25.21</t>
  </si>
  <si>
    <t>&lt;4.50</t>
  </si>
  <si>
    <t>PICO CW47</t>
  </si>
  <si>
    <t>T4 – Halogen &amp; Pb Free</t>
  </si>
  <si>
    <t>22.90 g</t>
  </si>
  <si>
    <t>231228
240105
240117</t>
  </si>
  <si>
    <t>Loctite Solder Paste</t>
  </si>
  <si>
    <t>PN: GC 10 SAC305T4 885V 52K</t>
  </si>
  <si>
    <t>&lt;2.99</t>
  </si>
  <si>
    <t>&lt;140.70</t>
  </si>
  <si>
    <t>&lt;5.70</t>
  </si>
  <si>
    <t>&lt;177.30</t>
  </si>
  <si>
    <t>&lt;18.55</t>
  </si>
  <si>
    <t>&lt;5.80</t>
  </si>
  <si>
    <t>Batch No: A733040271</t>
  </si>
  <si>
    <t>&lt;29.52</t>
  </si>
  <si>
    <t>&lt;2.24</t>
  </si>
  <si>
    <t>In Progress and To Be Measured:</t>
  </si>
  <si>
    <t>PICO CW48</t>
  </si>
  <si>
    <t>Type: EP21TDCS-LO Part A</t>
  </si>
  <si>
    <t>5.971 g</t>
  </si>
  <si>
    <t>MasterBond Epxoy Part A</t>
  </si>
  <si>
    <t>Lot: 225967</t>
  </si>
  <si>
    <t>&lt;29.12</t>
  </si>
  <si>
    <t>&lt;57.49</t>
  </si>
  <si>
    <t>&lt;72.01</t>
  </si>
  <si>
    <t>Monte Carlo Simulation Correction Not Included</t>
  </si>
  <si>
    <t>&lt;152.70</t>
  </si>
  <si>
    <t>&lt;24.53</t>
  </si>
  <si>
    <t>&lt;43.72</t>
  </si>
  <si>
    <t>PICO CW49</t>
  </si>
  <si>
    <t>Type: EP21TDCS-LO Part B</t>
  </si>
  <si>
    <t>MasterBond Epxoy Part B</t>
  </si>
  <si>
    <t>Next Sample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</si>
</sst>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mmm\ d&quot;, &quot;yyyy"/>
    <numFmt numFmtId="166" formatCode="0.0"/>
    <numFmt numFmtId="167" formatCode="0.000"/>
    <numFmt numFmtId="168" formatCode="0"/>
    <numFmt numFmtId="169" formatCode="0.00"/>
    <numFmt numFmtId="170" formatCode="@"/>
    <numFmt numFmtId="171" formatCode="yyyy/mm/dd"/>
    <numFmt numFmtId="172" formatCode="[hh]:mm:ss"/>
    <numFmt numFmtId="173" formatCode="0.00%"/>
  </numFmts>
  <fonts count="24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17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b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10"/>
      <name val="Bitstream Vera Serif"/>
      <family val="1"/>
    </font>
    <font>
      <b/>
      <sz val="8"/>
      <name val="Bitstream Vera Serif"/>
      <family val="1"/>
    </font>
    <font>
      <sz val="7"/>
      <name val="Bitstream Vera Serif"/>
      <family val="1"/>
    </font>
    <font>
      <sz val="9"/>
      <color indexed="8"/>
      <name val="Bitstream Vera Serif"/>
      <family val="1"/>
    </font>
    <font>
      <sz val="7"/>
      <color indexed="8"/>
      <name val="Bitstream Vera Serif"/>
      <family val="1"/>
    </font>
    <font>
      <sz val="8"/>
      <color indexed="12"/>
      <name val="Bitstream Vera Serif"/>
      <family val="1"/>
    </font>
    <font>
      <sz val="9"/>
      <name val="Bitstream Vera Serif"/>
      <family val="1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212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shrinkToFit="1"/>
    </xf>
    <xf numFmtId="164" fontId="13" fillId="9" borderId="0" xfId="0" applyFont="1" applyFill="1" applyBorder="1" applyAlignment="1">
      <alignment/>
    </xf>
    <xf numFmtId="164" fontId="14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6" fillId="10" borderId="2" xfId="0" applyFont="1" applyFill="1" applyBorder="1" applyAlignment="1">
      <alignment horizontal="left" vertical="center" wrapText="1"/>
    </xf>
    <xf numFmtId="164" fontId="13" fillId="9" borderId="2" xfId="0" applyFont="1" applyFill="1" applyBorder="1" applyAlignment="1">
      <alignment horizontal="center" vertical="center" wrapText="1"/>
    </xf>
    <xf numFmtId="164" fontId="17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9" borderId="0" xfId="0" applyFont="1" applyFill="1" applyBorder="1" applyAlignment="1">
      <alignment/>
    </xf>
    <xf numFmtId="164" fontId="13" fillId="13" borderId="2" xfId="0" applyFont="1" applyFill="1" applyBorder="1" applyAlignment="1">
      <alignment horizontal="center" vertical="center" wrapText="1"/>
    </xf>
    <xf numFmtId="164" fontId="19" fillId="13" borderId="2" xfId="0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6" xfId="0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right" vertical="center" wrapText="1"/>
    </xf>
    <xf numFmtId="164" fontId="13" fillId="9" borderId="3" xfId="0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7" fontId="13" fillId="9" borderId="3" xfId="0" applyNumberFormat="1" applyFont="1" applyFill="1" applyBorder="1" applyAlignment="1">
      <alignment horizontal="center" vertical="center" wrapText="1"/>
    </xf>
    <xf numFmtId="168" fontId="13" fillId="9" borderId="3" xfId="0" applyNumberFormat="1" applyFont="1" applyFill="1" applyBorder="1" applyAlignment="1">
      <alignment horizontal="center" vertical="center" wrapText="1"/>
    </xf>
    <xf numFmtId="165" fontId="20" fillId="9" borderId="3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center" vertical="center" wrapText="1"/>
    </xf>
    <xf numFmtId="169" fontId="13" fillId="9" borderId="6" xfId="0" applyNumberFormat="1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70" fontId="13" fillId="9" borderId="8" xfId="0" applyNumberFormat="1" applyFont="1" applyFill="1" applyBorder="1" applyAlignment="1">
      <alignment horizontal="center" vertical="center" wrapText="1"/>
    </xf>
    <xf numFmtId="164" fontId="19" fillId="9" borderId="8" xfId="0" applyFont="1" applyFill="1" applyBorder="1" applyAlignment="1">
      <alignment horizontal="center" vertical="center" wrapText="1"/>
    </xf>
    <xf numFmtId="165" fontId="20" fillId="9" borderId="8" xfId="0" applyNumberFormat="1" applyFont="1" applyFill="1" applyBorder="1" applyAlignment="1">
      <alignment horizontal="center" vertical="center" shrinkToFit="1"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6" xfId="0" applyFont="1" applyFill="1" applyBorder="1" applyAlignment="1">
      <alignment horizontal="center" vertical="center" wrapText="1"/>
    </xf>
    <xf numFmtId="164" fontId="13" fillId="14" borderId="3" xfId="0" applyFont="1" applyFill="1" applyBorder="1" applyAlignment="1">
      <alignment horizontal="center" vertical="center" wrapText="1"/>
    </xf>
    <xf numFmtId="166" fontId="13" fillId="14" borderId="3" xfId="0" applyNumberFormat="1" applyFont="1" applyFill="1" applyBorder="1" applyAlignment="1">
      <alignment horizontal="center" vertical="center" wrapText="1"/>
    </xf>
    <xf numFmtId="167" fontId="13" fillId="14" borderId="3" xfId="0" applyNumberFormat="1" applyFont="1" applyFill="1" applyBorder="1" applyAlignment="1">
      <alignment horizontal="center" vertical="center" wrapText="1"/>
    </xf>
    <xf numFmtId="168" fontId="13" fillId="14" borderId="3" xfId="0" applyNumberFormat="1" applyFont="1" applyFill="1" applyBorder="1" applyAlignment="1">
      <alignment horizontal="center" vertical="center" wrapText="1"/>
    </xf>
    <xf numFmtId="165" fontId="13" fillId="14" borderId="3" xfId="0" applyNumberFormat="1" applyFont="1" applyFill="1" applyBorder="1" applyAlignment="1">
      <alignment horizontal="center" vertical="center" shrinkToFit="1"/>
    </xf>
    <xf numFmtId="164" fontId="13" fillId="14" borderId="2" xfId="0" applyFont="1" applyFill="1" applyBorder="1" applyAlignment="1">
      <alignment horizontal="center" vertical="center" wrapText="1"/>
    </xf>
    <xf numFmtId="169" fontId="13" fillId="14" borderId="4" xfId="0" applyNumberFormat="1" applyFont="1" applyFill="1" applyBorder="1" applyAlignment="1">
      <alignment horizontal="right" vertical="center" wrapText="1"/>
    </xf>
    <xf numFmtId="164" fontId="13" fillId="14" borderId="7" xfId="0" applyFont="1" applyFill="1" applyBorder="1" applyAlignment="1">
      <alignment horizontal="center" vertical="center" wrapText="1"/>
    </xf>
    <xf numFmtId="169" fontId="13" fillId="14" borderId="6" xfId="0" applyNumberFormat="1" applyFont="1" applyFill="1" applyBorder="1" applyAlignment="1">
      <alignment horizontal="left" vertical="center" wrapText="1"/>
    </xf>
    <xf numFmtId="167" fontId="13" fillId="14" borderId="4" xfId="0" applyNumberFormat="1" applyFont="1" applyFill="1" applyBorder="1" applyAlignment="1">
      <alignment horizontal="right" vertical="center" wrapText="1"/>
    </xf>
    <xf numFmtId="167" fontId="13" fillId="14" borderId="6" xfId="0" applyNumberFormat="1" applyFont="1" applyFill="1" applyBorder="1" applyAlignment="1">
      <alignment horizontal="left" vertical="center" wrapText="1"/>
    </xf>
    <xf numFmtId="164" fontId="16" fillId="14" borderId="2" xfId="0" applyFont="1" applyFill="1" applyBorder="1" applyAlignment="1">
      <alignment horizontal="center" vertical="center" wrapText="1"/>
    </xf>
    <xf numFmtId="164" fontId="13" fillId="14" borderId="8" xfId="0" applyFont="1" applyFill="1" applyBorder="1" applyAlignment="1">
      <alignment horizontal="center" vertical="center" wrapText="1"/>
    </xf>
    <xf numFmtId="168" fontId="13" fillId="14" borderId="8" xfId="0" applyNumberFormat="1" applyFont="1" applyFill="1" applyBorder="1" applyAlignment="1">
      <alignment horizontal="center" vertical="center" wrapText="1"/>
    </xf>
    <xf numFmtId="165" fontId="13" fillId="14" borderId="8" xfId="0" applyNumberFormat="1" applyFont="1" applyFill="1" applyBorder="1" applyAlignment="1">
      <alignment horizontal="center" vertical="center" shrinkToFit="1"/>
    </xf>
    <xf numFmtId="164" fontId="13" fillId="14" borderId="4" xfId="0" applyFont="1" applyFill="1" applyBorder="1" applyAlignment="1">
      <alignment horizontal="right" vertical="center" wrapText="1"/>
    </xf>
    <xf numFmtId="164" fontId="13" fillId="14" borderId="6" xfId="0" applyFont="1" applyFill="1" applyBorder="1" applyAlignment="1">
      <alignment horizontal="left" vertical="center" wrapText="1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center" vertical="center" wrapText="1"/>
    </xf>
    <xf numFmtId="165" fontId="16" fillId="9" borderId="3" xfId="0" applyNumberFormat="1" applyFont="1" applyFill="1" applyBorder="1" applyAlignment="1">
      <alignment horizontal="center" vertical="center" shrinkToFit="1"/>
    </xf>
    <xf numFmtId="168" fontId="19" fillId="9" borderId="8" xfId="0" applyNumberFormat="1" applyFont="1" applyFill="1" applyBorder="1" applyAlignment="1">
      <alignment horizontal="center" vertical="center" wrapText="1"/>
    </xf>
    <xf numFmtId="165" fontId="16" fillId="14" borderId="3" xfId="0" applyNumberFormat="1" applyFont="1" applyFill="1" applyBorder="1" applyAlignment="1">
      <alignment horizontal="center" vertical="center" shrinkToFit="1"/>
    </xf>
    <xf numFmtId="170" fontId="13" fillId="14" borderId="8" xfId="0" applyNumberFormat="1" applyFont="1" applyFill="1" applyBorder="1" applyAlignment="1">
      <alignment horizontal="center" vertical="center" wrapText="1"/>
    </xf>
    <xf numFmtId="164" fontId="19" fillId="14" borderId="8" xfId="0" applyFont="1" applyFill="1" applyBorder="1" applyAlignment="1">
      <alignment horizontal="center" vertical="center" wrapText="1"/>
    </xf>
    <xf numFmtId="168" fontId="19" fillId="14" borderId="8" xfId="0" applyNumberFormat="1" applyFont="1" applyFill="1" applyBorder="1" applyAlignment="1">
      <alignment horizontal="center" vertical="center" wrapText="1"/>
    </xf>
    <xf numFmtId="165" fontId="20" fillId="14" borderId="8" xfId="0" applyNumberFormat="1" applyFont="1" applyFill="1" applyBorder="1" applyAlignment="1">
      <alignment horizontal="center" vertical="center" shrinkToFit="1"/>
    </xf>
    <xf numFmtId="165" fontId="13" fillId="9" borderId="3" xfId="0" applyNumberFormat="1" applyFont="1" applyFill="1" applyBorder="1" applyAlignment="1">
      <alignment horizontal="center" vertical="center" wrapText="1" shrinkToFit="1"/>
    </xf>
    <xf numFmtId="169" fontId="13" fillId="9" borderId="4" xfId="0" applyNumberFormat="1" applyFont="1" applyFill="1" applyBorder="1" applyAlignment="1">
      <alignment horizontal="right" vertical="center" wrapText="1"/>
    </xf>
    <xf numFmtId="167" fontId="13" fillId="9" borderId="7" xfId="0" applyNumberFormat="1" applyFont="1" applyFill="1" applyBorder="1" applyAlignment="1">
      <alignment horizontal="center" vertical="center" wrapText="1"/>
    </xf>
    <xf numFmtId="169" fontId="13" fillId="9" borderId="6" xfId="0" applyNumberFormat="1" applyFont="1" applyFill="1" applyBorder="1" applyAlignment="1">
      <alignment horizontal="left" vertical="center" wrapText="1"/>
    </xf>
    <xf numFmtId="167" fontId="13" fillId="9" borderId="4" xfId="0" applyNumberFormat="1" applyFont="1" applyFill="1" applyBorder="1" applyAlignment="1">
      <alignment horizontal="right" vertical="center" wrapText="1"/>
    </xf>
    <xf numFmtId="167" fontId="13" fillId="9" borderId="6" xfId="0" applyNumberFormat="1" applyFont="1" applyFill="1" applyBorder="1" applyAlignment="1">
      <alignment horizontal="left" vertical="center" wrapText="1"/>
    </xf>
    <xf numFmtId="164" fontId="13" fillId="9" borderId="2" xfId="0" applyFont="1" applyFill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 shrinkToFit="1"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3" fillId="9" borderId="6" xfId="0" applyFont="1" applyFill="1" applyBorder="1" applyAlignment="1">
      <alignment horizontal="left" vertical="center" wrapText="1"/>
    </xf>
    <xf numFmtId="165" fontId="13" fillId="14" borderId="3" xfId="0" applyNumberFormat="1" applyFont="1" applyFill="1" applyBorder="1" applyAlignment="1">
      <alignment horizontal="center" vertical="center" wrapText="1" shrinkToFit="1"/>
    </xf>
    <xf numFmtId="164" fontId="13" fillId="14" borderId="2" xfId="0" applyFont="1" applyFill="1" applyBorder="1" applyAlignment="1">
      <alignment horizontal="center" vertical="center" wrapText="1"/>
    </xf>
    <xf numFmtId="169" fontId="13" fillId="14" borderId="4" xfId="0" applyNumberFormat="1" applyFont="1" applyFill="1" applyBorder="1" applyAlignment="1">
      <alignment horizontal="right" vertical="center" wrapText="1"/>
    </xf>
    <xf numFmtId="167" fontId="13" fillId="14" borderId="7" xfId="0" applyNumberFormat="1" applyFont="1" applyFill="1" applyBorder="1" applyAlignment="1">
      <alignment horizontal="center" vertical="center" wrapText="1"/>
    </xf>
    <xf numFmtId="169" fontId="13" fillId="14" borderId="6" xfId="0" applyNumberFormat="1" applyFont="1" applyFill="1" applyBorder="1" applyAlignment="1">
      <alignment horizontal="left" vertical="center" wrapText="1"/>
    </xf>
    <xf numFmtId="167" fontId="13" fillId="14" borderId="4" xfId="0" applyNumberFormat="1" applyFont="1" applyFill="1" applyBorder="1" applyAlignment="1">
      <alignment horizontal="right" vertical="center" wrapText="1"/>
    </xf>
    <xf numFmtId="167" fontId="13" fillId="14" borderId="6" xfId="0" applyNumberFormat="1" applyFont="1" applyFill="1" applyBorder="1" applyAlignment="1">
      <alignment horizontal="left" vertical="center" wrapText="1"/>
    </xf>
    <xf numFmtId="165" fontId="13" fillId="14" borderId="8" xfId="0" applyNumberFormat="1" applyFont="1" applyFill="1" applyBorder="1" applyAlignment="1">
      <alignment horizontal="center" vertical="center" wrapText="1" shrinkToFit="1"/>
    </xf>
    <xf numFmtId="164" fontId="13" fillId="14" borderId="4" xfId="0" applyFont="1" applyFill="1" applyBorder="1" applyAlignment="1">
      <alignment horizontal="right" vertical="center" wrapText="1"/>
    </xf>
    <xf numFmtId="164" fontId="13" fillId="14" borderId="7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left" vertical="center" wrapText="1"/>
    </xf>
    <xf numFmtId="169" fontId="13" fillId="14" borderId="9" xfId="0" applyNumberFormat="1" applyFont="1" applyFill="1" applyBorder="1" applyAlignment="1">
      <alignment horizontal="right" vertical="center" wrapText="1"/>
    </xf>
    <xf numFmtId="169" fontId="13" fillId="14" borderId="7" xfId="0" applyNumberFormat="1" applyFont="1" applyFill="1" applyBorder="1" applyAlignment="1">
      <alignment horizontal="center" vertical="center" wrapText="1"/>
    </xf>
    <xf numFmtId="169" fontId="13" fillId="9" borderId="9" xfId="0" applyNumberFormat="1" applyFont="1" applyFill="1" applyBorder="1" applyAlignment="1">
      <alignment horizontal="right" vertical="center" wrapText="1"/>
    </xf>
    <xf numFmtId="169" fontId="13" fillId="9" borderId="7" xfId="0" applyNumberFormat="1" applyFont="1" applyFill="1" applyBorder="1" applyAlignment="1">
      <alignment horizontal="center" vertical="center" wrapText="1"/>
    </xf>
    <xf numFmtId="165" fontId="13" fillId="9" borderId="8" xfId="0" applyNumberFormat="1" applyFont="1" applyFill="1" applyBorder="1" applyAlignment="1">
      <alignment horizontal="center" vertical="center" wrapText="1" shrinkToFit="1"/>
    </xf>
    <xf numFmtId="164" fontId="13" fillId="14" borderId="10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 wrapText="1"/>
    </xf>
    <xf numFmtId="164" fontId="13" fillId="14" borderId="2" xfId="0" applyFont="1" applyFill="1" applyBorder="1" applyAlignment="1">
      <alignment horizontal="left" vertical="center" wrapText="1"/>
    </xf>
    <xf numFmtId="165" fontId="13" fillId="14" borderId="2" xfId="0" applyNumberFormat="1" applyFont="1" applyFill="1" applyBorder="1" applyAlignment="1">
      <alignment horizontal="center" vertical="center" shrinkToFit="1"/>
    </xf>
    <xf numFmtId="169" fontId="13" fillId="14" borderId="4" xfId="0" applyNumberFormat="1" applyFont="1" applyFill="1" applyBorder="1" applyAlignment="1">
      <alignment horizontal="left" vertical="center" wrapText="1"/>
    </xf>
    <xf numFmtId="164" fontId="13" fillId="14" borderId="2" xfId="0" applyFont="1" applyFill="1" applyBorder="1" applyAlignment="1">
      <alignment horizontal="right" vertical="center" wrapText="1"/>
    </xf>
    <xf numFmtId="164" fontId="13" fillId="14" borderId="6" xfId="0" applyFont="1" applyFill="1" applyBorder="1" applyAlignment="1">
      <alignment horizontal="right" vertical="center" wrapText="1"/>
    </xf>
    <xf numFmtId="164" fontId="13" fillId="9" borderId="2" xfId="0" applyFont="1" applyFill="1" applyBorder="1" applyAlignment="1">
      <alignment horizontal="left" vertical="center" wrapText="1"/>
    </xf>
    <xf numFmtId="165" fontId="13" fillId="9" borderId="2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left" vertical="center" wrapText="1"/>
    </xf>
    <xf numFmtId="169" fontId="13" fillId="9" borderId="6" xfId="0" applyNumberFormat="1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right" vertical="center" wrapText="1"/>
    </xf>
    <xf numFmtId="168" fontId="13" fillId="9" borderId="8" xfId="0" applyNumberFormat="1" applyFont="1" applyFill="1" applyBorder="1" applyAlignment="1">
      <alignment horizontal="center" vertical="center" wrapText="1"/>
    </xf>
    <xf numFmtId="169" fontId="13" fillId="14" borderId="11" xfId="0" applyNumberFormat="1" applyFont="1" applyFill="1" applyBorder="1" applyAlignment="1">
      <alignment horizontal="left" vertical="center" wrapText="1"/>
    </xf>
    <xf numFmtId="165" fontId="13" fillId="9" borderId="3" xfId="0" applyNumberFormat="1" applyFont="1" applyFill="1" applyBorder="1" applyAlignment="1">
      <alignment horizontal="center" vertical="center" shrinkToFit="1"/>
    </xf>
    <xf numFmtId="167" fontId="13" fillId="9" borderId="4" xfId="0" applyNumberFormat="1" applyFont="1" applyFill="1" applyBorder="1" applyAlignment="1">
      <alignment horizontal="right" vertical="center" wrapText="1"/>
    </xf>
    <xf numFmtId="167" fontId="13" fillId="9" borderId="6" xfId="0" applyNumberFormat="1" applyFont="1" applyFill="1" applyBorder="1" applyAlignment="1">
      <alignment horizontal="left" vertical="center" wrapText="1"/>
    </xf>
    <xf numFmtId="165" fontId="13" fillId="9" borderId="8" xfId="0" applyNumberFormat="1" applyFont="1" applyFill="1" applyBorder="1" applyAlignment="1">
      <alignment horizontal="center" vertical="center" shrinkToFit="1"/>
    </xf>
    <xf numFmtId="168" fontId="13" fillId="14" borderId="12" xfId="0" applyNumberFormat="1" applyFont="1" applyFill="1" applyBorder="1" applyAlignment="1">
      <alignment horizontal="right" vertical="center" wrapText="1"/>
    </xf>
    <xf numFmtId="164" fontId="13" fillId="14" borderId="13" xfId="0" applyFont="1" applyFill="1" applyBorder="1" applyAlignment="1">
      <alignment horizontal="center" vertical="center" wrapText="1"/>
    </xf>
    <xf numFmtId="168" fontId="13" fillId="14" borderId="14" xfId="0" applyNumberFormat="1" applyFont="1" applyFill="1" applyBorder="1" applyAlignment="1">
      <alignment horizontal="right" vertical="center" wrapText="1"/>
    </xf>
    <xf numFmtId="168" fontId="13" fillId="14" borderId="4" xfId="0" applyNumberFormat="1" applyFont="1" applyFill="1" applyBorder="1" applyAlignment="1">
      <alignment horizontal="right" vertical="center" wrapText="1"/>
    </xf>
    <xf numFmtId="168" fontId="13" fillId="14" borderId="7" xfId="0" applyNumberFormat="1" applyFont="1" applyFill="1" applyBorder="1" applyAlignment="1">
      <alignment horizontal="right" vertical="center" wrapText="1"/>
    </xf>
    <xf numFmtId="169" fontId="13" fillId="9" borderId="11" xfId="0" applyNumberFormat="1" applyFont="1" applyFill="1" applyBorder="1" applyAlignment="1">
      <alignment horizontal="left" vertical="center" wrapText="1"/>
    </xf>
    <xf numFmtId="171" fontId="13" fillId="9" borderId="8" xfId="0" applyNumberFormat="1" applyFont="1" applyFill="1" applyBorder="1" applyAlignment="1">
      <alignment horizontal="center" vertical="center" wrapText="1"/>
    </xf>
    <xf numFmtId="164" fontId="21" fillId="9" borderId="8" xfId="0" applyFont="1" applyFill="1" applyBorder="1" applyAlignment="1">
      <alignment horizontal="center" vertical="center" wrapText="1"/>
    </xf>
    <xf numFmtId="168" fontId="13" fillId="9" borderId="12" xfId="0" applyNumberFormat="1" applyFont="1" applyFill="1" applyBorder="1" applyAlignment="1">
      <alignment horizontal="right" vertical="center" wrapText="1"/>
    </xf>
    <xf numFmtId="164" fontId="13" fillId="9" borderId="13" xfId="0" applyFont="1" applyFill="1" applyBorder="1" applyAlignment="1">
      <alignment horizontal="center" vertical="center" wrapText="1"/>
    </xf>
    <xf numFmtId="168" fontId="13" fillId="9" borderId="14" xfId="0" applyNumberFormat="1" applyFont="1" applyFill="1" applyBorder="1" applyAlignment="1">
      <alignment horizontal="right" vertical="center" wrapText="1"/>
    </xf>
    <xf numFmtId="168" fontId="13" fillId="9" borderId="4" xfId="0" applyNumberFormat="1" applyFont="1" applyFill="1" applyBorder="1" applyAlignment="1">
      <alignment horizontal="right" vertical="center" wrapText="1"/>
    </xf>
    <xf numFmtId="168" fontId="13" fillId="9" borderId="7" xfId="0" applyNumberFormat="1" applyFont="1" applyFill="1" applyBorder="1" applyAlignment="1">
      <alignment horizontal="right" vertical="center" wrapText="1"/>
    </xf>
    <xf numFmtId="171" fontId="13" fillId="14" borderId="8" xfId="0" applyNumberFormat="1" applyFont="1" applyFill="1" applyBorder="1" applyAlignment="1">
      <alignment horizontal="center" vertical="center" wrapText="1"/>
    </xf>
    <xf numFmtId="164" fontId="21" fillId="14" borderId="8" xfId="0" applyFont="1" applyFill="1" applyBorder="1" applyAlignment="1">
      <alignment horizontal="center" vertical="center" wrapText="1"/>
    </xf>
    <xf numFmtId="168" fontId="13" fillId="14" borderId="7" xfId="0" applyNumberFormat="1" applyFont="1" applyFill="1" applyBorder="1" applyAlignment="1">
      <alignment vertical="center" wrapText="1"/>
    </xf>
    <xf numFmtId="164" fontId="22" fillId="9" borderId="3" xfId="0" applyFont="1" applyFill="1" applyBorder="1" applyAlignment="1">
      <alignment horizontal="center" vertical="center" wrapText="1"/>
    </xf>
    <xf numFmtId="167" fontId="13" fillId="9" borderId="7" xfId="0" applyNumberFormat="1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center" vertical="center" wrapText="1"/>
    </xf>
    <xf numFmtId="168" fontId="13" fillId="9" borderId="7" xfId="0" applyNumberFormat="1" applyFont="1" applyFill="1" applyBorder="1" applyAlignment="1">
      <alignment horizontal="left" vertical="center" wrapText="1"/>
    </xf>
    <xf numFmtId="164" fontId="22" fillId="14" borderId="3" xfId="0" applyFont="1" applyFill="1" applyBorder="1" applyAlignment="1">
      <alignment horizontal="center" vertical="center" wrapText="1"/>
    </xf>
    <xf numFmtId="168" fontId="13" fillId="14" borderId="7" xfId="0" applyNumberFormat="1" applyFont="1" applyFill="1" applyBorder="1" applyAlignment="1">
      <alignment horizontal="left" vertical="center" wrapText="1"/>
    </xf>
    <xf numFmtId="164" fontId="22" fillId="9" borderId="3" xfId="0" applyFont="1" applyFill="1" applyBorder="1" applyAlignment="1">
      <alignment horizontal="center" vertical="center" wrapText="1"/>
    </xf>
    <xf numFmtId="164" fontId="13" fillId="15" borderId="4" xfId="0" applyFont="1" applyFill="1" applyBorder="1" applyAlignment="1">
      <alignment horizontal="center" vertical="center" wrapText="1"/>
    </xf>
    <xf numFmtId="164" fontId="13" fillId="15" borderId="7" xfId="0" applyFont="1" applyFill="1" applyBorder="1" applyAlignment="1">
      <alignment horizontal="center" vertical="center" wrapText="1"/>
    </xf>
    <xf numFmtId="164" fontId="13" fillId="15" borderId="6" xfId="0" applyFont="1" applyFill="1" applyBorder="1" applyAlignment="1">
      <alignment horizontal="center" vertical="center" wrapText="1"/>
    </xf>
    <xf numFmtId="164" fontId="13" fillId="15" borderId="4" xfId="0" applyFont="1" applyFill="1" applyBorder="1" applyAlignment="1">
      <alignment horizontal="right" vertical="center" wrapText="1"/>
    </xf>
    <xf numFmtId="164" fontId="13" fillId="15" borderId="2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shrinkToFit="1"/>
    </xf>
    <xf numFmtId="164" fontId="23" fillId="9" borderId="2" xfId="0" applyFont="1" applyFill="1" applyBorder="1" applyAlignment="1">
      <alignment horizontal="center" vertical="center" wrapText="1"/>
    </xf>
    <xf numFmtId="164" fontId="16" fillId="15" borderId="2" xfId="0" applyFont="1" applyFill="1" applyBorder="1" applyAlignment="1">
      <alignment horizontal="center" vertical="center" wrapText="1"/>
    </xf>
    <xf numFmtId="167" fontId="13" fillId="15" borderId="4" xfId="0" applyNumberFormat="1" applyFont="1" applyFill="1" applyBorder="1" applyAlignment="1">
      <alignment horizontal="right" vertical="center" wrapText="1"/>
    </xf>
    <xf numFmtId="167" fontId="13" fillId="15" borderId="6" xfId="0" applyNumberFormat="1" applyFont="1" applyFill="1" applyBorder="1" applyAlignment="1">
      <alignment horizontal="left" vertical="center" wrapText="1"/>
    </xf>
    <xf numFmtId="164" fontId="13" fillId="15" borderId="6" xfId="0" applyFont="1" applyFill="1" applyBorder="1" applyAlignment="1">
      <alignment horizontal="left" vertical="center" wrapText="1"/>
    </xf>
    <xf numFmtId="164" fontId="13" fillId="9" borderId="5" xfId="0" applyFont="1" applyFill="1" applyBorder="1" applyAlignment="1">
      <alignment horizontal="left" vertical="center" wrapText="1"/>
    </xf>
    <xf numFmtId="164" fontId="13" fillId="9" borderId="8" xfId="0" applyFont="1" applyFill="1" applyBorder="1" applyAlignment="1">
      <alignment horizontal="left" vertical="center" wrapText="1"/>
    </xf>
    <xf numFmtId="164" fontId="22" fillId="14" borderId="3" xfId="0" applyFont="1" applyFill="1" applyBorder="1" applyAlignment="1">
      <alignment horizontal="center" vertical="center" wrapText="1"/>
    </xf>
    <xf numFmtId="164" fontId="13" fillId="14" borderId="5" xfId="0" applyFont="1" applyFill="1" applyBorder="1" applyAlignment="1">
      <alignment horizontal="center" vertical="center" wrapText="1"/>
    </xf>
    <xf numFmtId="165" fontId="13" fillId="14" borderId="5" xfId="0" applyNumberFormat="1" applyFont="1" applyFill="1" applyBorder="1" applyAlignment="1">
      <alignment horizontal="center" vertical="center" shrinkToFit="1"/>
    </xf>
    <xf numFmtId="169" fontId="13" fillId="14" borderId="7" xfId="0" applyNumberFormat="1" applyFont="1" applyFill="1" applyBorder="1" applyAlignment="1">
      <alignment horizontal="center" vertical="center" wrapText="1"/>
    </xf>
    <xf numFmtId="164" fontId="23" fillId="14" borderId="2" xfId="0" applyFont="1" applyFill="1" applyBorder="1" applyAlignment="1">
      <alignment horizontal="center" vertical="center" wrapText="1"/>
    </xf>
    <xf numFmtId="164" fontId="13" fillId="14" borderId="5" xfId="0" applyFont="1" applyFill="1" applyBorder="1" applyAlignment="1">
      <alignment horizontal="left" vertical="center" wrapText="1"/>
    </xf>
    <xf numFmtId="164" fontId="13" fillId="14" borderId="8" xfId="0" applyFont="1" applyFill="1" applyBorder="1" applyAlignment="1">
      <alignment horizontal="left" vertical="center" wrapText="1"/>
    </xf>
    <xf numFmtId="164" fontId="16" fillId="9" borderId="3" xfId="0" applyFont="1" applyFill="1" applyBorder="1" applyAlignment="1">
      <alignment horizontal="center" vertical="center" wrapText="1"/>
    </xf>
    <xf numFmtId="164" fontId="16" fillId="14" borderId="3" xfId="0" applyFont="1" applyFill="1" applyBorder="1" applyAlignment="1">
      <alignment horizontal="center" vertical="center" wrapText="1"/>
    </xf>
    <xf numFmtId="172" fontId="13" fillId="14" borderId="5" xfId="0" applyNumberFormat="1" applyFont="1" applyFill="1" applyBorder="1" applyAlignment="1">
      <alignment horizontal="center" vertical="center" wrapText="1"/>
    </xf>
    <xf numFmtId="169" fontId="13" fillId="14" borderId="6" xfId="0" applyNumberFormat="1" applyFont="1" applyFill="1" applyBorder="1" applyAlignment="1">
      <alignment horizontal="center" vertical="center" wrapText="1"/>
    </xf>
    <xf numFmtId="172" fontId="13" fillId="9" borderId="5" xfId="0" applyNumberFormat="1" applyFont="1" applyFill="1" applyBorder="1" applyAlignment="1">
      <alignment horizontal="center" vertical="center" wrapText="1"/>
    </xf>
    <xf numFmtId="164" fontId="18" fillId="12" borderId="4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5" fontId="13" fillId="12" borderId="7" xfId="0" applyNumberFormat="1" applyFont="1" applyFill="1" applyBorder="1" applyAlignment="1">
      <alignment horizontal="center" vertical="center" shrinkToFit="1"/>
    </xf>
    <xf numFmtId="164" fontId="13" fillId="12" borderId="7" xfId="0" applyFont="1" applyFill="1" applyBorder="1" applyAlignment="1">
      <alignment horizontal="right" vertical="center" wrapText="1"/>
    </xf>
    <xf numFmtId="169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73" fontId="13" fillId="12" borderId="7" xfId="0" applyNumberFormat="1" applyFont="1" applyFill="1" applyBorder="1" applyAlignment="1">
      <alignment horizontal="right" vertical="center" wrapText="1"/>
    </xf>
    <xf numFmtId="173" fontId="13" fillId="12" borderId="7" xfId="0" applyNumberFormat="1" applyFont="1" applyFill="1" applyBorder="1" applyAlignment="1">
      <alignment horizontal="left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3" borderId="2" xfId="0" applyFont="1" applyFill="1" applyBorder="1" applyAlignment="1">
      <alignment horizontal="center" vertical="center" wrapText="1"/>
    </xf>
    <xf numFmtId="165" fontId="19" fillId="13" borderId="2" xfId="0" applyNumberFormat="1" applyFont="1" applyFill="1" applyBorder="1" applyAlignment="1">
      <alignment horizontal="center" vertical="center" wrapText="1" shrinkToFi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6" xfId="0" applyFont="1" applyFill="1" applyBorder="1" applyAlignment="1">
      <alignment horizontal="center" vertical="center" wrapText="1"/>
    </xf>
    <xf numFmtId="164" fontId="16" fillId="14" borderId="3" xfId="0" applyNumberFormat="1" applyFont="1" applyFill="1" applyBorder="1" applyAlignment="1" applyProtection="1">
      <alignment horizontal="center" vertical="center" wrapText="1"/>
      <protection/>
    </xf>
    <xf numFmtId="164" fontId="13" fillId="14" borderId="3" xfId="0" applyNumberFormat="1" applyFont="1" applyFill="1" applyBorder="1" applyAlignment="1" applyProtection="1">
      <alignment horizontal="center" vertical="center" wrapText="1"/>
      <protection/>
    </xf>
    <xf numFmtId="166" fontId="13" fillId="14" borderId="3" xfId="0" applyNumberFormat="1" applyFont="1" applyFill="1" applyBorder="1" applyAlignment="1" applyProtection="1">
      <alignment horizontal="center" vertical="center" wrapText="1"/>
      <protection/>
    </xf>
    <xf numFmtId="167" fontId="13" fillId="14" borderId="3" xfId="0" applyNumberFormat="1" applyFont="1" applyFill="1" applyBorder="1" applyAlignment="1" applyProtection="1">
      <alignment horizontal="center" vertical="center" wrapText="1"/>
      <protection/>
    </xf>
    <xf numFmtId="168" fontId="13" fillId="14" borderId="3" xfId="0" applyNumberFormat="1" applyFont="1" applyFill="1" applyBorder="1" applyAlignment="1" applyProtection="1">
      <alignment horizontal="center" vertical="center" wrapText="1"/>
      <protection/>
    </xf>
    <xf numFmtId="165" fontId="13" fillId="14" borderId="3" xfId="0" applyNumberFormat="1" applyFont="1" applyFill="1" applyBorder="1" applyAlignment="1" applyProtection="1">
      <alignment horizontal="center" vertical="center" shrinkToFit="1"/>
      <protection/>
    </xf>
    <xf numFmtId="164" fontId="13" fillId="14" borderId="2" xfId="0" applyNumberFormat="1" applyFont="1" applyFill="1" applyBorder="1" applyAlignment="1" applyProtection="1">
      <alignment horizontal="center" vertical="center" wrapText="1"/>
      <protection/>
    </xf>
    <xf numFmtId="164" fontId="13" fillId="15" borderId="4" xfId="0" applyNumberFormat="1" applyFont="1" applyFill="1" applyBorder="1" applyAlignment="1" applyProtection="1">
      <alignment horizontal="center" vertical="center" wrapText="1"/>
      <protection/>
    </xf>
    <xf numFmtId="164" fontId="13" fillId="15" borderId="7" xfId="0" applyNumberFormat="1" applyFont="1" applyFill="1" applyBorder="1" applyAlignment="1" applyProtection="1">
      <alignment horizontal="center" vertical="center" wrapText="1"/>
      <protection/>
    </xf>
    <xf numFmtId="164" fontId="13" fillId="15" borderId="6" xfId="0" applyNumberFormat="1" applyFont="1" applyFill="1" applyBorder="1" applyAlignment="1" applyProtection="1">
      <alignment horizontal="center" vertical="center" wrapText="1"/>
      <protection/>
    </xf>
    <xf numFmtId="164" fontId="13" fillId="15" borderId="4" xfId="0" applyNumberFormat="1" applyFont="1" applyFill="1" applyBorder="1" applyAlignment="1" applyProtection="1">
      <alignment horizontal="right" vertical="center" wrapText="1"/>
      <protection/>
    </xf>
    <xf numFmtId="164" fontId="13" fillId="15" borderId="2" xfId="0" applyNumberFormat="1" applyFont="1" applyFill="1" applyBorder="1" applyAlignment="1" applyProtection="1">
      <alignment horizontal="center" vertical="center" wrapText="1"/>
      <protection/>
    </xf>
    <xf numFmtId="164" fontId="13" fillId="9" borderId="0" xfId="0" applyNumberFormat="1" applyFont="1" applyFill="1" applyBorder="1" applyAlignment="1" applyProtection="1">
      <alignment/>
      <protection/>
    </xf>
    <xf numFmtId="164" fontId="13" fillId="14" borderId="5" xfId="0" applyNumberFormat="1" applyFont="1" applyFill="1" applyBorder="1" applyAlignment="1" applyProtection="1">
      <alignment horizontal="center" vertical="center" wrapText="1"/>
      <protection/>
    </xf>
    <xf numFmtId="165" fontId="13" fillId="14" borderId="5" xfId="0" applyNumberFormat="1" applyFont="1" applyFill="1" applyBorder="1" applyAlignment="1" applyProtection="1">
      <alignment horizontal="center" vertical="center" shrinkToFit="1"/>
      <protection/>
    </xf>
    <xf numFmtId="169" fontId="13" fillId="14" borderId="4" xfId="0" applyNumberFormat="1" applyFont="1" applyFill="1" applyBorder="1" applyAlignment="1" applyProtection="1">
      <alignment horizontal="right" vertical="center" wrapText="1"/>
      <protection/>
    </xf>
    <xf numFmtId="164" fontId="13" fillId="14" borderId="7" xfId="0" applyNumberFormat="1" applyFont="1" applyFill="1" applyBorder="1" applyAlignment="1" applyProtection="1">
      <alignment horizontal="center" vertical="center" wrapText="1"/>
      <protection/>
    </xf>
    <xf numFmtId="169" fontId="13" fillId="14" borderId="6" xfId="0" applyNumberFormat="1" applyFont="1" applyFill="1" applyBorder="1" applyAlignment="1" applyProtection="1">
      <alignment horizontal="left" vertical="center" wrapText="1"/>
      <protection/>
    </xf>
    <xf numFmtId="169" fontId="13" fillId="14" borderId="7" xfId="0" applyNumberFormat="1" applyFont="1" applyFill="1" applyBorder="1" applyAlignment="1" applyProtection="1">
      <alignment horizontal="center" vertical="center" wrapText="1"/>
      <protection/>
    </xf>
    <xf numFmtId="164" fontId="16" fillId="14" borderId="2" xfId="0" applyNumberFormat="1" applyFont="1" applyFill="1" applyBorder="1" applyAlignment="1" applyProtection="1">
      <alignment horizontal="center" vertical="center" wrapText="1"/>
      <protection/>
    </xf>
    <xf numFmtId="168" fontId="13" fillId="14" borderId="4" xfId="0" applyNumberFormat="1" applyFont="1" applyFill="1" applyBorder="1" applyAlignment="1" applyProtection="1">
      <alignment horizontal="right" vertical="center" wrapText="1"/>
      <protection/>
    </xf>
    <xf numFmtId="168" fontId="13" fillId="14" borderId="7" xfId="0" applyNumberFormat="1" applyFont="1" applyFill="1" applyBorder="1" applyAlignment="1" applyProtection="1">
      <alignment horizontal="left" vertical="center" wrapText="1"/>
      <protection/>
    </xf>
    <xf numFmtId="164" fontId="13" fillId="14" borderId="4" xfId="0" applyNumberFormat="1" applyFont="1" applyFill="1" applyBorder="1" applyAlignment="1" applyProtection="1">
      <alignment horizontal="right" vertical="center" wrapText="1"/>
      <protection/>
    </xf>
    <xf numFmtId="164" fontId="13" fillId="14" borderId="6" xfId="0" applyNumberFormat="1" applyFont="1" applyFill="1" applyBorder="1" applyAlignment="1" applyProtection="1">
      <alignment horizontal="left" vertical="center" wrapText="1"/>
      <protection/>
    </xf>
    <xf numFmtId="164" fontId="13" fillId="14" borderId="4" xfId="0" applyNumberFormat="1" applyFont="1" applyFill="1" applyBorder="1" applyAlignment="1" applyProtection="1">
      <alignment horizontal="center" vertical="center" wrapText="1"/>
      <protection/>
    </xf>
    <xf numFmtId="164" fontId="13" fillId="14" borderId="6" xfId="0" applyNumberFormat="1" applyFont="1" applyFill="1" applyBorder="1" applyAlignment="1" applyProtection="1">
      <alignment horizontal="center" vertical="center" wrapText="1"/>
      <protection/>
    </xf>
    <xf numFmtId="164" fontId="16" fillId="15" borderId="2" xfId="0" applyNumberFormat="1" applyFont="1" applyFill="1" applyBorder="1" applyAlignment="1" applyProtection="1">
      <alignment horizontal="center" vertical="center" wrapText="1"/>
      <protection/>
    </xf>
    <xf numFmtId="167" fontId="13" fillId="15" borderId="4" xfId="0" applyNumberFormat="1" applyFont="1" applyFill="1" applyBorder="1" applyAlignment="1" applyProtection="1">
      <alignment horizontal="right" vertical="center" wrapText="1"/>
      <protection/>
    </xf>
    <xf numFmtId="167" fontId="13" fillId="15" borderId="6" xfId="0" applyNumberFormat="1" applyFont="1" applyFill="1" applyBorder="1" applyAlignment="1" applyProtection="1">
      <alignment horizontal="left" vertical="center" wrapText="1"/>
      <protection/>
    </xf>
    <xf numFmtId="164" fontId="13" fillId="15" borderId="6" xfId="0" applyNumberFormat="1" applyFont="1" applyFill="1" applyBorder="1" applyAlignment="1" applyProtection="1">
      <alignment horizontal="left" vertical="center" wrapText="1"/>
      <protection/>
    </xf>
    <xf numFmtId="164" fontId="13" fillId="14" borderId="5" xfId="0" applyNumberFormat="1" applyFont="1" applyFill="1" applyBorder="1" applyAlignment="1" applyProtection="1">
      <alignment horizontal="left" vertical="center" wrapText="1"/>
      <protection/>
    </xf>
    <xf numFmtId="169" fontId="13" fillId="14" borderId="6" xfId="0" applyNumberFormat="1" applyFont="1" applyFill="1" applyBorder="1" applyAlignment="1" applyProtection="1">
      <alignment horizontal="center" vertical="center" wrapText="1"/>
      <protection/>
    </xf>
    <xf numFmtId="164" fontId="13" fillId="14" borderId="8" xfId="0" applyNumberFormat="1" applyFont="1" applyFill="1" applyBorder="1" applyAlignment="1" applyProtection="1">
      <alignment horizontal="left" vertical="center" wrapText="1"/>
      <protection/>
    </xf>
    <xf numFmtId="164" fontId="13" fillId="14" borderId="8" xfId="0" applyNumberFormat="1" applyFont="1" applyFill="1" applyBorder="1" applyAlignment="1" applyProtection="1">
      <alignment horizontal="center" vertical="center" wrapText="1"/>
      <protection/>
    </xf>
    <xf numFmtId="165" fontId="13" fillId="14" borderId="8" xfId="0" applyNumberFormat="1" applyFont="1" applyFill="1" applyBorder="1" applyAlignment="1" applyProtection="1">
      <alignment horizontal="center" vertical="center" shrinkToFit="1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BCC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well/PICO/cw37/cw37.html" TargetMode="External" /><Relationship Id="rId2" Type="http://schemas.openxmlformats.org/officeDocument/2006/relationships/hyperlink" Target="https://www.snolab.ca/users/services/gamma-assay/well/PICO/cw38/cw38.html" TargetMode="External" /><Relationship Id="rId3" Type="http://schemas.openxmlformats.org/officeDocument/2006/relationships/hyperlink" Target="https://www.snolab.ca/users/services/gamma-assay/well/PICO/cw39/cw39.html" TargetMode="External" /><Relationship Id="rId4" Type="http://schemas.openxmlformats.org/officeDocument/2006/relationships/hyperlink" Target="https://www.snolab.ca/users/services/gamma-assay/well/PICO/cw40/cw40.html" TargetMode="External" /><Relationship Id="rId5" Type="http://schemas.openxmlformats.org/officeDocument/2006/relationships/hyperlink" Target="https://www.snolab.ca/users/services/gamma-assay/well/PICO/cw41/cw41.html" TargetMode="External" /><Relationship Id="rId6" Type="http://schemas.openxmlformats.org/officeDocument/2006/relationships/hyperlink" Target="https://www.snolab.ca/users/services/gamma-assay/well/PICO/cw42/cw42.html" TargetMode="External" /><Relationship Id="rId7" Type="http://schemas.openxmlformats.org/officeDocument/2006/relationships/hyperlink" Target="https://www.snolab.ca/users/services/gamma-assay/well/PICO/cw43/cw43.html" TargetMode="External" /><Relationship Id="rId8" Type="http://schemas.openxmlformats.org/officeDocument/2006/relationships/hyperlink" Target="https://www.snolab.ca/users/services/gamma-assay/well/PICO/cw44/cw44.html" TargetMode="External" /><Relationship Id="rId9" Type="http://schemas.openxmlformats.org/officeDocument/2006/relationships/hyperlink" Target="https://www.snolab.ca/users/services/gamma-assay/well/PICO/cw45/cw45.html" TargetMode="External" /><Relationship Id="rId10" Type="http://schemas.openxmlformats.org/officeDocument/2006/relationships/hyperlink" Target="https://www.snolab.ca/users/services/gamma-assay/well/PICO/cw46/cw46.html" TargetMode="External" /><Relationship Id="rId11" Type="http://schemas.openxmlformats.org/officeDocument/2006/relationships/hyperlink" Target="https://www.snolab.ca/users/services/gamma-assay/well/PICO/cw47/cw47.html" TargetMode="External" /><Relationship Id="rId12" Type="http://schemas.openxmlformats.org/officeDocument/2006/relationships/hyperlink" Target="https://www.snolab.ca/users/services/gamma-assay/well/PICO/cw48/cw48.html" TargetMode="External" /><Relationship Id="rId13" Type="http://schemas.openxmlformats.org/officeDocument/2006/relationships/hyperlink" Target="https://www.snolab.ca/users/services/gamma-assay/well/PICO/cw49/cw4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6"/>
  <sheetViews>
    <sheetView tabSelected="1" workbookViewId="0" topLeftCell="A156">
      <selection activeCell="A161" sqref="A161"/>
    </sheetView>
  </sheetViews>
  <sheetFormatPr defaultColWidth="9.140625" defaultRowHeight="13.5" customHeight="1"/>
  <cols>
    <col min="1" max="1" width="13.421875" style="1" customWidth="1"/>
    <col min="2" max="2" width="14.421875" style="1" customWidth="1"/>
    <col min="3" max="3" width="7.57421875" style="1" customWidth="1"/>
    <col min="4" max="4" width="8.421875" style="1" customWidth="1"/>
    <col min="5" max="5" width="11.57421875" style="1" customWidth="1"/>
    <col min="6" max="6" width="10.421875" style="2" customWidth="1"/>
    <col min="7" max="7" width="10.421875" style="1" customWidth="1"/>
    <col min="8" max="8" width="9.421875" style="1" customWidth="1"/>
    <col min="9" max="9" width="8.421875" style="1" customWidth="1"/>
    <col min="10" max="10" width="9.421875" style="1" customWidth="1"/>
    <col min="11" max="11" width="11.421875" style="1" customWidth="1"/>
    <col min="12" max="12" width="9.421875" style="1" customWidth="1"/>
    <col min="13" max="13" width="8.421875" style="1" customWidth="1"/>
    <col min="14" max="14" width="9.421875" style="1" customWidth="1"/>
    <col min="15" max="15" width="5.421875" style="1" customWidth="1"/>
    <col min="16" max="17" width="9.421875" style="1" customWidth="1"/>
    <col min="18" max="18" width="6.421875" style="1" customWidth="1"/>
    <col min="19" max="19" width="8.421875" style="1" customWidth="1"/>
    <col min="20" max="20" width="11.421875" style="1" customWidth="1"/>
    <col min="21" max="21" width="5.421875" style="1" customWidth="1"/>
    <col min="22" max="23" width="9.421875" style="1" customWidth="1"/>
    <col min="24" max="24" width="5.421875" style="1" customWidth="1"/>
    <col min="25" max="25" width="8.421875" style="1" customWidth="1"/>
    <col min="26" max="26" width="9.421875" style="1" customWidth="1"/>
    <col min="27" max="27" width="5.421875" style="1" customWidth="1"/>
    <col min="28" max="28" width="9.421875" style="1" customWidth="1"/>
    <col min="29" max="29" width="6.7109375" style="1" customWidth="1"/>
    <col min="30" max="30" width="3.421875" style="1" customWidth="1"/>
    <col min="31" max="31" width="8.421875" style="1" customWidth="1"/>
    <col min="32" max="16384" width="9.421875" style="3" customWidth="1"/>
  </cols>
  <sheetData>
    <row r="1" spans="1:3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12.7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2.75" customHeight="1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D11" s="14"/>
      <c r="AE11" s="14"/>
    </row>
    <row r="12" spans="1:31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4"/>
      <c r="AE12" s="14"/>
    </row>
    <row r="13" spans="1:31" ht="12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14"/>
      <c r="AE13" s="14"/>
    </row>
    <row r="14" spans="1:31" ht="8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D14" s="14"/>
      <c r="AE14" s="14"/>
    </row>
    <row r="15" spans="1:31" s="18" customFormat="1" ht="27" customHeight="1">
      <c r="A15" s="15" t="s">
        <v>20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</row>
    <row r="16" spans="1:31" s="18" customFormat="1" ht="37.5" customHeight="1">
      <c r="A16" s="19" t="s">
        <v>21</v>
      </c>
      <c r="B16" s="19" t="s">
        <v>22</v>
      </c>
      <c r="C16" s="19" t="s">
        <v>23</v>
      </c>
      <c r="D16" s="19" t="s">
        <v>24</v>
      </c>
      <c r="E16" s="19" t="s">
        <v>25</v>
      </c>
      <c r="F16" s="20" t="s">
        <v>26</v>
      </c>
      <c r="G16" s="19"/>
      <c r="H16" s="21"/>
      <c r="I16" s="22" t="s">
        <v>27</v>
      </c>
      <c r="J16" s="23"/>
      <c r="K16" s="21"/>
      <c r="L16" s="22" t="s">
        <v>28</v>
      </c>
      <c r="M16" s="23"/>
      <c r="N16" s="21"/>
      <c r="O16" s="22" t="s">
        <v>29</v>
      </c>
      <c r="P16" s="23"/>
      <c r="Q16" s="21"/>
      <c r="R16" s="22" t="s">
        <v>30</v>
      </c>
      <c r="S16" s="23"/>
      <c r="T16" s="24"/>
      <c r="U16" s="22" t="s">
        <v>31</v>
      </c>
      <c r="V16" s="23"/>
      <c r="W16" s="21"/>
      <c r="X16" s="22" t="s">
        <v>32</v>
      </c>
      <c r="Y16" s="23"/>
      <c r="Z16" s="21"/>
      <c r="AA16" s="22" t="s">
        <v>33</v>
      </c>
      <c r="AB16" s="23"/>
      <c r="AC16" s="19" t="s">
        <v>34</v>
      </c>
      <c r="AD16" s="19"/>
      <c r="AE16" s="19"/>
    </row>
    <row r="17" spans="1:31" ht="44.25" customHeight="1">
      <c r="A17" s="25" t="s">
        <v>35</v>
      </c>
      <c r="B17" s="25" t="s">
        <v>36</v>
      </c>
      <c r="C17" s="26" t="s">
        <v>37</v>
      </c>
      <c r="D17" s="27">
        <v>15.532</v>
      </c>
      <c r="E17" s="28" t="s">
        <v>38</v>
      </c>
      <c r="F17" s="29">
        <v>41646</v>
      </c>
      <c r="G17" s="12" t="s">
        <v>39</v>
      </c>
      <c r="H17" s="30">
        <v>1360.17</v>
      </c>
      <c r="I17" s="31" t="s">
        <v>40</v>
      </c>
      <c r="J17" s="32">
        <v>68.28</v>
      </c>
      <c r="K17" s="30">
        <v>5.35</v>
      </c>
      <c r="L17" s="31" t="s">
        <v>40</v>
      </c>
      <c r="M17" s="32">
        <v>45.45</v>
      </c>
      <c r="N17" s="30">
        <v>21.55</v>
      </c>
      <c r="O17" s="31" t="s">
        <v>40</v>
      </c>
      <c r="P17" s="32">
        <v>3.76</v>
      </c>
      <c r="Q17" s="30">
        <v>242.89</v>
      </c>
      <c r="R17" s="31" t="s">
        <v>40</v>
      </c>
      <c r="S17" s="32">
        <v>28.02</v>
      </c>
      <c r="T17" s="30">
        <v>141.82</v>
      </c>
      <c r="U17" s="31" t="s">
        <v>40</v>
      </c>
      <c r="V17" s="32">
        <v>82.07</v>
      </c>
      <c r="W17" s="30" t="s">
        <v>41</v>
      </c>
      <c r="X17" s="31"/>
      <c r="Y17" s="32"/>
      <c r="Z17" s="30">
        <v>1783.02</v>
      </c>
      <c r="AA17" s="31" t="s">
        <v>40</v>
      </c>
      <c r="AB17" s="32">
        <v>103.77</v>
      </c>
      <c r="AC17" s="33"/>
      <c r="AD17" s="33"/>
      <c r="AE17" s="33"/>
    </row>
    <row r="18" spans="1:31" ht="42" customHeight="1">
      <c r="A18" s="34" t="s">
        <v>42</v>
      </c>
      <c r="B18" s="34"/>
      <c r="C18" s="35" t="s">
        <v>43</v>
      </c>
      <c r="D18" s="36"/>
      <c r="E18" s="28"/>
      <c r="F18" s="37">
        <v>41662</v>
      </c>
      <c r="G18" s="12" t="s">
        <v>44</v>
      </c>
      <c r="H18" s="38" t="s">
        <v>45</v>
      </c>
      <c r="I18" s="31" t="s">
        <v>40</v>
      </c>
      <c r="J18" s="39" t="s">
        <v>46</v>
      </c>
      <c r="K18" s="38" t="s">
        <v>47</v>
      </c>
      <c r="L18" s="31" t="s">
        <v>40</v>
      </c>
      <c r="M18" s="39" t="s">
        <v>48</v>
      </c>
      <c r="N18" s="38" t="s">
        <v>49</v>
      </c>
      <c r="O18" s="31" t="s">
        <v>40</v>
      </c>
      <c r="P18" s="39" t="s">
        <v>50</v>
      </c>
      <c r="Q18" s="38" t="s">
        <v>51</v>
      </c>
      <c r="R18" s="31" t="s">
        <v>40</v>
      </c>
      <c r="S18" s="39" t="s">
        <v>52</v>
      </c>
      <c r="T18" s="38" t="s">
        <v>53</v>
      </c>
      <c r="U18" s="31" t="s">
        <v>40</v>
      </c>
      <c r="V18" s="39" t="s">
        <v>54</v>
      </c>
      <c r="W18" s="38"/>
      <c r="X18" s="31"/>
      <c r="Y18" s="39"/>
      <c r="Z18" s="38"/>
      <c r="AA18" s="31"/>
      <c r="AB18" s="39"/>
      <c r="AC18" s="40"/>
      <c r="AD18" s="31"/>
      <c r="AE18" s="41"/>
    </row>
    <row r="19" spans="1:31" ht="41.25" customHeight="1">
      <c r="A19" s="42" t="s">
        <v>55</v>
      </c>
      <c r="B19" s="42"/>
      <c r="C19" s="43" t="s">
        <v>56</v>
      </c>
      <c r="D19" s="44">
        <v>8.528</v>
      </c>
      <c r="E19" s="45">
        <v>140617</v>
      </c>
      <c r="F19" s="46">
        <v>41807</v>
      </c>
      <c r="G19" s="47" t="s">
        <v>39</v>
      </c>
      <c r="H19" s="48">
        <v>30.86</v>
      </c>
      <c r="I19" s="49" t="s">
        <v>40</v>
      </c>
      <c r="J19" s="50">
        <v>25.73</v>
      </c>
      <c r="K19" s="48" t="s">
        <v>57</v>
      </c>
      <c r="L19" s="49"/>
      <c r="M19" s="50"/>
      <c r="N19" s="48">
        <v>4.44</v>
      </c>
      <c r="O19" s="49" t="s">
        <v>40</v>
      </c>
      <c r="P19" s="50">
        <v>5.9</v>
      </c>
      <c r="Q19" s="48">
        <v>126.66</v>
      </c>
      <c r="R19" s="49" t="s">
        <v>40</v>
      </c>
      <c r="S19" s="50">
        <v>20.01</v>
      </c>
      <c r="T19" s="48">
        <v>17.82</v>
      </c>
      <c r="U19" s="49" t="s">
        <v>40</v>
      </c>
      <c r="V19" s="50">
        <v>44.79</v>
      </c>
      <c r="W19" s="51" t="s">
        <v>58</v>
      </c>
      <c r="X19" s="49"/>
      <c r="Y19" s="52"/>
      <c r="Z19" s="48">
        <v>513.51</v>
      </c>
      <c r="AA19" s="49" t="s">
        <v>40</v>
      </c>
      <c r="AB19" s="50">
        <v>60.81</v>
      </c>
      <c r="AC19" s="53"/>
      <c r="AD19" s="53"/>
      <c r="AE19" s="53"/>
    </row>
    <row r="20" spans="1:31" ht="42" customHeight="1">
      <c r="A20" s="54" t="s">
        <v>59</v>
      </c>
      <c r="B20" s="54" t="s">
        <v>60</v>
      </c>
      <c r="C20" s="54" t="s">
        <v>61</v>
      </c>
      <c r="D20" s="54"/>
      <c r="E20" s="55"/>
      <c r="F20" s="56">
        <v>41816</v>
      </c>
      <c r="G20" s="47" t="s">
        <v>44</v>
      </c>
      <c r="H20" s="57" t="s">
        <v>62</v>
      </c>
      <c r="I20" s="49" t="s">
        <v>40</v>
      </c>
      <c r="J20" s="58" t="s">
        <v>63</v>
      </c>
      <c r="K20" s="57" t="s">
        <v>64</v>
      </c>
      <c r="L20" s="49"/>
      <c r="M20" s="58"/>
      <c r="N20" s="57" t="s">
        <v>65</v>
      </c>
      <c r="O20" s="49" t="s">
        <v>40</v>
      </c>
      <c r="P20" s="58" t="s">
        <v>66</v>
      </c>
      <c r="Q20" s="57" t="s">
        <v>67</v>
      </c>
      <c r="R20" s="49" t="s">
        <v>40</v>
      </c>
      <c r="S20" s="58" t="s">
        <v>68</v>
      </c>
      <c r="T20" s="57" t="s">
        <v>69</v>
      </c>
      <c r="U20" s="49" t="s">
        <v>40</v>
      </c>
      <c r="V20" s="58" t="s">
        <v>70</v>
      </c>
      <c r="W20" s="57"/>
      <c r="X20" s="49"/>
      <c r="Y20" s="58"/>
      <c r="Z20" s="57"/>
      <c r="AA20" s="49"/>
      <c r="AB20" s="58"/>
      <c r="AC20" s="59"/>
      <c r="AD20" s="49"/>
      <c r="AE20" s="60"/>
    </row>
    <row r="21" spans="1:31" ht="44.25" customHeight="1">
      <c r="A21" s="25" t="s">
        <v>71</v>
      </c>
      <c r="B21" s="25" t="s">
        <v>72</v>
      </c>
      <c r="C21" s="26" t="s">
        <v>37</v>
      </c>
      <c r="D21" s="27">
        <v>5.958</v>
      </c>
      <c r="E21" s="28">
        <v>140626</v>
      </c>
      <c r="F21" s="61">
        <v>41816</v>
      </c>
      <c r="G21" s="12" t="s">
        <v>39</v>
      </c>
      <c r="H21" s="30" t="s">
        <v>73</v>
      </c>
      <c r="I21" s="31"/>
      <c r="J21" s="32"/>
      <c r="K21" s="30">
        <v>2.83</v>
      </c>
      <c r="L21" s="31" t="s">
        <v>40</v>
      </c>
      <c r="M21" s="32">
        <v>17.9</v>
      </c>
      <c r="N21" s="30">
        <v>6.13</v>
      </c>
      <c r="O21" s="31" t="s">
        <v>40</v>
      </c>
      <c r="P21" s="32">
        <v>8.26</v>
      </c>
      <c r="Q21" s="30">
        <v>10.11</v>
      </c>
      <c r="R21" s="31" t="s">
        <v>40</v>
      </c>
      <c r="S21" s="32">
        <v>18.75</v>
      </c>
      <c r="T21" s="30">
        <v>119.25</v>
      </c>
      <c r="U21" s="31" t="s">
        <v>40</v>
      </c>
      <c r="V21" s="32">
        <v>74.03</v>
      </c>
      <c r="W21" s="30" t="s">
        <v>74</v>
      </c>
      <c r="X21" s="31"/>
      <c r="Y21" s="32"/>
      <c r="Z21" s="30">
        <v>528.3</v>
      </c>
      <c r="AA21" s="31" t="s">
        <v>40</v>
      </c>
      <c r="AB21" s="32">
        <v>84.91</v>
      </c>
      <c r="AC21" s="33"/>
      <c r="AD21" s="33"/>
      <c r="AE21" s="33"/>
    </row>
    <row r="22" spans="1:31" ht="42" customHeight="1">
      <c r="A22" s="34" t="s">
        <v>75</v>
      </c>
      <c r="B22" s="34" t="s">
        <v>60</v>
      </c>
      <c r="C22" s="35"/>
      <c r="D22" s="36"/>
      <c r="E22" s="62"/>
      <c r="F22" s="37">
        <v>41822</v>
      </c>
      <c r="G22" s="12" t="s">
        <v>44</v>
      </c>
      <c r="H22" s="38" t="s">
        <v>76</v>
      </c>
      <c r="I22" s="31"/>
      <c r="J22" s="39"/>
      <c r="K22" s="38" t="s">
        <v>77</v>
      </c>
      <c r="L22" s="31" t="s">
        <v>40</v>
      </c>
      <c r="M22" s="39" t="s">
        <v>78</v>
      </c>
      <c r="N22" s="38" t="s">
        <v>79</v>
      </c>
      <c r="O22" s="31" t="s">
        <v>40</v>
      </c>
      <c r="P22" s="39" t="s">
        <v>80</v>
      </c>
      <c r="Q22" s="38" t="s">
        <v>81</v>
      </c>
      <c r="R22" s="31" t="s">
        <v>40</v>
      </c>
      <c r="S22" s="39" t="s">
        <v>82</v>
      </c>
      <c r="T22" s="38" t="s">
        <v>83</v>
      </c>
      <c r="U22" s="31" t="s">
        <v>40</v>
      </c>
      <c r="V22" s="39" t="s">
        <v>84</v>
      </c>
      <c r="W22" s="38"/>
      <c r="X22" s="31"/>
      <c r="Y22" s="39"/>
      <c r="Z22" s="38"/>
      <c r="AA22" s="31"/>
      <c r="AB22" s="39"/>
      <c r="AC22" s="40"/>
      <c r="AD22" s="31"/>
      <c r="AE22" s="41"/>
    </row>
    <row r="23" spans="1:31" ht="44.25" customHeight="1">
      <c r="A23" s="42" t="s">
        <v>85</v>
      </c>
      <c r="B23" s="42"/>
      <c r="C23" s="43" t="s">
        <v>86</v>
      </c>
      <c r="D23" s="44">
        <v>5.924</v>
      </c>
      <c r="E23" s="45">
        <v>140702</v>
      </c>
      <c r="F23" s="63">
        <v>41822</v>
      </c>
      <c r="G23" s="47" t="s">
        <v>39</v>
      </c>
      <c r="H23" s="48">
        <v>111.38</v>
      </c>
      <c r="I23" s="49" t="s">
        <v>40</v>
      </c>
      <c r="J23" s="50">
        <v>78.54</v>
      </c>
      <c r="K23" s="48">
        <v>32.69</v>
      </c>
      <c r="L23" s="49" t="s">
        <v>40</v>
      </c>
      <c r="M23" s="50">
        <v>41.6</v>
      </c>
      <c r="N23" s="48">
        <v>25.51</v>
      </c>
      <c r="O23" s="49" t="s">
        <v>40</v>
      </c>
      <c r="P23" s="50">
        <v>12.07</v>
      </c>
      <c r="Q23" s="48">
        <v>45.78</v>
      </c>
      <c r="R23" s="49" t="s">
        <v>40</v>
      </c>
      <c r="S23" s="50">
        <v>49.62</v>
      </c>
      <c r="T23" s="48">
        <v>25.96</v>
      </c>
      <c r="U23" s="49" t="s">
        <v>40</v>
      </c>
      <c r="V23" s="50">
        <v>155.38</v>
      </c>
      <c r="W23" s="48" t="s">
        <v>87</v>
      </c>
      <c r="X23" s="49"/>
      <c r="Y23" s="50"/>
      <c r="Z23" s="48">
        <v>75</v>
      </c>
      <c r="AA23" s="49" t="s">
        <v>40</v>
      </c>
      <c r="AB23" s="50">
        <v>125</v>
      </c>
      <c r="AC23" s="53"/>
      <c r="AD23" s="53"/>
      <c r="AE23" s="53"/>
    </row>
    <row r="24" spans="1:31" ht="42" customHeight="1">
      <c r="A24" s="54" t="s">
        <v>88</v>
      </c>
      <c r="B24" s="54"/>
      <c r="C24" s="64"/>
      <c r="D24" s="65"/>
      <c r="E24" s="66"/>
      <c r="F24" s="67">
        <v>41828</v>
      </c>
      <c r="G24" s="47" t="s">
        <v>44</v>
      </c>
      <c r="H24" s="57" t="s">
        <v>89</v>
      </c>
      <c r="I24" s="49" t="s">
        <v>40</v>
      </c>
      <c r="J24" s="58" t="s">
        <v>90</v>
      </c>
      <c r="K24" s="57" t="s">
        <v>91</v>
      </c>
      <c r="L24" s="49" t="s">
        <v>40</v>
      </c>
      <c r="M24" s="58" t="s">
        <v>92</v>
      </c>
      <c r="N24" s="57" t="s">
        <v>93</v>
      </c>
      <c r="O24" s="49" t="s">
        <v>40</v>
      </c>
      <c r="P24" s="58" t="s">
        <v>94</v>
      </c>
      <c r="Q24" s="57" t="s">
        <v>95</v>
      </c>
      <c r="R24" s="49" t="s">
        <v>40</v>
      </c>
      <c r="S24" s="58" t="s">
        <v>96</v>
      </c>
      <c r="T24" s="57" t="s">
        <v>97</v>
      </c>
      <c r="U24" s="49" t="s">
        <v>40</v>
      </c>
      <c r="V24" s="58" t="s">
        <v>98</v>
      </c>
      <c r="W24" s="57"/>
      <c r="X24" s="49"/>
      <c r="Y24" s="58"/>
      <c r="Z24" s="57"/>
      <c r="AA24" s="49"/>
      <c r="AB24" s="58"/>
      <c r="AC24" s="59"/>
      <c r="AD24" s="49"/>
      <c r="AE24" s="60"/>
    </row>
    <row r="25" spans="1:31" ht="43.5" customHeight="1">
      <c r="A25" s="25" t="s">
        <v>99</v>
      </c>
      <c r="B25" s="25" t="s">
        <v>100</v>
      </c>
      <c r="C25" s="26" t="s">
        <v>101</v>
      </c>
      <c r="D25" s="27">
        <v>2.8609999999999998</v>
      </c>
      <c r="E25" s="28">
        <v>150514</v>
      </c>
      <c r="F25" s="68">
        <v>42138</v>
      </c>
      <c r="G25" s="12" t="s">
        <v>39</v>
      </c>
      <c r="H25" s="69">
        <v>781.913</v>
      </c>
      <c r="I25" s="70" t="s">
        <v>40</v>
      </c>
      <c r="J25" s="71">
        <v>103.064</v>
      </c>
      <c r="K25" s="69">
        <v>867.094</v>
      </c>
      <c r="L25" s="70" t="s">
        <v>40</v>
      </c>
      <c r="M25" s="71">
        <v>95.4</v>
      </c>
      <c r="N25" s="69">
        <v>80.071</v>
      </c>
      <c r="O25" s="70" t="s">
        <v>40</v>
      </c>
      <c r="P25" s="71">
        <v>16.503</v>
      </c>
      <c r="Q25" s="69">
        <v>2870.069</v>
      </c>
      <c r="R25" s="70" t="s">
        <v>40</v>
      </c>
      <c r="S25" s="71">
        <v>173.144</v>
      </c>
      <c r="T25" s="69">
        <v>1325.247</v>
      </c>
      <c r="U25" s="70" t="s">
        <v>40</v>
      </c>
      <c r="V25" s="71">
        <v>166.498</v>
      </c>
      <c r="W25" s="72" t="s">
        <v>102</v>
      </c>
      <c r="X25" s="70"/>
      <c r="Y25" s="73"/>
      <c r="Z25" s="69">
        <v>703.281</v>
      </c>
      <c r="AA25" s="70" t="s">
        <v>40</v>
      </c>
      <c r="AB25" s="71">
        <v>180.469</v>
      </c>
      <c r="AC25" s="74"/>
      <c r="AD25" s="74"/>
      <c r="AE25" s="74"/>
    </row>
    <row r="26" spans="1:31" ht="33.75" customHeight="1">
      <c r="A26" s="34" t="s">
        <v>103</v>
      </c>
      <c r="B26" s="34" t="s">
        <v>104</v>
      </c>
      <c r="C26" s="35"/>
      <c r="D26" s="36"/>
      <c r="E26" s="62"/>
      <c r="F26" s="75">
        <v>42141</v>
      </c>
      <c r="G26" s="74" t="s">
        <v>44</v>
      </c>
      <c r="H26" s="76" t="s">
        <v>105</v>
      </c>
      <c r="I26" s="77" t="s">
        <v>40</v>
      </c>
      <c r="J26" s="71" t="s">
        <v>106</v>
      </c>
      <c r="K26" s="69" t="s">
        <v>107</v>
      </c>
      <c r="L26" s="77" t="s">
        <v>40</v>
      </c>
      <c r="M26" s="71" t="s">
        <v>108</v>
      </c>
      <c r="N26" s="72" t="s">
        <v>109</v>
      </c>
      <c r="O26" s="77" t="s">
        <v>40</v>
      </c>
      <c r="P26" s="73" t="s">
        <v>110</v>
      </c>
      <c r="Q26" s="76" t="s">
        <v>111</v>
      </c>
      <c r="R26" s="77" t="s">
        <v>40</v>
      </c>
      <c r="S26" s="71" t="s">
        <v>112</v>
      </c>
      <c r="T26" s="69" t="s">
        <v>113</v>
      </c>
      <c r="U26" s="77" t="s">
        <v>40</v>
      </c>
      <c r="V26" s="71" t="s">
        <v>114</v>
      </c>
      <c r="W26" s="69"/>
      <c r="X26" s="77"/>
      <c r="Y26" s="71"/>
      <c r="Z26" s="69" t="s">
        <v>115</v>
      </c>
      <c r="AA26" s="77" t="s">
        <v>40</v>
      </c>
      <c r="AB26" s="78" t="s">
        <v>116</v>
      </c>
      <c r="AC26" s="76"/>
      <c r="AD26" s="77"/>
      <c r="AE26" s="78"/>
    </row>
    <row r="27" spans="1:31" ht="43.5" customHeight="1">
      <c r="A27" s="42" t="s">
        <v>117</v>
      </c>
      <c r="B27" s="42" t="s">
        <v>118</v>
      </c>
      <c r="C27" s="43" t="s">
        <v>119</v>
      </c>
      <c r="D27" s="44">
        <v>2.979</v>
      </c>
      <c r="E27" s="45">
        <v>150517</v>
      </c>
      <c r="F27" s="79">
        <v>42141</v>
      </c>
      <c r="G27" s="80" t="s">
        <v>39</v>
      </c>
      <c r="H27" s="81">
        <v>696.445</v>
      </c>
      <c r="I27" s="82" t="s">
        <v>40</v>
      </c>
      <c r="J27" s="83">
        <v>94.875</v>
      </c>
      <c r="K27" s="81">
        <v>869.438</v>
      </c>
      <c r="L27" s="82" t="s">
        <v>40</v>
      </c>
      <c r="M27" s="83">
        <v>98.115</v>
      </c>
      <c r="N27" s="84">
        <v>95.459</v>
      </c>
      <c r="O27" s="82" t="s">
        <v>40</v>
      </c>
      <c r="P27" s="85">
        <v>16.574</v>
      </c>
      <c r="Q27" s="81">
        <v>2896.707</v>
      </c>
      <c r="R27" s="82" t="s">
        <v>40</v>
      </c>
      <c r="S27" s="83">
        <v>178.268</v>
      </c>
      <c r="T27" s="81">
        <v>1511.974</v>
      </c>
      <c r="U27" s="82" t="s">
        <v>40</v>
      </c>
      <c r="V27" s="83">
        <v>171.319</v>
      </c>
      <c r="W27" s="81" t="s">
        <v>120</v>
      </c>
      <c r="X27" s="82"/>
      <c r="Y27" s="83"/>
      <c r="Z27" s="81">
        <v>758.171</v>
      </c>
      <c r="AA27" s="82" t="s">
        <v>40</v>
      </c>
      <c r="AB27" s="83">
        <v>177.668</v>
      </c>
      <c r="AC27" s="80"/>
      <c r="AD27" s="80"/>
      <c r="AE27" s="80"/>
    </row>
    <row r="28" spans="1:31" ht="39" customHeight="1">
      <c r="A28" s="54" t="s">
        <v>103</v>
      </c>
      <c r="B28" s="54" t="s">
        <v>104</v>
      </c>
      <c r="C28" s="64"/>
      <c r="D28" s="65"/>
      <c r="E28" s="66"/>
      <c r="F28" s="86">
        <v>42144</v>
      </c>
      <c r="G28" s="80" t="s">
        <v>44</v>
      </c>
      <c r="H28" s="87" t="s">
        <v>121</v>
      </c>
      <c r="I28" s="88" t="s">
        <v>40</v>
      </c>
      <c r="J28" s="83" t="s">
        <v>122</v>
      </c>
      <c r="K28" s="81" t="s">
        <v>123</v>
      </c>
      <c r="L28" s="88" t="s">
        <v>40</v>
      </c>
      <c r="M28" s="83" t="s">
        <v>124</v>
      </c>
      <c r="N28" s="84" t="s">
        <v>125</v>
      </c>
      <c r="O28" s="88" t="s">
        <v>40</v>
      </c>
      <c r="P28" s="85" t="s">
        <v>126</v>
      </c>
      <c r="Q28" s="87" t="s">
        <v>127</v>
      </c>
      <c r="R28" s="88" t="s">
        <v>40</v>
      </c>
      <c r="S28" s="83" t="s">
        <v>128</v>
      </c>
      <c r="T28" s="81" t="s">
        <v>129</v>
      </c>
      <c r="U28" s="88" t="s">
        <v>40</v>
      </c>
      <c r="V28" s="83" t="s">
        <v>130</v>
      </c>
      <c r="W28" s="81"/>
      <c r="X28" s="88"/>
      <c r="Y28" s="83"/>
      <c r="Z28" s="81" t="s">
        <v>131</v>
      </c>
      <c r="AA28" s="88" t="s">
        <v>40</v>
      </c>
      <c r="AB28" s="89" t="s">
        <v>132</v>
      </c>
      <c r="AC28" s="87"/>
      <c r="AD28" s="88"/>
      <c r="AE28" s="89"/>
    </row>
    <row r="29" spans="1:31" ht="43.5" customHeight="1">
      <c r="A29" s="25" t="s">
        <v>133</v>
      </c>
      <c r="B29" s="25" t="s">
        <v>134</v>
      </c>
      <c r="C29" s="26" t="s">
        <v>135</v>
      </c>
      <c r="D29" s="27">
        <v>2.049</v>
      </c>
      <c r="E29" s="28">
        <v>150520</v>
      </c>
      <c r="F29" s="68">
        <v>42144</v>
      </c>
      <c r="G29" s="12" t="s">
        <v>39</v>
      </c>
      <c r="H29" s="69">
        <v>910.606</v>
      </c>
      <c r="I29" s="70" t="s">
        <v>40</v>
      </c>
      <c r="J29" s="71">
        <v>108.617</v>
      </c>
      <c r="K29" s="69">
        <v>644.843</v>
      </c>
      <c r="L29" s="70" t="s">
        <v>40</v>
      </c>
      <c r="M29" s="71">
        <v>104.649</v>
      </c>
      <c r="N29" s="69">
        <v>75.155</v>
      </c>
      <c r="O29" s="70" t="s">
        <v>40</v>
      </c>
      <c r="P29" s="71">
        <v>18.816</v>
      </c>
      <c r="Q29" s="69">
        <v>2869.188</v>
      </c>
      <c r="R29" s="70" t="s">
        <v>40</v>
      </c>
      <c r="S29" s="71">
        <v>185.901</v>
      </c>
      <c r="T29" s="72">
        <v>1609.232</v>
      </c>
      <c r="U29" s="70" t="s">
        <v>40</v>
      </c>
      <c r="V29" s="73">
        <v>202.302</v>
      </c>
      <c r="W29" s="72" t="s">
        <v>136</v>
      </c>
      <c r="X29" s="70"/>
      <c r="Y29" s="73"/>
      <c r="Z29" s="69">
        <v>1236.8</v>
      </c>
      <c r="AA29" s="70" t="s">
        <v>40</v>
      </c>
      <c r="AB29" s="71">
        <v>214.7</v>
      </c>
      <c r="AC29" s="74"/>
      <c r="AD29" s="74"/>
      <c r="AE29" s="74"/>
    </row>
    <row r="30" spans="1:31" ht="33.75" customHeight="1">
      <c r="A30" s="34" t="s">
        <v>103</v>
      </c>
      <c r="B30" s="34" t="s">
        <v>104</v>
      </c>
      <c r="C30" s="35"/>
      <c r="D30" s="36"/>
      <c r="E30" s="62"/>
      <c r="F30" s="75">
        <v>42146</v>
      </c>
      <c r="G30" s="74" t="s">
        <v>44</v>
      </c>
      <c r="H30" s="76" t="s">
        <v>137</v>
      </c>
      <c r="I30" s="77" t="s">
        <v>40</v>
      </c>
      <c r="J30" s="71" t="s">
        <v>138</v>
      </c>
      <c r="K30" s="69" t="s">
        <v>139</v>
      </c>
      <c r="L30" s="77" t="s">
        <v>40</v>
      </c>
      <c r="M30" s="71" t="s">
        <v>140</v>
      </c>
      <c r="N30" s="72" t="s">
        <v>141</v>
      </c>
      <c r="O30" s="77" t="s">
        <v>40</v>
      </c>
      <c r="P30" s="73" t="s">
        <v>142</v>
      </c>
      <c r="Q30" s="76" t="s">
        <v>143</v>
      </c>
      <c r="R30" s="77" t="s">
        <v>40</v>
      </c>
      <c r="S30" s="71" t="s">
        <v>144</v>
      </c>
      <c r="T30" s="69" t="s">
        <v>145</v>
      </c>
      <c r="U30" s="77" t="s">
        <v>40</v>
      </c>
      <c r="V30" s="71" t="s">
        <v>146</v>
      </c>
      <c r="W30" s="69"/>
      <c r="X30" s="77"/>
      <c r="Y30" s="71"/>
      <c r="Z30" s="69" t="s">
        <v>147</v>
      </c>
      <c r="AA30" s="77" t="s">
        <v>40</v>
      </c>
      <c r="AB30" s="78" t="s">
        <v>148</v>
      </c>
      <c r="AC30" s="76"/>
      <c r="AD30" s="77"/>
      <c r="AE30" s="78"/>
    </row>
    <row r="31" spans="1:31" ht="43.5" customHeight="1">
      <c r="A31" s="42" t="s">
        <v>149</v>
      </c>
      <c r="B31" s="42" t="s">
        <v>150</v>
      </c>
      <c r="C31" s="43" t="s">
        <v>151</v>
      </c>
      <c r="D31" s="44">
        <v>2.826</v>
      </c>
      <c r="E31" s="45">
        <v>150522</v>
      </c>
      <c r="F31" s="79">
        <v>42146</v>
      </c>
      <c r="G31" s="80" t="s">
        <v>39</v>
      </c>
      <c r="H31" s="81">
        <v>650.437</v>
      </c>
      <c r="I31" s="82" t="s">
        <v>40</v>
      </c>
      <c r="J31" s="83">
        <v>83.781</v>
      </c>
      <c r="K31" s="81">
        <v>608.418</v>
      </c>
      <c r="L31" s="82" t="s">
        <v>40</v>
      </c>
      <c r="M31" s="83">
        <v>69.844</v>
      </c>
      <c r="N31" s="81">
        <v>65.688</v>
      </c>
      <c r="O31" s="82" t="s">
        <v>40</v>
      </c>
      <c r="P31" s="83">
        <v>13.53</v>
      </c>
      <c r="Q31" s="81">
        <v>1288.585</v>
      </c>
      <c r="R31" s="82" t="s">
        <v>40</v>
      </c>
      <c r="S31" s="83">
        <v>98.353</v>
      </c>
      <c r="T31" s="81">
        <v>596.94</v>
      </c>
      <c r="U31" s="82" t="s">
        <v>40</v>
      </c>
      <c r="V31" s="83">
        <v>118.575</v>
      </c>
      <c r="W31" s="84" t="s">
        <v>152</v>
      </c>
      <c r="X31" s="82"/>
      <c r="Y31" s="85"/>
      <c r="Z31" s="81">
        <v>1521.534</v>
      </c>
      <c r="AA31" s="82" t="s">
        <v>40</v>
      </c>
      <c r="AB31" s="83">
        <v>182.593</v>
      </c>
      <c r="AC31" s="80"/>
      <c r="AD31" s="80"/>
      <c r="AE31" s="80"/>
    </row>
    <row r="32" spans="1:31" ht="33.75" customHeight="1">
      <c r="A32" s="54" t="s">
        <v>103</v>
      </c>
      <c r="B32" s="54" t="s">
        <v>104</v>
      </c>
      <c r="C32" s="64"/>
      <c r="D32" s="65"/>
      <c r="E32" s="66"/>
      <c r="F32" s="86">
        <v>42149</v>
      </c>
      <c r="G32" s="80" t="s">
        <v>44</v>
      </c>
      <c r="H32" s="87" t="s">
        <v>153</v>
      </c>
      <c r="I32" s="88" t="s">
        <v>40</v>
      </c>
      <c r="J32" s="83" t="s">
        <v>154</v>
      </c>
      <c r="K32" s="81" t="s">
        <v>155</v>
      </c>
      <c r="L32" s="88" t="s">
        <v>40</v>
      </c>
      <c r="M32" s="83" t="s">
        <v>156</v>
      </c>
      <c r="N32" s="84" t="s">
        <v>157</v>
      </c>
      <c r="O32" s="88" t="s">
        <v>40</v>
      </c>
      <c r="P32" s="85" t="s">
        <v>158</v>
      </c>
      <c r="Q32" s="87" t="s">
        <v>159</v>
      </c>
      <c r="R32" s="88" t="s">
        <v>40</v>
      </c>
      <c r="S32" s="83" t="s">
        <v>160</v>
      </c>
      <c r="T32" s="81" t="s">
        <v>161</v>
      </c>
      <c r="U32" s="88" t="s">
        <v>40</v>
      </c>
      <c r="V32" s="83" t="s">
        <v>126</v>
      </c>
      <c r="W32" s="81"/>
      <c r="X32" s="88"/>
      <c r="Y32" s="83"/>
      <c r="Z32" s="81" t="s">
        <v>162</v>
      </c>
      <c r="AA32" s="88" t="s">
        <v>40</v>
      </c>
      <c r="AB32" s="89" t="s">
        <v>163</v>
      </c>
      <c r="AC32" s="87"/>
      <c r="AD32" s="88"/>
      <c r="AE32" s="89"/>
    </row>
    <row r="33" spans="1:31" ht="43.5" customHeight="1">
      <c r="A33" s="25" t="s">
        <v>164</v>
      </c>
      <c r="B33" s="25" t="s">
        <v>165</v>
      </c>
      <c r="C33" s="26" t="s">
        <v>166</v>
      </c>
      <c r="D33" s="27">
        <v>2</v>
      </c>
      <c r="E33" s="28" t="s">
        <v>167</v>
      </c>
      <c r="F33" s="68">
        <v>42149</v>
      </c>
      <c r="G33" s="12" t="s">
        <v>39</v>
      </c>
      <c r="H33" s="69">
        <v>1118.856</v>
      </c>
      <c r="I33" s="70" t="s">
        <v>40</v>
      </c>
      <c r="J33" s="71">
        <v>134.798</v>
      </c>
      <c r="K33" s="69">
        <v>990.364</v>
      </c>
      <c r="L33" s="70" t="s">
        <v>40</v>
      </c>
      <c r="M33" s="71">
        <v>118.132</v>
      </c>
      <c r="N33" s="72">
        <v>176.697</v>
      </c>
      <c r="O33" s="70" t="s">
        <v>40</v>
      </c>
      <c r="P33" s="73">
        <v>23.426</v>
      </c>
      <c r="Q33" s="69">
        <v>2540.166</v>
      </c>
      <c r="R33" s="70" t="s">
        <v>40</v>
      </c>
      <c r="S33" s="71">
        <v>178.119</v>
      </c>
      <c r="T33" s="69">
        <v>771.024</v>
      </c>
      <c r="U33" s="70" t="s">
        <v>40</v>
      </c>
      <c r="V33" s="71">
        <v>185.835</v>
      </c>
      <c r="W33" s="72" t="s">
        <v>168</v>
      </c>
      <c r="X33" s="70"/>
      <c r="Y33" s="73"/>
      <c r="Z33" s="69">
        <v>2101.466</v>
      </c>
      <c r="AA33" s="70" t="s">
        <v>40</v>
      </c>
      <c r="AB33" s="71">
        <v>274.974</v>
      </c>
      <c r="AC33" s="74"/>
      <c r="AD33" s="74"/>
      <c r="AE33" s="74"/>
    </row>
    <row r="34" spans="1:31" ht="41.25" customHeight="1">
      <c r="A34" s="34" t="s">
        <v>103</v>
      </c>
      <c r="B34" s="34" t="s">
        <v>104</v>
      </c>
      <c r="C34" s="35"/>
      <c r="D34" s="36"/>
      <c r="E34" s="62"/>
      <c r="F34" s="75">
        <v>42151</v>
      </c>
      <c r="G34" s="74" t="s">
        <v>44</v>
      </c>
      <c r="H34" s="76" t="s">
        <v>169</v>
      </c>
      <c r="I34" s="77" t="s">
        <v>40</v>
      </c>
      <c r="J34" s="71" t="s">
        <v>170</v>
      </c>
      <c r="K34" s="69" t="s">
        <v>171</v>
      </c>
      <c r="L34" s="77" t="s">
        <v>40</v>
      </c>
      <c r="M34" s="71" t="s">
        <v>172</v>
      </c>
      <c r="N34" s="72" t="s">
        <v>173</v>
      </c>
      <c r="O34" s="77" t="s">
        <v>40</v>
      </c>
      <c r="P34" s="73" t="s">
        <v>174</v>
      </c>
      <c r="Q34" s="76" t="s">
        <v>175</v>
      </c>
      <c r="R34" s="77" t="s">
        <v>40</v>
      </c>
      <c r="S34" s="71" t="s">
        <v>176</v>
      </c>
      <c r="T34" s="69" t="s">
        <v>177</v>
      </c>
      <c r="U34" s="77" t="s">
        <v>40</v>
      </c>
      <c r="V34" s="71" t="s">
        <v>178</v>
      </c>
      <c r="W34" s="69"/>
      <c r="X34" s="77"/>
      <c r="Y34" s="71"/>
      <c r="Z34" s="69" t="s">
        <v>179</v>
      </c>
      <c r="AA34" s="77" t="s">
        <v>40</v>
      </c>
      <c r="AB34" s="78" t="s">
        <v>180</v>
      </c>
      <c r="AC34" s="76"/>
      <c r="AD34" s="77"/>
      <c r="AE34" s="78"/>
    </row>
    <row r="35" spans="1:31" ht="43.5" customHeight="1">
      <c r="A35" s="42" t="s">
        <v>181</v>
      </c>
      <c r="B35" s="42" t="s">
        <v>182</v>
      </c>
      <c r="C35" s="43" t="s">
        <v>183</v>
      </c>
      <c r="D35" s="44">
        <v>1.979</v>
      </c>
      <c r="E35" s="45">
        <v>15052701</v>
      </c>
      <c r="F35" s="79">
        <v>42151</v>
      </c>
      <c r="G35" s="80" t="s">
        <v>39</v>
      </c>
      <c r="H35" s="81">
        <v>885.118</v>
      </c>
      <c r="I35" s="82" t="s">
        <v>40</v>
      </c>
      <c r="J35" s="83">
        <v>121.2</v>
      </c>
      <c r="K35" s="81">
        <v>956.865</v>
      </c>
      <c r="L35" s="82" t="s">
        <v>40</v>
      </c>
      <c r="M35" s="83">
        <v>111.45</v>
      </c>
      <c r="N35" s="81">
        <v>94.44</v>
      </c>
      <c r="O35" s="82" t="s">
        <v>40</v>
      </c>
      <c r="P35" s="83">
        <v>19.786</v>
      </c>
      <c r="Q35" s="81">
        <v>2675.292</v>
      </c>
      <c r="R35" s="82" t="s">
        <v>40</v>
      </c>
      <c r="S35" s="83">
        <v>180.311</v>
      </c>
      <c r="T35" s="81">
        <v>1273.23</v>
      </c>
      <c r="U35" s="82" t="s">
        <v>40</v>
      </c>
      <c r="V35" s="83">
        <v>194.822</v>
      </c>
      <c r="W35" s="84" t="s">
        <v>184</v>
      </c>
      <c r="X35" s="82"/>
      <c r="Y35" s="85"/>
      <c r="Z35" s="81">
        <v>1561.053</v>
      </c>
      <c r="AA35" s="82" t="s">
        <v>40</v>
      </c>
      <c r="AB35" s="83">
        <v>232.789</v>
      </c>
      <c r="AC35" s="80"/>
      <c r="AD35" s="80"/>
      <c r="AE35" s="80"/>
    </row>
    <row r="36" spans="1:31" ht="41.25" customHeight="1">
      <c r="A36" s="54" t="s">
        <v>103</v>
      </c>
      <c r="B36" s="54" t="s">
        <v>104</v>
      </c>
      <c r="C36" s="64"/>
      <c r="D36" s="65"/>
      <c r="E36" s="66"/>
      <c r="F36" s="86">
        <v>42153</v>
      </c>
      <c r="G36" s="80" t="s">
        <v>44</v>
      </c>
      <c r="H36" s="87" t="s">
        <v>185</v>
      </c>
      <c r="I36" s="88" t="s">
        <v>40</v>
      </c>
      <c r="J36" s="83" t="s">
        <v>186</v>
      </c>
      <c r="K36" s="81" t="s">
        <v>187</v>
      </c>
      <c r="L36" s="88" t="s">
        <v>40</v>
      </c>
      <c r="M36" s="83" t="s">
        <v>188</v>
      </c>
      <c r="N36" s="84" t="s">
        <v>189</v>
      </c>
      <c r="O36" s="88" t="s">
        <v>40</v>
      </c>
      <c r="P36" s="85" t="s">
        <v>190</v>
      </c>
      <c r="Q36" s="87" t="s">
        <v>191</v>
      </c>
      <c r="R36" s="88" t="s">
        <v>40</v>
      </c>
      <c r="S36" s="83" t="s">
        <v>192</v>
      </c>
      <c r="T36" s="81" t="s">
        <v>193</v>
      </c>
      <c r="U36" s="88" t="s">
        <v>40</v>
      </c>
      <c r="V36" s="83" t="s">
        <v>194</v>
      </c>
      <c r="W36" s="81"/>
      <c r="X36" s="88"/>
      <c r="Y36" s="83"/>
      <c r="Z36" s="81" t="s">
        <v>195</v>
      </c>
      <c r="AA36" s="88" t="s">
        <v>40</v>
      </c>
      <c r="AB36" s="89" t="s">
        <v>196</v>
      </c>
      <c r="AC36" s="87"/>
      <c r="AD36" s="88"/>
      <c r="AE36" s="89"/>
    </row>
    <row r="37" spans="1:31" ht="39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18" customFormat="1" ht="37.5" customHeight="1">
      <c r="A38" s="19" t="s">
        <v>21</v>
      </c>
      <c r="B38" s="19" t="s">
        <v>22</v>
      </c>
      <c r="C38" s="19" t="s">
        <v>23</v>
      </c>
      <c r="D38" s="19" t="s">
        <v>24</v>
      </c>
      <c r="E38" s="19" t="s">
        <v>25</v>
      </c>
      <c r="F38" s="20" t="s">
        <v>26</v>
      </c>
      <c r="G38" s="19"/>
      <c r="H38" s="21"/>
      <c r="I38" s="22" t="s">
        <v>27</v>
      </c>
      <c r="J38" s="23"/>
      <c r="K38" s="21"/>
      <c r="L38" s="22" t="s">
        <v>28</v>
      </c>
      <c r="M38" s="23"/>
      <c r="N38" s="21"/>
      <c r="O38" s="22" t="s">
        <v>29</v>
      </c>
      <c r="P38" s="23"/>
      <c r="Q38" s="21"/>
      <c r="R38" s="22" t="s">
        <v>30</v>
      </c>
      <c r="S38" s="23"/>
      <c r="T38" s="24"/>
      <c r="U38" s="22" t="s">
        <v>31</v>
      </c>
      <c r="V38" s="23"/>
      <c r="W38" s="21"/>
      <c r="X38" s="22" t="s">
        <v>32</v>
      </c>
      <c r="Y38" s="23"/>
      <c r="Z38" s="21"/>
      <c r="AA38" s="22" t="s">
        <v>33</v>
      </c>
      <c r="AB38" s="23"/>
      <c r="AC38" s="19" t="s">
        <v>34</v>
      </c>
      <c r="AD38" s="19"/>
      <c r="AE38" s="19"/>
    </row>
    <row r="39" spans="1:31" ht="46.5" customHeight="1">
      <c r="A39" s="25" t="s">
        <v>197</v>
      </c>
      <c r="B39" s="25" t="s">
        <v>198</v>
      </c>
      <c r="C39" s="26" t="s">
        <v>183</v>
      </c>
      <c r="D39" s="27">
        <v>9.847</v>
      </c>
      <c r="E39" s="28" t="s">
        <v>199</v>
      </c>
      <c r="F39" s="68">
        <v>42153</v>
      </c>
      <c r="G39" s="12" t="s">
        <v>39</v>
      </c>
      <c r="H39" s="69">
        <v>668.418</v>
      </c>
      <c r="I39" s="70" t="s">
        <v>40</v>
      </c>
      <c r="J39" s="71">
        <v>53.158</v>
      </c>
      <c r="K39" s="69">
        <v>778.875</v>
      </c>
      <c r="L39" s="70" t="s">
        <v>40</v>
      </c>
      <c r="M39" s="71">
        <v>67.499</v>
      </c>
      <c r="N39" s="69">
        <v>82.636</v>
      </c>
      <c r="O39" s="70" t="s">
        <v>40</v>
      </c>
      <c r="P39" s="71">
        <v>9.593</v>
      </c>
      <c r="Q39" s="69">
        <v>2454.283</v>
      </c>
      <c r="R39" s="70" t="s">
        <v>40</v>
      </c>
      <c r="S39" s="71">
        <v>134.919</v>
      </c>
      <c r="T39" s="69">
        <v>1311.822</v>
      </c>
      <c r="U39" s="70" t="s">
        <v>40</v>
      </c>
      <c r="V39" s="71">
        <v>98.362</v>
      </c>
      <c r="W39" s="72" t="s">
        <v>200</v>
      </c>
      <c r="X39" s="70"/>
      <c r="Y39" s="73"/>
      <c r="Z39" s="69">
        <v>925.211</v>
      </c>
      <c r="AA39" s="70" t="s">
        <v>40</v>
      </c>
      <c r="AB39" s="71">
        <v>107.263</v>
      </c>
      <c r="AC39" s="74"/>
      <c r="AD39" s="74"/>
      <c r="AE39" s="74"/>
    </row>
    <row r="40" spans="1:31" ht="43.5" customHeight="1">
      <c r="A40" s="34" t="s">
        <v>103</v>
      </c>
      <c r="B40" s="34" t="s">
        <v>104</v>
      </c>
      <c r="C40" s="35"/>
      <c r="D40" s="36"/>
      <c r="E40" s="62"/>
      <c r="F40" s="75">
        <v>42163</v>
      </c>
      <c r="G40" s="74" t="s">
        <v>44</v>
      </c>
      <c r="H40" s="76" t="s">
        <v>201</v>
      </c>
      <c r="I40" s="77" t="s">
        <v>40</v>
      </c>
      <c r="J40" s="71" t="s">
        <v>202</v>
      </c>
      <c r="K40" s="69" t="s">
        <v>203</v>
      </c>
      <c r="L40" s="77" t="s">
        <v>40</v>
      </c>
      <c r="M40" s="71" t="s">
        <v>204</v>
      </c>
      <c r="N40" s="72" t="s">
        <v>205</v>
      </c>
      <c r="O40" s="77" t="s">
        <v>40</v>
      </c>
      <c r="P40" s="73" t="s">
        <v>206</v>
      </c>
      <c r="Q40" s="76" t="s">
        <v>207</v>
      </c>
      <c r="R40" s="77" t="s">
        <v>40</v>
      </c>
      <c r="S40" s="71" t="s">
        <v>208</v>
      </c>
      <c r="T40" s="69" t="s">
        <v>209</v>
      </c>
      <c r="U40" s="77" t="s">
        <v>40</v>
      </c>
      <c r="V40" s="71" t="s">
        <v>160</v>
      </c>
      <c r="W40" s="69"/>
      <c r="X40" s="77"/>
      <c r="Y40" s="71"/>
      <c r="Z40" s="69" t="s">
        <v>210</v>
      </c>
      <c r="AA40" s="77" t="s">
        <v>40</v>
      </c>
      <c r="AB40" s="78" t="s">
        <v>211</v>
      </c>
      <c r="AC40" s="76"/>
      <c r="AD40" s="77"/>
      <c r="AE40" s="78"/>
    </row>
    <row r="41" spans="1:31" ht="43.5" customHeight="1">
      <c r="A41" s="42" t="s">
        <v>212</v>
      </c>
      <c r="B41" s="42"/>
      <c r="C41" s="43" t="s">
        <v>213</v>
      </c>
      <c r="D41" s="44">
        <v>4.069</v>
      </c>
      <c r="E41" s="45">
        <v>150608</v>
      </c>
      <c r="F41" s="79">
        <v>42163</v>
      </c>
      <c r="G41" s="80" t="s">
        <v>39</v>
      </c>
      <c r="H41" s="81">
        <v>90.69</v>
      </c>
      <c r="I41" s="82" t="s">
        <v>40</v>
      </c>
      <c r="J41" s="83">
        <v>114.299</v>
      </c>
      <c r="K41" s="81" t="s">
        <v>214</v>
      </c>
      <c r="L41" s="82"/>
      <c r="M41" s="83"/>
      <c r="N41" s="81" t="s">
        <v>215</v>
      </c>
      <c r="O41" s="82"/>
      <c r="P41" s="83"/>
      <c r="Q41" s="81">
        <v>96.053</v>
      </c>
      <c r="R41" s="82" t="s">
        <v>40</v>
      </c>
      <c r="S41" s="83">
        <v>65.482</v>
      </c>
      <c r="T41" s="84" t="s">
        <v>216</v>
      </c>
      <c r="U41" s="82"/>
      <c r="V41" s="85"/>
      <c r="W41" s="84" t="s">
        <v>217</v>
      </c>
      <c r="X41" s="82"/>
      <c r="Y41" s="85"/>
      <c r="Z41" s="81">
        <v>2428.485</v>
      </c>
      <c r="AA41" s="82" t="s">
        <v>40</v>
      </c>
      <c r="AB41" s="83">
        <v>362.121</v>
      </c>
      <c r="AC41" s="80"/>
      <c r="AD41" s="80"/>
      <c r="AE41" s="80"/>
    </row>
    <row r="42" spans="1:31" ht="33.75" customHeight="1">
      <c r="A42" s="54" t="s">
        <v>218</v>
      </c>
      <c r="B42" s="54" t="s">
        <v>219</v>
      </c>
      <c r="C42" s="64"/>
      <c r="D42" s="65"/>
      <c r="E42" s="66"/>
      <c r="F42" s="86">
        <v>42167</v>
      </c>
      <c r="G42" s="80" t="s">
        <v>44</v>
      </c>
      <c r="H42" s="87" t="s">
        <v>220</v>
      </c>
      <c r="I42" s="88" t="s">
        <v>40</v>
      </c>
      <c r="J42" s="83" t="s">
        <v>221</v>
      </c>
      <c r="K42" s="81" t="s">
        <v>222</v>
      </c>
      <c r="L42" s="88"/>
      <c r="M42" s="83"/>
      <c r="N42" s="84" t="s">
        <v>223</v>
      </c>
      <c r="O42" s="88"/>
      <c r="P42" s="85"/>
      <c r="Q42" s="87" t="s">
        <v>224</v>
      </c>
      <c r="R42" s="88" t="s">
        <v>40</v>
      </c>
      <c r="S42" s="83" t="s">
        <v>225</v>
      </c>
      <c r="T42" s="81" t="s">
        <v>226</v>
      </c>
      <c r="U42" s="88"/>
      <c r="V42" s="83"/>
      <c r="W42" s="81"/>
      <c r="X42" s="88"/>
      <c r="Y42" s="83"/>
      <c r="Z42" s="81" t="s">
        <v>227</v>
      </c>
      <c r="AA42" s="88" t="s">
        <v>40</v>
      </c>
      <c r="AB42" s="89" t="s">
        <v>228</v>
      </c>
      <c r="AC42" s="87"/>
      <c r="AD42" s="88"/>
      <c r="AE42" s="89"/>
    </row>
    <row r="43" spans="1:31" ht="43.5" customHeight="1">
      <c r="A43" s="25" t="s">
        <v>229</v>
      </c>
      <c r="B43" s="25" t="s">
        <v>230</v>
      </c>
      <c r="C43" s="26" t="s">
        <v>231</v>
      </c>
      <c r="D43" s="27">
        <v>4.883</v>
      </c>
      <c r="E43" s="28">
        <v>150612</v>
      </c>
      <c r="F43" s="68">
        <v>42167</v>
      </c>
      <c r="G43" s="12" t="s">
        <v>39</v>
      </c>
      <c r="H43" s="69">
        <v>1624.352</v>
      </c>
      <c r="I43" s="70" t="s">
        <v>40</v>
      </c>
      <c r="J43" s="71">
        <v>236.317</v>
      </c>
      <c r="K43" s="69">
        <v>995.099</v>
      </c>
      <c r="L43" s="70" t="s">
        <v>40</v>
      </c>
      <c r="M43" s="71">
        <v>171.711</v>
      </c>
      <c r="N43" s="69">
        <v>116.812</v>
      </c>
      <c r="O43" s="70" t="s">
        <v>40</v>
      </c>
      <c r="P43" s="71">
        <v>32.073</v>
      </c>
      <c r="Q43" s="69">
        <v>2634.546</v>
      </c>
      <c r="R43" s="70" t="s">
        <v>40</v>
      </c>
      <c r="S43" s="71">
        <v>233.45</v>
      </c>
      <c r="T43" s="69">
        <v>1577.029</v>
      </c>
      <c r="U43" s="70" t="s">
        <v>40</v>
      </c>
      <c r="V43" s="71">
        <v>309.676</v>
      </c>
      <c r="W43" s="69">
        <v>440.833</v>
      </c>
      <c r="X43" s="70" t="s">
        <v>40</v>
      </c>
      <c r="Y43" s="71">
        <v>1217.5</v>
      </c>
      <c r="Z43" s="69">
        <v>1845.556</v>
      </c>
      <c r="AA43" s="70" t="s">
        <v>40</v>
      </c>
      <c r="AB43" s="71">
        <v>393.889</v>
      </c>
      <c r="AC43" s="74"/>
      <c r="AD43" s="74"/>
      <c r="AE43" s="74"/>
    </row>
    <row r="44" spans="1:31" ht="39" customHeight="1">
      <c r="A44" s="34" t="s">
        <v>232</v>
      </c>
      <c r="B44" s="34" t="s">
        <v>219</v>
      </c>
      <c r="C44" s="35"/>
      <c r="D44" s="36"/>
      <c r="E44" s="62"/>
      <c r="F44" s="75">
        <v>42172</v>
      </c>
      <c r="G44" s="74" t="s">
        <v>44</v>
      </c>
      <c r="H44" s="76" t="s">
        <v>233</v>
      </c>
      <c r="I44" s="77" t="s">
        <v>40</v>
      </c>
      <c r="J44" s="71" t="s">
        <v>234</v>
      </c>
      <c r="K44" s="69" t="s">
        <v>235</v>
      </c>
      <c r="L44" s="77" t="s">
        <v>40</v>
      </c>
      <c r="M44" s="71" t="s">
        <v>236</v>
      </c>
      <c r="N44" s="72" t="s">
        <v>237</v>
      </c>
      <c r="O44" s="77" t="s">
        <v>40</v>
      </c>
      <c r="P44" s="73" t="s">
        <v>238</v>
      </c>
      <c r="Q44" s="76" t="s">
        <v>239</v>
      </c>
      <c r="R44" s="77" t="s">
        <v>40</v>
      </c>
      <c r="S44" s="71" t="s">
        <v>240</v>
      </c>
      <c r="T44" s="69" t="s">
        <v>241</v>
      </c>
      <c r="U44" s="77" t="s">
        <v>40</v>
      </c>
      <c r="V44" s="71" t="s">
        <v>242</v>
      </c>
      <c r="W44" s="69"/>
      <c r="X44" s="77"/>
      <c r="Y44" s="71"/>
      <c r="Z44" s="69" t="s">
        <v>243</v>
      </c>
      <c r="AA44" s="77" t="s">
        <v>40</v>
      </c>
      <c r="AB44" s="78" t="s">
        <v>244</v>
      </c>
      <c r="AC44" s="76"/>
      <c r="AD44" s="77"/>
      <c r="AE44" s="78"/>
    </row>
    <row r="45" spans="1:31" ht="43.5" customHeight="1">
      <c r="A45" s="42" t="s">
        <v>245</v>
      </c>
      <c r="B45" s="42" t="s">
        <v>246</v>
      </c>
      <c r="C45" s="43" t="s">
        <v>247</v>
      </c>
      <c r="D45" s="44">
        <v>5.542</v>
      </c>
      <c r="E45" s="45" t="s">
        <v>248</v>
      </c>
      <c r="F45" s="79">
        <v>42172</v>
      </c>
      <c r="G45" s="80" t="s">
        <v>39</v>
      </c>
      <c r="H45" s="81">
        <v>32.003</v>
      </c>
      <c r="I45" s="82" t="s">
        <v>40</v>
      </c>
      <c r="J45" s="83">
        <v>69.062</v>
      </c>
      <c r="K45" s="81">
        <v>487.736</v>
      </c>
      <c r="L45" s="82" t="s">
        <v>40</v>
      </c>
      <c r="M45" s="83">
        <v>71.158</v>
      </c>
      <c r="N45" s="81">
        <v>54.83</v>
      </c>
      <c r="O45" s="82" t="s">
        <v>40</v>
      </c>
      <c r="P45" s="83">
        <v>13.481</v>
      </c>
      <c r="Q45" s="81">
        <v>99.562</v>
      </c>
      <c r="R45" s="82" t="s">
        <v>40</v>
      </c>
      <c r="S45" s="83">
        <v>39.389</v>
      </c>
      <c r="T45" s="81">
        <v>113.105</v>
      </c>
      <c r="U45" s="82" t="s">
        <v>40</v>
      </c>
      <c r="V45" s="83">
        <v>90.774</v>
      </c>
      <c r="W45" s="84" t="s">
        <v>249</v>
      </c>
      <c r="X45" s="82"/>
      <c r="Y45" s="85"/>
      <c r="Z45" s="81">
        <v>938.889</v>
      </c>
      <c r="AA45" s="82" t="s">
        <v>40</v>
      </c>
      <c r="AB45" s="83">
        <v>179.074</v>
      </c>
      <c r="AC45" s="80"/>
      <c r="AD45" s="80"/>
      <c r="AE45" s="80"/>
    </row>
    <row r="46" spans="1:31" ht="39" customHeight="1">
      <c r="A46" s="54" t="s">
        <v>250</v>
      </c>
      <c r="B46" s="54" t="s">
        <v>219</v>
      </c>
      <c r="C46" s="64"/>
      <c r="D46" s="65"/>
      <c r="E46" s="66"/>
      <c r="F46" s="86">
        <v>42178</v>
      </c>
      <c r="G46" s="80" t="s">
        <v>44</v>
      </c>
      <c r="H46" s="87" t="s">
        <v>251</v>
      </c>
      <c r="I46" s="88" t="s">
        <v>40</v>
      </c>
      <c r="J46" s="83" t="s">
        <v>252</v>
      </c>
      <c r="K46" s="81" t="s">
        <v>253</v>
      </c>
      <c r="L46" s="88" t="s">
        <v>40</v>
      </c>
      <c r="M46" s="83" t="s">
        <v>254</v>
      </c>
      <c r="N46" s="84" t="s">
        <v>255</v>
      </c>
      <c r="O46" s="88" t="s">
        <v>40</v>
      </c>
      <c r="P46" s="85" t="s">
        <v>256</v>
      </c>
      <c r="Q46" s="87" t="s">
        <v>257</v>
      </c>
      <c r="R46" s="88" t="s">
        <v>40</v>
      </c>
      <c r="S46" s="83" t="s">
        <v>258</v>
      </c>
      <c r="T46" s="81" t="s">
        <v>259</v>
      </c>
      <c r="U46" s="88" t="s">
        <v>40</v>
      </c>
      <c r="V46" s="83" t="s">
        <v>260</v>
      </c>
      <c r="W46" s="81"/>
      <c r="X46" s="88"/>
      <c r="Y46" s="83"/>
      <c r="Z46" s="81" t="s">
        <v>261</v>
      </c>
      <c r="AA46" s="88" t="s">
        <v>40</v>
      </c>
      <c r="AB46" s="89" t="s">
        <v>262</v>
      </c>
      <c r="AC46" s="87"/>
      <c r="AD46" s="88"/>
      <c r="AE46" s="89"/>
    </row>
    <row r="47" spans="1:31" ht="43.5" customHeight="1">
      <c r="A47" s="25" t="s">
        <v>263</v>
      </c>
      <c r="B47" s="25"/>
      <c r="C47" s="26" t="s">
        <v>264</v>
      </c>
      <c r="D47" s="27">
        <v>4.861</v>
      </c>
      <c r="E47" s="28">
        <v>150623</v>
      </c>
      <c r="F47" s="68">
        <v>42178</v>
      </c>
      <c r="G47" s="12" t="s">
        <v>39</v>
      </c>
      <c r="H47" s="69">
        <v>252.386</v>
      </c>
      <c r="I47" s="70" t="s">
        <v>40</v>
      </c>
      <c r="J47" s="71">
        <v>86.209</v>
      </c>
      <c r="K47" s="69">
        <v>60.32</v>
      </c>
      <c r="L47" s="70" t="s">
        <v>40</v>
      </c>
      <c r="M47" s="71">
        <v>49.537</v>
      </c>
      <c r="N47" s="72">
        <v>31.194</v>
      </c>
      <c r="O47" s="70" t="s">
        <v>40</v>
      </c>
      <c r="P47" s="73">
        <v>14.29</v>
      </c>
      <c r="Q47" s="69">
        <v>184.425</v>
      </c>
      <c r="R47" s="70" t="s">
        <v>40</v>
      </c>
      <c r="S47" s="71">
        <v>58.689</v>
      </c>
      <c r="T47" s="69">
        <v>25.09</v>
      </c>
      <c r="U47" s="70" t="s">
        <v>40</v>
      </c>
      <c r="V47" s="71">
        <v>117.576</v>
      </c>
      <c r="W47" s="72" t="s">
        <v>265</v>
      </c>
      <c r="X47" s="70"/>
      <c r="Y47" s="73"/>
      <c r="Z47" s="69">
        <v>516.087</v>
      </c>
      <c r="AA47" s="70" t="s">
        <v>40</v>
      </c>
      <c r="AB47" s="71">
        <v>171.522</v>
      </c>
      <c r="AC47" s="74"/>
      <c r="AD47" s="74"/>
      <c r="AE47" s="74"/>
    </row>
    <row r="48" spans="1:31" ht="39" customHeight="1">
      <c r="A48" s="34" t="s">
        <v>266</v>
      </c>
      <c r="B48" s="34" t="s">
        <v>219</v>
      </c>
      <c r="C48" s="35"/>
      <c r="D48" s="36"/>
      <c r="E48" s="62"/>
      <c r="F48" s="75">
        <v>42183</v>
      </c>
      <c r="G48" s="74" t="s">
        <v>44</v>
      </c>
      <c r="H48" s="76" t="s">
        <v>267</v>
      </c>
      <c r="I48" s="77" t="s">
        <v>40</v>
      </c>
      <c r="J48" s="71" t="s">
        <v>268</v>
      </c>
      <c r="K48" s="69" t="s">
        <v>269</v>
      </c>
      <c r="L48" s="77" t="s">
        <v>40</v>
      </c>
      <c r="M48" s="71" t="s">
        <v>270</v>
      </c>
      <c r="N48" s="72" t="s">
        <v>271</v>
      </c>
      <c r="O48" s="77" t="s">
        <v>40</v>
      </c>
      <c r="P48" s="73" t="s">
        <v>272</v>
      </c>
      <c r="Q48" s="76" t="s">
        <v>273</v>
      </c>
      <c r="R48" s="77" t="s">
        <v>40</v>
      </c>
      <c r="S48" s="71" t="s">
        <v>274</v>
      </c>
      <c r="T48" s="69" t="s">
        <v>275</v>
      </c>
      <c r="U48" s="77"/>
      <c r="V48" s="71" t="s">
        <v>276</v>
      </c>
      <c r="W48" s="69"/>
      <c r="X48" s="77"/>
      <c r="Y48" s="71"/>
      <c r="Z48" s="69" t="s">
        <v>277</v>
      </c>
      <c r="AA48" s="77" t="s">
        <v>40</v>
      </c>
      <c r="AB48" s="78" t="s">
        <v>278</v>
      </c>
      <c r="AC48" s="76"/>
      <c r="AD48" s="77"/>
      <c r="AE48" s="78"/>
    </row>
    <row r="49" spans="1:31" ht="43.5" customHeight="1">
      <c r="A49" s="42" t="s">
        <v>279</v>
      </c>
      <c r="B49" s="42"/>
      <c r="C49" s="43" t="s">
        <v>280</v>
      </c>
      <c r="D49" s="44">
        <v>6</v>
      </c>
      <c r="E49" s="45">
        <v>150702</v>
      </c>
      <c r="F49" s="79">
        <v>42187</v>
      </c>
      <c r="G49" s="80" t="s">
        <v>39</v>
      </c>
      <c r="H49" s="81">
        <v>24.131</v>
      </c>
      <c r="I49" s="82" t="s">
        <v>40</v>
      </c>
      <c r="J49" s="83">
        <v>48.571</v>
      </c>
      <c r="K49" s="81">
        <v>171.679</v>
      </c>
      <c r="L49" s="82" t="s">
        <v>40</v>
      </c>
      <c r="M49" s="83">
        <v>45.227</v>
      </c>
      <c r="N49" s="81">
        <v>31.665</v>
      </c>
      <c r="O49" s="82" t="s">
        <v>40</v>
      </c>
      <c r="P49" s="83">
        <v>10.483</v>
      </c>
      <c r="Q49" s="81" t="s">
        <v>281</v>
      </c>
      <c r="R49" s="82"/>
      <c r="S49" s="83"/>
      <c r="T49" s="81" t="s">
        <v>282</v>
      </c>
      <c r="U49" s="82"/>
      <c r="V49" s="83"/>
      <c r="W49" s="84" t="s">
        <v>283</v>
      </c>
      <c r="X49" s="82"/>
      <c r="Y49" s="85"/>
      <c r="Z49" s="81">
        <v>7896.066</v>
      </c>
      <c r="AA49" s="82" t="s">
        <v>40</v>
      </c>
      <c r="AB49" s="83">
        <v>535.574</v>
      </c>
      <c r="AC49" s="80"/>
      <c r="AD49" s="80"/>
      <c r="AE49" s="80"/>
    </row>
    <row r="50" spans="1:31" ht="39" customHeight="1">
      <c r="A50" s="54" t="s">
        <v>284</v>
      </c>
      <c r="B50" s="54" t="s">
        <v>219</v>
      </c>
      <c r="C50" s="64"/>
      <c r="D50" s="65"/>
      <c r="E50" s="66"/>
      <c r="F50" s="86">
        <v>42193</v>
      </c>
      <c r="G50" s="80" t="s">
        <v>44</v>
      </c>
      <c r="H50" s="87" t="s">
        <v>285</v>
      </c>
      <c r="I50" s="88" t="s">
        <v>40</v>
      </c>
      <c r="J50" s="83" t="s">
        <v>286</v>
      </c>
      <c r="K50" s="81" t="s">
        <v>236</v>
      </c>
      <c r="L50" s="88" t="s">
        <v>40</v>
      </c>
      <c r="M50" s="83" t="s">
        <v>287</v>
      </c>
      <c r="N50" s="84" t="s">
        <v>288</v>
      </c>
      <c r="O50" s="88" t="s">
        <v>40</v>
      </c>
      <c r="P50" s="85" t="s">
        <v>289</v>
      </c>
      <c r="Q50" s="87" t="s">
        <v>290</v>
      </c>
      <c r="R50" s="88"/>
      <c r="S50" s="83"/>
      <c r="T50" s="81" t="s">
        <v>291</v>
      </c>
      <c r="U50" s="88"/>
      <c r="V50" s="83"/>
      <c r="W50" s="81"/>
      <c r="X50" s="88"/>
      <c r="Y50" s="83"/>
      <c r="Z50" s="81" t="s">
        <v>292</v>
      </c>
      <c r="AA50" s="88" t="s">
        <v>40</v>
      </c>
      <c r="AB50" s="89" t="s">
        <v>293</v>
      </c>
      <c r="AC50" s="87"/>
      <c r="AD50" s="88"/>
      <c r="AE50" s="89"/>
    </row>
    <row r="51" spans="1:31" ht="43.5" customHeight="1">
      <c r="A51" s="25" t="s">
        <v>294</v>
      </c>
      <c r="B51" s="25"/>
      <c r="C51" s="26" t="s">
        <v>295</v>
      </c>
      <c r="D51" s="27">
        <v>3.875</v>
      </c>
      <c r="E51" s="28">
        <v>150628</v>
      </c>
      <c r="F51" s="68">
        <v>42183</v>
      </c>
      <c r="G51" s="12" t="s">
        <v>39</v>
      </c>
      <c r="H51" s="69">
        <v>151.766</v>
      </c>
      <c r="I51" s="70" t="s">
        <v>40</v>
      </c>
      <c r="J51" s="71">
        <v>37.997</v>
      </c>
      <c r="K51" s="69">
        <v>68.357</v>
      </c>
      <c r="L51" s="70" t="s">
        <v>40</v>
      </c>
      <c r="M51" s="71">
        <v>25.227</v>
      </c>
      <c r="N51" s="69">
        <v>20.28</v>
      </c>
      <c r="O51" s="70" t="s">
        <v>40</v>
      </c>
      <c r="P51" s="71">
        <v>4.408</v>
      </c>
      <c r="Q51" s="69">
        <v>94.182</v>
      </c>
      <c r="R51" s="70" t="s">
        <v>40</v>
      </c>
      <c r="S51" s="71">
        <v>21.743</v>
      </c>
      <c r="T51" s="72" t="s">
        <v>296</v>
      </c>
      <c r="U51" s="70"/>
      <c r="V51" s="73"/>
      <c r="W51" s="72" t="s">
        <v>297</v>
      </c>
      <c r="X51" s="70"/>
      <c r="Y51" s="73"/>
      <c r="Z51" s="69">
        <v>639.177</v>
      </c>
      <c r="AA51" s="70" t="s">
        <v>40</v>
      </c>
      <c r="AB51" s="71">
        <v>101.582</v>
      </c>
      <c r="AC51" s="74"/>
      <c r="AD51" s="74"/>
      <c r="AE51" s="74"/>
    </row>
    <row r="52" spans="1:31" ht="39" customHeight="1">
      <c r="A52" s="34" t="s">
        <v>298</v>
      </c>
      <c r="B52" s="34" t="s">
        <v>219</v>
      </c>
      <c r="C52" s="35"/>
      <c r="D52" s="36"/>
      <c r="E52" s="62"/>
      <c r="F52" s="75">
        <v>42187</v>
      </c>
      <c r="G52" s="74" t="s">
        <v>44</v>
      </c>
      <c r="H52" s="76" t="s">
        <v>299</v>
      </c>
      <c r="I52" s="77" t="s">
        <v>40</v>
      </c>
      <c r="J52" s="71" t="s">
        <v>300</v>
      </c>
      <c r="K52" s="69" t="s">
        <v>301</v>
      </c>
      <c r="L52" s="77" t="s">
        <v>40</v>
      </c>
      <c r="M52" s="71" t="s">
        <v>302</v>
      </c>
      <c r="N52" s="72" t="s">
        <v>303</v>
      </c>
      <c r="O52" s="77" t="s">
        <v>40</v>
      </c>
      <c r="P52" s="73" t="s">
        <v>304</v>
      </c>
      <c r="Q52" s="76" t="s">
        <v>305</v>
      </c>
      <c r="R52" s="77" t="s">
        <v>40</v>
      </c>
      <c r="S52" s="71" t="s">
        <v>306</v>
      </c>
      <c r="T52" s="69" t="s">
        <v>307</v>
      </c>
      <c r="U52" s="77"/>
      <c r="V52" s="71"/>
      <c r="W52" s="69"/>
      <c r="X52" s="77"/>
      <c r="Y52" s="71"/>
      <c r="Z52" s="69" t="s">
        <v>308</v>
      </c>
      <c r="AA52" s="77" t="s">
        <v>40</v>
      </c>
      <c r="AB52" s="78" t="s">
        <v>309</v>
      </c>
      <c r="AC52" s="76"/>
      <c r="AD52" s="77"/>
      <c r="AE52" s="78"/>
    </row>
    <row r="53" spans="1:31" ht="43.5" customHeight="1">
      <c r="A53" s="42" t="s">
        <v>310</v>
      </c>
      <c r="B53" s="42" t="s">
        <v>311</v>
      </c>
      <c r="C53" s="43" t="s">
        <v>312</v>
      </c>
      <c r="D53" s="44">
        <v>6.91</v>
      </c>
      <c r="E53" s="45" t="s">
        <v>313</v>
      </c>
      <c r="F53" s="79">
        <v>42446</v>
      </c>
      <c r="G53" s="80" t="s">
        <v>39</v>
      </c>
      <c r="H53" s="81">
        <v>33.429</v>
      </c>
      <c r="I53" s="82" t="s">
        <v>40</v>
      </c>
      <c r="J53" s="83">
        <v>48.234</v>
      </c>
      <c r="K53" s="81">
        <v>8.354</v>
      </c>
      <c r="L53" s="82" t="s">
        <v>40</v>
      </c>
      <c r="M53" s="83">
        <v>28.495</v>
      </c>
      <c r="N53" s="90">
        <v>16.438</v>
      </c>
      <c r="O53" s="91" t="s">
        <v>40</v>
      </c>
      <c r="P53" s="83">
        <v>8.951</v>
      </c>
      <c r="Q53" s="81" t="s">
        <v>314</v>
      </c>
      <c r="R53" s="82"/>
      <c r="S53" s="83"/>
      <c r="T53" s="81">
        <v>10.517</v>
      </c>
      <c r="U53" s="91" t="s">
        <v>40</v>
      </c>
      <c r="V53" s="83">
        <v>81.166</v>
      </c>
      <c r="W53" s="84" t="s">
        <v>315</v>
      </c>
      <c r="X53" s="82"/>
      <c r="Y53" s="85"/>
      <c r="Z53" s="81">
        <v>41.132</v>
      </c>
      <c r="AA53" s="82" t="s">
        <v>40</v>
      </c>
      <c r="AB53" s="83">
        <v>101.698</v>
      </c>
      <c r="AC53" s="80"/>
      <c r="AD53" s="80"/>
      <c r="AE53" s="80"/>
    </row>
    <row r="54" spans="1:31" ht="33.75" customHeight="1">
      <c r="A54" s="54" t="s">
        <v>316</v>
      </c>
      <c r="B54" s="54" t="s">
        <v>317</v>
      </c>
      <c r="C54" s="64"/>
      <c r="D54" s="65"/>
      <c r="E54" s="66"/>
      <c r="F54" s="86">
        <v>42453</v>
      </c>
      <c r="G54" s="80" t="s">
        <v>44</v>
      </c>
      <c r="H54" s="87" t="s">
        <v>318</v>
      </c>
      <c r="I54" s="88" t="s">
        <v>40</v>
      </c>
      <c r="J54" s="83" t="s">
        <v>319</v>
      </c>
      <c r="K54" s="81" t="s">
        <v>320</v>
      </c>
      <c r="L54" s="88" t="s">
        <v>40</v>
      </c>
      <c r="M54" s="83" t="s">
        <v>321</v>
      </c>
      <c r="N54" s="84" t="s">
        <v>322</v>
      </c>
      <c r="O54" s="88" t="s">
        <v>40</v>
      </c>
      <c r="P54" s="85" t="s">
        <v>323</v>
      </c>
      <c r="Q54" s="87" t="s">
        <v>324</v>
      </c>
      <c r="R54" s="88"/>
      <c r="S54" s="83"/>
      <c r="T54" s="81" t="s">
        <v>251</v>
      </c>
      <c r="U54" s="88" t="s">
        <v>40</v>
      </c>
      <c r="V54" s="83" t="s">
        <v>325</v>
      </c>
      <c r="W54" s="81"/>
      <c r="X54" s="88"/>
      <c r="Y54" s="83"/>
      <c r="Z54" s="81" t="s">
        <v>326</v>
      </c>
      <c r="AA54" s="88" t="s">
        <v>40</v>
      </c>
      <c r="AB54" s="89" t="s">
        <v>327</v>
      </c>
      <c r="AC54" s="87"/>
      <c r="AD54" s="88"/>
      <c r="AE54" s="89"/>
    </row>
    <row r="55" spans="1:31" ht="43.5" customHeight="1">
      <c r="A55" s="25" t="s">
        <v>328</v>
      </c>
      <c r="B55" s="25" t="s">
        <v>329</v>
      </c>
      <c r="C55" s="26" t="s">
        <v>330</v>
      </c>
      <c r="D55" s="27">
        <v>6.924</v>
      </c>
      <c r="E55" s="28">
        <v>160324</v>
      </c>
      <c r="F55" s="68">
        <v>42453</v>
      </c>
      <c r="G55" s="74" t="s">
        <v>39</v>
      </c>
      <c r="H55" s="69" t="s">
        <v>331</v>
      </c>
      <c r="I55" s="70"/>
      <c r="J55" s="71"/>
      <c r="K55" s="69">
        <v>13.495</v>
      </c>
      <c r="L55" s="70" t="s">
        <v>40</v>
      </c>
      <c r="M55" s="71">
        <v>9.725</v>
      </c>
      <c r="N55" s="92">
        <v>1.181</v>
      </c>
      <c r="O55" s="93" t="s">
        <v>40</v>
      </c>
      <c r="P55" s="71">
        <v>2.508</v>
      </c>
      <c r="Q55" s="69" t="s">
        <v>332</v>
      </c>
      <c r="R55" s="70"/>
      <c r="S55" s="71"/>
      <c r="T55" s="69">
        <v>52.959</v>
      </c>
      <c r="U55" s="93" t="s">
        <v>40</v>
      </c>
      <c r="V55" s="71">
        <v>26.092</v>
      </c>
      <c r="W55" s="72" t="s">
        <v>333</v>
      </c>
      <c r="X55" s="70"/>
      <c r="Y55" s="73"/>
      <c r="Z55" s="69">
        <v>67.052</v>
      </c>
      <c r="AA55" s="70" t="s">
        <v>40</v>
      </c>
      <c r="AB55" s="71">
        <v>29.827</v>
      </c>
      <c r="AC55" s="74"/>
      <c r="AD55" s="74"/>
      <c r="AE55" s="74"/>
    </row>
    <row r="56" spans="1:31" ht="33.75" customHeight="1">
      <c r="A56" s="34" t="s">
        <v>334</v>
      </c>
      <c r="B56" s="34" t="s">
        <v>335</v>
      </c>
      <c r="C56" s="35"/>
      <c r="D56" s="36"/>
      <c r="E56" s="62"/>
      <c r="F56" s="94">
        <v>42460</v>
      </c>
      <c r="G56" s="74" t="s">
        <v>44</v>
      </c>
      <c r="H56" s="76" t="s">
        <v>336</v>
      </c>
      <c r="I56" s="77"/>
      <c r="J56" s="71"/>
      <c r="K56" s="69" t="s">
        <v>337</v>
      </c>
      <c r="L56" s="77" t="s">
        <v>40</v>
      </c>
      <c r="M56" s="71" t="s">
        <v>338</v>
      </c>
      <c r="N56" s="72" t="s">
        <v>63</v>
      </c>
      <c r="O56" s="77" t="s">
        <v>40</v>
      </c>
      <c r="P56" s="73" t="s">
        <v>339</v>
      </c>
      <c r="Q56" s="76" t="s">
        <v>340</v>
      </c>
      <c r="R56" s="77"/>
      <c r="S56" s="71"/>
      <c r="T56" s="69" t="s">
        <v>341</v>
      </c>
      <c r="U56" s="77" t="s">
        <v>40</v>
      </c>
      <c r="V56" s="71" t="s">
        <v>342</v>
      </c>
      <c r="W56" s="69"/>
      <c r="X56" s="77"/>
      <c r="Y56" s="71"/>
      <c r="Z56" s="69" t="s">
        <v>343</v>
      </c>
      <c r="AA56" s="77" t="s">
        <v>40</v>
      </c>
      <c r="AB56" s="78" t="s">
        <v>344</v>
      </c>
      <c r="AC56" s="76"/>
      <c r="AD56" s="77"/>
      <c r="AE56" s="78"/>
    </row>
    <row r="57" spans="1:31" ht="43.5" customHeight="1">
      <c r="A57" s="42" t="s">
        <v>345</v>
      </c>
      <c r="B57" s="42"/>
      <c r="C57" s="43" t="s">
        <v>346</v>
      </c>
      <c r="D57" s="44">
        <v>12.794</v>
      </c>
      <c r="E57" s="45" t="s">
        <v>347</v>
      </c>
      <c r="F57" s="79">
        <v>42636</v>
      </c>
      <c r="G57" s="80" t="s">
        <v>348</v>
      </c>
      <c r="H57" s="81">
        <v>440.193</v>
      </c>
      <c r="I57" s="82" t="s">
        <v>40</v>
      </c>
      <c r="J57" s="83">
        <v>405.628</v>
      </c>
      <c r="K57" s="81">
        <v>118.147</v>
      </c>
      <c r="L57" s="82" t="s">
        <v>40</v>
      </c>
      <c r="M57" s="83">
        <v>201.172</v>
      </c>
      <c r="N57" s="81">
        <v>43.193</v>
      </c>
      <c r="O57" s="91" t="s">
        <v>40</v>
      </c>
      <c r="P57" s="83">
        <v>62.33</v>
      </c>
      <c r="Q57" s="81" t="s">
        <v>349</v>
      </c>
      <c r="R57" s="82"/>
      <c r="S57" s="83"/>
      <c r="T57" s="81">
        <v>198.067</v>
      </c>
      <c r="U57" s="91" t="s">
        <v>40</v>
      </c>
      <c r="V57" s="83">
        <v>567.438</v>
      </c>
      <c r="W57" s="81" t="s">
        <v>350</v>
      </c>
      <c r="X57" s="91"/>
      <c r="Y57" s="83"/>
      <c r="Z57" s="81">
        <v>1882</v>
      </c>
      <c r="AA57" s="82" t="s">
        <v>40</v>
      </c>
      <c r="AB57" s="83">
        <v>716</v>
      </c>
      <c r="AC57" s="80"/>
      <c r="AD57" s="80"/>
      <c r="AE57" s="80"/>
    </row>
    <row r="58" spans="1:31" ht="40.5" customHeight="1">
      <c r="A58" s="54" t="s">
        <v>351</v>
      </c>
      <c r="B58" s="54"/>
      <c r="C58" s="64"/>
      <c r="D58" s="65"/>
      <c r="E58" s="66"/>
      <c r="F58" s="86">
        <v>42649</v>
      </c>
      <c r="G58" s="80" t="s">
        <v>44</v>
      </c>
      <c r="H58" s="87" t="s">
        <v>352</v>
      </c>
      <c r="I58" s="88" t="s">
        <v>40</v>
      </c>
      <c r="J58" s="83" t="s">
        <v>353</v>
      </c>
      <c r="K58" s="81" t="s">
        <v>172</v>
      </c>
      <c r="L58" s="88" t="s">
        <v>40</v>
      </c>
      <c r="M58" s="83" t="s">
        <v>354</v>
      </c>
      <c r="N58" s="84" t="s">
        <v>355</v>
      </c>
      <c r="O58" s="88" t="s">
        <v>40</v>
      </c>
      <c r="P58" s="85" t="s">
        <v>356</v>
      </c>
      <c r="Q58" s="87" t="s">
        <v>357</v>
      </c>
      <c r="R58" s="88"/>
      <c r="S58" s="83"/>
      <c r="T58" s="81" t="s">
        <v>358</v>
      </c>
      <c r="U58" s="88" t="s">
        <v>40</v>
      </c>
      <c r="V58" s="83" t="s">
        <v>359</v>
      </c>
      <c r="W58" s="81"/>
      <c r="X58" s="88"/>
      <c r="Y58" s="83"/>
      <c r="Z58" s="81" t="s">
        <v>360</v>
      </c>
      <c r="AA58" s="88" t="s">
        <v>40</v>
      </c>
      <c r="AB58" s="89" t="s">
        <v>361</v>
      </c>
      <c r="AC58" s="87"/>
      <c r="AD58" s="88"/>
      <c r="AE58" s="89"/>
    </row>
    <row r="59" spans="1:31" ht="3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s="18" customFormat="1" ht="37.5" customHeight="1">
      <c r="A60" s="19" t="s">
        <v>21</v>
      </c>
      <c r="B60" s="19" t="s">
        <v>22</v>
      </c>
      <c r="C60" s="19" t="s">
        <v>23</v>
      </c>
      <c r="D60" s="19" t="s">
        <v>24</v>
      </c>
      <c r="E60" s="19" t="s">
        <v>25</v>
      </c>
      <c r="F60" s="20" t="s">
        <v>26</v>
      </c>
      <c r="G60" s="19"/>
      <c r="H60" s="21"/>
      <c r="I60" s="22" t="s">
        <v>27</v>
      </c>
      <c r="J60" s="23"/>
      <c r="K60" s="21"/>
      <c r="L60" s="22" t="s">
        <v>28</v>
      </c>
      <c r="M60" s="23"/>
      <c r="N60" s="21"/>
      <c r="O60" s="22" t="s">
        <v>29</v>
      </c>
      <c r="P60" s="23"/>
      <c r="Q60" s="21"/>
      <c r="R60" s="22" t="s">
        <v>30</v>
      </c>
      <c r="S60" s="23"/>
      <c r="T60" s="24"/>
      <c r="U60" s="22" t="s">
        <v>31</v>
      </c>
      <c r="V60" s="23"/>
      <c r="W60" s="21"/>
      <c r="X60" s="22" t="s">
        <v>32</v>
      </c>
      <c r="Y60" s="23"/>
      <c r="Z60" s="21"/>
      <c r="AA60" s="22" t="s">
        <v>33</v>
      </c>
      <c r="AB60" s="23"/>
      <c r="AC60" s="19" t="s">
        <v>34</v>
      </c>
      <c r="AD60" s="19"/>
      <c r="AE60" s="19"/>
    </row>
    <row r="61" spans="1:31" ht="43.5" customHeight="1">
      <c r="A61" s="25" t="s">
        <v>362</v>
      </c>
      <c r="B61" s="25"/>
      <c r="C61" s="26" t="s">
        <v>363</v>
      </c>
      <c r="D61" s="27">
        <v>10.306</v>
      </c>
      <c r="E61" s="28" t="s">
        <v>364</v>
      </c>
      <c r="F61" s="68">
        <v>42649</v>
      </c>
      <c r="G61" s="74" t="s">
        <v>39</v>
      </c>
      <c r="H61" s="69" t="s">
        <v>365</v>
      </c>
      <c r="I61" s="70"/>
      <c r="J61" s="71"/>
      <c r="K61" s="69" t="s">
        <v>366</v>
      </c>
      <c r="L61" s="70"/>
      <c r="M61" s="71"/>
      <c r="N61" s="72">
        <v>23.505</v>
      </c>
      <c r="O61" s="70" t="s">
        <v>40</v>
      </c>
      <c r="P61" s="73">
        <v>84.48</v>
      </c>
      <c r="Q61" s="69">
        <v>116.073</v>
      </c>
      <c r="R61" s="70" t="s">
        <v>40</v>
      </c>
      <c r="S61" s="71">
        <v>337.228</v>
      </c>
      <c r="T61" s="72" t="s">
        <v>367</v>
      </c>
      <c r="U61" s="70"/>
      <c r="V61" s="73"/>
      <c r="W61" s="72" t="s">
        <v>368</v>
      </c>
      <c r="X61" s="70"/>
      <c r="Y61" s="73"/>
      <c r="Z61" s="69">
        <v>1705</v>
      </c>
      <c r="AA61" s="70" t="s">
        <v>40</v>
      </c>
      <c r="AB61" s="71">
        <v>962.5</v>
      </c>
      <c r="AC61" s="74"/>
      <c r="AD61" s="74"/>
      <c r="AE61" s="74"/>
    </row>
    <row r="62" spans="1:31" ht="38.25" customHeight="1">
      <c r="A62" s="34" t="s">
        <v>369</v>
      </c>
      <c r="B62" s="34"/>
      <c r="C62" s="35"/>
      <c r="D62" s="36"/>
      <c r="E62" s="62"/>
      <c r="F62" s="94">
        <v>42660</v>
      </c>
      <c r="G62" s="74" t="s">
        <v>44</v>
      </c>
      <c r="H62" s="76" t="s">
        <v>370</v>
      </c>
      <c r="I62" s="77"/>
      <c r="J62" s="71"/>
      <c r="K62" s="69" t="s">
        <v>371</v>
      </c>
      <c r="L62" s="77"/>
      <c r="M62" s="71"/>
      <c r="N62" s="72" t="s">
        <v>372</v>
      </c>
      <c r="O62" s="77" t="s">
        <v>40</v>
      </c>
      <c r="P62" s="73" t="s">
        <v>373</v>
      </c>
      <c r="Q62" s="76" t="s">
        <v>374</v>
      </c>
      <c r="R62" s="77" t="s">
        <v>40</v>
      </c>
      <c r="S62" s="71" t="s">
        <v>375</v>
      </c>
      <c r="T62" s="69" t="s">
        <v>376</v>
      </c>
      <c r="U62" s="77"/>
      <c r="V62" s="71"/>
      <c r="W62" s="69"/>
      <c r="X62" s="77"/>
      <c r="Y62" s="71"/>
      <c r="Z62" s="69" t="s">
        <v>377</v>
      </c>
      <c r="AA62" s="77" t="s">
        <v>40</v>
      </c>
      <c r="AB62" s="78" t="s">
        <v>378</v>
      </c>
      <c r="AC62" s="76"/>
      <c r="AD62" s="77"/>
      <c r="AE62" s="78"/>
    </row>
    <row r="63" spans="1:31" ht="43.5" customHeight="1">
      <c r="A63" s="42" t="s">
        <v>379</v>
      </c>
      <c r="B63" s="42" t="s">
        <v>380</v>
      </c>
      <c r="C63" s="43" t="s">
        <v>381</v>
      </c>
      <c r="D63" s="44">
        <v>12.768</v>
      </c>
      <c r="E63" s="45">
        <v>170125</v>
      </c>
      <c r="F63" s="79">
        <v>42760</v>
      </c>
      <c r="G63" s="80" t="s">
        <v>39</v>
      </c>
      <c r="H63" s="81">
        <v>54.99</v>
      </c>
      <c r="I63" s="82" t="s">
        <v>40</v>
      </c>
      <c r="J63" s="83">
        <v>52.649</v>
      </c>
      <c r="K63" s="81" t="s">
        <v>382</v>
      </c>
      <c r="L63" s="82"/>
      <c r="M63" s="83"/>
      <c r="N63" s="81" t="s">
        <v>383</v>
      </c>
      <c r="O63" s="82"/>
      <c r="P63" s="83"/>
      <c r="Q63" s="81">
        <v>10.63</v>
      </c>
      <c r="R63" s="82" t="s">
        <v>40</v>
      </c>
      <c r="S63" s="83">
        <v>42.423</v>
      </c>
      <c r="T63" s="81">
        <v>100.926</v>
      </c>
      <c r="U63" s="82" t="s">
        <v>40</v>
      </c>
      <c r="V63" s="83">
        <v>92.179</v>
      </c>
      <c r="W63" s="84" t="s">
        <v>384</v>
      </c>
      <c r="X63" s="82"/>
      <c r="Y63" s="85"/>
      <c r="Z63" s="81">
        <v>208.75</v>
      </c>
      <c r="AA63" s="82" t="s">
        <v>40</v>
      </c>
      <c r="AB63" s="83">
        <v>109.688</v>
      </c>
      <c r="AC63" s="80"/>
      <c r="AD63" s="80"/>
      <c r="AE63" s="80"/>
    </row>
    <row r="64" spans="1:31" ht="45.75" customHeight="1">
      <c r="A64" s="95" t="s">
        <v>385</v>
      </c>
      <c r="B64" s="54" t="s">
        <v>386</v>
      </c>
      <c r="C64" s="64"/>
      <c r="D64" s="65"/>
      <c r="E64" s="66"/>
      <c r="F64" s="86">
        <v>42773</v>
      </c>
      <c r="G64" s="80" t="s">
        <v>44</v>
      </c>
      <c r="H64" s="87" t="s">
        <v>387</v>
      </c>
      <c r="I64" s="88" t="s">
        <v>40</v>
      </c>
      <c r="J64" s="83" t="s">
        <v>388</v>
      </c>
      <c r="K64" s="81" t="s">
        <v>389</v>
      </c>
      <c r="L64" s="88"/>
      <c r="M64" s="83"/>
      <c r="N64" s="84" t="s">
        <v>390</v>
      </c>
      <c r="O64" s="88"/>
      <c r="P64" s="85"/>
      <c r="Q64" s="87" t="s">
        <v>391</v>
      </c>
      <c r="R64" s="88" t="s">
        <v>40</v>
      </c>
      <c r="S64" s="83" t="s">
        <v>392</v>
      </c>
      <c r="T64" s="81" t="s">
        <v>393</v>
      </c>
      <c r="U64" s="88" t="s">
        <v>40</v>
      </c>
      <c r="V64" s="83" t="s">
        <v>394</v>
      </c>
      <c r="W64" s="81"/>
      <c r="X64" s="88"/>
      <c r="Y64" s="83"/>
      <c r="Z64" s="81" t="s">
        <v>395</v>
      </c>
      <c r="AA64" s="88" t="s">
        <v>40</v>
      </c>
      <c r="AB64" s="89" t="s">
        <v>396</v>
      </c>
      <c r="AC64" s="87"/>
      <c r="AD64" s="88"/>
      <c r="AE64" s="89"/>
    </row>
    <row r="65" spans="1:31" ht="43.5" customHeight="1">
      <c r="A65" s="25" t="s">
        <v>397</v>
      </c>
      <c r="B65" s="25" t="s">
        <v>398</v>
      </c>
      <c r="C65" s="26" t="s">
        <v>363</v>
      </c>
      <c r="D65" s="27">
        <v>21.438</v>
      </c>
      <c r="E65" s="28" t="s">
        <v>399</v>
      </c>
      <c r="F65" s="68">
        <v>42809</v>
      </c>
      <c r="G65" s="74" t="s">
        <v>39</v>
      </c>
      <c r="H65" s="69">
        <v>3109.834</v>
      </c>
      <c r="I65" s="70" t="s">
        <v>40</v>
      </c>
      <c r="J65" s="71">
        <v>648.123</v>
      </c>
      <c r="K65" s="69">
        <v>1076.145</v>
      </c>
      <c r="L65" s="70" t="s">
        <v>40</v>
      </c>
      <c r="M65" s="71">
        <v>348.826</v>
      </c>
      <c r="N65" s="69">
        <v>98.755</v>
      </c>
      <c r="O65" s="70" t="s">
        <v>40</v>
      </c>
      <c r="P65" s="71">
        <v>83.897</v>
      </c>
      <c r="Q65" s="69" t="s">
        <v>400</v>
      </c>
      <c r="R65" s="70"/>
      <c r="S65" s="71"/>
      <c r="T65" s="69">
        <v>1556.219</v>
      </c>
      <c r="U65" s="70" t="s">
        <v>40</v>
      </c>
      <c r="V65" s="71">
        <v>732.267</v>
      </c>
      <c r="W65" s="72" t="s">
        <v>401</v>
      </c>
      <c r="X65" s="70"/>
      <c r="Y65" s="73"/>
      <c r="Z65" s="69">
        <v>2817.5</v>
      </c>
      <c r="AA65" s="70" t="s">
        <v>40</v>
      </c>
      <c r="AB65" s="71">
        <v>920</v>
      </c>
      <c r="AC65" s="74"/>
      <c r="AD65" s="74"/>
      <c r="AE65" s="74"/>
    </row>
    <row r="66" spans="1:31" ht="45.75" customHeight="1">
      <c r="A66" s="96" t="s">
        <v>402</v>
      </c>
      <c r="B66" s="34" t="s">
        <v>403</v>
      </c>
      <c r="C66" s="35" t="s">
        <v>404</v>
      </c>
      <c r="D66" s="36"/>
      <c r="E66" s="62"/>
      <c r="F66" s="94">
        <v>42831</v>
      </c>
      <c r="G66" s="74" t="s">
        <v>44</v>
      </c>
      <c r="H66" s="76" t="s">
        <v>405</v>
      </c>
      <c r="I66" s="77" t="s">
        <v>40</v>
      </c>
      <c r="J66" s="71" t="s">
        <v>406</v>
      </c>
      <c r="K66" s="69" t="s">
        <v>407</v>
      </c>
      <c r="L66" s="77" t="s">
        <v>40</v>
      </c>
      <c r="M66" s="71" t="s">
        <v>408</v>
      </c>
      <c r="N66" s="72" t="s">
        <v>409</v>
      </c>
      <c r="O66" s="77" t="s">
        <v>40</v>
      </c>
      <c r="P66" s="73" t="s">
        <v>410</v>
      </c>
      <c r="Q66" s="76" t="s">
        <v>411</v>
      </c>
      <c r="R66" s="77"/>
      <c r="S66" s="71"/>
      <c r="T66" s="69" t="s">
        <v>412</v>
      </c>
      <c r="U66" s="77" t="s">
        <v>40</v>
      </c>
      <c r="V66" s="71" t="s">
        <v>413</v>
      </c>
      <c r="W66" s="69"/>
      <c r="X66" s="77"/>
      <c r="Y66" s="71"/>
      <c r="Z66" s="69" t="s">
        <v>414</v>
      </c>
      <c r="AA66" s="77" t="s">
        <v>40</v>
      </c>
      <c r="AB66" s="78" t="s">
        <v>415</v>
      </c>
      <c r="AC66" s="76"/>
      <c r="AD66" s="77"/>
      <c r="AE66" s="78"/>
    </row>
    <row r="67" spans="1:31" ht="43.5" customHeight="1">
      <c r="A67" s="42" t="s">
        <v>416</v>
      </c>
      <c r="B67" s="42" t="s">
        <v>417</v>
      </c>
      <c r="C67" s="43" t="s">
        <v>363</v>
      </c>
      <c r="D67" s="44">
        <v>20.826</v>
      </c>
      <c r="E67" s="45" t="s">
        <v>418</v>
      </c>
      <c r="F67" s="79">
        <v>42831</v>
      </c>
      <c r="G67" s="80" t="s">
        <v>39</v>
      </c>
      <c r="H67" s="81">
        <v>404.184</v>
      </c>
      <c r="I67" s="82" t="s">
        <v>40</v>
      </c>
      <c r="J67" s="83">
        <v>442.549</v>
      </c>
      <c r="K67" s="81">
        <v>684.493</v>
      </c>
      <c r="L67" s="82" t="s">
        <v>40</v>
      </c>
      <c r="M67" s="83">
        <v>309.946</v>
      </c>
      <c r="N67" s="81">
        <v>200.349</v>
      </c>
      <c r="O67" s="82" t="s">
        <v>40</v>
      </c>
      <c r="P67" s="83">
        <v>80.584</v>
      </c>
      <c r="Q67" s="81" t="s">
        <v>419</v>
      </c>
      <c r="R67" s="82"/>
      <c r="S67" s="83"/>
      <c r="T67" s="81">
        <v>126.357</v>
      </c>
      <c r="U67" s="82" t="s">
        <v>40</v>
      </c>
      <c r="V67" s="83">
        <v>625.641</v>
      </c>
      <c r="W67" s="84" t="s">
        <v>420</v>
      </c>
      <c r="X67" s="82"/>
      <c r="Y67" s="85"/>
      <c r="Z67" s="81">
        <v>2650</v>
      </c>
      <c r="AA67" s="82" t="s">
        <v>40</v>
      </c>
      <c r="AB67" s="83">
        <v>820</v>
      </c>
      <c r="AC67" s="80"/>
      <c r="AD67" s="80"/>
      <c r="AE67" s="80"/>
    </row>
    <row r="68" spans="1:31" ht="45.75" customHeight="1">
      <c r="A68" s="95" t="s">
        <v>421</v>
      </c>
      <c r="B68" s="54" t="s">
        <v>403</v>
      </c>
      <c r="C68" s="64" t="s">
        <v>404</v>
      </c>
      <c r="D68" s="65"/>
      <c r="E68" s="66"/>
      <c r="F68" s="86">
        <v>42852</v>
      </c>
      <c r="G68" s="80" t="s">
        <v>44</v>
      </c>
      <c r="H68" s="87" t="s">
        <v>422</v>
      </c>
      <c r="I68" s="88" t="s">
        <v>40</v>
      </c>
      <c r="J68" s="83" t="s">
        <v>423</v>
      </c>
      <c r="K68" s="81" t="s">
        <v>424</v>
      </c>
      <c r="L68" s="88" t="s">
        <v>40</v>
      </c>
      <c r="M68" s="83" t="s">
        <v>425</v>
      </c>
      <c r="N68" s="84" t="s">
        <v>426</v>
      </c>
      <c r="O68" s="88" t="s">
        <v>40</v>
      </c>
      <c r="P68" s="85" t="s">
        <v>427</v>
      </c>
      <c r="Q68" s="87" t="s">
        <v>428</v>
      </c>
      <c r="R68" s="88"/>
      <c r="S68" s="83"/>
      <c r="T68" s="81" t="s">
        <v>429</v>
      </c>
      <c r="U68" s="88" t="s">
        <v>40</v>
      </c>
      <c r="V68" s="83" t="s">
        <v>430</v>
      </c>
      <c r="W68" s="81"/>
      <c r="X68" s="88"/>
      <c r="Y68" s="83"/>
      <c r="Z68" s="81" t="s">
        <v>431</v>
      </c>
      <c r="AA68" s="88" t="s">
        <v>40</v>
      </c>
      <c r="AB68" s="89" t="s">
        <v>432</v>
      </c>
      <c r="AC68" s="87"/>
      <c r="AD68" s="88"/>
      <c r="AE68" s="89"/>
    </row>
    <row r="69" spans="1:31" ht="43.5" customHeight="1">
      <c r="A69" s="25" t="s">
        <v>433</v>
      </c>
      <c r="B69" s="25" t="s">
        <v>434</v>
      </c>
      <c r="C69" s="26" t="s">
        <v>435</v>
      </c>
      <c r="D69" s="27">
        <v>13.438</v>
      </c>
      <c r="E69" s="28" t="s">
        <v>436</v>
      </c>
      <c r="F69" s="68">
        <v>42852</v>
      </c>
      <c r="G69" s="74" t="s">
        <v>39</v>
      </c>
      <c r="H69" s="69">
        <v>465.903</v>
      </c>
      <c r="I69" s="70" t="s">
        <v>40</v>
      </c>
      <c r="J69" s="71">
        <v>159.808</v>
      </c>
      <c r="K69" s="69" t="s">
        <v>437</v>
      </c>
      <c r="L69" s="70"/>
      <c r="M69" s="71"/>
      <c r="N69" s="69">
        <v>23.807</v>
      </c>
      <c r="O69" s="70" t="s">
        <v>40</v>
      </c>
      <c r="P69" s="71">
        <v>21.082</v>
      </c>
      <c r="Q69" s="69">
        <v>80.895</v>
      </c>
      <c r="R69" s="70" t="s">
        <v>40</v>
      </c>
      <c r="S69" s="71">
        <v>84.881</v>
      </c>
      <c r="T69" s="69" t="s">
        <v>438</v>
      </c>
      <c r="U69" s="70"/>
      <c r="V69" s="71"/>
      <c r="W69" s="72" t="s">
        <v>439</v>
      </c>
      <c r="X69" s="70"/>
      <c r="Y69" s="73"/>
      <c r="Z69" s="69">
        <v>1286.111</v>
      </c>
      <c r="AA69" s="70" t="s">
        <v>40</v>
      </c>
      <c r="AB69" s="71">
        <v>322.778</v>
      </c>
      <c r="AC69" s="74"/>
      <c r="AD69" s="74"/>
      <c r="AE69" s="74"/>
    </row>
    <row r="70" spans="1:31" ht="45.75" customHeight="1">
      <c r="A70" s="96" t="s">
        <v>42</v>
      </c>
      <c r="B70" s="34" t="s">
        <v>440</v>
      </c>
      <c r="C70" s="35"/>
      <c r="D70" s="36"/>
      <c r="E70" s="62"/>
      <c r="F70" s="94">
        <v>42866</v>
      </c>
      <c r="G70" s="74" t="s">
        <v>44</v>
      </c>
      <c r="H70" s="76" t="s">
        <v>441</v>
      </c>
      <c r="I70" s="77" t="s">
        <v>40</v>
      </c>
      <c r="J70" s="71" t="s">
        <v>442</v>
      </c>
      <c r="K70" s="69" t="s">
        <v>443</v>
      </c>
      <c r="L70" s="77"/>
      <c r="M70" s="71"/>
      <c r="N70" s="72" t="s">
        <v>444</v>
      </c>
      <c r="O70" s="77" t="s">
        <v>40</v>
      </c>
      <c r="P70" s="73" t="s">
        <v>445</v>
      </c>
      <c r="Q70" s="76" t="s">
        <v>446</v>
      </c>
      <c r="R70" s="77" t="s">
        <v>40</v>
      </c>
      <c r="S70" s="71" t="s">
        <v>447</v>
      </c>
      <c r="T70" s="69" t="s">
        <v>448</v>
      </c>
      <c r="U70" s="77"/>
      <c r="V70" s="71"/>
      <c r="W70" s="69"/>
      <c r="X70" s="77"/>
      <c r="Y70" s="71"/>
      <c r="Z70" s="69" t="s">
        <v>449</v>
      </c>
      <c r="AA70" s="77" t="s">
        <v>40</v>
      </c>
      <c r="AB70" s="78" t="s">
        <v>450</v>
      </c>
      <c r="AC70" s="76"/>
      <c r="AD70" s="77"/>
      <c r="AE70" s="78"/>
    </row>
    <row r="71" spans="1:31" ht="43.5" customHeight="1">
      <c r="A71" s="42" t="s">
        <v>451</v>
      </c>
      <c r="B71" s="42" t="s">
        <v>452</v>
      </c>
      <c r="C71" s="43" t="s">
        <v>37</v>
      </c>
      <c r="D71" s="44">
        <v>10.722</v>
      </c>
      <c r="E71" s="45" t="s">
        <v>453</v>
      </c>
      <c r="F71" s="79">
        <v>42880</v>
      </c>
      <c r="G71" s="80" t="s">
        <v>39</v>
      </c>
      <c r="H71" s="81">
        <v>6.317</v>
      </c>
      <c r="I71" s="82" t="s">
        <v>40</v>
      </c>
      <c r="J71" s="83">
        <v>22.643</v>
      </c>
      <c r="K71" s="81" t="s">
        <v>454</v>
      </c>
      <c r="L71" s="82"/>
      <c r="M71" s="83"/>
      <c r="N71" s="81">
        <v>3.832</v>
      </c>
      <c r="O71" s="82" t="s">
        <v>40</v>
      </c>
      <c r="P71" s="83">
        <v>4.3870000000000005</v>
      </c>
      <c r="Q71" s="81" t="s">
        <v>455</v>
      </c>
      <c r="R71" s="82"/>
      <c r="S71" s="83"/>
      <c r="T71" s="81">
        <v>32.285</v>
      </c>
      <c r="U71" s="82" t="s">
        <v>40</v>
      </c>
      <c r="V71" s="83">
        <v>40.036</v>
      </c>
      <c r="W71" s="81">
        <v>57.075</v>
      </c>
      <c r="X71" s="91" t="s">
        <v>40</v>
      </c>
      <c r="Y71" s="83">
        <v>187.08</v>
      </c>
      <c r="Z71" s="81">
        <v>278.019</v>
      </c>
      <c r="AA71" s="82" t="s">
        <v>40</v>
      </c>
      <c r="AB71" s="83">
        <v>67.736</v>
      </c>
      <c r="AC71" s="80"/>
      <c r="AD71" s="80"/>
      <c r="AE71" s="80"/>
    </row>
    <row r="72" spans="1:31" ht="45.75" customHeight="1">
      <c r="A72" s="95" t="s">
        <v>42</v>
      </c>
      <c r="B72" s="54" t="s">
        <v>456</v>
      </c>
      <c r="C72" s="64"/>
      <c r="D72" s="65"/>
      <c r="E72" s="66"/>
      <c r="F72" s="86">
        <v>42891</v>
      </c>
      <c r="G72" s="80" t="s">
        <v>44</v>
      </c>
      <c r="H72" s="87" t="s">
        <v>457</v>
      </c>
      <c r="I72" s="88" t="s">
        <v>40</v>
      </c>
      <c r="J72" s="83" t="s">
        <v>458</v>
      </c>
      <c r="K72" s="81" t="s">
        <v>459</v>
      </c>
      <c r="L72" s="88"/>
      <c r="M72" s="83"/>
      <c r="N72" s="84" t="s">
        <v>460</v>
      </c>
      <c r="O72" s="88" t="s">
        <v>40</v>
      </c>
      <c r="P72" s="85" t="s">
        <v>108</v>
      </c>
      <c r="Q72" s="87" t="s">
        <v>461</v>
      </c>
      <c r="R72" s="88"/>
      <c r="S72" s="83"/>
      <c r="T72" s="81" t="s">
        <v>462</v>
      </c>
      <c r="U72" s="88" t="s">
        <v>40</v>
      </c>
      <c r="V72" s="83" t="s">
        <v>463</v>
      </c>
      <c r="W72" s="81"/>
      <c r="X72" s="88"/>
      <c r="Y72" s="83"/>
      <c r="Z72" s="81" t="s">
        <v>464</v>
      </c>
      <c r="AA72" s="88" t="s">
        <v>40</v>
      </c>
      <c r="AB72" s="89" t="s">
        <v>465</v>
      </c>
      <c r="AC72" s="87"/>
      <c r="AD72" s="88"/>
      <c r="AE72" s="89"/>
    </row>
    <row r="73" spans="1:31" ht="43.5" customHeight="1">
      <c r="A73" s="25" t="s">
        <v>466</v>
      </c>
      <c r="B73" s="25" t="s">
        <v>467</v>
      </c>
      <c r="C73" s="26" t="s">
        <v>468</v>
      </c>
      <c r="D73" s="27">
        <v>13.674</v>
      </c>
      <c r="E73" s="28">
        <v>170627</v>
      </c>
      <c r="F73" s="68">
        <v>42913</v>
      </c>
      <c r="G73" s="74" t="s">
        <v>39</v>
      </c>
      <c r="H73" s="69">
        <v>122.019</v>
      </c>
      <c r="I73" s="70" t="s">
        <v>40</v>
      </c>
      <c r="J73" s="71">
        <v>58.287</v>
      </c>
      <c r="K73" s="69" t="s">
        <v>469</v>
      </c>
      <c r="L73" s="70"/>
      <c r="M73" s="71"/>
      <c r="N73" s="69">
        <v>8.248</v>
      </c>
      <c r="O73" s="70" t="s">
        <v>40</v>
      </c>
      <c r="P73" s="71">
        <v>8.557</v>
      </c>
      <c r="Q73" s="69">
        <v>67.253</v>
      </c>
      <c r="R73" s="70" t="s">
        <v>40</v>
      </c>
      <c r="S73" s="71">
        <v>35.552</v>
      </c>
      <c r="T73" s="72">
        <v>98.694</v>
      </c>
      <c r="U73" s="70" t="s">
        <v>40</v>
      </c>
      <c r="V73" s="73">
        <v>81.869</v>
      </c>
      <c r="W73" s="72" t="s">
        <v>470</v>
      </c>
      <c r="X73" s="70"/>
      <c r="Y73" s="73"/>
      <c r="Z73" s="69">
        <v>528.049</v>
      </c>
      <c r="AA73" s="70" t="s">
        <v>40</v>
      </c>
      <c r="AB73" s="71">
        <v>114.634</v>
      </c>
      <c r="AC73" s="74"/>
      <c r="AD73" s="74"/>
      <c r="AE73" s="74"/>
    </row>
    <row r="74" spans="1:31" ht="38.25" customHeight="1">
      <c r="A74" s="34" t="s">
        <v>42</v>
      </c>
      <c r="B74" s="34" t="s">
        <v>471</v>
      </c>
      <c r="C74" s="35"/>
      <c r="D74" s="36"/>
      <c r="E74" s="62"/>
      <c r="F74" s="75">
        <v>42927</v>
      </c>
      <c r="G74" s="74" t="s">
        <v>44</v>
      </c>
      <c r="H74" s="76" t="s">
        <v>472</v>
      </c>
      <c r="I74" s="77" t="s">
        <v>40</v>
      </c>
      <c r="J74" s="71" t="s">
        <v>473</v>
      </c>
      <c r="K74" s="69" t="s">
        <v>474</v>
      </c>
      <c r="L74" s="77"/>
      <c r="M74" s="71"/>
      <c r="N74" s="76" t="s">
        <v>475</v>
      </c>
      <c r="O74" s="77" t="s">
        <v>40</v>
      </c>
      <c r="P74" s="71" t="s">
        <v>476</v>
      </c>
      <c r="Q74" s="76" t="s">
        <v>477</v>
      </c>
      <c r="R74" s="77" t="s">
        <v>40</v>
      </c>
      <c r="S74" s="71" t="s">
        <v>478</v>
      </c>
      <c r="T74" s="69" t="s">
        <v>479</v>
      </c>
      <c r="U74" s="77" t="s">
        <v>40</v>
      </c>
      <c r="V74" s="71" t="s">
        <v>480</v>
      </c>
      <c r="W74" s="69"/>
      <c r="X74" s="77"/>
      <c r="Y74" s="71"/>
      <c r="Z74" s="69" t="s">
        <v>481</v>
      </c>
      <c r="AA74" s="77" t="s">
        <v>40</v>
      </c>
      <c r="AB74" s="78" t="s">
        <v>482</v>
      </c>
      <c r="AC74" s="76"/>
      <c r="AD74" s="77"/>
      <c r="AE74" s="78"/>
    </row>
    <row r="75" spans="1:31" ht="43.5" customHeight="1">
      <c r="A75" s="42" t="s">
        <v>483</v>
      </c>
      <c r="B75" s="42" t="s">
        <v>484</v>
      </c>
      <c r="C75" s="43" t="s">
        <v>485</v>
      </c>
      <c r="D75" s="44">
        <v>5.431</v>
      </c>
      <c r="E75" s="45" t="s">
        <v>486</v>
      </c>
      <c r="F75" s="79">
        <v>42956</v>
      </c>
      <c r="G75" s="80" t="s">
        <v>39</v>
      </c>
      <c r="H75" s="81">
        <v>1409.536</v>
      </c>
      <c r="I75" s="82" t="s">
        <v>40</v>
      </c>
      <c r="J75" s="83">
        <v>93.877</v>
      </c>
      <c r="K75" s="81">
        <v>0.658</v>
      </c>
      <c r="L75" s="82" t="s">
        <v>40</v>
      </c>
      <c r="M75" s="83">
        <v>51.727</v>
      </c>
      <c r="N75" s="81">
        <v>97.047</v>
      </c>
      <c r="O75" s="91" t="s">
        <v>40</v>
      </c>
      <c r="P75" s="83">
        <v>13.416</v>
      </c>
      <c r="Q75" s="81">
        <v>599.537</v>
      </c>
      <c r="R75" s="82" t="s">
        <v>40</v>
      </c>
      <c r="S75" s="83">
        <v>51.555</v>
      </c>
      <c r="T75" s="81">
        <v>561.205</v>
      </c>
      <c r="U75" s="91" t="s">
        <v>40</v>
      </c>
      <c r="V75" s="83">
        <v>112.148</v>
      </c>
      <c r="W75" s="81" t="s">
        <v>487</v>
      </c>
      <c r="X75" s="91"/>
      <c r="Y75" s="83"/>
      <c r="Z75" s="81">
        <v>120.653</v>
      </c>
      <c r="AA75" s="82" t="s">
        <v>40</v>
      </c>
      <c r="AB75" s="83">
        <v>145.755</v>
      </c>
      <c r="AC75" s="80"/>
      <c r="AD75" s="80"/>
      <c r="AE75" s="80"/>
    </row>
    <row r="76" spans="1:31" ht="45" customHeight="1">
      <c r="A76" s="54" t="s">
        <v>488</v>
      </c>
      <c r="B76" s="54" t="s">
        <v>489</v>
      </c>
      <c r="C76" s="64"/>
      <c r="D76" s="65"/>
      <c r="E76" s="66"/>
      <c r="F76" s="86">
        <v>42962</v>
      </c>
      <c r="G76" s="80" t="s">
        <v>44</v>
      </c>
      <c r="H76" s="87" t="s">
        <v>490</v>
      </c>
      <c r="I76" s="88" t="s">
        <v>40</v>
      </c>
      <c r="J76" s="83" t="s">
        <v>491</v>
      </c>
      <c r="K76" s="81" t="s">
        <v>492</v>
      </c>
      <c r="L76" s="88" t="s">
        <v>40</v>
      </c>
      <c r="M76" s="83" t="s">
        <v>493</v>
      </c>
      <c r="N76" s="84" t="s">
        <v>494</v>
      </c>
      <c r="O76" s="88" t="s">
        <v>40</v>
      </c>
      <c r="P76" s="85" t="s">
        <v>495</v>
      </c>
      <c r="Q76" s="87" t="s">
        <v>496</v>
      </c>
      <c r="R76" s="88" t="s">
        <v>40</v>
      </c>
      <c r="S76" s="83" t="s">
        <v>497</v>
      </c>
      <c r="T76" s="81" t="s">
        <v>498</v>
      </c>
      <c r="U76" s="88" t="s">
        <v>40</v>
      </c>
      <c r="V76" s="83" t="s">
        <v>499</v>
      </c>
      <c r="W76" s="81"/>
      <c r="X76" s="88"/>
      <c r="Y76" s="83"/>
      <c r="Z76" s="81" t="s">
        <v>500</v>
      </c>
      <c r="AA76" s="88" t="s">
        <v>40</v>
      </c>
      <c r="AB76" s="89" t="s">
        <v>501</v>
      </c>
      <c r="AC76" s="87"/>
      <c r="AD76" s="88"/>
      <c r="AE76" s="89"/>
    </row>
    <row r="77" spans="1:31" ht="35.25" customHeight="1">
      <c r="A77" s="97"/>
      <c r="B77" s="97"/>
      <c r="C77" s="47" t="s">
        <v>502</v>
      </c>
      <c r="D77" s="47"/>
      <c r="E77" s="45"/>
      <c r="F77" s="98"/>
      <c r="G77" s="47" t="s">
        <v>39</v>
      </c>
      <c r="H77" s="99"/>
      <c r="I77" s="49"/>
      <c r="J77" s="50" t="s">
        <v>503</v>
      </c>
      <c r="K77" s="57">
        <v>131.61</v>
      </c>
      <c r="L77" s="49" t="s">
        <v>40</v>
      </c>
      <c r="M77" s="60">
        <v>37.82</v>
      </c>
      <c r="N77" s="100"/>
      <c r="O77" s="100"/>
      <c r="P77" s="100"/>
      <c r="Q77" s="57"/>
      <c r="R77" s="49"/>
      <c r="S77" s="58"/>
      <c r="T77" s="57"/>
      <c r="U77" s="101"/>
      <c r="V77" s="101"/>
      <c r="W77" s="57"/>
      <c r="X77" s="49"/>
      <c r="Y77" s="50"/>
      <c r="Z77" s="59"/>
      <c r="AA77" s="49"/>
      <c r="AB77" s="60"/>
      <c r="AC77" s="57"/>
      <c r="AD77" s="49"/>
      <c r="AE77" s="50"/>
    </row>
    <row r="78" spans="1:31" ht="35.25" customHeight="1">
      <c r="A78" s="97"/>
      <c r="B78" s="97"/>
      <c r="C78" s="47"/>
      <c r="D78" s="47"/>
      <c r="E78" s="55"/>
      <c r="F78" s="98"/>
      <c r="G78" s="47" t="s">
        <v>44</v>
      </c>
      <c r="H78" s="99"/>
      <c r="I78" s="49"/>
      <c r="J78" s="50"/>
      <c r="K78" s="57" t="s">
        <v>504</v>
      </c>
      <c r="L78" s="49" t="s">
        <v>40</v>
      </c>
      <c r="M78" s="60" t="s">
        <v>505</v>
      </c>
      <c r="N78" s="100"/>
      <c r="O78" s="100"/>
      <c r="P78" s="100"/>
      <c r="Q78" s="48"/>
      <c r="R78" s="49"/>
      <c r="S78" s="50"/>
      <c r="T78" s="57"/>
      <c r="U78" s="58"/>
      <c r="V78" s="58"/>
      <c r="W78" s="48"/>
      <c r="X78" s="49"/>
      <c r="Y78" s="58"/>
      <c r="Z78" s="59"/>
      <c r="AA78" s="58"/>
      <c r="AB78" s="58"/>
      <c r="AC78" s="57"/>
      <c r="AD78" s="49"/>
      <c r="AE78" s="58"/>
    </row>
    <row r="79" spans="1:31" ht="43.5" customHeight="1">
      <c r="A79" s="25" t="s">
        <v>506</v>
      </c>
      <c r="B79" s="25" t="s">
        <v>507</v>
      </c>
      <c r="C79" s="26" t="s">
        <v>508</v>
      </c>
      <c r="D79" s="27">
        <v>21.276</v>
      </c>
      <c r="E79" s="28" t="s">
        <v>509</v>
      </c>
      <c r="F79" s="68">
        <v>42971</v>
      </c>
      <c r="G79" s="74" t="s">
        <v>39</v>
      </c>
      <c r="H79" s="69">
        <v>815.493</v>
      </c>
      <c r="I79" s="70" t="s">
        <v>40</v>
      </c>
      <c r="J79" s="71">
        <v>49.324</v>
      </c>
      <c r="K79" s="69">
        <v>69.301</v>
      </c>
      <c r="L79" s="70" t="s">
        <v>40</v>
      </c>
      <c r="M79" s="71">
        <v>26.2</v>
      </c>
      <c r="N79" s="69">
        <v>54.608</v>
      </c>
      <c r="O79" s="93" t="s">
        <v>40</v>
      </c>
      <c r="P79" s="71">
        <v>6.553</v>
      </c>
      <c r="Q79" s="69">
        <v>300.764</v>
      </c>
      <c r="R79" s="70" t="s">
        <v>40</v>
      </c>
      <c r="S79" s="71">
        <v>26.26</v>
      </c>
      <c r="T79" s="69">
        <v>248.695</v>
      </c>
      <c r="U79" s="93" t="s">
        <v>40</v>
      </c>
      <c r="V79" s="71">
        <v>52.832</v>
      </c>
      <c r="W79" s="69">
        <v>41.633</v>
      </c>
      <c r="X79" s="93" t="s">
        <v>40</v>
      </c>
      <c r="Y79" s="71">
        <v>130.272</v>
      </c>
      <c r="Z79" s="69">
        <v>327.211</v>
      </c>
      <c r="AA79" s="70" t="s">
        <v>40</v>
      </c>
      <c r="AB79" s="71">
        <v>79.796</v>
      </c>
      <c r="AC79" s="74"/>
      <c r="AD79" s="74"/>
      <c r="AE79" s="74"/>
    </row>
    <row r="80" spans="1:31" ht="39" customHeight="1">
      <c r="A80" s="34" t="s">
        <v>488</v>
      </c>
      <c r="B80" s="34" t="s">
        <v>510</v>
      </c>
      <c r="C80" s="35"/>
      <c r="D80" s="36"/>
      <c r="E80" s="28"/>
      <c r="F80" s="75">
        <v>42993</v>
      </c>
      <c r="G80" s="74" t="s">
        <v>44</v>
      </c>
      <c r="H80" s="76" t="s">
        <v>511</v>
      </c>
      <c r="I80" s="77" t="s">
        <v>40</v>
      </c>
      <c r="J80" s="71" t="s">
        <v>512</v>
      </c>
      <c r="K80" s="69" t="s">
        <v>513</v>
      </c>
      <c r="L80" s="77" t="s">
        <v>40</v>
      </c>
      <c r="M80" s="71" t="s">
        <v>514</v>
      </c>
      <c r="N80" s="72" t="s">
        <v>515</v>
      </c>
      <c r="O80" s="77" t="s">
        <v>40</v>
      </c>
      <c r="P80" s="73" t="s">
        <v>516</v>
      </c>
      <c r="Q80" s="76" t="s">
        <v>517</v>
      </c>
      <c r="R80" s="77" t="s">
        <v>40</v>
      </c>
      <c r="S80" s="71" t="s">
        <v>518</v>
      </c>
      <c r="T80" s="69" t="s">
        <v>519</v>
      </c>
      <c r="U80" s="77" t="s">
        <v>40</v>
      </c>
      <c r="V80" s="71" t="s">
        <v>520</v>
      </c>
      <c r="W80" s="69"/>
      <c r="X80" s="77"/>
      <c r="Y80" s="71"/>
      <c r="Z80" s="69" t="s">
        <v>521</v>
      </c>
      <c r="AA80" s="77" t="s">
        <v>40</v>
      </c>
      <c r="AB80" s="78" t="s">
        <v>518</v>
      </c>
      <c r="AC80" s="76"/>
      <c r="AD80" s="77"/>
      <c r="AE80" s="78"/>
    </row>
    <row r="81" spans="1:31" ht="35.25" customHeight="1">
      <c r="A81" s="102"/>
      <c r="B81" s="102"/>
      <c r="C81" s="12" t="s">
        <v>502</v>
      </c>
      <c r="D81" s="12"/>
      <c r="E81" s="28"/>
      <c r="F81" s="103"/>
      <c r="G81" s="12" t="s">
        <v>39</v>
      </c>
      <c r="H81" s="104"/>
      <c r="I81" s="31"/>
      <c r="J81" s="32" t="s">
        <v>503</v>
      </c>
      <c r="K81" s="30">
        <v>342.89</v>
      </c>
      <c r="L81" s="31" t="s">
        <v>40</v>
      </c>
      <c r="M81" s="105">
        <v>85.28</v>
      </c>
      <c r="N81" s="106"/>
      <c r="O81" s="106"/>
      <c r="P81" s="106"/>
      <c r="Q81" s="38"/>
      <c r="R81" s="31"/>
      <c r="S81" s="39"/>
      <c r="T81" s="38"/>
      <c r="U81" s="107"/>
      <c r="V81" s="107"/>
      <c r="W81" s="38"/>
      <c r="X81" s="31"/>
      <c r="Y81" s="32"/>
      <c r="Z81" s="40"/>
      <c r="AA81" s="31"/>
      <c r="AB81" s="41"/>
      <c r="AC81" s="38"/>
      <c r="AD81" s="31"/>
      <c r="AE81" s="32"/>
    </row>
    <row r="82" spans="1:31" ht="35.25" customHeight="1">
      <c r="A82" s="102"/>
      <c r="B82" s="102"/>
      <c r="C82" s="12"/>
      <c r="D82" s="12"/>
      <c r="E82" s="108"/>
      <c r="F82" s="103"/>
      <c r="G82" s="12" t="s">
        <v>44</v>
      </c>
      <c r="H82" s="104"/>
      <c r="I82" s="31"/>
      <c r="J82" s="32"/>
      <c r="K82" s="38" t="s">
        <v>522</v>
      </c>
      <c r="L82" s="31" t="s">
        <v>40</v>
      </c>
      <c r="M82" s="41" t="s">
        <v>523</v>
      </c>
      <c r="N82" s="106"/>
      <c r="O82" s="106"/>
      <c r="P82" s="106"/>
      <c r="Q82" s="30"/>
      <c r="R82" s="31"/>
      <c r="S82" s="32"/>
      <c r="T82" s="38"/>
      <c r="U82" s="39"/>
      <c r="V82" s="39"/>
      <c r="W82" s="30"/>
      <c r="X82" s="31"/>
      <c r="Y82" s="39"/>
      <c r="Z82" s="40"/>
      <c r="AA82" s="39"/>
      <c r="AB82" s="39"/>
      <c r="AC82" s="38"/>
      <c r="AD82" s="31"/>
      <c r="AE82" s="39"/>
    </row>
    <row r="83" spans="1:31" ht="43.5" customHeight="1">
      <c r="A83" s="42" t="s">
        <v>524</v>
      </c>
      <c r="B83" s="42" t="s">
        <v>525</v>
      </c>
      <c r="C83" s="43"/>
      <c r="D83" s="44">
        <v>11.899000000000001</v>
      </c>
      <c r="E83" s="45">
        <v>171020</v>
      </c>
      <c r="F83" s="79">
        <v>43028</v>
      </c>
      <c r="G83" s="80" t="s">
        <v>39</v>
      </c>
      <c r="H83" s="81">
        <v>67.939</v>
      </c>
      <c r="I83" s="82" t="s">
        <v>40</v>
      </c>
      <c r="J83" s="83">
        <v>17.798000000000002</v>
      </c>
      <c r="K83" s="81">
        <v>17.529</v>
      </c>
      <c r="L83" s="82" t="s">
        <v>40</v>
      </c>
      <c r="M83" s="83">
        <v>11.143</v>
      </c>
      <c r="N83" s="81">
        <v>8.044</v>
      </c>
      <c r="O83" s="82" t="s">
        <v>40</v>
      </c>
      <c r="P83" s="83">
        <v>2.9210000000000003</v>
      </c>
      <c r="Q83" s="81">
        <v>19.144</v>
      </c>
      <c r="R83" s="82" t="s">
        <v>40</v>
      </c>
      <c r="S83" s="83">
        <v>10.524000000000001</v>
      </c>
      <c r="T83" s="81">
        <v>10.752</v>
      </c>
      <c r="U83" s="82" t="s">
        <v>40</v>
      </c>
      <c r="V83" s="83">
        <v>24.647</v>
      </c>
      <c r="W83" s="84" t="s">
        <v>526</v>
      </c>
      <c r="X83" s="82"/>
      <c r="Y83" s="85"/>
      <c r="Z83" s="81">
        <v>584.533</v>
      </c>
      <c r="AA83" s="82" t="s">
        <v>40</v>
      </c>
      <c r="AB83" s="109">
        <v>58.267</v>
      </c>
      <c r="AC83" s="80"/>
      <c r="AD83" s="80"/>
      <c r="AE83" s="80"/>
    </row>
    <row r="84" spans="1:31" ht="41.25" customHeight="1">
      <c r="A84" s="54" t="s">
        <v>42</v>
      </c>
      <c r="B84" s="54" t="s">
        <v>527</v>
      </c>
      <c r="C84" s="64"/>
      <c r="D84" s="65"/>
      <c r="E84" s="66"/>
      <c r="F84" s="86">
        <v>43040</v>
      </c>
      <c r="G84" s="80" t="s">
        <v>44</v>
      </c>
      <c r="H84" s="87" t="s">
        <v>528</v>
      </c>
      <c r="I84" s="88" t="s">
        <v>40</v>
      </c>
      <c r="J84" s="83" t="s">
        <v>529</v>
      </c>
      <c r="K84" s="81" t="s">
        <v>530</v>
      </c>
      <c r="L84" s="88" t="s">
        <v>40</v>
      </c>
      <c r="M84" s="83" t="s">
        <v>531</v>
      </c>
      <c r="N84" s="84" t="s">
        <v>532</v>
      </c>
      <c r="O84" s="88" t="s">
        <v>40</v>
      </c>
      <c r="P84" s="85" t="s">
        <v>533</v>
      </c>
      <c r="Q84" s="87" t="s">
        <v>534</v>
      </c>
      <c r="R84" s="88" t="s">
        <v>40</v>
      </c>
      <c r="S84" s="83" t="s">
        <v>535</v>
      </c>
      <c r="T84" s="81" t="s">
        <v>91</v>
      </c>
      <c r="U84" s="88" t="s">
        <v>40</v>
      </c>
      <c r="V84" s="83" t="s">
        <v>536</v>
      </c>
      <c r="W84" s="81"/>
      <c r="X84" s="88"/>
      <c r="Y84" s="83"/>
      <c r="Z84" s="81" t="s">
        <v>537</v>
      </c>
      <c r="AA84" s="88" t="s">
        <v>40</v>
      </c>
      <c r="AB84" s="89" t="s">
        <v>538</v>
      </c>
      <c r="AC84" s="87"/>
      <c r="AD84" s="88"/>
      <c r="AE84" s="89"/>
    </row>
    <row r="85" spans="1:31" ht="39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s="18" customFormat="1" ht="37.5" customHeight="1">
      <c r="A86" s="19" t="s">
        <v>21</v>
      </c>
      <c r="B86" s="19" t="s">
        <v>22</v>
      </c>
      <c r="C86" s="19" t="s">
        <v>23</v>
      </c>
      <c r="D86" s="19" t="s">
        <v>24</v>
      </c>
      <c r="E86" s="19" t="s">
        <v>25</v>
      </c>
      <c r="F86" s="20" t="s">
        <v>26</v>
      </c>
      <c r="G86" s="19"/>
      <c r="H86" s="21"/>
      <c r="I86" s="22" t="s">
        <v>27</v>
      </c>
      <c r="J86" s="23"/>
      <c r="K86" s="21"/>
      <c r="L86" s="22" t="s">
        <v>28</v>
      </c>
      <c r="M86" s="23"/>
      <c r="N86" s="21"/>
      <c r="O86" s="22" t="s">
        <v>29</v>
      </c>
      <c r="P86" s="23"/>
      <c r="Q86" s="21"/>
      <c r="R86" s="22" t="s">
        <v>30</v>
      </c>
      <c r="S86" s="23"/>
      <c r="T86" s="24"/>
      <c r="U86" s="22" t="s">
        <v>31</v>
      </c>
      <c r="V86" s="23"/>
      <c r="W86" s="21"/>
      <c r="X86" s="22" t="s">
        <v>32</v>
      </c>
      <c r="Y86" s="23"/>
      <c r="Z86" s="21"/>
      <c r="AA86" s="22" t="s">
        <v>33</v>
      </c>
      <c r="AB86" s="23"/>
      <c r="AC86" s="19" t="s">
        <v>34</v>
      </c>
      <c r="AD86" s="19"/>
      <c r="AE86" s="19"/>
    </row>
    <row r="87" spans="1:31" ht="64.5" customHeight="1">
      <c r="A87" s="25" t="s">
        <v>539</v>
      </c>
      <c r="B87" s="25" t="s">
        <v>540</v>
      </c>
      <c r="C87" s="26" t="s">
        <v>541</v>
      </c>
      <c r="D87" s="27">
        <v>4.95</v>
      </c>
      <c r="E87" s="28">
        <v>180222</v>
      </c>
      <c r="F87" s="110">
        <v>43153</v>
      </c>
      <c r="G87" s="12" t="s">
        <v>39</v>
      </c>
      <c r="H87" s="30" t="s">
        <v>542</v>
      </c>
      <c r="I87" s="31"/>
      <c r="J87" s="32"/>
      <c r="K87" s="30" t="s">
        <v>543</v>
      </c>
      <c r="L87" s="31"/>
      <c r="M87" s="32"/>
      <c r="N87" s="30" t="s">
        <v>544</v>
      </c>
      <c r="O87" s="31"/>
      <c r="P87" s="32"/>
      <c r="Q87" s="30" t="s">
        <v>545</v>
      </c>
      <c r="R87" s="31"/>
      <c r="S87" s="32"/>
      <c r="T87" s="30" t="s">
        <v>546</v>
      </c>
      <c r="U87" s="31"/>
      <c r="V87" s="32"/>
      <c r="W87" s="111" t="s">
        <v>547</v>
      </c>
      <c r="X87" s="31"/>
      <c r="Y87" s="112"/>
      <c r="Z87" s="30">
        <v>22246.533</v>
      </c>
      <c r="AA87" s="31" t="s">
        <v>40</v>
      </c>
      <c r="AB87" s="32">
        <v>1213.8</v>
      </c>
      <c r="AC87" s="33"/>
      <c r="AD87" s="33"/>
      <c r="AE87" s="33"/>
    </row>
    <row r="88" spans="1:31" ht="49.5" customHeight="1">
      <c r="A88" s="34" t="s">
        <v>548</v>
      </c>
      <c r="B88" s="34" t="s">
        <v>549</v>
      </c>
      <c r="C88" s="34"/>
      <c r="D88" s="34"/>
      <c r="E88" s="108"/>
      <c r="F88" s="113">
        <v>43158</v>
      </c>
      <c r="G88" s="12" t="s">
        <v>44</v>
      </c>
      <c r="H88" s="38" t="s">
        <v>550</v>
      </c>
      <c r="I88" s="31"/>
      <c r="J88" s="39"/>
      <c r="K88" s="38" t="s">
        <v>551</v>
      </c>
      <c r="L88" s="31"/>
      <c r="M88" s="39"/>
      <c r="N88" s="38" t="s">
        <v>552</v>
      </c>
      <c r="O88" s="31"/>
      <c r="P88" s="39"/>
      <c r="Q88" s="38" t="s">
        <v>553</v>
      </c>
      <c r="R88" s="31"/>
      <c r="S88" s="39"/>
      <c r="T88" s="38" t="s">
        <v>554</v>
      </c>
      <c r="U88" s="31"/>
      <c r="V88" s="39"/>
      <c r="W88" s="38"/>
      <c r="X88" s="31"/>
      <c r="Y88" s="39"/>
      <c r="Z88" s="38" t="s">
        <v>555</v>
      </c>
      <c r="AA88" s="31" t="s">
        <v>40</v>
      </c>
      <c r="AB88" s="39" t="s">
        <v>556</v>
      </c>
      <c r="AC88" s="40"/>
      <c r="AD88" s="31"/>
      <c r="AE88" s="41"/>
    </row>
    <row r="89" spans="1:31" ht="41.25" customHeight="1">
      <c r="A89" s="42" t="s">
        <v>557</v>
      </c>
      <c r="B89" s="42" t="s">
        <v>558</v>
      </c>
      <c r="C89" s="43" t="s">
        <v>56</v>
      </c>
      <c r="D89" s="44">
        <v>7.81</v>
      </c>
      <c r="E89" s="45" t="s">
        <v>559</v>
      </c>
      <c r="F89" s="46">
        <v>43158</v>
      </c>
      <c r="G89" s="47" t="s">
        <v>39</v>
      </c>
      <c r="H89" s="48">
        <v>14.177</v>
      </c>
      <c r="I89" s="49" t="s">
        <v>40</v>
      </c>
      <c r="J89" s="50">
        <v>16.087</v>
      </c>
      <c r="K89" s="48">
        <v>12.079</v>
      </c>
      <c r="L89" s="49" t="s">
        <v>40</v>
      </c>
      <c r="M89" s="50">
        <v>13.848</v>
      </c>
      <c r="N89" s="48" t="s">
        <v>560</v>
      </c>
      <c r="O89" s="49"/>
      <c r="P89" s="50"/>
      <c r="Q89" s="48">
        <v>14.852</v>
      </c>
      <c r="R89" s="49" t="s">
        <v>40</v>
      </c>
      <c r="S89" s="50">
        <v>11.339</v>
      </c>
      <c r="T89" s="48" t="s">
        <v>561</v>
      </c>
      <c r="U89" s="49"/>
      <c r="V89" s="50"/>
      <c r="W89" s="51" t="s">
        <v>562</v>
      </c>
      <c r="X89" s="49"/>
      <c r="Y89" s="52"/>
      <c r="Z89" s="48">
        <v>2998.581</v>
      </c>
      <c r="AA89" s="49" t="s">
        <v>40</v>
      </c>
      <c r="AB89" s="50">
        <v>194.595</v>
      </c>
      <c r="AC89" s="53"/>
      <c r="AD89" s="53"/>
      <c r="AE89" s="53"/>
    </row>
    <row r="90" spans="1:31" ht="49.5" customHeight="1">
      <c r="A90" s="54" t="s">
        <v>563</v>
      </c>
      <c r="B90" s="54" t="s">
        <v>564</v>
      </c>
      <c r="C90" s="54"/>
      <c r="D90" s="54"/>
      <c r="E90" s="55"/>
      <c r="F90" s="56">
        <v>43166</v>
      </c>
      <c r="G90" s="47" t="s">
        <v>44</v>
      </c>
      <c r="H90" s="57" t="s">
        <v>565</v>
      </c>
      <c r="I90" s="49" t="s">
        <v>40</v>
      </c>
      <c r="J90" s="58" t="s">
        <v>566</v>
      </c>
      <c r="K90" s="57" t="s">
        <v>567</v>
      </c>
      <c r="L90" s="49" t="s">
        <v>40</v>
      </c>
      <c r="M90" s="58" t="s">
        <v>568</v>
      </c>
      <c r="N90" s="57" t="s">
        <v>569</v>
      </c>
      <c r="O90" s="49"/>
      <c r="P90" s="58"/>
      <c r="Q90" s="57" t="s">
        <v>570</v>
      </c>
      <c r="R90" s="49" t="s">
        <v>40</v>
      </c>
      <c r="S90" s="58" t="s">
        <v>571</v>
      </c>
      <c r="T90" s="57" t="s">
        <v>572</v>
      </c>
      <c r="U90" s="49"/>
      <c r="V90" s="58"/>
      <c r="W90" s="57"/>
      <c r="X90" s="49"/>
      <c r="Y90" s="58"/>
      <c r="Z90" s="57" t="s">
        <v>573</v>
      </c>
      <c r="AA90" s="49" t="s">
        <v>40</v>
      </c>
      <c r="AB90" s="58" t="s">
        <v>574</v>
      </c>
      <c r="AC90" s="59"/>
      <c r="AD90" s="49"/>
      <c r="AE90" s="60"/>
    </row>
    <row r="91" spans="1:31" ht="43.5" customHeight="1">
      <c r="A91" s="25" t="s">
        <v>575</v>
      </c>
      <c r="B91" s="25" t="s">
        <v>576</v>
      </c>
      <c r="C91" s="26" t="s">
        <v>577</v>
      </c>
      <c r="D91" s="27">
        <v>14.69</v>
      </c>
      <c r="E91" s="28" t="s">
        <v>578</v>
      </c>
      <c r="F91" s="68">
        <v>43279</v>
      </c>
      <c r="G91" s="74" t="s">
        <v>39</v>
      </c>
      <c r="H91" s="69">
        <v>804.567</v>
      </c>
      <c r="I91" s="70" t="s">
        <v>40</v>
      </c>
      <c r="J91" s="71">
        <v>1894.444</v>
      </c>
      <c r="K91" s="69" t="s">
        <v>579</v>
      </c>
      <c r="L91" s="70"/>
      <c r="M91" s="71"/>
      <c r="N91" s="72">
        <v>191.347</v>
      </c>
      <c r="O91" s="70" t="s">
        <v>40</v>
      </c>
      <c r="P91" s="73">
        <v>268.835</v>
      </c>
      <c r="Q91" s="69">
        <v>2928.195</v>
      </c>
      <c r="R91" s="70" t="s">
        <v>40</v>
      </c>
      <c r="S91" s="71">
        <v>1220.77</v>
      </c>
      <c r="T91" s="69" t="s">
        <v>580</v>
      </c>
      <c r="U91" s="93"/>
      <c r="V91" s="71"/>
      <c r="W91" s="72" t="s">
        <v>581</v>
      </c>
      <c r="X91" s="70"/>
      <c r="Y91" s="73"/>
      <c r="Z91" s="69">
        <v>1680.328</v>
      </c>
      <c r="AA91" s="70" t="s">
        <v>40</v>
      </c>
      <c r="AB91" s="71">
        <v>2713.115</v>
      </c>
      <c r="AC91" s="74"/>
      <c r="AD91" s="74"/>
      <c r="AE91" s="74"/>
    </row>
    <row r="92" spans="1:31" ht="41.25" customHeight="1">
      <c r="A92" s="34" t="s">
        <v>582</v>
      </c>
      <c r="B92" s="34"/>
      <c r="C92" s="35" t="s">
        <v>583</v>
      </c>
      <c r="D92" s="36"/>
      <c r="E92" s="62"/>
      <c r="F92" s="75">
        <v>43294</v>
      </c>
      <c r="G92" s="74" t="s">
        <v>44</v>
      </c>
      <c r="H92" s="76" t="s">
        <v>584</v>
      </c>
      <c r="I92" s="77" t="s">
        <v>40</v>
      </c>
      <c r="J92" s="71" t="s">
        <v>585</v>
      </c>
      <c r="K92" s="69" t="s">
        <v>586</v>
      </c>
      <c r="L92" s="77"/>
      <c r="M92" s="71"/>
      <c r="N92" s="72" t="s">
        <v>587</v>
      </c>
      <c r="O92" s="77" t="s">
        <v>40</v>
      </c>
      <c r="P92" s="73" t="s">
        <v>588</v>
      </c>
      <c r="Q92" s="76" t="s">
        <v>589</v>
      </c>
      <c r="R92" s="77" t="s">
        <v>40</v>
      </c>
      <c r="S92" s="71" t="s">
        <v>590</v>
      </c>
      <c r="T92" s="69" t="s">
        <v>591</v>
      </c>
      <c r="U92" s="77"/>
      <c r="V92" s="71"/>
      <c r="W92" s="69"/>
      <c r="X92" s="77"/>
      <c r="Y92" s="71"/>
      <c r="Z92" s="69" t="s">
        <v>592</v>
      </c>
      <c r="AA92" s="77" t="s">
        <v>40</v>
      </c>
      <c r="AB92" s="78" t="s">
        <v>593</v>
      </c>
      <c r="AC92" s="76"/>
      <c r="AD92" s="77"/>
      <c r="AE92" s="78"/>
    </row>
    <row r="93" spans="1:31" ht="43.5" customHeight="1">
      <c r="A93" s="42" t="s">
        <v>594</v>
      </c>
      <c r="B93" s="42" t="s">
        <v>595</v>
      </c>
      <c r="C93" s="43" t="s">
        <v>596</v>
      </c>
      <c r="D93" s="44">
        <v>14.622</v>
      </c>
      <c r="E93" s="45" t="s">
        <v>597</v>
      </c>
      <c r="F93" s="79">
        <v>43294</v>
      </c>
      <c r="G93" s="80" t="s">
        <v>39</v>
      </c>
      <c r="H93" s="81">
        <v>6.84</v>
      </c>
      <c r="I93" s="82" t="s">
        <v>40</v>
      </c>
      <c r="J93" s="83">
        <v>23.2</v>
      </c>
      <c r="K93" s="81">
        <v>13.26</v>
      </c>
      <c r="L93" s="82" t="s">
        <v>40</v>
      </c>
      <c r="M93" s="83">
        <v>9.675</v>
      </c>
      <c r="N93" s="81">
        <v>2.163</v>
      </c>
      <c r="O93" s="91" t="s">
        <v>40</v>
      </c>
      <c r="P93" s="83">
        <v>2.977</v>
      </c>
      <c r="Q93" s="81" t="s">
        <v>598</v>
      </c>
      <c r="R93" s="82"/>
      <c r="S93" s="83"/>
      <c r="T93" s="81" t="s">
        <v>599</v>
      </c>
      <c r="U93" s="91"/>
      <c r="V93" s="83"/>
      <c r="W93" s="84" t="s">
        <v>600</v>
      </c>
      <c r="X93" s="82"/>
      <c r="Y93" s="85"/>
      <c r="Z93" s="81">
        <v>111.96</v>
      </c>
      <c r="AA93" s="82" t="s">
        <v>40</v>
      </c>
      <c r="AB93" s="83">
        <v>29.83</v>
      </c>
      <c r="AC93" s="80"/>
      <c r="AD93" s="80"/>
      <c r="AE93" s="80"/>
    </row>
    <row r="94" spans="1:31" ht="42.75" customHeight="1">
      <c r="A94" s="54" t="s">
        <v>601</v>
      </c>
      <c r="B94" s="54" t="s">
        <v>602</v>
      </c>
      <c r="C94" s="64"/>
      <c r="D94" s="65"/>
      <c r="E94" s="66"/>
      <c r="F94" s="86">
        <v>43311</v>
      </c>
      <c r="G94" s="80" t="s">
        <v>44</v>
      </c>
      <c r="H94" s="114">
        <f>ROUND(H93*81/1000,2)&amp;" ppb"</f>
        <v>0</v>
      </c>
      <c r="I94" s="115" t="s">
        <v>40</v>
      </c>
      <c r="J94" s="116">
        <f>ROUND(J93*81/1000,2)&amp;" ppb"</f>
        <v>0</v>
      </c>
      <c r="K94" s="117">
        <f>ROUND(K93*81/1000,2)&amp;" ppb"</f>
        <v>0</v>
      </c>
      <c r="L94" s="88" t="s">
        <v>40</v>
      </c>
      <c r="M94" s="118">
        <f>ROUND(M93*81/1000,2)&amp;" ppb"</f>
        <v>0</v>
      </c>
      <c r="N94" s="117">
        <f>ROUND(N93*1760/1000,2)&amp;" ppb"</f>
        <v>0</v>
      </c>
      <c r="O94" s="88" t="s">
        <v>40</v>
      </c>
      <c r="P94" s="118">
        <f>ROUND(P93*1760/1000,2)&amp;" ppb"</f>
        <v>0</v>
      </c>
      <c r="Q94" s="117">
        <f>"&lt;"&amp;ROUND(RIGHT(Q93,LEN(Q93)-1)*246/1000,2)&amp;" ppb"</f>
        <v>0</v>
      </c>
      <c r="R94" s="88"/>
      <c r="S94" s="83"/>
      <c r="T94" s="117">
        <f>"&lt;"&amp;ROUND(RIGHT(T93,LEN(T93)-1)*246/1000,2)&amp;" ppb"</f>
        <v>0</v>
      </c>
      <c r="U94" s="88"/>
      <c r="V94" s="83"/>
      <c r="W94" s="81"/>
      <c r="X94" s="88"/>
      <c r="Y94" s="83"/>
      <c r="Z94" s="117">
        <f>ROUND(Z93*81/1000,2)&amp;" ppb"</f>
        <v>0</v>
      </c>
      <c r="AA94" s="88" t="s">
        <v>40</v>
      </c>
      <c r="AB94" s="118">
        <f>ROUND(AB93*81/1000,2)&amp;" ppb"</f>
        <v>0</v>
      </c>
      <c r="AC94" s="87"/>
      <c r="AD94" s="88"/>
      <c r="AE94" s="89"/>
    </row>
    <row r="95" spans="1:31" ht="43.5" customHeight="1">
      <c r="A95" s="25" t="s">
        <v>603</v>
      </c>
      <c r="B95" s="25"/>
      <c r="C95" s="26" t="s">
        <v>604</v>
      </c>
      <c r="D95" s="27">
        <v>26.05</v>
      </c>
      <c r="E95" s="28" t="s">
        <v>605</v>
      </c>
      <c r="F95" s="68">
        <v>43340</v>
      </c>
      <c r="G95" s="74" t="s">
        <v>39</v>
      </c>
      <c r="H95" s="69">
        <v>8.387</v>
      </c>
      <c r="I95" s="70" t="s">
        <v>40</v>
      </c>
      <c r="J95" s="71">
        <v>3.865</v>
      </c>
      <c r="K95" s="69">
        <v>4.153</v>
      </c>
      <c r="L95" s="70" t="s">
        <v>40</v>
      </c>
      <c r="M95" s="71">
        <v>3.086</v>
      </c>
      <c r="N95" s="69">
        <v>2.396</v>
      </c>
      <c r="O95" s="93" t="s">
        <v>40</v>
      </c>
      <c r="P95" s="71">
        <v>0.8108000000000001</v>
      </c>
      <c r="Q95" s="69" t="s">
        <v>606</v>
      </c>
      <c r="R95" s="70"/>
      <c r="S95" s="71"/>
      <c r="T95" s="69">
        <v>4.527</v>
      </c>
      <c r="U95" s="93" t="s">
        <v>40</v>
      </c>
      <c r="V95" s="71">
        <v>6.562</v>
      </c>
      <c r="W95" s="72" t="s">
        <v>607</v>
      </c>
      <c r="X95" s="70"/>
      <c r="Y95" s="73"/>
      <c r="Z95" s="69">
        <v>319.39</v>
      </c>
      <c r="AA95" s="70" t="s">
        <v>40</v>
      </c>
      <c r="AB95" s="119">
        <v>21.44</v>
      </c>
      <c r="AC95" s="74"/>
      <c r="AD95" s="74"/>
      <c r="AE95" s="74"/>
    </row>
    <row r="96" spans="1:31" ht="41.25" customHeight="1">
      <c r="A96" s="96" t="s">
        <v>42</v>
      </c>
      <c r="B96" s="120" t="s">
        <v>608</v>
      </c>
      <c r="C96" s="121" t="s">
        <v>609</v>
      </c>
      <c r="D96" s="36"/>
      <c r="E96" s="28"/>
      <c r="F96" s="75">
        <v>43368</v>
      </c>
      <c r="G96" s="74" t="s">
        <v>44</v>
      </c>
      <c r="H96" s="122">
        <f>ROUND(H95*81/1000,2)&amp;" ppb"</f>
        <v>0</v>
      </c>
      <c r="I96" s="123" t="s">
        <v>40</v>
      </c>
      <c r="J96" s="124">
        <f>ROUND(J95*81/1000,2)&amp;" ppb"</f>
        <v>0</v>
      </c>
      <c r="K96" s="125">
        <f>ROUND(K95*81/1000,2)&amp;" ppb"</f>
        <v>0</v>
      </c>
      <c r="L96" s="77" t="s">
        <v>40</v>
      </c>
      <c r="M96" s="126">
        <f>ROUND(M95*81/1000,2)&amp;" ppb"</f>
        <v>0</v>
      </c>
      <c r="N96" s="125">
        <f>ROUND(N95*1760/1000,2)&amp;" ppb"</f>
        <v>0</v>
      </c>
      <c r="O96" s="77" t="s">
        <v>40</v>
      </c>
      <c r="P96" s="126">
        <f>ROUND(P95*1760/1000,2)&amp;" ppb"</f>
        <v>0</v>
      </c>
      <c r="Q96" s="125">
        <f>"&lt;"&amp;ROUND(RIGHT(Q95,LEN(Q95)-1)*246/1000,2)&amp;" ppb"</f>
        <v>0</v>
      </c>
      <c r="R96" s="77"/>
      <c r="S96" s="126"/>
      <c r="T96" s="125">
        <f>ROUND(T95*246/1000,2)&amp;" ppb"</f>
        <v>0</v>
      </c>
      <c r="U96" s="77" t="s">
        <v>40</v>
      </c>
      <c r="V96" s="126">
        <f>ROUND(V95*246/1000,2)&amp;" ppb"</f>
        <v>0</v>
      </c>
      <c r="W96" s="69"/>
      <c r="X96" s="77"/>
      <c r="Y96" s="71"/>
      <c r="Z96" s="125">
        <f>ROUND(Z95*81/1000,2)&amp;" ppb"</f>
        <v>0</v>
      </c>
      <c r="AA96" s="77" t="s">
        <v>40</v>
      </c>
      <c r="AB96" s="126">
        <f>ROUND(AB95*81/1000,2)&amp;" ppb"</f>
        <v>0</v>
      </c>
      <c r="AC96" s="76"/>
      <c r="AD96" s="77"/>
      <c r="AE96" s="78"/>
    </row>
    <row r="97" spans="1:31" ht="32.25" customHeight="1">
      <c r="A97" s="42" t="s">
        <v>610</v>
      </c>
      <c r="B97" s="42"/>
      <c r="C97" s="43" t="s">
        <v>611</v>
      </c>
      <c r="D97" s="44">
        <v>21.313</v>
      </c>
      <c r="E97" s="45" t="s">
        <v>612</v>
      </c>
      <c r="F97" s="79">
        <v>43417</v>
      </c>
      <c r="G97" s="80" t="s">
        <v>39</v>
      </c>
      <c r="H97" s="81">
        <v>615.8</v>
      </c>
      <c r="I97" s="82" t="s">
        <v>40</v>
      </c>
      <c r="J97" s="83">
        <v>41.17</v>
      </c>
      <c r="K97" s="81" t="s">
        <v>613</v>
      </c>
      <c r="L97" s="82"/>
      <c r="M97" s="83"/>
      <c r="N97" s="81">
        <v>25.93</v>
      </c>
      <c r="O97" s="91" t="s">
        <v>40</v>
      </c>
      <c r="P97" s="83">
        <v>4.171</v>
      </c>
      <c r="Q97" s="81">
        <v>114.4</v>
      </c>
      <c r="R97" s="82" t="s">
        <v>40</v>
      </c>
      <c r="S97" s="83">
        <v>18.57</v>
      </c>
      <c r="T97" s="81">
        <v>56.59</v>
      </c>
      <c r="U97" s="91" t="s">
        <v>40</v>
      </c>
      <c r="V97" s="83">
        <v>32.33</v>
      </c>
      <c r="W97" s="81">
        <v>80.801</v>
      </c>
      <c r="X97" s="91" t="s">
        <v>40</v>
      </c>
      <c r="Y97" s="83">
        <v>61.36</v>
      </c>
      <c r="Z97" s="81">
        <v>2121.2</v>
      </c>
      <c r="AA97" s="82" t="s">
        <v>40</v>
      </c>
      <c r="AB97" s="83">
        <v>128.6</v>
      </c>
      <c r="AC97" s="80"/>
      <c r="AD97" s="80"/>
      <c r="AE97" s="80"/>
    </row>
    <row r="98" spans="1:31" ht="39.75" customHeight="1">
      <c r="A98" s="95" t="s">
        <v>42</v>
      </c>
      <c r="B98" s="127" t="s">
        <v>614</v>
      </c>
      <c r="C98" s="128" t="s">
        <v>615</v>
      </c>
      <c r="D98" s="65"/>
      <c r="E98" s="66"/>
      <c r="F98" s="86">
        <v>43439</v>
      </c>
      <c r="G98" s="80" t="s">
        <v>44</v>
      </c>
      <c r="H98" s="114">
        <f>ROUND(H97*81/1000,2)&amp;" ppb"</f>
        <v>0</v>
      </c>
      <c r="I98" s="115" t="s">
        <v>40</v>
      </c>
      <c r="J98" s="116">
        <f>ROUND(J97*81/1000,2)&amp;" ppb"</f>
        <v>0</v>
      </c>
      <c r="K98" s="117">
        <f>"&lt;"&amp;ROUND(RIGHT(K97,LEN(K97)-1)*81/1000,2)&amp;" ppb"</f>
        <v>0</v>
      </c>
      <c r="L98" s="88"/>
      <c r="M98" s="83"/>
      <c r="N98" s="117">
        <f>ROUND(N97*1760/1000,2)&amp;" ppb"</f>
        <v>0</v>
      </c>
      <c r="O98" s="88" t="s">
        <v>40</v>
      </c>
      <c r="P98" s="118">
        <f>ROUND(P97*1760/1000,2)&amp;" ppb"</f>
        <v>0</v>
      </c>
      <c r="Q98" s="117">
        <f>ROUND(Q97*246/1000,2)&amp;" ppb"</f>
        <v>0</v>
      </c>
      <c r="R98" s="88" t="s">
        <v>40</v>
      </c>
      <c r="S98" s="118">
        <f>ROUND(S97*246/1000,2)&amp;" ppb"</f>
        <v>0</v>
      </c>
      <c r="T98" s="117">
        <f>ROUND(T97*246/1000,2)&amp;" ppb"</f>
        <v>0</v>
      </c>
      <c r="U98" s="88" t="s">
        <v>40</v>
      </c>
      <c r="V98" s="129">
        <f>ROUND(V97*246/1000,2)&amp;" ppb"</f>
        <v>0</v>
      </c>
      <c r="W98" s="81"/>
      <c r="X98" s="88"/>
      <c r="Y98" s="83"/>
      <c r="Z98" s="117">
        <f>ROUND(Z97*81/1000,2)&amp;" ppb"</f>
        <v>0</v>
      </c>
      <c r="AA98" s="88" t="s">
        <v>40</v>
      </c>
      <c r="AB98" s="118">
        <f>ROUND(AB97*81/1000,2)&amp;" ppb"</f>
        <v>0</v>
      </c>
      <c r="AC98" s="87"/>
      <c r="AD98" s="88"/>
      <c r="AE98" s="89"/>
    </row>
    <row r="99" spans="1:31" ht="43.5" customHeight="1">
      <c r="A99" s="130" t="s">
        <v>616</v>
      </c>
      <c r="B99" s="25"/>
      <c r="C99" s="26" t="s">
        <v>617</v>
      </c>
      <c r="D99" s="27">
        <v>14.348</v>
      </c>
      <c r="E99" s="28" t="s">
        <v>618</v>
      </c>
      <c r="F99" s="68">
        <v>43557</v>
      </c>
      <c r="G99" s="12" t="s">
        <v>39</v>
      </c>
      <c r="H99" s="30" t="s">
        <v>619</v>
      </c>
      <c r="I99" s="131"/>
      <c r="J99" s="32"/>
      <c r="K99" s="30" t="s">
        <v>620</v>
      </c>
      <c r="L99" s="131"/>
      <c r="M99" s="32"/>
      <c r="N99" s="30" t="s">
        <v>621</v>
      </c>
      <c r="O99" s="132"/>
      <c r="P99" s="32"/>
      <c r="Q99" s="30" t="s">
        <v>622</v>
      </c>
      <c r="R99" s="131"/>
      <c r="S99" s="32"/>
      <c r="T99" s="111" t="s">
        <v>623</v>
      </c>
      <c r="U99" s="131"/>
      <c r="V99" s="112"/>
      <c r="W99" s="111" t="s">
        <v>624</v>
      </c>
      <c r="X99" s="131"/>
      <c r="Y99" s="112"/>
      <c r="Z99" s="30">
        <v>96.93</v>
      </c>
      <c r="AA99" s="131" t="s">
        <v>40</v>
      </c>
      <c r="AB99" s="32">
        <v>67.03</v>
      </c>
      <c r="AC99" s="12"/>
      <c r="AD99" s="12"/>
      <c r="AE99" s="12"/>
    </row>
    <row r="100" spans="1:31" ht="42" customHeight="1">
      <c r="A100" s="34" t="s">
        <v>625</v>
      </c>
      <c r="B100" s="34"/>
      <c r="C100" s="35"/>
      <c r="D100" s="36"/>
      <c r="E100" s="62"/>
      <c r="F100" s="75">
        <v>43573</v>
      </c>
      <c r="G100" s="12" t="s">
        <v>44</v>
      </c>
      <c r="H100" s="125">
        <f>"&lt;"&amp;ROUND(RIGHT(H99,LEN(H99)-1)*81/1000,2)&amp;" ppb"</f>
        <v>0</v>
      </c>
      <c r="I100" s="31"/>
      <c r="J100" s="32"/>
      <c r="K100" s="125">
        <f>"&lt;"&amp;ROUND(RIGHT(K99,LEN(K99)-1)*81/1000,2)&amp;" ppb"</f>
        <v>0</v>
      </c>
      <c r="L100" s="31"/>
      <c r="M100" s="32"/>
      <c r="N100" s="125">
        <f>"&lt;"&amp;ROUND(RIGHT(N99,LEN(N99)-1)*1760/1000,2)&amp;" ppb"</f>
        <v>0</v>
      </c>
      <c r="O100" s="31"/>
      <c r="P100" s="133"/>
      <c r="Q100" s="125">
        <f>"&lt;"&amp;ROUND(RIGHT(Q99,LEN(Q99)-1)*246/1000,2)&amp;" ppb"</f>
        <v>0</v>
      </c>
      <c r="R100" s="31"/>
      <c r="S100" s="133"/>
      <c r="T100" s="125">
        <f>"&lt;"&amp;ROUND(RIGHT(T99,LEN(T99)-1)*246/1000,2)&amp;" ppb"</f>
        <v>0</v>
      </c>
      <c r="U100" s="31"/>
      <c r="V100" s="32"/>
      <c r="W100" s="30"/>
      <c r="X100" s="31"/>
      <c r="Y100" s="32"/>
      <c r="Z100" s="125">
        <f>ROUND(Z99*81/1000,2)&amp;" ppb"</f>
        <v>0</v>
      </c>
      <c r="AA100" s="31" t="s">
        <v>40</v>
      </c>
      <c r="AB100" s="133">
        <f>ROUND(AB99*81/1000,2)&amp;" ppb"</f>
        <v>0</v>
      </c>
      <c r="AC100" s="38"/>
      <c r="AD100" s="31"/>
      <c r="AE100" s="39"/>
    </row>
    <row r="101" spans="1:31" ht="43.5" customHeight="1">
      <c r="A101" s="134" t="s">
        <v>626</v>
      </c>
      <c r="B101" s="42" t="s">
        <v>627</v>
      </c>
      <c r="C101" s="43" t="s">
        <v>628</v>
      </c>
      <c r="D101" s="44">
        <v>14.677</v>
      </c>
      <c r="E101" s="45">
        <v>190702</v>
      </c>
      <c r="F101" s="79">
        <v>43648</v>
      </c>
      <c r="G101" s="80" t="s">
        <v>39</v>
      </c>
      <c r="H101" s="81">
        <v>15.16</v>
      </c>
      <c r="I101" s="82" t="s">
        <v>40</v>
      </c>
      <c r="J101" s="83">
        <v>4.759</v>
      </c>
      <c r="K101" s="81">
        <v>2.67</v>
      </c>
      <c r="L101" s="82" t="s">
        <v>40</v>
      </c>
      <c r="M101" s="83">
        <v>3.583</v>
      </c>
      <c r="N101" s="81">
        <v>3.5869999999999997</v>
      </c>
      <c r="O101" s="91" t="s">
        <v>40</v>
      </c>
      <c r="P101" s="83">
        <v>0.9855</v>
      </c>
      <c r="Q101" s="81">
        <v>5.351</v>
      </c>
      <c r="R101" s="82" t="s">
        <v>40</v>
      </c>
      <c r="S101" s="83">
        <v>4.099</v>
      </c>
      <c r="T101" s="84" t="s">
        <v>629</v>
      </c>
      <c r="U101" s="82"/>
      <c r="V101" s="85"/>
      <c r="W101" s="81">
        <v>12.258</v>
      </c>
      <c r="X101" s="91" t="s">
        <v>40</v>
      </c>
      <c r="Y101" s="83">
        <v>15.23</v>
      </c>
      <c r="Z101" s="81">
        <v>269.92</v>
      </c>
      <c r="AA101" s="82" t="s">
        <v>40</v>
      </c>
      <c r="AB101" s="83">
        <v>20.03</v>
      </c>
      <c r="AC101" s="80"/>
      <c r="AD101" s="80"/>
      <c r="AE101" s="80"/>
    </row>
    <row r="102" spans="1:31" ht="43.5" customHeight="1">
      <c r="A102" s="95" t="s">
        <v>42</v>
      </c>
      <c r="B102" s="54" t="s">
        <v>630</v>
      </c>
      <c r="C102" s="64" t="s">
        <v>631</v>
      </c>
      <c r="D102" s="65"/>
      <c r="E102" s="66"/>
      <c r="F102" s="86">
        <v>43663</v>
      </c>
      <c r="G102" s="80" t="s">
        <v>44</v>
      </c>
      <c r="H102" s="117">
        <f>ROUND(H101*81/1000,2)&amp;" ppb"</f>
        <v>0</v>
      </c>
      <c r="I102" s="49" t="s">
        <v>40</v>
      </c>
      <c r="J102" s="135">
        <f>ROUND(J101*81/1000,2)&amp;" ppb"</f>
        <v>0</v>
      </c>
      <c r="K102" s="117">
        <f>ROUND(K101*81/1000,2)&amp;" ppb"</f>
        <v>0</v>
      </c>
      <c r="L102" s="49" t="s">
        <v>40</v>
      </c>
      <c r="M102" s="135">
        <f>ROUND(M101*81/1000,2)&amp;" ppb"</f>
        <v>0</v>
      </c>
      <c r="N102" s="117">
        <f>ROUND(N101*1760/1000,2)&amp;" ppb"</f>
        <v>0</v>
      </c>
      <c r="O102" s="88" t="s">
        <v>40</v>
      </c>
      <c r="P102" s="118">
        <f>ROUND(P101*1760/1000,2)&amp;" ppb"</f>
        <v>0</v>
      </c>
      <c r="Q102" s="117">
        <f>ROUND(Q101*246/1000,2)&amp;" ppb"</f>
        <v>0</v>
      </c>
      <c r="R102" s="88" t="s">
        <v>40</v>
      </c>
      <c r="S102" s="118">
        <f>ROUND(S101*246/1000,2)&amp;" ppb"</f>
        <v>0</v>
      </c>
      <c r="T102" s="117">
        <f>"&lt;"&amp;ROUND(RIGHT(T101,LEN(T101)-1)*246/1000,2)&amp;" ppb"</f>
        <v>0</v>
      </c>
      <c r="U102" s="88"/>
      <c r="V102" s="83"/>
      <c r="W102" s="81"/>
      <c r="X102" s="88"/>
      <c r="Y102" s="83"/>
      <c r="Z102" s="117">
        <f>ROUND(Z101*81/1000,2)&amp;" ppb"</f>
        <v>0</v>
      </c>
      <c r="AA102" s="49" t="s">
        <v>40</v>
      </c>
      <c r="AB102" s="135">
        <f>ROUND(AB101*81/1000,2)&amp;" ppb"</f>
        <v>0</v>
      </c>
      <c r="AC102" s="87"/>
      <c r="AD102" s="88"/>
      <c r="AE102" s="89"/>
    </row>
    <row r="103" spans="1:31" ht="33.75" customHeight="1">
      <c r="A103" s="136" t="s">
        <v>632</v>
      </c>
      <c r="B103" s="25" t="s">
        <v>633</v>
      </c>
      <c r="C103" s="26" t="s">
        <v>634</v>
      </c>
      <c r="D103" s="27">
        <v>7.75</v>
      </c>
      <c r="E103" s="28">
        <v>220509</v>
      </c>
      <c r="F103" s="110">
        <v>44690</v>
      </c>
      <c r="G103" s="12" t="s">
        <v>635</v>
      </c>
      <c r="H103" s="137"/>
      <c r="I103" s="138" t="s">
        <v>27</v>
      </c>
      <c r="J103" s="139"/>
      <c r="K103" s="137"/>
      <c r="L103" s="138" t="s">
        <v>28</v>
      </c>
      <c r="M103" s="139"/>
      <c r="N103" s="137"/>
      <c r="O103" s="138" t="s">
        <v>29</v>
      </c>
      <c r="P103" s="139"/>
      <c r="Q103" s="137"/>
      <c r="R103" s="138" t="s">
        <v>30</v>
      </c>
      <c r="S103" s="139"/>
      <c r="T103" s="140"/>
      <c r="U103" s="138" t="s">
        <v>636</v>
      </c>
      <c r="V103" s="139"/>
      <c r="W103" s="137"/>
      <c r="X103" s="138" t="s">
        <v>32</v>
      </c>
      <c r="Y103" s="139"/>
      <c r="Z103" s="137"/>
      <c r="AA103" s="138" t="s">
        <v>637</v>
      </c>
      <c r="AB103" s="139"/>
      <c r="AC103" s="141" t="s">
        <v>34</v>
      </c>
      <c r="AD103" s="141"/>
      <c r="AE103" s="141"/>
    </row>
    <row r="104" spans="1:31" ht="39" customHeight="1">
      <c r="A104" s="142" t="s">
        <v>638</v>
      </c>
      <c r="B104" s="142" t="s">
        <v>639</v>
      </c>
      <c r="C104" s="142"/>
      <c r="D104" s="142"/>
      <c r="E104" s="142"/>
      <c r="F104" s="143">
        <v>44698</v>
      </c>
      <c r="G104" s="12" t="s">
        <v>39</v>
      </c>
      <c r="H104" s="30" t="s">
        <v>640</v>
      </c>
      <c r="I104" s="31"/>
      <c r="J104" s="32"/>
      <c r="K104" s="30">
        <v>179.5</v>
      </c>
      <c r="L104" s="31" t="s">
        <v>40</v>
      </c>
      <c r="M104" s="32">
        <v>215.3</v>
      </c>
      <c r="N104" s="30">
        <v>6.796</v>
      </c>
      <c r="O104" s="31" t="s">
        <v>40</v>
      </c>
      <c r="P104" s="32">
        <v>7.752</v>
      </c>
      <c r="Q104" s="30" t="s">
        <v>641</v>
      </c>
      <c r="R104" s="31"/>
      <c r="S104" s="32"/>
      <c r="T104" s="30">
        <v>352.1</v>
      </c>
      <c r="U104" s="31" t="s">
        <v>40</v>
      </c>
      <c r="V104" s="32">
        <v>977.9</v>
      </c>
      <c r="W104" s="30" t="s">
        <v>642</v>
      </c>
      <c r="X104" s="132"/>
      <c r="Y104" s="32"/>
      <c r="Z104" s="30" t="s">
        <v>643</v>
      </c>
      <c r="AA104" s="31"/>
      <c r="AB104" s="32"/>
      <c r="AC104" s="33"/>
      <c r="AD104" s="33"/>
      <c r="AE104" s="33"/>
    </row>
    <row r="105" spans="1:31" ht="27.75" customHeight="1">
      <c r="A105" s="142"/>
      <c r="B105" s="142" t="s">
        <v>644</v>
      </c>
      <c r="C105" s="142"/>
      <c r="D105" s="142"/>
      <c r="E105" s="142"/>
      <c r="F105" s="143"/>
      <c r="G105" s="12" t="s">
        <v>44</v>
      </c>
      <c r="H105" s="125">
        <f>"&lt;"&amp;ROUND(RIGHT(H104,LEN(H104)-1)*81/1000,2)&amp;" ppb"</f>
        <v>0</v>
      </c>
      <c r="I105" s="31"/>
      <c r="J105" s="133"/>
      <c r="K105" s="125">
        <f>ROUND(K104*81/1000,2)&amp;" ppb"</f>
        <v>0</v>
      </c>
      <c r="L105" s="77" t="s">
        <v>40</v>
      </c>
      <c r="M105" s="133">
        <f>ROUND(M104*81/1000,2)&amp;" ppb"</f>
        <v>0</v>
      </c>
      <c r="N105" s="125">
        <f>ROUND(N104*1760/1000,2)&amp;" ppb"</f>
        <v>0</v>
      </c>
      <c r="O105" s="31" t="s">
        <v>40</v>
      </c>
      <c r="P105" s="133">
        <f>ROUND(P104*1760/1000,2)&amp;" ppb"</f>
        <v>0</v>
      </c>
      <c r="Q105" s="125">
        <f>"&lt;"&amp;ROUND(RIGHT(Q104,LEN(Q104)-1)*246/1000,2)&amp;" ppb"</f>
        <v>0</v>
      </c>
      <c r="R105" s="31"/>
      <c r="S105" s="133"/>
      <c r="T105" s="125">
        <f>ROUND(T104*32300/1000000,2)&amp;" ppm"</f>
        <v>0</v>
      </c>
      <c r="U105" s="31" t="s">
        <v>40</v>
      </c>
      <c r="V105" s="133">
        <f>ROUND(V104*32300/1000000,2)&amp;" ppm"</f>
        <v>0</v>
      </c>
      <c r="W105" s="38"/>
      <c r="X105" s="31"/>
      <c r="Y105" s="39"/>
      <c r="Z105" s="38"/>
      <c r="AA105" s="31"/>
      <c r="AB105" s="39"/>
      <c r="AC105" s="40"/>
      <c r="AD105" s="31"/>
      <c r="AE105" s="41"/>
    </row>
    <row r="106" spans="1:31" ht="30" customHeight="1">
      <c r="A106" s="142"/>
      <c r="B106" s="142" t="s">
        <v>645</v>
      </c>
      <c r="C106" s="142"/>
      <c r="D106" s="142"/>
      <c r="E106" s="142"/>
      <c r="F106" s="143"/>
      <c r="G106" s="144" t="s">
        <v>635</v>
      </c>
      <c r="H106" s="145" t="s">
        <v>646</v>
      </c>
      <c r="I106" s="145"/>
      <c r="J106" s="145"/>
      <c r="K106" s="137"/>
      <c r="L106" s="138" t="s">
        <v>647</v>
      </c>
      <c r="M106" s="139"/>
      <c r="N106" s="146"/>
      <c r="O106" s="138" t="s">
        <v>648</v>
      </c>
      <c r="P106" s="147"/>
      <c r="Q106" s="146"/>
      <c r="R106" s="138" t="s">
        <v>649</v>
      </c>
      <c r="S106" s="147"/>
      <c r="T106" s="140"/>
      <c r="U106" s="138"/>
      <c r="V106" s="148"/>
      <c r="W106" s="140"/>
      <c r="X106" s="138"/>
      <c r="Y106" s="148"/>
      <c r="Z106" s="140"/>
      <c r="AA106" s="138"/>
      <c r="AB106" s="148"/>
      <c r="AC106" s="137"/>
      <c r="AD106" s="138"/>
      <c r="AE106" s="139"/>
    </row>
    <row r="107" spans="1:31" ht="27" customHeight="1">
      <c r="A107" s="149"/>
      <c r="B107" s="142"/>
      <c r="C107" s="142"/>
      <c r="D107" s="142"/>
      <c r="E107" s="142"/>
      <c r="F107" s="143"/>
      <c r="G107" s="12" t="s">
        <v>39</v>
      </c>
      <c r="H107" s="30">
        <v>15815</v>
      </c>
      <c r="I107" s="132" t="s">
        <v>40</v>
      </c>
      <c r="J107" s="105">
        <v>1419</v>
      </c>
      <c r="K107" s="30">
        <v>70.713</v>
      </c>
      <c r="L107" s="132" t="s">
        <v>40</v>
      </c>
      <c r="M107" s="32">
        <v>114.1</v>
      </c>
      <c r="N107" s="30" t="s">
        <v>650</v>
      </c>
      <c r="O107" s="132"/>
      <c r="P107" s="32"/>
      <c r="Q107" s="30">
        <v>82.29</v>
      </c>
      <c r="R107" s="132" t="s">
        <v>40</v>
      </c>
      <c r="S107" s="32">
        <v>67.84</v>
      </c>
      <c r="T107" s="30"/>
      <c r="U107" s="132"/>
      <c r="V107" s="32"/>
      <c r="W107" s="38"/>
      <c r="X107" s="31"/>
      <c r="Y107" s="32"/>
      <c r="Z107" s="40"/>
      <c r="AA107" s="40"/>
      <c r="AB107" s="40"/>
      <c r="AC107" s="38"/>
      <c r="AD107" s="31"/>
      <c r="AE107" s="32"/>
    </row>
    <row r="108" spans="1:31" ht="29.25" customHeight="1">
      <c r="A108" s="150"/>
      <c r="B108" s="150"/>
      <c r="C108" s="34"/>
      <c r="D108" s="34"/>
      <c r="E108" s="34"/>
      <c r="F108" s="113"/>
      <c r="G108" s="12" t="s">
        <v>44</v>
      </c>
      <c r="H108" s="125">
        <f>ROUND(H107*81/1000,2)&amp;" ppb"</f>
        <v>0</v>
      </c>
      <c r="I108" s="77" t="s">
        <v>40</v>
      </c>
      <c r="J108" s="133">
        <f>ROUND(J107*81/1000,2)&amp;" ppb"</f>
        <v>0</v>
      </c>
      <c r="K108" s="38"/>
      <c r="L108" s="132"/>
      <c r="M108" s="39"/>
      <c r="N108" s="30"/>
      <c r="O108" s="31"/>
      <c r="P108" s="32"/>
      <c r="Q108" s="125">
        <f>ROUND(Q107*246/1000,2)&amp;" ppb"</f>
        <v>0</v>
      </c>
      <c r="R108" s="31" t="s">
        <v>40</v>
      </c>
      <c r="S108" s="133">
        <f>ROUND(S107*246/1000,2)&amp;" ppb"</f>
        <v>0</v>
      </c>
      <c r="T108" s="30"/>
      <c r="U108" s="31"/>
      <c r="V108" s="39"/>
      <c r="W108" s="30"/>
      <c r="X108" s="31"/>
      <c r="Y108" s="39"/>
      <c r="Z108" s="40"/>
      <c r="AA108" s="39"/>
      <c r="AB108" s="39"/>
      <c r="AC108" s="38"/>
      <c r="AD108" s="31"/>
      <c r="AE108" s="39"/>
    </row>
    <row r="109" spans="1:31" ht="33.75" customHeight="1">
      <c r="A109" s="151" t="s">
        <v>651</v>
      </c>
      <c r="B109" s="42" t="s">
        <v>549</v>
      </c>
      <c r="C109" s="43" t="s">
        <v>652</v>
      </c>
      <c r="D109" s="44">
        <v>13.618</v>
      </c>
      <c r="E109" s="45" t="s">
        <v>653</v>
      </c>
      <c r="F109" s="46">
        <v>44832</v>
      </c>
      <c r="G109" s="47" t="s">
        <v>635</v>
      </c>
      <c r="H109" s="137"/>
      <c r="I109" s="138" t="s">
        <v>27</v>
      </c>
      <c r="J109" s="139"/>
      <c r="K109" s="137"/>
      <c r="L109" s="138" t="s">
        <v>28</v>
      </c>
      <c r="M109" s="139"/>
      <c r="N109" s="137"/>
      <c r="O109" s="138" t="s">
        <v>29</v>
      </c>
      <c r="P109" s="139"/>
      <c r="Q109" s="137"/>
      <c r="R109" s="138" t="s">
        <v>30</v>
      </c>
      <c r="S109" s="139"/>
      <c r="T109" s="140"/>
      <c r="U109" s="138" t="s">
        <v>636</v>
      </c>
      <c r="V109" s="139"/>
      <c r="W109" s="137"/>
      <c r="X109" s="138" t="s">
        <v>32</v>
      </c>
      <c r="Y109" s="139"/>
      <c r="Z109" s="137"/>
      <c r="AA109" s="138" t="s">
        <v>637</v>
      </c>
      <c r="AB109" s="139"/>
      <c r="AC109" s="141" t="s">
        <v>34</v>
      </c>
      <c r="AD109" s="141"/>
      <c r="AE109" s="141"/>
    </row>
    <row r="110" spans="1:31" ht="39" customHeight="1">
      <c r="A110" s="152" t="s">
        <v>638</v>
      </c>
      <c r="B110" s="152" t="s">
        <v>654</v>
      </c>
      <c r="C110" s="152"/>
      <c r="D110" s="152"/>
      <c r="E110" s="152"/>
      <c r="F110" s="153">
        <v>44848</v>
      </c>
      <c r="G110" s="47" t="s">
        <v>39</v>
      </c>
      <c r="H110" s="48">
        <v>10.64</v>
      </c>
      <c r="I110" s="49" t="s">
        <v>40</v>
      </c>
      <c r="J110" s="50">
        <v>8.976</v>
      </c>
      <c r="K110" s="48">
        <v>230.6</v>
      </c>
      <c r="L110" s="49" t="s">
        <v>40</v>
      </c>
      <c r="M110" s="50">
        <v>236.8</v>
      </c>
      <c r="N110" s="48" t="s">
        <v>655</v>
      </c>
      <c r="O110" s="49"/>
      <c r="P110" s="50"/>
      <c r="Q110" s="48" t="s">
        <v>656</v>
      </c>
      <c r="R110" s="49"/>
      <c r="S110" s="50"/>
      <c r="T110" s="48">
        <v>108.14</v>
      </c>
      <c r="U110" s="49" t="s">
        <v>40</v>
      </c>
      <c r="V110" s="50">
        <v>108.6</v>
      </c>
      <c r="W110" s="48" t="s">
        <v>657</v>
      </c>
      <c r="X110" s="154"/>
      <c r="Y110" s="50"/>
      <c r="Z110" s="48" t="s">
        <v>658</v>
      </c>
      <c r="AA110" s="49"/>
      <c r="AB110" s="50"/>
      <c r="AC110" s="53"/>
      <c r="AD110" s="53"/>
      <c r="AE110" s="53"/>
    </row>
    <row r="111" spans="1:31" ht="27.75" customHeight="1">
      <c r="A111" s="152"/>
      <c r="B111" s="152" t="s">
        <v>659</v>
      </c>
      <c r="C111" s="152"/>
      <c r="D111" s="152"/>
      <c r="E111" s="152"/>
      <c r="F111" s="153"/>
      <c r="G111" s="47" t="s">
        <v>44</v>
      </c>
      <c r="H111" s="117">
        <f>ROUND(H110*81/1000,2)&amp;" ppb"</f>
        <v>0</v>
      </c>
      <c r="I111" s="88" t="s">
        <v>40</v>
      </c>
      <c r="J111" s="135">
        <f>ROUND(J110*81/1000,2)&amp;" ppb"</f>
        <v>0</v>
      </c>
      <c r="K111" s="117">
        <f>ROUND(K110*81/1000,2)&amp;" ppb"</f>
        <v>0</v>
      </c>
      <c r="L111" s="88" t="s">
        <v>40</v>
      </c>
      <c r="M111" s="135">
        <f>ROUND(M110*81/1000,2)&amp;" ppb"</f>
        <v>0</v>
      </c>
      <c r="N111" s="117">
        <f>"&lt;"&amp;ROUND(RIGHT(N110,LEN(N110)-1)*1760/1000,2)&amp;" ppb"</f>
        <v>0</v>
      </c>
      <c r="O111" s="88"/>
      <c r="P111" s="135"/>
      <c r="Q111" s="117">
        <f>"&lt;"&amp;ROUND(RIGHT(Q110,LEN(Q110)-1)*246/1000,2)&amp;" ppb"</f>
        <v>0</v>
      </c>
      <c r="R111" s="49"/>
      <c r="S111" s="135"/>
      <c r="T111" s="117">
        <f>ROUND(T110*32300/1000000,2)&amp;" ppm"</f>
        <v>0</v>
      </c>
      <c r="U111" s="49" t="s">
        <v>40</v>
      </c>
      <c r="V111" s="135">
        <f>ROUND(V110*32300/1000000,2)&amp;" ppm"</f>
        <v>0</v>
      </c>
      <c r="W111" s="57"/>
      <c r="X111" s="49"/>
      <c r="Y111" s="58"/>
      <c r="Z111" s="57"/>
      <c r="AA111" s="49"/>
      <c r="AB111" s="58"/>
      <c r="AC111" s="59"/>
      <c r="AD111" s="49"/>
      <c r="AE111" s="60"/>
    </row>
    <row r="112" spans="1:31" ht="30" customHeight="1">
      <c r="A112" s="152"/>
      <c r="B112" s="152" t="s">
        <v>645</v>
      </c>
      <c r="C112" s="152"/>
      <c r="D112" s="152"/>
      <c r="E112" s="152"/>
      <c r="F112" s="153"/>
      <c r="G112" s="155" t="s">
        <v>635</v>
      </c>
      <c r="H112" s="145" t="s">
        <v>646</v>
      </c>
      <c r="I112" s="145"/>
      <c r="J112" s="145"/>
      <c r="K112" s="137"/>
      <c r="L112" s="138" t="s">
        <v>647</v>
      </c>
      <c r="M112" s="139"/>
      <c r="N112" s="146"/>
      <c r="O112" s="138" t="s">
        <v>648</v>
      </c>
      <c r="P112" s="147"/>
      <c r="Q112" s="146"/>
      <c r="R112" s="138" t="s">
        <v>649</v>
      </c>
      <c r="S112" s="147"/>
      <c r="T112" s="140"/>
      <c r="U112" s="138"/>
      <c r="V112" s="148"/>
      <c r="W112" s="140"/>
      <c r="X112" s="138"/>
      <c r="Y112" s="148"/>
      <c r="Z112" s="140"/>
      <c r="AA112" s="138"/>
      <c r="AB112" s="148"/>
      <c r="AC112" s="137"/>
      <c r="AD112" s="138"/>
      <c r="AE112" s="139"/>
    </row>
    <row r="113" spans="1:31" ht="27" customHeight="1">
      <c r="A113" s="156"/>
      <c r="B113" s="152"/>
      <c r="C113" s="152"/>
      <c r="D113" s="152"/>
      <c r="E113" s="152"/>
      <c r="F113" s="153"/>
      <c r="G113" s="47" t="s">
        <v>39</v>
      </c>
      <c r="H113" s="48">
        <v>375250</v>
      </c>
      <c r="I113" s="154" t="s">
        <v>40</v>
      </c>
      <c r="J113" s="50">
        <v>21320</v>
      </c>
      <c r="K113" s="48" t="s">
        <v>660</v>
      </c>
      <c r="L113" s="154"/>
      <c r="M113" s="50"/>
      <c r="N113" s="48" t="s">
        <v>661</v>
      </c>
      <c r="O113" s="154"/>
      <c r="P113" s="50"/>
      <c r="Q113" s="48">
        <v>39.59</v>
      </c>
      <c r="R113" s="154" t="s">
        <v>40</v>
      </c>
      <c r="S113" s="50">
        <v>15.96</v>
      </c>
      <c r="T113" s="48"/>
      <c r="U113" s="154"/>
      <c r="V113" s="50"/>
      <c r="W113" s="57"/>
      <c r="X113" s="49"/>
      <c r="Y113" s="50"/>
      <c r="Z113" s="59"/>
      <c r="AA113" s="59"/>
      <c r="AB113" s="59"/>
      <c r="AC113" s="57"/>
      <c r="AD113" s="49"/>
      <c r="AE113" s="50"/>
    </row>
    <row r="114" spans="1:31" ht="29.25" customHeight="1">
      <c r="A114" s="157"/>
      <c r="B114" s="157"/>
      <c r="C114" s="54"/>
      <c r="D114" s="54"/>
      <c r="E114" s="54"/>
      <c r="F114" s="56"/>
      <c r="G114" s="47" t="s">
        <v>44</v>
      </c>
      <c r="H114" s="117">
        <f>ROUND(H113*81/1000000,2)&amp;" ppm"</f>
        <v>0</v>
      </c>
      <c r="I114" s="88" t="s">
        <v>40</v>
      </c>
      <c r="J114" s="135">
        <f>ROUND(J113*81/1000000,2)&amp;" ppm"</f>
        <v>0</v>
      </c>
      <c r="K114" s="57"/>
      <c r="L114" s="154"/>
      <c r="M114" s="58"/>
      <c r="N114" s="48"/>
      <c r="O114" s="49"/>
      <c r="P114" s="50"/>
      <c r="Q114" s="117">
        <f>ROUND(Q113*246/1000,2)&amp;" ppb"</f>
        <v>0</v>
      </c>
      <c r="R114" s="49" t="s">
        <v>40</v>
      </c>
      <c r="S114" s="135">
        <f>ROUND(S113*246/1000,2)&amp;" ppb"</f>
        <v>0</v>
      </c>
      <c r="T114" s="48"/>
      <c r="U114" s="49"/>
      <c r="V114" s="58"/>
      <c r="W114" s="48"/>
      <c r="X114" s="49"/>
      <c r="Y114" s="58"/>
      <c r="Z114" s="59"/>
      <c r="AA114" s="58"/>
      <c r="AB114" s="58"/>
      <c r="AC114" s="57"/>
      <c r="AD114" s="49"/>
      <c r="AE114" s="58"/>
    </row>
    <row r="115" spans="1:31" ht="33.75" customHeight="1">
      <c r="A115" s="158" t="s">
        <v>662</v>
      </c>
      <c r="B115" s="25" t="s">
        <v>663</v>
      </c>
      <c r="C115" s="26" t="s">
        <v>664</v>
      </c>
      <c r="D115" s="27">
        <v>13.566</v>
      </c>
      <c r="E115" s="28" t="s">
        <v>665</v>
      </c>
      <c r="F115" s="110">
        <v>44874</v>
      </c>
      <c r="G115" s="12" t="s">
        <v>635</v>
      </c>
      <c r="H115" s="137"/>
      <c r="I115" s="138" t="s">
        <v>27</v>
      </c>
      <c r="J115" s="139"/>
      <c r="K115" s="137"/>
      <c r="L115" s="138" t="s">
        <v>28</v>
      </c>
      <c r="M115" s="139"/>
      <c r="N115" s="137"/>
      <c r="O115" s="138" t="s">
        <v>29</v>
      </c>
      <c r="P115" s="139"/>
      <c r="Q115" s="137"/>
      <c r="R115" s="138" t="s">
        <v>30</v>
      </c>
      <c r="S115" s="139"/>
      <c r="T115" s="140"/>
      <c r="U115" s="138" t="s">
        <v>636</v>
      </c>
      <c r="V115" s="139"/>
      <c r="W115" s="137"/>
      <c r="X115" s="138" t="s">
        <v>32</v>
      </c>
      <c r="Y115" s="139"/>
      <c r="Z115" s="137"/>
      <c r="AA115" s="138" t="s">
        <v>637</v>
      </c>
      <c r="AB115" s="139"/>
      <c r="AC115" s="141" t="s">
        <v>34</v>
      </c>
      <c r="AD115" s="141"/>
      <c r="AE115" s="141"/>
    </row>
    <row r="116" spans="1:31" ht="28.5" customHeight="1">
      <c r="A116" s="142" t="s">
        <v>666</v>
      </c>
      <c r="B116" s="142" t="s">
        <v>667</v>
      </c>
      <c r="C116" s="142"/>
      <c r="D116" s="142"/>
      <c r="E116" s="142"/>
      <c r="F116" s="143">
        <v>44888</v>
      </c>
      <c r="G116" s="12" t="s">
        <v>39</v>
      </c>
      <c r="H116" s="30" t="s">
        <v>668</v>
      </c>
      <c r="I116" s="31"/>
      <c r="J116" s="32"/>
      <c r="K116" s="30" t="s">
        <v>669</v>
      </c>
      <c r="L116" s="31"/>
      <c r="M116" s="32"/>
      <c r="N116" s="30">
        <v>0.3264</v>
      </c>
      <c r="O116" s="31" t="s">
        <v>40</v>
      </c>
      <c r="P116" s="32">
        <v>0.2677</v>
      </c>
      <c r="Q116" s="30">
        <v>10.65</v>
      </c>
      <c r="R116" s="31" t="s">
        <v>40</v>
      </c>
      <c r="S116" s="32">
        <v>1.524</v>
      </c>
      <c r="T116" s="30" t="s">
        <v>670</v>
      </c>
      <c r="U116" s="31"/>
      <c r="V116" s="32"/>
      <c r="W116" s="30" t="s">
        <v>671</v>
      </c>
      <c r="X116" s="132"/>
      <c r="Y116" s="32"/>
      <c r="Z116" s="30" t="s">
        <v>672</v>
      </c>
      <c r="AA116" s="31"/>
      <c r="AB116" s="32"/>
      <c r="AC116" s="33"/>
      <c r="AD116" s="33"/>
      <c r="AE116" s="33"/>
    </row>
    <row r="117" spans="1:31" ht="27.75" customHeight="1">
      <c r="A117" s="142"/>
      <c r="B117" s="142" t="s">
        <v>673</v>
      </c>
      <c r="C117" s="142"/>
      <c r="D117" s="142"/>
      <c r="E117" s="142"/>
      <c r="F117" s="143"/>
      <c r="G117" s="12" t="s">
        <v>44</v>
      </c>
      <c r="H117" s="125">
        <f>"&lt;"&amp;ROUND(RIGHT(H116,LEN(H116)-1)*81/1000,2)&amp;" ppb"</f>
        <v>0</v>
      </c>
      <c r="I117" s="31"/>
      <c r="J117" s="133"/>
      <c r="K117" s="125">
        <f>"&lt;"&amp;ROUND(RIGHT(K116,LEN(K116)-1)*81/1000,2)&amp;" ppb"</f>
        <v>0</v>
      </c>
      <c r="L117" s="31"/>
      <c r="M117" s="133"/>
      <c r="N117" s="125">
        <f>ROUND(N116*1760/1000,2)&amp;" ppb"</f>
        <v>0</v>
      </c>
      <c r="O117" s="31" t="s">
        <v>40</v>
      </c>
      <c r="P117" s="133">
        <f>ROUND(P116*1760/1000,2)&amp;" ppb"</f>
        <v>0</v>
      </c>
      <c r="Q117" s="125">
        <f>ROUND(Q116*246/1000,2)&amp;" ppb"</f>
        <v>0</v>
      </c>
      <c r="R117" s="31" t="s">
        <v>40</v>
      </c>
      <c r="S117" s="133">
        <f>ROUND(S116*246/1000,2)&amp;" ppb"</f>
        <v>0</v>
      </c>
      <c r="T117" s="125">
        <f>"&lt;"&amp;ROUND(RIGHT(T116,LEN(T116)-1)*32300/1000000,2)&amp;" ppm"</f>
        <v>0</v>
      </c>
      <c r="U117" s="31"/>
      <c r="V117" s="133"/>
      <c r="W117" s="38"/>
      <c r="X117" s="31"/>
      <c r="Y117" s="39"/>
      <c r="Z117" s="38"/>
      <c r="AA117" s="31"/>
      <c r="AB117" s="39"/>
      <c r="AC117" s="40"/>
      <c r="AD117" s="31"/>
      <c r="AE117" s="41"/>
    </row>
    <row r="118" spans="1:31" ht="30" customHeight="1">
      <c r="A118" s="142"/>
      <c r="B118" s="142"/>
      <c r="C118" s="142"/>
      <c r="D118" s="142"/>
      <c r="E118" s="142"/>
      <c r="F118" s="143"/>
      <c r="G118" s="12" t="s">
        <v>635</v>
      </c>
      <c r="H118" s="145" t="s">
        <v>646</v>
      </c>
      <c r="I118" s="145"/>
      <c r="J118" s="145"/>
      <c r="K118" s="137"/>
      <c r="L118" s="138" t="s">
        <v>647</v>
      </c>
      <c r="M118" s="139"/>
      <c r="N118" s="146"/>
      <c r="O118" s="138" t="s">
        <v>648</v>
      </c>
      <c r="P118" s="147"/>
      <c r="Q118" s="146"/>
      <c r="R118" s="138" t="s">
        <v>649</v>
      </c>
      <c r="S118" s="147"/>
      <c r="T118" s="140"/>
      <c r="U118" s="138" t="s">
        <v>674</v>
      </c>
      <c r="V118" s="148"/>
      <c r="W118" s="140"/>
      <c r="X118" s="138" t="s">
        <v>675</v>
      </c>
      <c r="Y118" s="148"/>
      <c r="Z118" s="140"/>
      <c r="AA118" s="138"/>
      <c r="AB118" s="148"/>
      <c r="AC118" s="137"/>
      <c r="AD118" s="138"/>
      <c r="AE118" s="139"/>
    </row>
    <row r="119" spans="1:31" ht="27" customHeight="1">
      <c r="A119" s="149"/>
      <c r="B119" s="142"/>
      <c r="C119" s="142"/>
      <c r="D119" s="142"/>
      <c r="E119" s="142"/>
      <c r="F119" s="143"/>
      <c r="G119" s="12" t="s">
        <v>39</v>
      </c>
      <c r="H119" s="30" t="s">
        <v>676</v>
      </c>
      <c r="I119" s="132"/>
      <c r="J119" s="105"/>
      <c r="K119" s="30">
        <v>6.5468</v>
      </c>
      <c r="L119" s="132" t="s">
        <v>40</v>
      </c>
      <c r="M119" s="32">
        <v>5.548</v>
      </c>
      <c r="N119" s="30">
        <v>3.4212</v>
      </c>
      <c r="O119" s="132" t="s">
        <v>40</v>
      </c>
      <c r="P119" s="32">
        <v>1.054</v>
      </c>
      <c r="Q119" s="30">
        <v>5.23</v>
      </c>
      <c r="R119" s="132" t="s">
        <v>40</v>
      </c>
      <c r="S119" s="32">
        <v>2.023</v>
      </c>
      <c r="T119" s="30">
        <v>0.8592</v>
      </c>
      <c r="U119" s="31" t="s">
        <v>40</v>
      </c>
      <c r="V119" s="32">
        <v>0.68</v>
      </c>
      <c r="W119" s="30">
        <v>2.5378</v>
      </c>
      <c r="X119" s="31" t="s">
        <v>40</v>
      </c>
      <c r="Y119" s="32">
        <v>0.945</v>
      </c>
      <c r="Z119" s="40"/>
      <c r="AA119" s="40"/>
      <c r="AB119" s="40"/>
      <c r="AC119" s="38"/>
      <c r="AD119" s="31"/>
      <c r="AE119" s="32"/>
    </row>
    <row r="120" spans="1:31" ht="29.25" customHeight="1">
      <c r="A120" s="150"/>
      <c r="B120" s="150"/>
      <c r="C120" s="34"/>
      <c r="D120" s="34"/>
      <c r="E120" s="34"/>
      <c r="F120" s="113"/>
      <c r="G120" s="12" t="s">
        <v>44</v>
      </c>
      <c r="H120" s="125">
        <f>"&lt;"&amp;ROUND(RIGHT(H119,LEN(H119)-1)*81/1000,2)&amp;" ppb"</f>
        <v>0</v>
      </c>
      <c r="I120" s="31"/>
      <c r="J120" s="133"/>
      <c r="K120" s="38"/>
      <c r="L120" s="132"/>
      <c r="M120" s="39"/>
      <c r="N120" s="30"/>
      <c r="O120" s="31"/>
      <c r="P120" s="32"/>
      <c r="Q120" s="125">
        <f>ROUND(Q119*246/1000,2)&amp;" ppb"</f>
        <v>0</v>
      </c>
      <c r="R120" s="31" t="s">
        <v>40</v>
      </c>
      <c r="S120" s="133">
        <f>ROUND(S119*246/1000,2)&amp;" ppb"</f>
        <v>0</v>
      </c>
      <c r="T120" s="38"/>
      <c r="U120" s="39"/>
      <c r="V120" s="39"/>
      <c r="W120" s="30"/>
      <c r="X120" s="31"/>
      <c r="Y120" s="39"/>
      <c r="Z120" s="40"/>
      <c r="AA120" s="39"/>
      <c r="AB120" s="39"/>
      <c r="AC120" s="38"/>
      <c r="AD120" s="31"/>
      <c r="AE120" s="39"/>
    </row>
    <row r="121" spans="1:31" ht="33.75" customHeight="1">
      <c r="A121" s="159" t="s">
        <v>677</v>
      </c>
      <c r="B121" s="42" t="s">
        <v>678</v>
      </c>
      <c r="C121" s="43" t="s">
        <v>679</v>
      </c>
      <c r="D121" s="44">
        <v>6.841</v>
      </c>
      <c r="E121" s="45" t="s">
        <v>680</v>
      </c>
      <c r="F121" s="46">
        <v>44888</v>
      </c>
      <c r="G121" s="47" t="s">
        <v>635</v>
      </c>
      <c r="H121" s="137"/>
      <c r="I121" s="138" t="s">
        <v>27</v>
      </c>
      <c r="J121" s="139"/>
      <c r="K121" s="137"/>
      <c r="L121" s="138" t="s">
        <v>28</v>
      </c>
      <c r="M121" s="139"/>
      <c r="N121" s="137"/>
      <c r="O121" s="138" t="s">
        <v>29</v>
      </c>
      <c r="P121" s="139"/>
      <c r="Q121" s="137"/>
      <c r="R121" s="138" t="s">
        <v>30</v>
      </c>
      <c r="S121" s="139"/>
      <c r="T121" s="140"/>
      <c r="U121" s="138" t="s">
        <v>636</v>
      </c>
      <c r="V121" s="139"/>
      <c r="W121" s="137"/>
      <c r="X121" s="138" t="s">
        <v>32</v>
      </c>
      <c r="Y121" s="139"/>
      <c r="Z121" s="137"/>
      <c r="AA121" s="138" t="s">
        <v>637</v>
      </c>
      <c r="AB121" s="139"/>
      <c r="AC121" s="141" t="s">
        <v>34</v>
      </c>
      <c r="AD121" s="141"/>
      <c r="AE121" s="141"/>
    </row>
    <row r="122" spans="1:31" ht="28.5" customHeight="1">
      <c r="A122" s="152" t="s">
        <v>666</v>
      </c>
      <c r="B122" s="160" t="s">
        <v>681</v>
      </c>
      <c r="C122" s="152"/>
      <c r="D122" s="152"/>
      <c r="E122" s="152"/>
      <c r="F122" s="153">
        <v>44895</v>
      </c>
      <c r="G122" s="47" t="s">
        <v>39</v>
      </c>
      <c r="H122" s="48" t="s">
        <v>682</v>
      </c>
      <c r="I122" s="49"/>
      <c r="J122" s="50"/>
      <c r="K122" s="48" t="s">
        <v>683</v>
      </c>
      <c r="L122" s="49"/>
      <c r="M122" s="50"/>
      <c r="N122" s="48">
        <v>0.9225</v>
      </c>
      <c r="O122" s="49" t="s">
        <v>40</v>
      </c>
      <c r="P122" s="50">
        <v>0.3649</v>
      </c>
      <c r="Q122" s="48">
        <v>2.173</v>
      </c>
      <c r="R122" s="49" t="s">
        <v>40</v>
      </c>
      <c r="S122" s="50">
        <v>1.562</v>
      </c>
      <c r="T122" s="48">
        <v>115.33</v>
      </c>
      <c r="U122" s="49" t="s">
        <v>40</v>
      </c>
      <c r="V122" s="50">
        <v>63.56</v>
      </c>
      <c r="W122" s="48" t="s">
        <v>684</v>
      </c>
      <c r="X122" s="154"/>
      <c r="Y122" s="50"/>
      <c r="Z122" s="48" t="s">
        <v>685</v>
      </c>
      <c r="AA122" s="49"/>
      <c r="AB122" s="50"/>
      <c r="AC122" s="53"/>
      <c r="AD122" s="53"/>
      <c r="AE122" s="53"/>
    </row>
    <row r="123" spans="1:31" ht="27.75" customHeight="1">
      <c r="A123" s="152"/>
      <c r="B123" s="152" t="s">
        <v>673</v>
      </c>
      <c r="C123" s="152"/>
      <c r="D123" s="152"/>
      <c r="E123" s="152"/>
      <c r="F123" s="153"/>
      <c r="G123" s="47" t="s">
        <v>44</v>
      </c>
      <c r="H123" s="117">
        <f>"&lt;"&amp;ROUND(RIGHT(H122,LEN(H122)-1)*81/1000,2)&amp;" ppb"</f>
        <v>0</v>
      </c>
      <c r="I123" s="49"/>
      <c r="J123" s="135"/>
      <c r="K123" s="117">
        <f>"&lt;"&amp;ROUND(RIGHT(K122,LEN(K122)-1)*81/1000,2)&amp;" ppb"</f>
        <v>0</v>
      </c>
      <c r="L123" s="49"/>
      <c r="M123" s="135"/>
      <c r="N123" s="117">
        <f>ROUND(N122*1760/1000,2)&amp;" ppb"</f>
        <v>0</v>
      </c>
      <c r="O123" s="49" t="s">
        <v>40</v>
      </c>
      <c r="P123" s="135">
        <f>ROUND(P122*1760/1000,2)&amp;" ppb"</f>
        <v>0</v>
      </c>
      <c r="Q123" s="117">
        <f>ROUND(Q122*246/1000,2)&amp;" ppb"</f>
        <v>0</v>
      </c>
      <c r="R123" s="49" t="s">
        <v>40</v>
      </c>
      <c r="S123" s="135">
        <f>ROUND(S122*246/1000,2)&amp;" ppb"</f>
        <v>0</v>
      </c>
      <c r="T123" s="117">
        <f>ROUND(T122*32300/1000000,2)&amp;" ppm"</f>
        <v>0</v>
      </c>
      <c r="U123" s="49" t="s">
        <v>40</v>
      </c>
      <c r="V123" s="135">
        <f>ROUND(V122*32300/1000000,2)&amp;" ppm"</f>
        <v>0</v>
      </c>
      <c r="W123" s="57"/>
      <c r="X123" s="49"/>
      <c r="Y123" s="58"/>
      <c r="Z123" s="57"/>
      <c r="AA123" s="49"/>
      <c r="AB123" s="58"/>
      <c r="AC123" s="59"/>
      <c r="AD123" s="49"/>
      <c r="AE123" s="60"/>
    </row>
    <row r="124" spans="1:31" ht="30" customHeight="1">
      <c r="A124" s="152"/>
      <c r="B124" s="152"/>
      <c r="C124" s="152"/>
      <c r="D124" s="152"/>
      <c r="E124" s="152"/>
      <c r="F124" s="153"/>
      <c r="G124" s="47" t="s">
        <v>635</v>
      </c>
      <c r="H124" s="145" t="s">
        <v>646</v>
      </c>
      <c r="I124" s="145"/>
      <c r="J124" s="145"/>
      <c r="K124" s="137"/>
      <c r="L124" s="138" t="s">
        <v>647</v>
      </c>
      <c r="M124" s="139"/>
      <c r="N124" s="146"/>
      <c r="O124" s="138" t="s">
        <v>648</v>
      </c>
      <c r="P124" s="147"/>
      <c r="Q124" s="146"/>
      <c r="R124" s="138" t="s">
        <v>649</v>
      </c>
      <c r="S124" s="147"/>
      <c r="T124" s="140"/>
      <c r="U124" s="138" t="s">
        <v>674</v>
      </c>
      <c r="V124" s="148"/>
      <c r="W124" s="140"/>
      <c r="X124" s="138" t="s">
        <v>675</v>
      </c>
      <c r="Y124" s="148"/>
      <c r="Z124" s="140"/>
      <c r="AA124" s="138"/>
      <c r="AB124" s="148"/>
      <c r="AC124" s="137"/>
      <c r="AD124" s="138"/>
      <c r="AE124" s="139"/>
    </row>
    <row r="125" spans="1:31" ht="27" customHeight="1">
      <c r="A125" s="156"/>
      <c r="B125" s="152"/>
      <c r="C125" s="152"/>
      <c r="D125" s="152"/>
      <c r="E125" s="152"/>
      <c r="F125" s="153"/>
      <c r="G125" s="47" t="s">
        <v>39</v>
      </c>
      <c r="H125" s="48" t="s">
        <v>686</v>
      </c>
      <c r="I125" s="154"/>
      <c r="J125" s="161"/>
      <c r="K125" s="48" t="s">
        <v>687</v>
      </c>
      <c r="L125" s="154"/>
      <c r="M125" s="161"/>
      <c r="N125" s="48">
        <v>4.2869</v>
      </c>
      <c r="O125" s="154" t="s">
        <v>40</v>
      </c>
      <c r="P125" s="50">
        <v>2.302</v>
      </c>
      <c r="Q125" s="48">
        <v>9.204</v>
      </c>
      <c r="R125" s="154" t="s">
        <v>40</v>
      </c>
      <c r="S125" s="50">
        <v>2.853</v>
      </c>
      <c r="T125" s="48">
        <v>1.331</v>
      </c>
      <c r="U125" s="49" t="s">
        <v>40</v>
      </c>
      <c r="V125" s="50">
        <v>0.8092</v>
      </c>
      <c r="W125" s="48">
        <v>2.4025</v>
      </c>
      <c r="X125" s="49" t="s">
        <v>40</v>
      </c>
      <c r="Y125" s="50">
        <v>1.622</v>
      </c>
      <c r="Z125" s="59"/>
      <c r="AA125" s="59"/>
      <c r="AB125" s="59"/>
      <c r="AC125" s="57"/>
      <c r="AD125" s="49"/>
      <c r="AE125" s="50"/>
    </row>
    <row r="126" spans="1:31" ht="30" customHeight="1">
      <c r="A126" s="157"/>
      <c r="B126" s="157"/>
      <c r="C126" s="54"/>
      <c r="D126" s="54"/>
      <c r="E126" s="54"/>
      <c r="F126" s="56"/>
      <c r="G126" s="47" t="s">
        <v>44</v>
      </c>
      <c r="H126" s="117">
        <f>"&lt;"&amp;ROUND(RIGHT(H125,LEN(H125)-1)*81/1000,2)&amp;" ppb"</f>
        <v>0</v>
      </c>
      <c r="I126" s="49"/>
      <c r="J126" s="135"/>
      <c r="K126" s="57"/>
      <c r="L126" s="154"/>
      <c r="M126" s="58"/>
      <c r="N126" s="48"/>
      <c r="O126" s="49"/>
      <c r="P126" s="50"/>
      <c r="Q126" s="117">
        <f>ROUND(Q125*246/1000,2)&amp;" ppb"</f>
        <v>0</v>
      </c>
      <c r="R126" s="49" t="s">
        <v>40</v>
      </c>
      <c r="S126" s="135">
        <f>ROUND(S125*246/1000,2)&amp;" ppb"</f>
        <v>0</v>
      </c>
      <c r="T126" s="57"/>
      <c r="U126" s="58"/>
      <c r="V126" s="58"/>
      <c r="W126" s="48"/>
      <c r="X126" s="49"/>
      <c r="Y126" s="58"/>
      <c r="Z126" s="59"/>
      <c r="AA126" s="58"/>
      <c r="AB126" s="58"/>
      <c r="AC126" s="57"/>
      <c r="AD126" s="49"/>
      <c r="AE126" s="58"/>
    </row>
    <row r="127" spans="1:31" ht="33.75" customHeight="1">
      <c r="A127" s="158" t="s">
        <v>688</v>
      </c>
      <c r="B127" s="25" t="s">
        <v>689</v>
      </c>
      <c r="C127" s="26" t="s">
        <v>690</v>
      </c>
      <c r="D127" s="27">
        <v>6.862</v>
      </c>
      <c r="E127" s="28" t="s">
        <v>691</v>
      </c>
      <c r="F127" s="110">
        <v>44895</v>
      </c>
      <c r="G127" s="12" t="s">
        <v>635</v>
      </c>
      <c r="H127" s="137"/>
      <c r="I127" s="138" t="s">
        <v>27</v>
      </c>
      <c r="J127" s="139"/>
      <c r="K127" s="137"/>
      <c r="L127" s="138" t="s">
        <v>28</v>
      </c>
      <c r="M127" s="139"/>
      <c r="N127" s="137"/>
      <c r="O127" s="138" t="s">
        <v>29</v>
      </c>
      <c r="P127" s="139"/>
      <c r="Q127" s="137"/>
      <c r="R127" s="138" t="s">
        <v>30</v>
      </c>
      <c r="S127" s="139"/>
      <c r="T127" s="140"/>
      <c r="U127" s="138" t="s">
        <v>636</v>
      </c>
      <c r="V127" s="139"/>
      <c r="W127" s="137"/>
      <c r="X127" s="138" t="s">
        <v>32</v>
      </c>
      <c r="Y127" s="139"/>
      <c r="Z127" s="137"/>
      <c r="AA127" s="138" t="s">
        <v>637</v>
      </c>
      <c r="AB127" s="139"/>
      <c r="AC127" s="141" t="s">
        <v>34</v>
      </c>
      <c r="AD127" s="141"/>
      <c r="AE127" s="141"/>
    </row>
    <row r="128" spans="1:31" ht="28.5" customHeight="1">
      <c r="A128" s="142" t="s">
        <v>666</v>
      </c>
      <c r="B128" s="162" t="s">
        <v>681</v>
      </c>
      <c r="C128" s="142"/>
      <c r="D128" s="142"/>
      <c r="E128" s="142"/>
      <c r="F128" s="143">
        <v>44902</v>
      </c>
      <c r="G128" s="12" t="s">
        <v>39</v>
      </c>
      <c r="H128" s="30">
        <v>14870</v>
      </c>
      <c r="I128" s="31" t="s">
        <v>40</v>
      </c>
      <c r="J128" s="32">
        <v>330.6</v>
      </c>
      <c r="K128" s="30">
        <v>40070</v>
      </c>
      <c r="L128" s="31" t="s">
        <v>40</v>
      </c>
      <c r="M128" s="32">
        <v>1910</v>
      </c>
      <c r="N128" s="30">
        <v>1051</v>
      </c>
      <c r="O128" s="31" t="s">
        <v>40</v>
      </c>
      <c r="P128" s="32">
        <v>24.73</v>
      </c>
      <c r="Q128" s="30">
        <v>8635</v>
      </c>
      <c r="R128" s="31" t="s">
        <v>40</v>
      </c>
      <c r="S128" s="32">
        <v>244.9</v>
      </c>
      <c r="T128" s="30">
        <v>79438</v>
      </c>
      <c r="U128" s="31" t="s">
        <v>40</v>
      </c>
      <c r="V128" s="32">
        <v>4206</v>
      </c>
      <c r="W128" s="30" t="s">
        <v>692</v>
      </c>
      <c r="X128" s="132"/>
      <c r="Y128" s="32"/>
      <c r="Z128" s="30" t="s">
        <v>693</v>
      </c>
      <c r="AA128" s="31"/>
      <c r="AB128" s="32"/>
      <c r="AC128" s="33"/>
      <c r="AD128" s="33"/>
      <c r="AE128" s="33"/>
    </row>
    <row r="129" spans="1:31" ht="27.75" customHeight="1">
      <c r="A129" s="142"/>
      <c r="B129" s="142" t="s">
        <v>673</v>
      </c>
      <c r="C129" s="142"/>
      <c r="D129" s="142"/>
      <c r="E129" s="142"/>
      <c r="F129" s="143"/>
      <c r="G129" s="12" t="s">
        <v>44</v>
      </c>
      <c r="H129" s="125">
        <f>ROUND(H128*81/1000,2)&amp;" ppb"</f>
        <v>0</v>
      </c>
      <c r="I129" s="77" t="s">
        <v>40</v>
      </c>
      <c r="J129" s="133">
        <f>ROUND(J128*81/1000,2)&amp;" ppb"</f>
        <v>0</v>
      </c>
      <c r="K129" s="125">
        <f>ROUND(K128*81/1000,2)&amp;" ppb"</f>
        <v>0</v>
      </c>
      <c r="L129" s="77" t="s">
        <v>40</v>
      </c>
      <c r="M129" s="133">
        <f>ROUND(M128*81/1000,2)&amp;" ppb"</f>
        <v>0</v>
      </c>
      <c r="N129" s="125">
        <f>ROUND(N128*1760/1000,2)&amp;" ppb"</f>
        <v>0</v>
      </c>
      <c r="O129" s="31" t="s">
        <v>40</v>
      </c>
      <c r="P129" s="133">
        <f>ROUND(P128*1760/1000,2)&amp;" ppb"</f>
        <v>0</v>
      </c>
      <c r="Q129" s="125">
        <f>ROUND(Q128*246/1000,2)&amp;" ppb"</f>
        <v>0</v>
      </c>
      <c r="R129" s="31" t="s">
        <v>40</v>
      </c>
      <c r="S129" s="133">
        <f>ROUND(S128*246/1000,2)&amp;" ppb"</f>
        <v>0</v>
      </c>
      <c r="T129" s="125">
        <f>ROUND(T128*32300/1000000,2)&amp;" ppm"</f>
        <v>0</v>
      </c>
      <c r="U129" s="31" t="s">
        <v>40</v>
      </c>
      <c r="V129" s="133">
        <f>ROUND(V128*32300/1000000,2)&amp;" ppm"</f>
        <v>0</v>
      </c>
      <c r="W129" s="38"/>
      <c r="X129" s="31"/>
      <c r="Y129" s="39"/>
      <c r="Z129" s="38"/>
      <c r="AA129" s="31"/>
      <c r="AB129" s="39"/>
      <c r="AC129" s="40"/>
      <c r="AD129" s="31"/>
      <c r="AE129" s="41"/>
    </row>
    <row r="130" spans="1:31" ht="30" customHeight="1">
      <c r="A130" s="142"/>
      <c r="B130" s="142"/>
      <c r="C130" s="142"/>
      <c r="D130" s="142"/>
      <c r="E130" s="142"/>
      <c r="F130" s="143"/>
      <c r="G130" s="12" t="s">
        <v>635</v>
      </c>
      <c r="H130" s="145" t="s">
        <v>646</v>
      </c>
      <c r="I130" s="145"/>
      <c r="J130" s="145"/>
      <c r="K130" s="137"/>
      <c r="L130" s="138" t="s">
        <v>647</v>
      </c>
      <c r="M130" s="139"/>
      <c r="N130" s="146"/>
      <c r="O130" s="138" t="s">
        <v>648</v>
      </c>
      <c r="P130" s="147"/>
      <c r="Q130" s="146"/>
      <c r="R130" s="138" t="s">
        <v>649</v>
      </c>
      <c r="S130" s="147"/>
      <c r="T130" s="140"/>
      <c r="U130" s="138" t="s">
        <v>674</v>
      </c>
      <c r="V130" s="148"/>
      <c r="W130" s="140"/>
      <c r="X130" s="138" t="s">
        <v>675</v>
      </c>
      <c r="Y130" s="148"/>
      <c r="Z130" s="140"/>
      <c r="AA130" s="138"/>
      <c r="AB130" s="148"/>
      <c r="AC130" s="137"/>
      <c r="AD130" s="138"/>
      <c r="AE130" s="139"/>
    </row>
    <row r="131" spans="1:31" ht="27" customHeight="1">
      <c r="A131" s="149"/>
      <c r="B131" s="142"/>
      <c r="C131" s="142"/>
      <c r="D131" s="142"/>
      <c r="E131" s="142"/>
      <c r="F131" s="143"/>
      <c r="G131" s="12" t="s">
        <v>39</v>
      </c>
      <c r="H131" s="30">
        <v>73510</v>
      </c>
      <c r="I131" s="132" t="s">
        <v>40</v>
      </c>
      <c r="J131" s="105">
        <v>4452</v>
      </c>
      <c r="K131" s="30" t="s">
        <v>694</v>
      </c>
      <c r="L131" s="132"/>
      <c r="M131" s="105"/>
      <c r="N131" s="30">
        <v>105.72</v>
      </c>
      <c r="O131" s="132" t="s">
        <v>40</v>
      </c>
      <c r="P131" s="32">
        <v>34.27</v>
      </c>
      <c r="Q131" s="30">
        <v>12470</v>
      </c>
      <c r="R131" s="132" t="s">
        <v>40</v>
      </c>
      <c r="S131" s="32">
        <v>319.2</v>
      </c>
      <c r="T131" s="30" t="s">
        <v>695</v>
      </c>
      <c r="U131" s="31"/>
      <c r="V131" s="32"/>
      <c r="W131" s="38" t="s">
        <v>696</v>
      </c>
      <c r="X131" s="31"/>
      <c r="Y131" s="32"/>
      <c r="Z131" s="40"/>
      <c r="AA131" s="40"/>
      <c r="AB131" s="40"/>
      <c r="AC131" s="38"/>
      <c r="AD131" s="31"/>
      <c r="AE131" s="32"/>
    </row>
    <row r="132" spans="1:31" ht="29.25" customHeight="1">
      <c r="A132" s="150"/>
      <c r="B132" s="150"/>
      <c r="C132" s="34"/>
      <c r="D132" s="34"/>
      <c r="E132" s="34"/>
      <c r="F132" s="113"/>
      <c r="G132" s="12" t="s">
        <v>44</v>
      </c>
      <c r="H132" s="125">
        <f>ROUND(H131*81/1000,2)&amp;" ppb"</f>
        <v>0</v>
      </c>
      <c r="I132" s="77" t="s">
        <v>40</v>
      </c>
      <c r="J132" s="133">
        <f>ROUND(J131*81/1000,2)&amp;" ppb"</f>
        <v>0</v>
      </c>
      <c r="K132" s="38"/>
      <c r="L132" s="132"/>
      <c r="M132" s="39"/>
      <c r="N132" s="30"/>
      <c r="O132" s="31"/>
      <c r="P132" s="32"/>
      <c r="Q132" s="125">
        <f>ROUND(Q131*246/1000,2)&amp;" ppb"</f>
        <v>0</v>
      </c>
      <c r="R132" s="31" t="s">
        <v>40</v>
      </c>
      <c r="S132" s="133">
        <f>ROUND(S131*246/1000,2)&amp;" ppb"</f>
        <v>0</v>
      </c>
      <c r="T132" s="38"/>
      <c r="U132" s="39"/>
      <c r="V132" s="39"/>
      <c r="W132" s="30"/>
      <c r="X132" s="31"/>
      <c r="Y132" s="39"/>
      <c r="Z132" s="40"/>
      <c r="AA132" s="39"/>
      <c r="AB132" s="39"/>
      <c r="AC132" s="38"/>
      <c r="AD132" s="31"/>
      <c r="AE132" s="39"/>
    </row>
    <row r="133" spans="1:31" ht="33.75" customHeight="1">
      <c r="A133" s="159" t="s">
        <v>697</v>
      </c>
      <c r="B133" s="42" t="s">
        <v>663</v>
      </c>
      <c r="C133" s="43" t="s">
        <v>698</v>
      </c>
      <c r="D133" s="44">
        <v>14.578</v>
      </c>
      <c r="E133" s="45">
        <v>230404</v>
      </c>
      <c r="F133" s="46">
        <v>45020</v>
      </c>
      <c r="G133" s="47" t="s">
        <v>635</v>
      </c>
      <c r="H133" s="137"/>
      <c r="I133" s="138" t="s">
        <v>27</v>
      </c>
      <c r="J133" s="139"/>
      <c r="K133" s="137"/>
      <c r="L133" s="138" t="s">
        <v>28</v>
      </c>
      <c r="M133" s="139"/>
      <c r="N133" s="137"/>
      <c r="O133" s="138" t="s">
        <v>29</v>
      </c>
      <c r="P133" s="139"/>
      <c r="Q133" s="137"/>
      <c r="R133" s="138" t="s">
        <v>30</v>
      </c>
      <c r="S133" s="139"/>
      <c r="T133" s="140"/>
      <c r="U133" s="138" t="s">
        <v>636</v>
      </c>
      <c r="V133" s="139"/>
      <c r="W133" s="137"/>
      <c r="X133" s="138" t="s">
        <v>32</v>
      </c>
      <c r="Y133" s="139"/>
      <c r="Z133" s="137"/>
      <c r="AA133" s="138" t="s">
        <v>637</v>
      </c>
      <c r="AB133" s="139"/>
      <c r="AC133" s="141" t="s">
        <v>34</v>
      </c>
      <c r="AD133" s="141"/>
      <c r="AE133" s="141"/>
    </row>
    <row r="134" spans="1:31" ht="28.5" customHeight="1">
      <c r="A134" s="152" t="s">
        <v>666</v>
      </c>
      <c r="B134" s="152" t="s">
        <v>699</v>
      </c>
      <c r="C134" s="152"/>
      <c r="D134" s="152"/>
      <c r="E134" s="152"/>
      <c r="F134" s="153">
        <v>45035</v>
      </c>
      <c r="G134" s="47" t="s">
        <v>39</v>
      </c>
      <c r="H134" s="48">
        <v>3.538</v>
      </c>
      <c r="I134" s="49" t="s">
        <v>40</v>
      </c>
      <c r="J134" s="50">
        <v>0.9308</v>
      </c>
      <c r="K134" s="48" t="s">
        <v>700</v>
      </c>
      <c r="L134" s="49"/>
      <c r="M134" s="50"/>
      <c r="N134" s="48">
        <v>0.3841</v>
      </c>
      <c r="O134" s="49" t="s">
        <v>40</v>
      </c>
      <c r="P134" s="50">
        <v>0.2371</v>
      </c>
      <c r="Q134" s="48">
        <v>77.402</v>
      </c>
      <c r="R134" s="49" t="s">
        <v>40</v>
      </c>
      <c r="S134" s="50">
        <v>1.142</v>
      </c>
      <c r="T134" s="48" t="s">
        <v>701</v>
      </c>
      <c r="U134" s="49"/>
      <c r="V134" s="50"/>
      <c r="W134" s="48" t="s">
        <v>702</v>
      </c>
      <c r="X134" s="154"/>
      <c r="Y134" s="50"/>
      <c r="Z134" s="48" t="s">
        <v>703</v>
      </c>
      <c r="AA134" s="49"/>
      <c r="AB134" s="50"/>
      <c r="AC134" s="53"/>
      <c r="AD134" s="53"/>
      <c r="AE134" s="53"/>
    </row>
    <row r="135" spans="1:31" ht="27.75" customHeight="1">
      <c r="A135" s="152"/>
      <c r="B135" s="152" t="s">
        <v>704</v>
      </c>
      <c r="C135" s="152"/>
      <c r="D135" s="152"/>
      <c r="E135" s="152"/>
      <c r="F135" s="153"/>
      <c r="G135" s="47" t="s">
        <v>44</v>
      </c>
      <c r="H135" s="117">
        <f>ROUND(H134*81/1000,2)&amp;" ppb"</f>
        <v>0</v>
      </c>
      <c r="I135" s="88" t="s">
        <v>40</v>
      </c>
      <c r="J135" s="135">
        <f>ROUND(J134*81/1000,2)&amp;" ppb"</f>
        <v>0</v>
      </c>
      <c r="K135" s="117">
        <f>"&lt;"&amp;ROUND(RIGHT(K134,LEN(K134)-1)*81/1000,2)&amp;" ppb"</f>
        <v>0</v>
      </c>
      <c r="L135" s="49"/>
      <c r="M135" s="135"/>
      <c r="N135" s="117">
        <f>ROUND(N134*1760/1000,2)&amp;" ppb"</f>
        <v>0</v>
      </c>
      <c r="O135" s="49" t="s">
        <v>40</v>
      </c>
      <c r="P135" s="135">
        <f>ROUND(P134*1760/1000,2)&amp;" ppb"</f>
        <v>0</v>
      </c>
      <c r="Q135" s="117">
        <f>ROUND(Q134*246/1000,2)&amp;" ppb"</f>
        <v>0</v>
      </c>
      <c r="R135" s="49" t="s">
        <v>40</v>
      </c>
      <c r="S135" s="135">
        <f>ROUND(S134*246/1000,2)&amp;" ppb"</f>
        <v>0</v>
      </c>
      <c r="T135" s="117">
        <f>"&lt;"&amp;ROUND(RIGHT(T134,LEN(T134)-1)*32300/1000000,2)&amp;" ppm"</f>
        <v>0</v>
      </c>
      <c r="U135" s="49"/>
      <c r="V135" s="135"/>
      <c r="W135" s="57"/>
      <c r="X135" s="49"/>
      <c r="Y135" s="58"/>
      <c r="Z135" s="57"/>
      <c r="AA135" s="49"/>
      <c r="AB135" s="58"/>
      <c r="AC135" s="59"/>
      <c r="AD135" s="49"/>
      <c r="AE135" s="60"/>
    </row>
    <row r="136" spans="1:31" ht="30" customHeight="1">
      <c r="A136" s="152"/>
      <c r="B136" s="152"/>
      <c r="C136" s="152"/>
      <c r="D136" s="152"/>
      <c r="E136" s="152"/>
      <c r="F136" s="153"/>
      <c r="G136" s="47" t="s">
        <v>635</v>
      </c>
      <c r="H136" s="145" t="s">
        <v>646</v>
      </c>
      <c r="I136" s="145"/>
      <c r="J136" s="145"/>
      <c r="K136" s="137"/>
      <c r="L136" s="138" t="s">
        <v>647</v>
      </c>
      <c r="M136" s="139"/>
      <c r="N136" s="146"/>
      <c r="O136" s="138" t="s">
        <v>648</v>
      </c>
      <c r="P136" s="147"/>
      <c r="Q136" s="146"/>
      <c r="R136" s="138" t="s">
        <v>649</v>
      </c>
      <c r="S136" s="147"/>
      <c r="T136" s="140"/>
      <c r="U136" s="138" t="s">
        <v>674</v>
      </c>
      <c r="V136" s="148"/>
      <c r="W136" s="140"/>
      <c r="X136" s="138" t="s">
        <v>675</v>
      </c>
      <c r="Y136" s="148"/>
      <c r="Z136" s="140"/>
      <c r="AA136" s="138"/>
      <c r="AB136" s="148"/>
      <c r="AC136" s="137"/>
      <c r="AD136" s="138"/>
      <c r="AE136" s="139"/>
    </row>
    <row r="137" spans="1:31" ht="27" customHeight="1">
      <c r="A137" s="156"/>
      <c r="B137" s="152"/>
      <c r="C137" s="152"/>
      <c r="D137" s="152"/>
      <c r="E137" s="152"/>
      <c r="F137" s="153"/>
      <c r="G137" s="47" t="s">
        <v>39</v>
      </c>
      <c r="H137" s="48">
        <v>223.3</v>
      </c>
      <c r="I137" s="154" t="s">
        <v>40</v>
      </c>
      <c r="J137" s="161">
        <v>1570</v>
      </c>
      <c r="K137" s="48" t="s">
        <v>705</v>
      </c>
      <c r="L137" s="154"/>
      <c r="M137" s="161"/>
      <c r="N137" s="48">
        <v>5.11</v>
      </c>
      <c r="O137" s="154" t="s">
        <v>40</v>
      </c>
      <c r="P137" s="50">
        <v>1.538</v>
      </c>
      <c r="Q137" s="48">
        <v>6.773</v>
      </c>
      <c r="R137" s="154" t="s">
        <v>40</v>
      </c>
      <c r="S137" s="50">
        <v>1.883</v>
      </c>
      <c r="T137" s="48" t="s">
        <v>706</v>
      </c>
      <c r="U137" s="49"/>
      <c r="V137" s="50"/>
      <c r="W137" s="48">
        <v>1.1542</v>
      </c>
      <c r="X137" s="49" t="s">
        <v>40</v>
      </c>
      <c r="Y137" s="50">
        <v>1.029</v>
      </c>
      <c r="Z137" s="59"/>
      <c r="AA137" s="59"/>
      <c r="AB137" s="59"/>
      <c r="AC137" s="57"/>
      <c r="AD137" s="49"/>
      <c r="AE137" s="50"/>
    </row>
    <row r="138" spans="1:31" ht="30" customHeight="1">
      <c r="A138" s="157"/>
      <c r="B138" s="157"/>
      <c r="C138" s="54"/>
      <c r="D138" s="54"/>
      <c r="E138" s="54"/>
      <c r="F138" s="56"/>
      <c r="G138" s="47" t="s">
        <v>44</v>
      </c>
      <c r="H138" s="117">
        <f>ROUND(H137*81/1000,2)&amp;" ppb"</f>
        <v>0</v>
      </c>
      <c r="I138" s="88" t="s">
        <v>40</v>
      </c>
      <c r="J138" s="135">
        <f>ROUND(J137*81/1000,2)&amp;" ppb"</f>
        <v>0</v>
      </c>
      <c r="K138" s="57"/>
      <c r="L138" s="154"/>
      <c r="M138" s="58"/>
      <c r="N138" s="48"/>
      <c r="O138" s="49"/>
      <c r="P138" s="50"/>
      <c r="Q138" s="117">
        <f>ROUND(Q137*246/1000,2)&amp;" ppb"</f>
        <v>0</v>
      </c>
      <c r="R138" s="49" t="s">
        <v>40</v>
      </c>
      <c r="S138" s="135">
        <f>ROUND(S137*246/1000,2)&amp;" ppb"</f>
        <v>0</v>
      </c>
      <c r="T138" s="57"/>
      <c r="U138" s="58"/>
      <c r="V138" s="58"/>
      <c r="W138" s="48"/>
      <c r="X138" s="49"/>
      <c r="Y138" s="58"/>
      <c r="Z138" s="59"/>
      <c r="AA138" s="58"/>
      <c r="AB138" s="58"/>
      <c r="AC138" s="57"/>
      <c r="AD138" s="49"/>
      <c r="AE138" s="58"/>
    </row>
    <row r="139" spans="1:31" ht="33.75" customHeight="1">
      <c r="A139" s="158" t="s">
        <v>707</v>
      </c>
      <c r="B139" s="25" t="s">
        <v>708</v>
      </c>
      <c r="C139" s="26" t="s">
        <v>709</v>
      </c>
      <c r="D139" s="27">
        <v>13.742</v>
      </c>
      <c r="E139" s="28">
        <v>230517</v>
      </c>
      <c r="F139" s="110">
        <v>45063</v>
      </c>
      <c r="G139" s="12" t="s">
        <v>635</v>
      </c>
      <c r="H139" s="137"/>
      <c r="I139" s="138" t="s">
        <v>27</v>
      </c>
      <c r="J139" s="139"/>
      <c r="K139" s="137"/>
      <c r="L139" s="138" t="s">
        <v>28</v>
      </c>
      <c r="M139" s="139"/>
      <c r="N139" s="137"/>
      <c r="O139" s="138" t="s">
        <v>29</v>
      </c>
      <c r="P139" s="139"/>
      <c r="Q139" s="137"/>
      <c r="R139" s="138" t="s">
        <v>30</v>
      </c>
      <c r="S139" s="139"/>
      <c r="T139" s="140"/>
      <c r="U139" s="138" t="s">
        <v>636</v>
      </c>
      <c r="V139" s="139"/>
      <c r="W139" s="137"/>
      <c r="X139" s="138" t="s">
        <v>32</v>
      </c>
      <c r="Y139" s="139"/>
      <c r="Z139" s="137"/>
      <c r="AA139" s="138" t="s">
        <v>637</v>
      </c>
      <c r="AB139" s="139"/>
      <c r="AC139" s="141" t="s">
        <v>34</v>
      </c>
      <c r="AD139" s="141"/>
      <c r="AE139" s="141"/>
    </row>
    <row r="140" spans="1:31" ht="28.5" customHeight="1">
      <c r="A140" s="142" t="s">
        <v>710</v>
      </c>
      <c r="B140" s="162"/>
      <c r="C140" s="142"/>
      <c r="D140" s="142"/>
      <c r="E140" s="142"/>
      <c r="F140" s="143">
        <v>45077</v>
      </c>
      <c r="G140" s="12" t="s">
        <v>39</v>
      </c>
      <c r="H140" s="30" t="s">
        <v>711</v>
      </c>
      <c r="I140" s="31"/>
      <c r="J140" s="32"/>
      <c r="K140" s="30" t="s">
        <v>712</v>
      </c>
      <c r="L140" s="31"/>
      <c r="M140" s="32"/>
      <c r="N140" s="30">
        <v>4.845</v>
      </c>
      <c r="O140" s="31" t="s">
        <v>40</v>
      </c>
      <c r="P140" s="32">
        <v>4.701</v>
      </c>
      <c r="Q140" s="30">
        <v>15.34</v>
      </c>
      <c r="R140" s="31" t="s">
        <v>40</v>
      </c>
      <c r="S140" s="32">
        <v>22.89</v>
      </c>
      <c r="T140" s="30">
        <v>12716</v>
      </c>
      <c r="U140" s="31" t="s">
        <v>40</v>
      </c>
      <c r="V140" s="32">
        <v>1914</v>
      </c>
      <c r="W140" s="30" t="s">
        <v>713</v>
      </c>
      <c r="X140" s="132"/>
      <c r="Y140" s="32"/>
      <c r="Z140" s="30" t="s">
        <v>714</v>
      </c>
      <c r="AA140" s="31"/>
      <c r="AB140" s="32"/>
      <c r="AC140" s="33"/>
      <c r="AD140" s="33"/>
      <c r="AE140" s="33"/>
    </row>
    <row r="141" spans="1:31" ht="34.5" customHeight="1">
      <c r="A141" s="142"/>
      <c r="B141" s="142"/>
      <c r="C141" s="142"/>
      <c r="D141" s="142"/>
      <c r="E141" s="142"/>
      <c r="F141" s="143"/>
      <c r="G141" s="12" t="s">
        <v>44</v>
      </c>
      <c r="H141" s="125">
        <f>"&lt;"&amp;ROUND(RIGHT(H140,LEN(H140)-1)*81/1000,2)&amp;" ppb"</f>
        <v>0</v>
      </c>
      <c r="I141" s="31"/>
      <c r="J141" s="133"/>
      <c r="K141" s="125">
        <f>"&lt;"&amp;ROUND(RIGHT(K140,LEN(K140)-1)*81/1000,2)&amp;" ppb"</f>
        <v>0</v>
      </c>
      <c r="L141" s="31"/>
      <c r="M141" s="133"/>
      <c r="N141" s="125">
        <f>ROUND(N140*1760/1000,2)&amp;" ppb"</f>
        <v>0</v>
      </c>
      <c r="O141" s="31" t="s">
        <v>40</v>
      </c>
      <c r="P141" s="133">
        <f>ROUND(P140*1760/1000,2)&amp;" ppb"</f>
        <v>0</v>
      </c>
      <c r="Q141" s="125">
        <f>ROUND(Q140*246/1000,2)&amp;" ppb"</f>
        <v>0</v>
      </c>
      <c r="R141" s="31" t="s">
        <v>40</v>
      </c>
      <c r="S141" s="133">
        <f>ROUND(S140*246/1000,2)&amp;" ppb"</f>
        <v>0</v>
      </c>
      <c r="T141" s="125">
        <f>ROUND(T140*32300/1000000,2)&amp;" ppm"</f>
        <v>0</v>
      </c>
      <c r="U141" s="31" t="s">
        <v>40</v>
      </c>
      <c r="V141" s="133">
        <f>ROUND(V140*32300/1000000,2)&amp;" ppm"</f>
        <v>0</v>
      </c>
      <c r="W141" s="38"/>
      <c r="X141" s="31"/>
      <c r="Y141" s="39"/>
      <c r="Z141" s="38"/>
      <c r="AA141" s="31"/>
      <c r="AB141" s="39"/>
      <c r="AC141" s="40"/>
      <c r="AD141" s="31"/>
      <c r="AE141" s="41"/>
    </row>
    <row r="142" spans="1:31" ht="30" customHeight="1">
      <c r="A142" s="142"/>
      <c r="B142" s="142"/>
      <c r="C142" s="142"/>
      <c r="D142" s="142"/>
      <c r="E142" s="142"/>
      <c r="F142" s="143"/>
      <c r="G142" s="12" t="s">
        <v>635</v>
      </c>
      <c r="H142" s="145" t="s">
        <v>646</v>
      </c>
      <c r="I142" s="145"/>
      <c r="J142" s="145"/>
      <c r="K142" s="137"/>
      <c r="L142" s="138" t="s">
        <v>647</v>
      </c>
      <c r="M142" s="139"/>
      <c r="N142" s="146"/>
      <c r="O142" s="138" t="s">
        <v>648</v>
      </c>
      <c r="P142" s="147"/>
      <c r="Q142" s="146"/>
      <c r="R142" s="138" t="s">
        <v>649</v>
      </c>
      <c r="S142" s="147"/>
      <c r="T142" s="140"/>
      <c r="U142" s="138"/>
      <c r="V142" s="148"/>
      <c r="W142" s="140"/>
      <c r="X142" s="138"/>
      <c r="Y142" s="148"/>
      <c r="Z142" s="140"/>
      <c r="AA142" s="138"/>
      <c r="AB142" s="148"/>
      <c r="AC142" s="137"/>
      <c r="AD142" s="138"/>
      <c r="AE142" s="139"/>
    </row>
    <row r="143" spans="1:31" ht="27" customHeight="1">
      <c r="A143" s="149"/>
      <c r="B143" s="142"/>
      <c r="C143" s="142"/>
      <c r="D143" s="142"/>
      <c r="E143" s="142"/>
      <c r="F143" s="143"/>
      <c r="G143" s="12" t="s">
        <v>39</v>
      </c>
      <c r="H143" s="30" t="s">
        <v>715</v>
      </c>
      <c r="I143" s="132"/>
      <c r="J143" s="105"/>
      <c r="K143" s="30" t="s">
        <v>716</v>
      </c>
      <c r="L143" s="132"/>
      <c r="M143" s="105"/>
      <c r="N143" s="30" t="s">
        <v>717</v>
      </c>
      <c r="O143" s="132"/>
      <c r="P143" s="32"/>
      <c r="Q143" s="30" t="s">
        <v>718</v>
      </c>
      <c r="R143" s="132"/>
      <c r="S143" s="32"/>
      <c r="T143" s="30"/>
      <c r="U143" s="31"/>
      <c r="V143" s="32"/>
      <c r="W143" s="38"/>
      <c r="X143" s="31"/>
      <c r="Y143" s="32"/>
      <c r="Z143" s="40"/>
      <c r="AA143" s="40"/>
      <c r="AB143" s="40"/>
      <c r="AC143" s="38"/>
      <c r="AD143" s="31"/>
      <c r="AE143" s="32"/>
    </row>
    <row r="144" spans="1:31" ht="29.25" customHeight="1">
      <c r="A144" s="150"/>
      <c r="B144" s="150"/>
      <c r="C144" s="34"/>
      <c r="D144" s="34"/>
      <c r="E144" s="34"/>
      <c r="F144" s="113"/>
      <c r="G144" s="12" t="s">
        <v>44</v>
      </c>
      <c r="H144" s="125">
        <f>"&lt;"&amp;ROUND(RIGHT(H143,LEN(H143)-1)*81/1000,2)&amp;" ppb"</f>
        <v>0</v>
      </c>
      <c r="I144" s="31"/>
      <c r="J144" s="133"/>
      <c r="K144" s="38"/>
      <c r="L144" s="132"/>
      <c r="M144" s="39"/>
      <c r="N144" s="30"/>
      <c r="O144" s="31"/>
      <c r="P144" s="32"/>
      <c r="Q144" s="125">
        <f>"&lt;"&amp;ROUND(RIGHT(Q143,LEN(Q143)-1)*246/1000,2)&amp;" ppb"</f>
        <v>0</v>
      </c>
      <c r="R144" s="31"/>
      <c r="S144" s="133"/>
      <c r="T144" s="38"/>
      <c r="U144" s="39"/>
      <c r="V144" s="39"/>
      <c r="W144" s="30"/>
      <c r="X144" s="31"/>
      <c r="Y144" s="39"/>
      <c r="Z144" s="40"/>
      <c r="AA144" s="39"/>
      <c r="AB144" s="39"/>
      <c r="AC144" s="38"/>
      <c r="AD144" s="31"/>
      <c r="AE144" s="39"/>
    </row>
    <row r="145" spans="1:256" ht="33.75" customHeight="1">
      <c r="A145" s="159" t="s">
        <v>719</v>
      </c>
      <c r="B145" s="42" t="s">
        <v>720</v>
      </c>
      <c r="C145" s="43" t="s">
        <v>721</v>
      </c>
      <c r="D145" s="44">
        <v>7.956</v>
      </c>
      <c r="E145" s="45">
        <v>230719</v>
      </c>
      <c r="F145" s="46">
        <v>45126</v>
      </c>
      <c r="G145" s="47" t="s">
        <v>635</v>
      </c>
      <c r="H145" s="137"/>
      <c r="I145" s="138" t="s">
        <v>27</v>
      </c>
      <c r="J145" s="139"/>
      <c r="K145" s="137"/>
      <c r="L145" s="138" t="s">
        <v>28</v>
      </c>
      <c r="M145" s="139"/>
      <c r="N145" s="137"/>
      <c r="O145" s="138" t="s">
        <v>29</v>
      </c>
      <c r="P145" s="139"/>
      <c r="Q145" s="137"/>
      <c r="R145" s="138" t="s">
        <v>30</v>
      </c>
      <c r="S145" s="139"/>
      <c r="T145" s="140"/>
      <c r="U145" s="138" t="s">
        <v>636</v>
      </c>
      <c r="V145" s="139"/>
      <c r="W145" s="137"/>
      <c r="X145" s="138" t="s">
        <v>32</v>
      </c>
      <c r="Y145" s="139"/>
      <c r="Z145" s="137"/>
      <c r="AA145" s="138" t="s">
        <v>637</v>
      </c>
      <c r="AB145" s="139"/>
      <c r="AC145" s="141" t="s">
        <v>34</v>
      </c>
      <c r="AD145" s="141"/>
      <c r="AE145" s="141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28.5" customHeight="1">
      <c r="A146" s="152" t="s">
        <v>722</v>
      </c>
      <c r="B146" s="152" t="s">
        <v>723</v>
      </c>
      <c r="C146" s="152"/>
      <c r="D146" s="152"/>
      <c r="E146" s="152"/>
      <c r="F146" s="153">
        <v>45134</v>
      </c>
      <c r="G146" s="47" t="s">
        <v>39</v>
      </c>
      <c r="H146" s="48" t="s">
        <v>724</v>
      </c>
      <c r="I146" s="49"/>
      <c r="J146" s="50"/>
      <c r="K146" s="48" t="s">
        <v>725</v>
      </c>
      <c r="L146" s="49"/>
      <c r="M146" s="50"/>
      <c r="N146" s="48" t="s">
        <v>726</v>
      </c>
      <c r="O146" s="49"/>
      <c r="P146" s="50"/>
      <c r="Q146" s="48">
        <v>8.063</v>
      </c>
      <c r="R146" s="49" t="s">
        <v>40</v>
      </c>
      <c r="S146" s="50">
        <v>6.137</v>
      </c>
      <c r="T146" s="48">
        <v>217.09</v>
      </c>
      <c r="U146" s="49" t="s">
        <v>40</v>
      </c>
      <c r="V146" s="50">
        <v>106.9</v>
      </c>
      <c r="W146" s="48" t="s">
        <v>727</v>
      </c>
      <c r="X146" s="154"/>
      <c r="Y146" s="50"/>
      <c r="Z146" s="48" t="s">
        <v>728</v>
      </c>
      <c r="AA146" s="49"/>
      <c r="AB146" s="50"/>
      <c r="AC146" s="53"/>
      <c r="AD146" s="53"/>
      <c r="AE146" s="53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27.75" customHeight="1">
      <c r="A147" s="152"/>
      <c r="B147" s="152" t="s">
        <v>729</v>
      </c>
      <c r="C147" s="152"/>
      <c r="D147" s="152"/>
      <c r="E147" s="152"/>
      <c r="F147" s="153"/>
      <c r="G147" s="47" t="s">
        <v>44</v>
      </c>
      <c r="H147" s="117">
        <f>"&lt;"&amp;ROUND(RIGHT(H146,LEN(H146)-1)*81/1000,2)&amp;" ppb"</f>
        <v>0</v>
      </c>
      <c r="I147" s="49"/>
      <c r="J147" s="135"/>
      <c r="K147" s="117">
        <f>"&lt;"&amp;ROUND(RIGHT(K146,LEN(K146)-1)*81/1000,2)&amp;" ppb"</f>
        <v>0</v>
      </c>
      <c r="L147" s="49"/>
      <c r="M147" s="135"/>
      <c r="N147" s="117">
        <f>"&lt;"&amp;ROUND(RIGHT(N146,LEN(N146)-1)*1760/1000,2)&amp;" ppb"</f>
        <v>0</v>
      </c>
      <c r="O147" s="88"/>
      <c r="P147" s="135"/>
      <c r="Q147" s="117">
        <f>ROUND(Q146*246/1000,2)&amp;" ppb"</f>
        <v>0</v>
      </c>
      <c r="R147" s="49" t="s">
        <v>40</v>
      </c>
      <c r="S147" s="135">
        <f>ROUND(S146*246/1000,2)&amp;" ppb"</f>
        <v>0</v>
      </c>
      <c r="T147" s="117">
        <f>ROUND(T146*32300/1000000,2)&amp;" ppm"</f>
        <v>0</v>
      </c>
      <c r="U147" s="49" t="s">
        <v>40</v>
      </c>
      <c r="V147" s="135">
        <f>ROUND(V146*32300/1000000,2)&amp;" ppm"</f>
        <v>0</v>
      </c>
      <c r="W147" s="57"/>
      <c r="X147" s="49"/>
      <c r="Y147" s="58"/>
      <c r="Z147" s="57"/>
      <c r="AA147" s="49"/>
      <c r="AB147" s="58"/>
      <c r="AC147" s="59"/>
      <c r="AD147" s="49"/>
      <c r="AE147" s="60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30" customHeight="1">
      <c r="A148" s="152"/>
      <c r="B148" s="152"/>
      <c r="C148" s="152"/>
      <c r="D148" s="152"/>
      <c r="E148" s="152"/>
      <c r="F148" s="153"/>
      <c r="G148" s="47" t="s">
        <v>635</v>
      </c>
      <c r="H148" s="145" t="s">
        <v>646</v>
      </c>
      <c r="I148" s="145"/>
      <c r="J148" s="145"/>
      <c r="K148" s="137"/>
      <c r="L148" s="138" t="s">
        <v>647</v>
      </c>
      <c r="M148" s="139"/>
      <c r="N148" s="146"/>
      <c r="O148" s="138" t="s">
        <v>648</v>
      </c>
      <c r="P148" s="147"/>
      <c r="Q148" s="146"/>
      <c r="R148" s="138" t="s">
        <v>649</v>
      </c>
      <c r="S148" s="147"/>
      <c r="T148" s="140"/>
      <c r="U148" s="138"/>
      <c r="V148" s="148"/>
      <c r="W148" s="140"/>
      <c r="X148" s="138"/>
      <c r="Y148" s="148"/>
      <c r="Z148" s="140"/>
      <c r="AA148" s="138"/>
      <c r="AB148" s="148"/>
      <c r="AC148" s="137"/>
      <c r="AD148" s="138"/>
      <c r="AE148" s="139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27" customHeight="1">
      <c r="A149" s="156"/>
      <c r="B149" s="152"/>
      <c r="C149" s="152"/>
      <c r="D149" s="152"/>
      <c r="E149" s="152"/>
      <c r="F149" s="153"/>
      <c r="G149" s="47" t="s">
        <v>39</v>
      </c>
      <c r="H149" s="48">
        <v>535680</v>
      </c>
      <c r="I149" s="154" t="s">
        <v>40</v>
      </c>
      <c r="J149" s="161">
        <v>32320</v>
      </c>
      <c r="K149" s="48" t="s">
        <v>730</v>
      </c>
      <c r="L149" s="154"/>
      <c r="M149" s="161"/>
      <c r="N149" s="48" t="s">
        <v>731</v>
      </c>
      <c r="O149" s="154"/>
      <c r="P149" s="50"/>
      <c r="Q149" s="48">
        <v>8.487</v>
      </c>
      <c r="R149" s="154" t="s">
        <v>40</v>
      </c>
      <c r="S149" s="50">
        <v>4.466</v>
      </c>
      <c r="T149" s="48"/>
      <c r="U149" s="49"/>
      <c r="V149" s="50"/>
      <c r="W149" s="48"/>
      <c r="X149" s="49"/>
      <c r="Y149" s="50"/>
      <c r="Z149" s="59"/>
      <c r="AA149" s="59"/>
      <c r="AB149" s="59"/>
      <c r="AC149" s="57"/>
      <c r="AD149" s="49"/>
      <c r="AE149" s="50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30" customHeight="1">
      <c r="A150" s="157"/>
      <c r="B150" s="157"/>
      <c r="C150" s="54"/>
      <c r="D150" s="54"/>
      <c r="E150" s="54"/>
      <c r="F150" s="56"/>
      <c r="G150" s="47" t="s">
        <v>44</v>
      </c>
      <c r="H150" s="117">
        <f>ROUND(H149*81/1000000,2)&amp;" ppm"</f>
        <v>0</v>
      </c>
      <c r="I150" s="88" t="s">
        <v>40</v>
      </c>
      <c r="J150" s="135">
        <f>ROUND(J149*81/1000000,2)&amp;" ppm"</f>
        <v>0</v>
      </c>
      <c r="K150" s="57"/>
      <c r="L150" s="154"/>
      <c r="M150" s="58"/>
      <c r="N150" s="48"/>
      <c r="O150" s="49"/>
      <c r="P150" s="50"/>
      <c r="Q150" s="117">
        <f>ROUND(Q149*246/1000,2)&amp;" ppb"</f>
        <v>0</v>
      </c>
      <c r="R150" s="49" t="s">
        <v>40</v>
      </c>
      <c r="S150" s="135">
        <f>ROUND(S149*246/1000,2)&amp;" ppb"</f>
        <v>0</v>
      </c>
      <c r="T150" s="57"/>
      <c r="U150" s="58"/>
      <c r="V150" s="58"/>
      <c r="W150" s="48"/>
      <c r="X150" s="49"/>
      <c r="Y150" s="58"/>
      <c r="Z150" s="59"/>
      <c r="AA150" s="58"/>
      <c r="AB150" s="58"/>
      <c r="AC150" s="57"/>
      <c r="AD150" s="49"/>
      <c r="AE150" s="58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33.75" customHeight="1">
      <c r="A151" s="158" t="s">
        <v>732</v>
      </c>
      <c r="B151" s="25" t="s">
        <v>733</v>
      </c>
      <c r="C151" s="26" t="s">
        <v>734</v>
      </c>
      <c r="D151" s="27">
        <v>27.113</v>
      </c>
      <c r="E151" s="28" t="s">
        <v>735</v>
      </c>
      <c r="F151" s="110">
        <v>45288</v>
      </c>
      <c r="G151" s="12" t="s">
        <v>635</v>
      </c>
      <c r="H151" s="137"/>
      <c r="I151" s="138" t="s">
        <v>27</v>
      </c>
      <c r="J151" s="139"/>
      <c r="K151" s="137"/>
      <c r="L151" s="138" t="s">
        <v>28</v>
      </c>
      <c r="M151" s="139"/>
      <c r="N151" s="137"/>
      <c r="O151" s="138" t="s">
        <v>29</v>
      </c>
      <c r="P151" s="139"/>
      <c r="Q151" s="137"/>
      <c r="R151" s="138" t="s">
        <v>30</v>
      </c>
      <c r="S151" s="139"/>
      <c r="T151" s="140"/>
      <c r="U151" s="138" t="s">
        <v>636</v>
      </c>
      <c r="V151" s="139"/>
      <c r="W151" s="137"/>
      <c r="X151" s="138" t="s">
        <v>32</v>
      </c>
      <c r="Y151" s="139"/>
      <c r="Z151" s="137"/>
      <c r="AA151" s="138" t="s">
        <v>637</v>
      </c>
      <c r="AB151" s="139"/>
      <c r="AC151" s="141" t="s">
        <v>34</v>
      </c>
      <c r="AD151" s="141"/>
      <c r="AE151" s="14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28.5" customHeight="1">
      <c r="A152" s="142" t="s">
        <v>736</v>
      </c>
      <c r="B152" s="142" t="s">
        <v>737</v>
      </c>
      <c r="C152" s="142"/>
      <c r="D152" s="142"/>
      <c r="E152" s="142"/>
      <c r="F152" s="143">
        <v>45316</v>
      </c>
      <c r="G152" s="12" t="s">
        <v>39</v>
      </c>
      <c r="H152" s="30" t="s">
        <v>738</v>
      </c>
      <c r="I152" s="31"/>
      <c r="J152" s="32"/>
      <c r="K152" s="30" t="s">
        <v>739</v>
      </c>
      <c r="L152" s="31"/>
      <c r="M152" s="32"/>
      <c r="N152" s="30">
        <v>2.569</v>
      </c>
      <c r="O152" s="31" t="s">
        <v>40</v>
      </c>
      <c r="P152" s="32">
        <v>1.605</v>
      </c>
      <c r="Q152" s="30" t="s">
        <v>740</v>
      </c>
      <c r="R152" s="31"/>
      <c r="S152" s="32"/>
      <c r="T152" s="30" t="s">
        <v>741</v>
      </c>
      <c r="U152" s="31"/>
      <c r="V152" s="32"/>
      <c r="W152" s="30" t="s">
        <v>742</v>
      </c>
      <c r="X152" s="132"/>
      <c r="Y152" s="32"/>
      <c r="Z152" s="30" t="s">
        <v>743</v>
      </c>
      <c r="AA152" s="31"/>
      <c r="AB152" s="32"/>
      <c r="AC152" s="33"/>
      <c r="AD152" s="33"/>
      <c r="AE152" s="33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27.75" customHeight="1">
      <c r="A153" s="142"/>
      <c r="B153" s="142" t="s">
        <v>744</v>
      </c>
      <c r="C153" s="142"/>
      <c r="D153" s="142"/>
      <c r="E153" s="142"/>
      <c r="F153" s="143"/>
      <c r="G153" s="12" t="s">
        <v>44</v>
      </c>
      <c r="H153" s="125">
        <f>"&lt;"&amp;ROUND(RIGHT(H152,LEN(H152)-1)*81/1000,2)&amp;" ppb"</f>
        <v>0</v>
      </c>
      <c r="I153" s="31"/>
      <c r="J153" s="133"/>
      <c r="K153" s="125">
        <f>"&lt;"&amp;ROUND(RIGHT(K152,LEN(K152)-1)*81/1000,2)&amp;" ppb"</f>
        <v>0</v>
      </c>
      <c r="L153" s="31"/>
      <c r="M153" s="133"/>
      <c r="N153" s="125">
        <f>ROUND(N152*1760/1000,2)&amp;" ppb"</f>
        <v>0</v>
      </c>
      <c r="O153" s="31" t="s">
        <v>40</v>
      </c>
      <c r="P153" s="133">
        <f>ROUND(P152*1760/1000,2)&amp;" ppb"</f>
        <v>0</v>
      </c>
      <c r="Q153" s="125">
        <f>"&lt;"&amp;ROUND(RIGHT(Q152,LEN(Q152)-1)*246/1000,2)&amp;" ppb"</f>
        <v>0</v>
      </c>
      <c r="R153" s="31"/>
      <c r="S153" s="133"/>
      <c r="T153" s="125">
        <f>"&lt;"&amp;ROUND(RIGHT(T152,LEN(T152)-1)*32300/1000000,2)&amp;" ppm"</f>
        <v>0</v>
      </c>
      <c r="U153" s="31"/>
      <c r="V153" s="133"/>
      <c r="W153" s="38"/>
      <c r="X153" s="31"/>
      <c r="Y153" s="39"/>
      <c r="Z153" s="38"/>
      <c r="AA153" s="31"/>
      <c r="AB153" s="39"/>
      <c r="AC153" s="40"/>
      <c r="AD153" s="31"/>
      <c r="AE153" s="41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30" customHeight="1">
      <c r="A154" s="142"/>
      <c r="B154" s="142"/>
      <c r="C154" s="142"/>
      <c r="D154" s="142"/>
      <c r="E154" s="142"/>
      <c r="F154" s="143"/>
      <c r="G154" s="12" t="s">
        <v>635</v>
      </c>
      <c r="H154" s="145" t="s">
        <v>646</v>
      </c>
      <c r="I154" s="145"/>
      <c r="J154" s="145"/>
      <c r="K154" s="137"/>
      <c r="L154" s="138" t="s">
        <v>647</v>
      </c>
      <c r="M154" s="139"/>
      <c r="N154" s="146"/>
      <c r="O154" s="138" t="s">
        <v>648</v>
      </c>
      <c r="P154" s="147"/>
      <c r="Q154" s="146"/>
      <c r="R154" s="138" t="s">
        <v>649</v>
      </c>
      <c r="S154" s="147"/>
      <c r="T154" s="140"/>
      <c r="U154" s="138"/>
      <c r="V154" s="148"/>
      <c r="W154" s="140"/>
      <c r="X154" s="138"/>
      <c r="Y154" s="148"/>
      <c r="Z154" s="140"/>
      <c r="AA154" s="138"/>
      <c r="AB154" s="148"/>
      <c r="AC154" s="137"/>
      <c r="AD154" s="138"/>
      <c r="AE154" s="139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27" customHeight="1">
      <c r="A155" s="149"/>
      <c r="B155" s="142"/>
      <c r="C155" s="142"/>
      <c r="D155" s="142"/>
      <c r="E155" s="142"/>
      <c r="F155" s="143"/>
      <c r="G155" s="12" t="s">
        <v>39</v>
      </c>
      <c r="H155" s="30">
        <v>251960</v>
      </c>
      <c r="I155" s="132" t="s">
        <v>40</v>
      </c>
      <c r="J155" s="105">
        <v>14500</v>
      </c>
      <c r="K155" s="30" t="s">
        <v>745</v>
      </c>
      <c r="L155" s="132"/>
      <c r="M155" s="105"/>
      <c r="N155" s="30" t="s">
        <v>746</v>
      </c>
      <c r="O155" s="132"/>
      <c r="P155" s="32"/>
      <c r="Q155" s="30">
        <v>6.488</v>
      </c>
      <c r="R155" s="132" t="s">
        <v>40</v>
      </c>
      <c r="S155" s="32">
        <v>3.779</v>
      </c>
      <c r="T155" s="30"/>
      <c r="U155" s="31"/>
      <c r="V155" s="32"/>
      <c r="W155" s="30"/>
      <c r="X155" s="31"/>
      <c r="Y155" s="32"/>
      <c r="Z155" s="40"/>
      <c r="AA155" s="40"/>
      <c r="AB155" s="40"/>
      <c r="AC155" s="38"/>
      <c r="AD155" s="31"/>
      <c r="AE155" s="32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30" customHeight="1">
      <c r="A156" s="150"/>
      <c r="B156" s="150"/>
      <c r="C156" s="34"/>
      <c r="D156" s="34"/>
      <c r="E156" s="34"/>
      <c r="F156" s="113"/>
      <c r="G156" s="12" t="s">
        <v>44</v>
      </c>
      <c r="H156" s="125">
        <f>ROUND(H155*81/1000000,2)&amp;" ppm"</f>
        <v>0</v>
      </c>
      <c r="I156" s="77" t="s">
        <v>40</v>
      </c>
      <c r="J156" s="133">
        <f>ROUND(J155*81/1000000,2)&amp;" ppm"</f>
        <v>0</v>
      </c>
      <c r="K156" s="38"/>
      <c r="L156" s="132"/>
      <c r="M156" s="39"/>
      <c r="N156" s="30"/>
      <c r="O156" s="31"/>
      <c r="P156" s="32"/>
      <c r="Q156" s="125">
        <f>ROUND(Q155*246/1000,2)&amp;" ppb"</f>
        <v>0</v>
      </c>
      <c r="R156" s="31" t="s">
        <v>40</v>
      </c>
      <c r="S156" s="133">
        <f>ROUND(S155*246/1000,2)&amp;" ppb"</f>
        <v>0</v>
      </c>
      <c r="T156" s="38"/>
      <c r="U156" s="39"/>
      <c r="V156" s="39"/>
      <c r="W156" s="30"/>
      <c r="X156" s="31"/>
      <c r="Y156" s="39"/>
      <c r="Z156" s="40"/>
      <c r="AA156" s="39"/>
      <c r="AB156" s="39"/>
      <c r="AC156" s="38"/>
      <c r="AD156" s="31"/>
      <c r="AE156" s="39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31" ht="32.25" customHeight="1">
      <c r="A157" s="163" t="s">
        <v>747</v>
      </c>
      <c r="B157" s="163"/>
      <c r="C157" s="164"/>
      <c r="D157" s="164"/>
      <c r="E157" s="164"/>
      <c r="F157" s="165"/>
      <c r="G157" s="164"/>
      <c r="H157" s="166"/>
      <c r="I157" s="164"/>
      <c r="J157" s="167"/>
      <c r="K157" s="164"/>
      <c r="L157" s="164"/>
      <c r="M157" s="164"/>
      <c r="N157" s="164"/>
      <c r="O157" s="164"/>
      <c r="P157" s="164"/>
      <c r="Q157" s="166"/>
      <c r="R157" s="164"/>
      <c r="S157" s="168"/>
      <c r="T157" s="169"/>
      <c r="U157" s="164"/>
      <c r="V157" s="170"/>
      <c r="W157" s="166"/>
      <c r="X157" s="164"/>
      <c r="Y157" s="168"/>
      <c r="Z157" s="166"/>
      <c r="AA157" s="164"/>
      <c r="AB157" s="164"/>
      <c r="AC157" s="164"/>
      <c r="AD157" s="164"/>
      <c r="AE157" s="171"/>
    </row>
    <row r="158" spans="1:31" ht="37.5" customHeight="1">
      <c r="A158" s="172" t="s">
        <v>21</v>
      </c>
      <c r="B158" s="172" t="s">
        <v>22</v>
      </c>
      <c r="C158" s="172" t="s">
        <v>23</v>
      </c>
      <c r="D158" s="172" t="s">
        <v>24</v>
      </c>
      <c r="E158" s="172" t="s">
        <v>25</v>
      </c>
      <c r="F158" s="173" t="s">
        <v>26</v>
      </c>
      <c r="G158" s="172"/>
      <c r="H158" s="174"/>
      <c r="I158" s="175"/>
      <c r="J158" s="176"/>
      <c r="K158" s="174"/>
      <c r="L158" s="175"/>
      <c r="M158" s="176"/>
      <c r="N158" s="174"/>
      <c r="O158" s="175"/>
      <c r="P158" s="176"/>
      <c r="Q158" s="174"/>
      <c r="R158" s="175"/>
      <c r="S158" s="176"/>
      <c r="T158" s="24"/>
      <c r="U158" s="22"/>
      <c r="V158" s="23"/>
      <c r="W158" s="21"/>
      <c r="X158" s="22"/>
      <c r="Y158" s="23"/>
      <c r="Z158" s="21"/>
      <c r="AA158" s="22"/>
      <c r="AB158" s="23"/>
      <c r="AC158" s="172"/>
      <c r="AD158" s="172"/>
      <c r="AE158" s="172"/>
    </row>
    <row r="159" spans="1:256" ht="33.75" customHeight="1">
      <c r="A159" s="177" t="s">
        <v>748</v>
      </c>
      <c r="B159" s="178" t="s">
        <v>749</v>
      </c>
      <c r="C159" s="179" t="s">
        <v>750</v>
      </c>
      <c r="D159" s="180">
        <v>2.862</v>
      </c>
      <c r="E159" s="181">
        <v>240226</v>
      </c>
      <c r="F159" s="182">
        <v>45348</v>
      </c>
      <c r="G159" s="183" t="s">
        <v>635</v>
      </c>
      <c r="H159" s="184"/>
      <c r="I159" s="185" t="s">
        <v>27</v>
      </c>
      <c r="J159" s="186"/>
      <c r="K159" s="184"/>
      <c r="L159" s="185" t="s">
        <v>28</v>
      </c>
      <c r="M159" s="186"/>
      <c r="N159" s="184"/>
      <c r="O159" s="185" t="s">
        <v>29</v>
      </c>
      <c r="P159" s="186"/>
      <c r="Q159" s="184"/>
      <c r="R159" s="185" t="s">
        <v>30</v>
      </c>
      <c r="S159" s="186"/>
      <c r="T159" s="187"/>
      <c r="U159" s="185" t="s">
        <v>636</v>
      </c>
      <c r="V159" s="186"/>
      <c r="W159" s="184"/>
      <c r="X159" s="185" t="s">
        <v>32</v>
      </c>
      <c r="Y159" s="186"/>
      <c r="Z159" s="184"/>
      <c r="AA159" s="185" t="s">
        <v>637</v>
      </c>
      <c r="AB159" s="186"/>
      <c r="AC159" s="188" t="s">
        <v>34</v>
      </c>
      <c r="AD159" s="188"/>
      <c r="AE159" s="188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28.5" customHeight="1">
      <c r="A160" s="190" t="s">
        <v>751</v>
      </c>
      <c r="B160" s="190" t="s">
        <v>752</v>
      </c>
      <c r="C160" s="190"/>
      <c r="D160" s="190"/>
      <c r="E160" s="190"/>
      <c r="F160" s="191"/>
      <c r="G160" s="183" t="s">
        <v>39</v>
      </c>
      <c r="H160" s="192">
        <v>24.45</v>
      </c>
      <c r="I160" s="193" t="s">
        <v>40</v>
      </c>
      <c r="J160" s="194">
        <v>21.14</v>
      </c>
      <c r="K160" s="192">
        <v>122.7</v>
      </c>
      <c r="L160" s="193" t="s">
        <v>40</v>
      </c>
      <c r="M160" s="194">
        <v>84.91</v>
      </c>
      <c r="N160" s="192">
        <v>6.154</v>
      </c>
      <c r="O160" s="193" t="s">
        <v>40</v>
      </c>
      <c r="P160" s="194">
        <v>3.671</v>
      </c>
      <c r="Q160" s="192" t="s">
        <v>753</v>
      </c>
      <c r="R160" s="193"/>
      <c r="S160" s="194"/>
      <c r="T160" s="192">
        <v>702.84</v>
      </c>
      <c r="U160" s="193" t="s">
        <v>40</v>
      </c>
      <c r="V160" s="194">
        <v>905.9</v>
      </c>
      <c r="W160" s="192" t="s">
        <v>754</v>
      </c>
      <c r="X160" s="195"/>
      <c r="Y160" s="194"/>
      <c r="Z160" s="192" t="s">
        <v>755</v>
      </c>
      <c r="AA160" s="193"/>
      <c r="AB160" s="194"/>
      <c r="AC160" s="196"/>
      <c r="AD160" s="196"/>
      <c r="AE160" s="196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89"/>
      <c r="BB160" s="189"/>
      <c r="BC160" s="189"/>
      <c r="BD160" s="189"/>
      <c r="BE160" s="189"/>
      <c r="BF160" s="189"/>
      <c r="BG160" s="189"/>
      <c r="BH160" s="189"/>
      <c r="BI160" s="189"/>
      <c r="BJ160" s="189"/>
      <c r="BK160" s="189"/>
      <c r="BL160" s="189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27.75" customHeight="1">
      <c r="A161" s="190"/>
      <c r="B161" s="190"/>
      <c r="C161" s="190"/>
      <c r="D161" s="190"/>
      <c r="E161" s="190" t="s">
        <v>756</v>
      </c>
      <c r="F161" s="191"/>
      <c r="G161" s="183" t="s">
        <v>44</v>
      </c>
      <c r="H161" s="197">
        <f>ROUND(H160*81/1000,2)&amp;" ppb"</f>
        <v>0</v>
      </c>
      <c r="I161" s="193" t="s">
        <v>40</v>
      </c>
      <c r="J161" s="198">
        <f>ROUND(J160*81/1000,2)&amp;" ppb"</f>
        <v>0</v>
      </c>
      <c r="K161" s="197">
        <f>ROUND(K160*81/1000,2)&amp;" ppb"</f>
        <v>0</v>
      </c>
      <c r="L161" s="193" t="s">
        <v>40</v>
      </c>
      <c r="M161" s="198">
        <f>ROUND(M160*81/1000,2)&amp;" ppb"</f>
        <v>0</v>
      </c>
      <c r="N161" s="197">
        <f>ROUND(N160*1760/1000,2)&amp;" ppb"</f>
        <v>0</v>
      </c>
      <c r="O161" s="193" t="s">
        <v>40</v>
      </c>
      <c r="P161" s="198">
        <f>ROUND(P160*1760/1000,2)&amp;" ppb"</f>
        <v>0</v>
      </c>
      <c r="Q161" s="197">
        <f>"&lt;"&amp;ROUND(RIGHT(Q160,LEN(Q160)-1)*246/1000,2)&amp;" ppb"</f>
        <v>0</v>
      </c>
      <c r="R161" s="193"/>
      <c r="S161" s="198"/>
      <c r="T161" s="197">
        <f>ROUND(T160*32300/1000000,2)&amp;" ppm"</f>
        <v>0</v>
      </c>
      <c r="U161" s="193" t="s">
        <v>40</v>
      </c>
      <c r="V161" s="198">
        <f>ROUND(V160*32300/1000000,2)&amp;" ppm"</f>
        <v>0</v>
      </c>
      <c r="W161" s="199"/>
      <c r="X161" s="193"/>
      <c r="Y161" s="200"/>
      <c r="Z161" s="199"/>
      <c r="AA161" s="193"/>
      <c r="AB161" s="200"/>
      <c r="AC161" s="201"/>
      <c r="AD161" s="193"/>
      <c r="AE161" s="202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89"/>
      <c r="AT161" s="189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189"/>
      <c r="BF161" s="189"/>
      <c r="BG161" s="189"/>
      <c r="BH161" s="189"/>
      <c r="BI161" s="189"/>
      <c r="BJ161" s="189"/>
      <c r="BK161" s="189"/>
      <c r="BL161" s="189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30" customHeight="1">
      <c r="A162" s="190"/>
      <c r="B162" s="190"/>
      <c r="C162" s="190"/>
      <c r="D162" s="190"/>
      <c r="E162" s="190"/>
      <c r="F162" s="191"/>
      <c r="G162" s="183" t="s">
        <v>635</v>
      </c>
      <c r="H162" s="203" t="s">
        <v>646</v>
      </c>
      <c r="I162" s="203"/>
      <c r="J162" s="203"/>
      <c r="K162" s="184"/>
      <c r="L162" s="185" t="s">
        <v>647</v>
      </c>
      <c r="M162" s="186"/>
      <c r="N162" s="204"/>
      <c r="O162" s="185" t="s">
        <v>648</v>
      </c>
      <c r="P162" s="205"/>
      <c r="Q162" s="204"/>
      <c r="R162" s="185" t="s">
        <v>649</v>
      </c>
      <c r="S162" s="205"/>
      <c r="T162" s="187"/>
      <c r="U162" s="185"/>
      <c r="V162" s="206"/>
      <c r="W162" s="187"/>
      <c r="X162" s="185"/>
      <c r="Y162" s="206"/>
      <c r="Z162" s="187"/>
      <c r="AA162" s="185"/>
      <c r="AB162" s="206"/>
      <c r="AC162" s="184"/>
      <c r="AD162" s="185"/>
      <c r="AE162" s="186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89"/>
      <c r="AT162" s="189"/>
      <c r="AU162" s="189"/>
      <c r="AV162" s="189"/>
      <c r="AW162" s="189"/>
      <c r="AX162" s="189"/>
      <c r="AY162" s="189"/>
      <c r="AZ162" s="189"/>
      <c r="BA162" s="189"/>
      <c r="BB162" s="189"/>
      <c r="BC162" s="189"/>
      <c r="BD162" s="189"/>
      <c r="BE162" s="189"/>
      <c r="BF162" s="189"/>
      <c r="BG162" s="189"/>
      <c r="BH162" s="189"/>
      <c r="BI162" s="189"/>
      <c r="BJ162" s="189"/>
      <c r="BK162" s="189"/>
      <c r="BL162" s="189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27" customHeight="1">
      <c r="A163" s="207"/>
      <c r="B163" s="190"/>
      <c r="C163" s="190"/>
      <c r="D163" s="190"/>
      <c r="E163" s="190"/>
      <c r="F163" s="191"/>
      <c r="G163" s="183" t="s">
        <v>39</v>
      </c>
      <c r="H163" s="192">
        <v>317.3</v>
      </c>
      <c r="I163" s="195" t="s">
        <v>40</v>
      </c>
      <c r="J163" s="208">
        <v>690.5</v>
      </c>
      <c r="K163" s="192" t="s">
        <v>757</v>
      </c>
      <c r="L163" s="195"/>
      <c r="M163" s="208"/>
      <c r="N163" s="192" t="s">
        <v>758</v>
      </c>
      <c r="O163" s="195"/>
      <c r="P163" s="194"/>
      <c r="Q163" s="192" t="s">
        <v>759</v>
      </c>
      <c r="R163" s="195"/>
      <c r="S163" s="194"/>
      <c r="T163" s="192"/>
      <c r="U163" s="193"/>
      <c r="V163" s="194"/>
      <c r="W163" s="192"/>
      <c r="X163" s="193"/>
      <c r="Y163" s="194"/>
      <c r="Z163" s="201"/>
      <c r="AA163" s="201"/>
      <c r="AB163" s="201"/>
      <c r="AC163" s="199"/>
      <c r="AD163" s="193"/>
      <c r="AE163" s="194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30" customHeight="1">
      <c r="A164" s="209"/>
      <c r="B164" s="209"/>
      <c r="C164" s="210"/>
      <c r="D164" s="210"/>
      <c r="E164" s="210"/>
      <c r="F164" s="211"/>
      <c r="G164" s="183" t="s">
        <v>44</v>
      </c>
      <c r="H164" s="197">
        <f>ROUND(H163*81/1000,2)&amp;" ppb"</f>
        <v>0</v>
      </c>
      <c r="I164" s="193" t="s">
        <v>40</v>
      </c>
      <c r="J164" s="198">
        <f>ROUND(J163*81/1000,2)&amp;" ppb"</f>
        <v>0</v>
      </c>
      <c r="K164" s="199"/>
      <c r="L164" s="195"/>
      <c r="M164" s="200"/>
      <c r="N164" s="192"/>
      <c r="O164" s="193"/>
      <c r="P164" s="194"/>
      <c r="Q164" s="197">
        <f>"&lt;"&amp;ROUND(RIGHT(Q163,LEN(Q163)-1)*246/1000,2)&amp;" ppb"</f>
        <v>0</v>
      </c>
      <c r="R164" s="193"/>
      <c r="S164" s="198"/>
      <c r="T164" s="199"/>
      <c r="U164" s="200"/>
      <c r="V164" s="200"/>
      <c r="W164" s="192"/>
      <c r="X164" s="193"/>
      <c r="Y164" s="200"/>
      <c r="Z164" s="201"/>
      <c r="AA164" s="200"/>
      <c r="AB164" s="200"/>
      <c r="AC164" s="199"/>
      <c r="AD164" s="193"/>
      <c r="AE164" s="200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89"/>
      <c r="AT164" s="189"/>
      <c r="AU164" s="189"/>
      <c r="AV164" s="189"/>
      <c r="AW164" s="189"/>
      <c r="AX164" s="189"/>
      <c r="AY164" s="189"/>
      <c r="AZ164" s="189"/>
      <c r="BA164" s="189"/>
      <c r="BB164" s="189"/>
      <c r="BC164" s="189"/>
      <c r="BD164" s="189"/>
      <c r="BE164" s="189"/>
      <c r="BF164" s="189"/>
      <c r="BG164" s="189"/>
      <c r="BH164" s="189"/>
      <c r="BI164" s="189"/>
      <c r="BJ164" s="189"/>
      <c r="BK164" s="189"/>
      <c r="BL164" s="189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31" ht="33.75" customHeight="1">
      <c r="A165" s="158" t="s">
        <v>760</v>
      </c>
      <c r="B165" s="25" t="s">
        <v>761</v>
      </c>
      <c r="C165" s="26"/>
      <c r="D165" s="27"/>
      <c r="E165" s="28"/>
      <c r="F165" s="110"/>
      <c r="G165" s="12" t="s">
        <v>635</v>
      </c>
      <c r="H165" s="137"/>
      <c r="I165" s="138" t="s">
        <v>27</v>
      </c>
      <c r="J165" s="139"/>
      <c r="K165" s="137"/>
      <c r="L165" s="138" t="s">
        <v>28</v>
      </c>
      <c r="M165" s="139"/>
      <c r="N165" s="137"/>
      <c r="O165" s="138" t="s">
        <v>29</v>
      </c>
      <c r="P165" s="139"/>
      <c r="Q165" s="137"/>
      <c r="R165" s="138" t="s">
        <v>30</v>
      </c>
      <c r="S165" s="139"/>
      <c r="T165" s="140"/>
      <c r="U165" s="138" t="s">
        <v>636</v>
      </c>
      <c r="V165" s="139"/>
      <c r="W165" s="137"/>
      <c r="X165" s="138" t="s">
        <v>32</v>
      </c>
      <c r="Y165" s="139"/>
      <c r="Z165" s="137"/>
      <c r="AA165" s="138" t="s">
        <v>637</v>
      </c>
      <c r="AB165" s="139"/>
      <c r="AC165" s="141" t="s">
        <v>34</v>
      </c>
      <c r="AD165" s="141"/>
      <c r="AE165" s="141"/>
    </row>
    <row r="166" spans="1:31" ht="28.5" customHeight="1">
      <c r="A166" s="142" t="s">
        <v>762</v>
      </c>
      <c r="B166" s="162" t="s">
        <v>752</v>
      </c>
      <c r="C166" s="142"/>
      <c r="D166" s="142"/>
      <c r="E166" s="142"/>
      <c r="F166" s="143"/>
      <c r="G166" s="12" t="s">
        <v>39</v>
      </c>
      <c r="H166" s="30"/>
      <c r="I166" s="31"/>
      <c r="J166" s="32"/>
      <c r="K166" s="30"/>
      <c r="L166" s="31"/>
      <c r="M166" s="32"/>
      <c r="N166" s="30"/>
      <c r="O166" s="31"/>
      <c r="P166" s="32"/>
      <c r="Q166" s="30"/>
      <c r="R166" s="31"/>
      <c r="S166" s="32"/>
      <c r="T166" s="30"/>
      <c r="U166" s="31"/>
      <c r="V166" s="32"/>
      <c r="W166" s="30"/>
      <c r="X166" s="132"/>
      <c r="Y166" s="32"/>
      <c r="Z166" s="30"/>
      <c r="AA166" s="31"/>
      <c r="AB166" s="32"/>
      <c r="AC166" s="33"/>
      <c r="AD166" s="33"/>
      <c r="AE166" s="33"/>
    </row>
    <row r="167" spans="1:31" ht="34.5" customHeight="1">
      <c r="A167" s="142"/>
      <c r="B167" s="142"/>
      <c r="C167" s="142"/>
      <c r="D167" s="142"/>
      <c r="E167" s="142"/>
      <c r="F167" s="143"/>
      <c r="G167" s="12" t="s">
        <v>44</v>
      </c>
      <c r="H167" s="125"/>
      <c r="I167" s="31"/>
      <c r="J167" s="133"/>
      <c r="K167" s="125"/>
      <c r="L167" s="31"/>
      <c r="M167" s="133"/>
      <c r="N167" s="125"/>
      <c r="O167" s="31"/>
      <c r="P167" s="133"/>
      <c r="Q167" s="125"/>
      <c r="R167" s="31"/>
      <c r="S167" s="133"/>
      <c r="T167" s="125"/>
      <c r="U167" s="31"/>
      <c r="V167" s="133"/>
      <c r="W167" s="38"/>
      <c r="X167" s="31"/>
      <c r="Y167" s="39"/>
      <c r="Z167" s="38"/>
      <c r="AA167" s="31"/>
      <c r="AB167" s="39"/>
      <c r="AC167" s="40"/>
      <c r="AD167" s="31"/>
      <c r="AE167" s="41"/>
    </row>
    <row r="168" spans="1:31" ht="30" customHeight="1">
      <c r="A168" s="142"/>
      <c r="B168" s="142"/>
      <c r="C168" s="142"/>
      <c r="D168" s="142"/>
      <c r="E168" s="142"/>
      <c r="F168" s="143"/>
      <c r="G168" s="12" t="s">
        <v>635</v>
      </c>
      <c r="H168" s="145" t="s">
        <v>646</v>
      </c>
      <c r="I168" s="145"/>
      <c r="J168" s="145"/>
      <c r="K168" s="137"/>
      <c r="L168" s="138" t="s">
        <v>647</v>
      </c>
      <c r="M168" s="139"/>
      <c r="N168" s="146"/>
      <c r="O168" s="138" t="s">
        <v>648</v>
      </c>
      <c r="P168" s="147"/>
      <c r="Q168" s="146"/>
      <c r="R168" s="138" t="s">
        <v>649</v>
      </c>
      <c r="S168" s="147"/>
      <c r="T168" s="140"/>
      <c r="U168" s="138"/>
      <c r="V168" s="148"/>
      <c r="W168" s="140"/>
      <c r="X168" s="138"/>
      <c r="Y168" s="148"/>
      <c r="Z168" s="140"/>
      <c r="AA168" s="138"/>
      <c r="AB168" s="148"/>
      <c r="AC168" s="137"/>
      <c r="AD168" s="138"/>
      <c r="AE168" s="139"/>
    </row>
    <row r="169" spans="1:31" ht="27" customHeight="1">
      <c r="A169" s="149"/>
      <c r="B169" s="142"/>
      <c r="C169" s="142"/>
      <c r="D169" s="142"/>
      <c r="E169" s="142"/>
      <c r="F169" s="143"/>
      <c r="G169" s="12" t="s">
        <v>39</v>
      </c>
      <c r="H169" s="30"/>
      <c r="I169" s="132"/>
      <c r="J169" s="105"/>
      <c r="K169" s="30"/>
      <c r="L169" s="132"/>
      <c r="M169" s="105"/>
      <c r="N169" s="30"/>
      <c r="O169" s="132"/>
      <c r="P169" s="32"/>
      <c r="Q169" s="30"/>
      <c r="R169" s="132"/>
      <c r="S169" s="32"/>
      <c r="T169" s="30"/>
      <c r="U169" s="31"/>
      <c r="V169" s="32"/>
      <c r="W169" s="38"/>
      <c r="X169" s="31"/>
      <c r="Y169" s="32"/>
      <c r="Z169" s="40"/>
      <c r="AA169" s="40"/>
      <c r="AB169" s="40"/>
      <c r="AC169" s="38"/>
      <c r="AD169" s="31"/>
      <c r="AE169" s="32"/>
    </row>
    <row r="170" spans="1:31" ht="29.25" customHeight="1">
      <c r="A170" s="150"/>
      <c r="B170" s="150"/>
      <c r="C170" s="34"/>
      <c r="D170" s="34"/>
      <c r="E170" s="34"/>
      <c r="F170" s="113"/>
      <c r="G170" s="12" t="s">
        <v>44</v>
      </c>
      <c r="H170" s="125"/>
      <c r="I170" s="31"/>
      <c r="J170" s="133"/>
      <c r="K170" s="38"/>
      <c r="L170" s="132"/>
      <c r="M170" s="39"/>
      <c r="N170" s="30"/>
      <c r="O170" s="31"/>
      <c r="P170" s="32"/>
      <c r="Q170" s="125"/>
      <c r="R170" s="31"/>
      <c r="S170" s="133"/>
      <c r="T170" s="38"/>
      <c r="U170" s="39"/>
      <c r="V170" s="39"/>
      <c r="W170" s="30"/>
      <c r="X170" s="31"/>
      <c r="Y170" s="39"/>
      <c r="Z170" s="40"/>
      <c r="AA170" s="39"/>
      <c r="AB170" s="39"/>
      <c r="AC170" s="38"/>
      <c r="AD170" s="31"/>
      <c r="AE170" s="39"/>
    </row>
    <row r="171" spans="1:31" ht="33.75" customHeight="1">
      <c r="A171" s="158" t="s">
        <v>763</v>
      </c>
      <c r="B171" s="25"/>
      <c r="C171" s="26"/>
      <c r="D171" s="27"/>
      <c r="E171" s="28"/>
      <c r="F171" s="110"/>
      <c r="G171" s="12" t="s">
        <v>635</v>
      </c>
      <c r="H171" s="137"/>
      <c r="I171" s="138" t="s">
        <v>27</v>
      </c>
      <c r="J171" s="139"/>
      <c r="K171" s="137"/>
      <c r="L171" s="138" t="s">
        <v>28</v>
      </c>
      <c r="M171" s="139"/>
      <c r="N171" s="137"/>
      <c r="O171" s="138" t="s">
        <v>29</v>
      </c>
      <c r="P171" s="139"/>
      <c r="Q171" s="137"/>
      <c r="R171" s="138" t="s">
        <v>30</v>
      </c>
      <c r="S171" s="139"/>
      <c r="T171" s="140"/>
      <c r="U171" s="138" t="s">
        <v>636</v>
      </c>
      <c r="V171" s="139"/>
      <c r="W171" s="137"/>
      <c r="X171" s="138" t="s">
        <v>32</v>
      </c>
      <c r="Y171" s="139"/>
      <c r="Z171" s="137"/>
      <c r="AA171" s="138" t="s">
        <v>637</v>
      </c>
      <c r="AB171" s="139"/>
      <c r="AC171" s="141" t="s">
        <v>34</v>
      </c>
      <c r="AD171" s="141"/>
      <c r="AE171" s="141"/>
    </row>
    <row r="172" spans="1:31" ht="28.5" customHeight="1">
      <c r="A172" s="142"/>
      <c r="B172" s="142"/>
      <c r="C172" s="142"/>
      <c r="D172" s="142"/>
      <c r="E172" s="142"/>
      <c r="F172" s="143"/>
      <c r="G172" s="12" t="s">
        <v>39</v>
      </c>
      <c r="H172" s="30"/>
      <c r="I172" s="31"/>
      <c r="J172" s="32"/>
      <c r="K172" s="30"/>
      <c r="L172" s="31"/>
      <c r="M172" s="32"/>
      <c r="N172" s="30"/>
      <c r="O172" s="31"/>
      <c r="P172" s="32"/>
      <c r="Q172" s="30"/>
      <c r="R172" s="31"/>
      <c r="S172" s="32"/>
      <c r="T172" s="30"/>
      <c r="U172" s="31"/>
      <c r="V172" s="32"/>
      <c r="W172" s="30"/>
      <c r="X172" s="132"/>
      <c r="Y172" s="32"/>
      <c r="Z172" s="30"/>
      <c r="AA172" s="31"/>
      <c r="AB172" s="32"/>
      <c r="AC172" s="33"/>
      <c r="AD172" s="33"/>
      <c r="AE172" s="33"/>
    </row>
    <row r="173" spans="1:31" ht="27.75" customHeight="1">
      <c r="A173" s="142"/>
      <c r="B173" s="142"/>
      <c r="C173" s="142"/>
      <c r="D173" s="142"/>
      <c r="E173" s="142"/>
      <c r="F173" s="143"/>
      <c r="G173" s="12" t="s">
        <v>44</v>
      </c>
      <c r="H173" s="125"/>
      <c r="I173" s="31"/>
      <c r="J173" s="133"/>
      <c r="K173" s="125"/>
      <c r="L173" s="31"/>
      <c r="M173" s="39"/>
      <c r="N173" s="125"/>
      <c r="O173" s="31"/>
      <c r="P173" s="133"/>
      <c r="Q173" s="125"/>
      <c r="R173" s="31"/>
      <c r="S173" s="133"/>
      <c r="T173" s="125"/>
      <c r="U173" s="31"/>
      <c r="V173" s="133"/>
      <c r="W173" s="38"/>
      <c r="X173" s="31"/>
      <c r="Y173" s="39"/>
      <c r="Z173" s="38"/>
      <c r="AA173" s="31"/>
      <c r="AB173" s="39"/>
      <c r="AC173" s="40"/>
      <c r="AD173" s="31"/>
      <c r="AE173" s="41"/>
    </row>
    <row r="174" spans="1:31" ht="30" customHeight="1">
      <c r="A174" s="142"/>
      <c r="B174" s="142"/>
      <c r="C174" s="142"/>
      <c r="D174" s="142"/>
      <c r="E174" s="142"/>
      <c r="F174" s="143"/>
      <c r="G174" s="12" t="s">
        <v>635</v>
      </c>
      <c r="H174" s="145" t="s">
        <v>646</v>
      </c>
      <c r="I174" s="145"/>
      <c r="J174" s="145"/>
      <c r="K174" s="137"/>
      <c r="L174" s="138" t="s">
        <v>647</v>
      </c>
      <c r="M174" s="139"/>
      <c r="N174" s="146"/>
      <c r="O174" s="138" t="s">
        <v>648</v>
      </c>
      <c r="P174" s="147"/>
      <c r="Q174" s="146"/>
      <c r="R174" s="138" t="s">
        <v>649</v>
      </c>
      <c r="S174" s="147"/>
      <c r="T174" s="140"/>
      <c r="U174" s="138"/>
      <c r="V174" s="148"/>
      <c r="W174" s="140"/>
      <c r="X174" s="138"/>
      <c r="Y174" s="148"/>
      <c r="Z174" s="140"/>
      <c r="AA174" s="138"/>
      <c r="AB174" s="148"/>
      <c r="AC174" s="137"/>
      <c r="AD174" s="138"/>
      <c r="AE174" s="139"/>
    </row>
    <row r="175" spans="1:31" ht="27" customHeight="1">
      <c r="A175" s="149"/>
      <c r="B175" s="142"/>
      <c r="C175" s="142"/>
      <c r="D175" s="142"/>
      <c r="E175" s="142"/>
      <c r="F175" s="143"/>
      <c r="G175" s="12" t="s">
        <v>39</v>
      </c>
      <c r="H175" s="30"/>
      <c r="I175" s="132"/>
      <c r="J175" s="105"/>
      <c r="K175" s="30"/>
      <c r="L175" s="132"/>
      <c r="M175" s="105"/>
      <c r="N175" s="30"/>
      <c r="O175" s="132"/>
      <c r="P175" s="32"/>
      <c r="Q175" s="30"/>
      <c r="R175" s="132"/>
      <c r="S175" s="32"/>
      <c r="T175" s="30"/>
      <c r="U175" s="31"/>
      <c r="V175" s="32"/>
      <c r="W175" s="38"/>
      <c r="X175" s="31"/>
      <c r="Y175" s="32"/>
      <c r="Z175" s="40"/>
      <c r="AA175" s="40"/>
      <c r="AB175" s="40"/>
      <c r="AC175" s="38"/>
      <c r="AD175" s="31"/>
      <c r="AE175" s="32"/>
    </row>
    <row r="176" spans="1:31" ht="29.25" customHeight="1">
      <c r="A176" s="150"/>
      <c r="B176" s="150"/>
      <c r="C176" s="34"/>
      <c r="D176" s="34"/>
      <c r="E176" s="34"/>
      <c r="F176" s="113"/>
      <c r="G176" s="12" t="s">
        <v>44</v>
      </c>
      <c r="H176" s="125"/>
      <c r="I176" s="31"/>
      <c r="J176" s="133"/>
      <c r="K176" s="38"/>
      <c r="L176" s="132"/>
      <c r="M176" s="39"/>
      <c r="N176" s="30"/>
      <c r="O176" s="31"/>
      <c r="P176" s="32"/>
      <c r="Q176" s="125"/>
      <c r="R176" s="31"/>
      <c r="S176" s="133"/>
      <c r="T176" s="38"/>
      <c r="U176" s="39"/>
      <c r="V176" s="39"/>
      <c r="W176" s="30"/>
      <c r="X176" s="31"/>
      <c r="Y176" s="39"/>
      <c r="Z176" s="40"/>
      <c r="AA176" s="39"/>
      <c r="AB176" s="39"/>
      <c r="AC176" s="38"/>
      <c r="AD176" s="31"/>
      <c r="AE176" s="39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71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B14"/>
    <mergeCell ref="AC11:AE14"/>
    <mergeCell ref="A15:B15"/>
    <mergeCell ref="AC16:AE16"/>
    <mergeCell ref="E17:E18"/>
    <mergeCell ref="AC17:AE17"/>
    <mergeCell ref="AC19:AE19"/>
    <mergeCell ref="AC21:AE21"/>
    <mergeCell ref="AC23:AE23"/>
    <mergeCell ref="AC25:AE25"/>
    <mergeCell ref="AC27:AE27"/>
    <mergeCell ref="AC29:AE29"/>
    <mergeCell ref="AC31:AE31"/>
    <mergeCell ref="AC33:AE33"/>
    <mergeCell ref="AC35:AE35"/>
    <mergeCell ref="A37:AE37"/>
    <mergeCell ref="AC38:AE38"/>
    <mergeCell ref="AC39:AE39"/>
    <mergeCell ref="AC41:AE41"/>
    <mergeCell ref="AC43:AE43"/>
    <mergeCell ref="AC45:AE45"/>
    <mergeCell ref="AC47:AE47"/>
    <mergeCell ref="AC49:AE49"/>
    <mergeCell ref="AC51:AE51"/>
    <mergeCell ref="AC53:AE53"/>
    <mergeCell ref="AC55:AE55"/>
    <mergeCell ref="AC57:AE57"/>
    <mergeCell ref="A59:AE59"/>
    <mergeCell ref="AC60:AE60"/>
    <mergeCell ref="AC61:AE61"/>
    <mergeCell ref="AC63:AE63"/>
    <mergeCell ref="AC65:AE65"/>
    <mergeCell ref="AC67:AE67"/>
    <mergeCell ref="AC69:AE69"/>
    <mergeCell ref="AC71:AE71"/>
    <mergeCell ref="AC73:AE73"/>
    <mergeCell ref="AC75:AE75"/>
    <mergeCell ref="A77:B78"/>
    <mergeCell ref="C77:D78"/>
    <mergeCell ref="N77:P77"/>
    <mergeCell ref="U77:V77"/>
    <mergeCell ref="N78:P78"/>
    <mergeCell ref="U78:V78"/>
    <mergeCell ref="AA78:AB78"/>
    <mergeCell ref="E79:E80"/>
    <mergeCell ref="AC79:AE79"/>
    <mergeCell ref="A81:B82"/>
    <mergeCell ref="C81:D82"/>
    <mergeCell ref="N81:P81"/>
    <mergeCell ref="U81:V81"/>
    <mergeCell ref="N82:P82"/>
    <mergeCell ref="U82:V82"/>
    <mergeCell ref="AA82:AB82"/>
    <mergeCell ref="AC83:AE83"/>
    <mergeCell ref="A85:AE85"/>
    <mergeCell ref="AC86:AE86"/>
    <mergeCell ref="AC87:AE87"/>
    <mergeCell ref="AC89:AE89"/>
    <mergeCell ref="AC91:AE91"/>
    <mergeCell ref="AC93:AE93"/>
    <mergeCell ref="E95:E96"/>
    <mergeCell ref="AC95:AE95"/>
    <mergeCell ref="AC97:AE97"/>
    <mergeCell ref="AC99:AE99"/>
    <mergeCell ref="AC101:AE101"/>
    <mergeCell ref="AC103:AE103"/>
    <mergeCell ref="AC104:AE104"/>
    <mergeCell ref="B105:B106"/>
    <mergeCell ref="E105:E106"/>
    <mergeCell ref="H106:J106"/>
    <mergeCell ref="Z107:AB107"/>
    <mergeCell ref="AA108:AB108"/>
    <mergeCell ref="AC109:AE109"/>
    <mergeCell ref="AC110:AE110"/>
    <mergeCell ref="B111:B112"/>
    <mergeCell ref="E111:E112"/>
    <mergeCell ref="H112:J112"/>
    <mergeCell ref="Z113:AB113"/>
    <mergeCell ref="AA114:AB114"/>
    <mergeCell ref="AC115:AE115"/>
    <mergeCell ref="AC116:AE116"/>
    <mergeCell ref="B117:B118"/>
    <mergeCell ref="H118:J118"/>
    <mergeCell ref="Z119:AB119"/>
    <mergeCell ref="U120:V120"/>
    <mergeCell ref="AA120:AB120"/>
    <mergeCell ref="AC121:AE121"/>
    <mergeCell ref="AC122:AE122"/>
    <mergeCell ref="B123:B124"/>
    <mergeCell ref="H124:J124"/>
    <mergeCell ref="Z125:AB125"/>
    <mergeCell ref="U126:V126"/>
    <mergeCell ref="AA126:AB126"/>
    <mergeCell ref="AC127:AE127"/>
    <mergeCell ref="AC128:AE128"/>
    <mergeCell ref="B129:B130"/>
    <mergeCell ref="H130:J130"/>
    <mergeCell ref="Z131:AB131"/>
    <mergeCell ref="U132:V132"/>
    <mergeCell ref="AA132:AB132"/>
    <mergeCell ref="AC133:AE133"/>
    <mergeCell ref="AC134:AE134"/>
    <mergeCell ref="B135:B136"/>
    <mergeCell ref="H136:J136"/>
    <mergeCell ref="Z137:AB137"/>
    <mergeCell ref="U138:V138"/>
    <mergeCell ref="AA138:AB138"/>
    <mergeCell ref="AC139:AE139"/>
    <mergeCell ref="AC140:AE140"/>
    <mergeCell ref="B141:B142"/>
    <mergeCell ref="H142:J142"/>
    <mergeCell ref="Z143:AB143"/>
    <mergeCell ref="U144:V144"/>
    <mergeCell ref="AA144:AB144"/>
    <mergeCell ref="AC145:AE145"/>
    <mergeCell ref="AC146:AE146"/>
    <mergeCell ref="B147:B148"/>
    <mergeCell ref="H148:J148"/>
    <mergeCell ref="Z149:AB149"/>
    <mergeCell ref="U150:V150"/>
    <mergeCell ref="AA150:AB150"/>
    <mergeCell ref="AC151:AE151"/>
    <mergeCell ref="AC152:AE152"/>
    <mergeCell ref="B153:B154"/>
    <mergeCell ref="H154:J154"/>
    <mergeCell ref="Z155:AB155"/>
    <mergeCell ref="U156:V156"/>
    <mergeCell ref="AA156:AB156"/>
    <mergeCell ref="A157:B157"/>
    <mergeCell ref="AC158:AE158"/>
    <mergeCell ref="AC159:AE159"/>
    <mergeCell ref="AC160:AE160"/>
    <mergeCell ref="B161:B162"/>
    <mergeCell ref="H162:J162"/>
    <mergeCell ref="Z163:AB163"/>
    <mergeCell ref="U164:V164"/>
    <mergeCell ref="AA164:AB164"/>
    <mergeCell ref="AC165:AE165"/>
    <mergeCell ref="AC166:AE166"/>
    <mergeCell ref="B167:B168"/>
    <mergeCell ref="H168:J168"/>
    <mergeCell ref="Z169:AB169"/>
    <mergeCell ref="U170:V170"/>
    <mergeCell ref="AA170:AB170"/>
    <mergeCell ref="AC171:AE171"/>
    <mergeCell ref="AC172:AE172"/>
    <mergeCell ref="B173:B174"/>
    <mergeCell ref="H174:J174"/>
    <mergeCell ref="Z175:AB175"/>
    <mergeCell ref="U176:V176"/>
    <mergeCell ref="AA176:AB176"/>
  </mergeCells>
  <hyperlinks>
    <hyperlink ref="A99" r:id="rId1" display="PICO CW37"/>
    <hyperlink ref="A101" r:id="rId2" display="PICO CW38"/>
    <hyperlink ref="A103" r:id="rId3" display="PICO CW39"/>
    <hyperlink ref="A109" r:id="rId4" display="PICO CW40"/>
    <hyperlink ref="A115" r:id="rId5" display="PICO CW41"/>
    <hyperlink ref="A121" r:id="rId6" display="PICO CW42"/>
    <hyperlink ref="A127" r:id="rId7" display="PICO CW43"/>
    <hyperlink ref="A133" r:id="rId8" display="PICO CW44"/>
    <hyperlink ref="A139" r:id="rId9" display="PICO CW45"/>
    <hyperlink ref="A145" r:id="rId10" display="PICO CW46"/>
    <hyperlink ref="A151" r:id="rId11" display="PICO CW47"/>
    <hyperlink ref="A159" r:id="rId12" display="PICO CW48"/>
    <hyperlink ref="A165" r:id="rId13" display="PICO CW49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2006-05-24T18:06:48Z</cp:lastPrinted>
  <dcterms:created xsi:type="dcterms:W3CDTF">2006-04-12T17:38:36Z</dcterms:created>
  <dcterms:modified xsi:type="dcterms:W3CDTF">2024-02-29T19:00:15Z</dcterms:modified>
  <cp:category/>
  <cp:version/>
  <cp:contentType/>
  <cp:contentStatus/>
  <cp:revision>2485</cp:revision>
</cp:coreProperties>
</file>