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<sst xmlns="http://schemas.openxmlformats.org/spreadsheetml/2006/main" count="263" uniqueCount="112">
  <si>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</si>
  <si>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</si>
  <si>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</si>
  <si>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</si>
  <si>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</si>
  <si>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</si>
  <si>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</si>
  <si>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</si>
  <si>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</si>
  <si>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</si>
  <si>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</si>
  <si>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</si>
  <si>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</si>
  <si>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</si>
  <si>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</si>
  <si>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</si>
  <si>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</si>
  <si>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</si>
  <si>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</si>
  <si>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</si>
  <si>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DAMIC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</si>
  <si>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</si>
  <si>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</si>
  <si>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</si>
  <si>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</si>
  <si>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</si>
  <si>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</si>
  <si>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</si>
  <si>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</si>
  <si>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</si>
  <si>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</si>
  <si>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</si>
  <si>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</si>
  <si>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</si>
  <si>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Comments</t>
  </si>
  <si>
    <t xml:space="preserve">DAMIC CW01</t>
  </si>
  <si>
    <t xml:space="preserve">Epotek 301-2FL two-part epoxy</t>
  </si>
  <si>
    <t xml:space="preserve">4.5 g</t>
  </si>
  <si>
    <t xml:space="preserve">(mBq/kg)</t>
  </si>
  <si>
    <t xml:space="preserve">+-</t>
  </si>
  <si>
    <t xml:space="preserve">&lt;63.49</t>
  </si>
  <si>
    <t xml:space="preserve">&lt;496.84</t>
  </si>
  <si>
    <t xml:space="preserve">&lt;269.47</t>
  </si>
  <si>
    <t xml:space="preserve">Epoxy</t>
  </si>
  <si>
    <t xml:space="preserve">Epoxy Technology, Billerica, Mass, USA</t>
  </si>
  <si>
    <t xml:space="preserve">Also DAMIC 7</t>
  </si>
  <si>
    <t xml:space="preserve">(ppb or ppm)</t>
  </si>
  <si>
    <t xml:space="preserve">0.12 ppb</t>
  </si>
  <si>
    <t xml:space="preserve">4.07 ppb</t>
  </si>
  <si>
    <t xml:space="preserve">0.90 ppb</t>
  </si>
  <si>
    <t xml:space="preserve">2.45 ppb</t>
  </si>
  <si>
    <t xml:space="preserve">23.39 ppb</t>
  </si>
  <si>
    <t xml:space="preserve">16.28 ppb</t>
  </si>
  <si>
    <t xml:space="preserve">6.02 ppb</t>
  </si>
  <si>
    <t xml:space="preserve">10.82 ppb</t>
  </si>
  <si>
    <t xml:space="preserve">&lt;15.62 ppb</t>
  </si>
  <si>
    <t xml:space="preserve">DAMIC CW02</t>
  </si>
  <si>
    <t xml:space="preserve">Ametek Engineered Materials SDN BHD</t>
  </si>
  <si>
    <t xml:space="preserve">11.6 g</t>
  </si>
  <si>
    <t xml:space="preserve">190513
190523
19052301
19052</t>
  </si>
  <si>
    <t xml:space="preserve">&lt;161.40</t>
  </si>
  <si>
    <t xml:space="preserve">40K:</t>
  </si>
  <si>
    <t xml:space="preserve">&lt;9865.00</t>
  </si>
  <si>
    <t xml:space="preserve">Aluminum Rod (with 1% Silicon)</t>
  </si>
  <si>
    <t xml:space="preserve">DAMIC CW03</t>
  </si>
  <si>
    <t xml:space="preserve">CENPA SS Lead</t>
  </si>
  <si>
    <t xml:space="preserve">108.6 g</t>
  </si>
  <si>
    <t xml:space="preserve">250310
230312
25031201
250313</t>
  </si>
  <si>
    <t xml:space="preserve">Results:</t>
  </si>
  <si>
    <t xml:space="preserve">40K</t>
  </si>
  <si>
    <t xml:space="preserve">60Co</t>
  </si>
  <si>
    <t xml:space="preserve">Lead Sample A1</t>
  </si>
  <si>
    <t xml:space="preserve">&lt;193.10</t>
  </si>
  <si>
    <t xml:space="preserve">&lt;3.91</t>
  </si>
  <si>
    <t xml:space="preserve">&lt;3.90</t>
  </si>
  <si>
    <t xml:space="preserve">&lt;7.59</t>
  </si>
  <si>
    <t xml:space="preserve">&lt;1.45</t>
  </si>
  <si>
    <t xml:space="preserve">210Pb:</t>
  </si>
  <si>
    <t xml:space="preserve">7Be:</t>
  </si>
  <si>
    <t xml:space="preserve">54Mn:</t>
  </si>
  <si>
    <t xml:space="preserve">228Ac:</t>
  </si>
  <si>
    <t xml:space="preserve">&lt;13.47</t>
  </si>
  <si>
    <t xml:space="preserve">&lt;1.32</t>
  </si>
  <si>
    <t xml:space="preserve">DAMIC CW04</t>
  </si>
  <si>
    <t xml:space="preserve">108.8 g</t>
  </si>
  <si>
    <t xml:space="preserve">Lead Sample B1</t>
  </si>
  <si>
    <t xml:space="preserve">&lt;65.62</t>
  </si>
  <si>
    <t xml:space="preserve">&lt;2.30</t>
  </si>
  <si>
    <t xml:space="preserve">&lt;7.26</t>
  </si>
  <si>
    <t xml:space="preserve">&lt;2.57</t>
  </si>
  <si>
    <t xml:space="preserve">&lt;19.98</t>
  </si>
  <si>
    <t xml:space="preserve">DAMIC CW05</t>
  </si>
  <si>
    <t xml:space="preserve">108.3 g</t>
  </si>
  <si>
    <t xml:space="preserve">250414
250416
250423</t>
  </si>
  <si>
    <t xml:space="preserve">Lead Sample C1</t>
  </si>
  <si>
    <t xml:space="preserve">&lt;2.01</t>
  </si>
  <si>
    <t xml:space="preserve">&lt;8.53</t>
  </si>
  <si>
    <t xml:space="preserve">&lt;2.95</t>
  </si>
  <si>
    <t xml:space="preserve">&lt;2.49</t>
  </si>
  <si>
    <t xml:space="preserve">&lt;10.76</t>
  </si>
  <si>
    <t xml:space="preserve">&lt;1.60</t>
  </si>
  <si>
    <t xml:space="preserve">In Progress and To Be Measured:</t>
  </si>
  <si>
    <t xml:space="preserve">DAMIC CW06</t>
  </si>
  <si>
    <t xml:space="preserve">108.5 g</t>
  </si>
  <si>
    <t xml:space="preserve">Lead Sample D1</t>
  </si>
  <si>
    <t xml:space="preserve">&lt;4.96</t>
  </si>
  <si>
    <t xml:space="preserve">&lt;8.52</t>
  </si>
  <si>
    <t xml:space="preserve">&lt;5.87</t>
  </si>
  <si>
    <t xml:space="preserve">&lt;2.27</t>
  </si>
  <si>
    <t xml:space="preserve">&lt;33.26</t>
  </si>
  <si>
    <t xml:space="preserve">&lt;2.21</t>
  </si>
  <si>
    <t xml:space="preserve">Next Sample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</si>
</sst>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@"/>
    <numFmt numFmtId="171" formatCode="0.00%"/>
  </numFmts>
  <fonts count="1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7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erif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B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B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000080"/>
      </left>
      <right style="thin">
        <color rgb="FF000080"/>
      </right>
      <top/>
      <bottom style="thin">
        <color rgb="FF000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6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7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4" fillId="7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4" fillId="7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7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8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8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8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4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7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" fillId="7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7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5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4" fillId="5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4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6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DAMIC/cw02/cw02.html" TargetMode="External"/><Relationship Id="rId2" Type="http://schemas.openxmlformats.org/officeDocument/2006/relationships/hyperlink" Target="https://www.snolab.ca/users/services/gamma-assay/well/DAMIC/cw03/cw03.html" TargetMode="External"/><Relationship Id="rId3" Type="http://schemas.openxmlformats.org/officeDocument/2006/relationships/hyperlink" Target="https://www.snolab.ca/users/services/gamma-assay/well/DAMIC/cw04/cw04.html" TargetMode="External"/><Relationship Id="rId4" Type="http://schemas.openxmlformats.org/officeDocument/2006/relationships/hyperlink" Target="https://www.snolab.ca/users/services/gamma-assay/well/DAMIC/cw05/cw05.html" TargetMode="External"/><Relationship Id="rId5" Type="http://schemas.openxmlformats.org/officeDocument/2006/relationships/hyperlink" Target="https://www.snolab.ca/users/services/gamma-assay/well/DAMIC/cw06/cw06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true" showRowColHeaders="true" showZeros="true" rightToLeft="false" tabSelected="true" showOutlineSymbols="true" defaultGridColor="true" view="normal" topLeftCell="A37" colorId="64" zoomScale="95" zoomScaleNormal="95" zoomScalePageLayoutView="100" workbookViewId="0">
      <selection pane="topLeft" activeCell="A43" activeCellId="0" sqref="A43"/>
    </sheetView>
  </sheetViews>
  <sheetFormatPr defaultColWidth="10.14453125" defaultRowHeight="14.1" customHeight="true" zeroHeight="false" outlineLevelRow="0" outlineLevelCol="0"/>
  <cols>
    <col collapsed="false" customWidth="true" hidden="false" outlineLevel="0" max="1" min="1" style="1" width="14.18"/>
    <col collapsed="false" customWidth="true" hidden="false" outlineLevel="0" max="2" min="2" style="1" width="14.3"/>
    <col collapsed="false" customWidth="true" hidden="false" outlineLevel="0" max="3" min="3" style="1" width="7.53"/>
    <col collapsed="false" customWidth="true" hidden="false" outlineLevel="0" max="4" min="4" style="1" width="9.19"/>
    <col collapsed="false" customWidth="true" hidden="false" outlineLevel="0" max="5" min="5" style="1" width="10.49"/>
    <col collapsed="false" customWidth="true" hidden="false" outlineLevel="0" max="6" min="6" style="2" width="10.49"/>
    <col collapsed="false" customWidth="true" hidden="false" outlineLevel="0" max="7" min="7" style="1" width="10.53"/>
    <col collapsed="false" customWidth="true" hidden="false" outlineLevel="0" max="8" min="8" style="1" width="8.53"/>
    <col collapsed="false" customWidth="true" hidden="false" outlineLevel="0" max="9" min="9" style="1" width="8.93"/>
    <col collapsed="false" customWidth="true" hidden="false" outlineLevel="0" max="10" min="10" style="1" width="8.13"/>
    <col collapsed="false" customWidth="true" hidden="false" outlineLevel="0" max="11" min="11" style="1" width="8.91"/>
    <col collapsed="false" customWidth="false" hidden="false" outlineLevel="0" max="12" min="12" style="1" width="10.14"/>
    <col collapsed="false" customWidth="true" hidden="false" outlineLevel="0" max="13" min="13" style="1" width="7.78"/>
    <col collapsed="false" customWidth="true" hidden="false" outlineLevel="0" max="14" min="14" style="1" width="9.64"/>
    <col collapsed="false" customWidth="true" hidden="false" outlineLevel="0" max="15" min="15" style="1" width="5.87"/>
    <col collapsed="false" customWidth="true" hidden="false" outlineLevel="0" max="16" min="16" style="1" width="6.52"/>
    <col collapsed="false" customWidth="true" hidden="false" outlineLevel="0" max="17" min="17" style="1" width="8.68"/>
    <col collapsed="false" customWidth="true" hidden="false" outlineLevel="0" max="18" min="18" style="1" width="6.77"/>
    <col collapsed="false" customWidth="true" hidden="false" outlineLevel="0" max="19" min="19" style="1" width="7.13"/>
    <col collapsed="false" customWidth="true" hidden="false" outlineLevel="0" max="20" min="20" style="1" width="10.55"/>
    <col collapsed="false" customWidth="true" hidden="false" outlineLevel="0" max="21" min="21" style="1" width="5.74"/>
    <col collapsed="false" customWidth="true" hidden="false" outlineLevel="0" max="22" min="22" style="1" width="9.49"/>
    <col collapsed="false" customWidth="true" hidden="false" outlineLevel="0" max="23" min="23" style="1" width="9.06"/>
    <col collapsed="false" customWidth="true" hidden="false" outlineLevel="0" max="24" min="24" style="1" width="6.25"/>
    <col collapsed="false" customWidth="true" hidden="false" outlineLevel="0" max="25" min="25" style="1" width="6.11"/>
    <col collapsed="false" customWidth="true" hidden="false" outlineLevel="0" max="26" min="26" style="1" width="6.9"/>
    <col collapsed="false" customWidth="true" hidden="false" outlineLevel="0" max="27" min="27" style="1" width="5.99"/>
    <col collapsed="false" customWidth="true" hidden="false" outlineLevel="0" max="28" min="28" style="1" width="7.08"/>
    <col collapsed="false" customWidth="true" hidden="false" outlineLevel="0" max="29" min="29" style="1" width="7.16"/>
    <col collapsed="false" customWidth="true" hidden="false" outlineLevel="0" max="30" min="30" style="1" width="4.14"/>
    <col collapsed="false" customWidth="true" hidden="false" outlineLevel="0" max="31" min="31" style="1" width="6.78"/>
    <col collapsed="false" customWidth="false" hidden="false" outlineLevel="0" max="257" min="32" style="3" width="10.1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9.9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9.9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0.7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1.5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9.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2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2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7.8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3.4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4"/>
      <c r="AE11" s="14"/>
    </row>
    <row r="12" customFormat="false" ht="14.9" hidden="false" customHeight="tru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4"/>
      <c r="AE12" s="14"/>
    </row>
    <row r="13" customFormat="false" ht="12.65" hidden="false" customHeight="tru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4"/>
      <c r="AE13" s="14"/>
    </row>
    <row r="14" customFormat="false" ht="8.2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  <c r="AE14" s="14"/>
    </row>
    <row r="15" customFormat="false" ht="26.95" hidden="false" customHeight="true" outlineLevel="0" collapsed="false">
      <c r="A15" s="15" t="s">
        <v>20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customFormat="false" ht="38.05" hidden="false" customHeight="true" outlineLevel="0" collapsed="false">
      <c r="A16" s="18" t="s">
        <v>21</v>
      </c>
      <c r="B16" s="18" t="s">
        <v>22</v>
      </c>
      <c r="C16" s="18" t="s">
        <v>23</v>
      </c>
      <c r="D16" s="18" t="s">
        <v>24</v>
      </c>
      <c r="E16" s="18" t="s">
        <v>25</v>
      </c>
      <c r="F16" s="19" t="s">
        <v>26</v>
      </c>
      <c r="G16" s="18"/>
      <c r="H16" s="20"/>
      <c r="I16" s="21" t="s">
        <v>27</v>
      </c>
      <c r="J16" s="22"/>
      <c r="K16" s="20"/>
      <c r="L16" s="21" t="s">
        <v>28</v>
      </c>
      <c r="M16" s="22"/>
      <c r="N16" s="20"/>
      <c r="O16" s="21" t="s">
        <v>29</v>
      </c>
      <c r="P16" s="22"/>
      <c r="Q16" s="20"/>
      <c r="R16" s="21" t="s">
        <v>30</v>
      </c>
      <c r="S16" s="22"/>
      <c r="T16" s="23"/>
      <c r="U16" s="21" t="s">
        <v>31</v>
      </c>
      <c r="V16" s="22"/>
      <c r="W16" s="20"/>
      <c r="X16" s="21" t="s">
        <v>32</v>
      </c>
      <c r="Y16" s="22"/>
      <c r="Z16" s="20"/>
      <c r="AA16" s="21" t="s">
        <v>33</v>
      </c>
      <c r="AB16" s="22"/>
      <c r="AC16" s="18" t="s">
        <v>34</v>
      </c>
      <c r="AD16" s="18"/>
      <c r="AE16" s="18"/>
    </row>
    <row r="17" customFormat="false" ht="44.75" hidden="false" customHeight="true" outlineLevel="0" collapsed="false">
      <c r="A17" s="24" t="s">
        <v>35</v>
      </c>
      <c r="B17" s="25" t="s">
        <v>36</v>
      </c>
      <c r="C17" s="26" t="s">
        <v>37</v>
      </c>
      <c r="D17" s="27" t="n">
        <v>9.042</v>
      </c>
      <c r="E17" s="28" t="n">
        <v>140318</v>
      </c>
      <c r="F17" s="29" t="n">
        <v>41716</v>
      </c>
      <c r="G17" s="12" t="s">
        <v>38</v>
      </c>
      <c r="H17" s="30" t="n">
        <v>1.5</v>
      </c>
      <c r="I17" s="31" t="s">
        <v>39</v>
      </c>
      <c r="J17" s="32" t="n">
        <v>50.24</v>
      </c>
      <c r="K17" s="30" t="n">
        <v>11.11</v>
      </c>
      <c r="L17" s="31" t="s">
        <v>39</v>
      </c>
      <c r="M17" s="32" t="n">
        <v>31.43</v>
      </c>
      <c r="N17" s="30" t="n">
        <v>13.29</v>
      </c>
      <c r="O17" s="31" t="s">
        <v>39</v>
      </c>
      <c r="P17" s="32" t="n">
        <v>9.25</v>
      </c>
      <c r="Q17" s="30" t="n">
        <v>24.47</v>
      </c>
      <c r="R17" s="31" t="s">
        <v>39</v>
      </c>
      <c r="S17" s="32" t="n">
        <v>43.98</v>
      </c>
      <c r="T17" s="30" t="s">
        <v>40</v>
      </c>
      <c r="U17" s="31"/>
      <c r="V17" s="32"/>
      <c r="W17" s="30" t="s">
        <v>41</v>
      </c>
      <c r="X17" s="31"/>
      <c r="Y17" s="32"/>
      <c r="Z17" s="30" t="s">
        <v>42</v>
      </c>
      <c r="AA17" s="31"/>
      <c r="AB17" s="32"/>
      <c r="AC17" s="33"/>
      <c r="AD17" s="33"/>
      <c r="AE17" s="33"/>
    </row>
    <row r="18" customFormat="false" ht="42.5" hidden="false" customHeight="true" outlineLevel="0" collapsed="false">
      <c r="A18" s="34" t="s">
        <v>43</v>
      </c>
      <c r="B18" s="34" t="s">
        <v>44</v>
      </c>
      <c r="C18" s="35" t="s">
        <v>45</v>
      </c>
      <c r="D18" s="36"/>
      <c r="E18" s="37"/>
      <c r="F18" s="38" t="n">
        <v>41725</v>
      </c>
      <c r="G18" s="12" t="s">
        <v>46</v>
      </c>
      <c r="H18" s="39" t="s">
        <v>47</v>
      </c>
      <c r="I18" s="31" t="s">
        <v>39</v>
      </c>
      <c r="J18" s="40" t="s">
        <v>48</v>
      </c>
      <c r="K18" s="39" t="s">
        <v>49</v>
      </c>
      <c r="L18" s="31" t="s">
        <v>39</v>
      </c>
      <c r="M18" s="40" t="s">
        <v>50</v>
      </c>
      <c r="N18" s="39" t="s">
        <v>51</v>
      </c>
      <c r="O18" s="31" t="s">
        <v>39</v>
      </c>
      <c r="P18" s="40" t="s">
        <v>52</v>
      </c>
      <c r="Q18" s="39" t="s">
        <v>53</v>
      </c>
      <c r="R18" s="31" t="s">
        <v>39</v>
      </c>
      <c r="S18" s="40" t="s">
        <v>54</v>
      </c>
      <c r="T18" s="39" t="s">
        <v>55</v>
      </c>
      <c r="U18" s="31"/>
      <c r="V18" s="40"/>
      <c r="W18" s="39"/>
      <c r="X18" s="31"/>
      <c r="Y18" s="40"/>
      <c r="Z18" s="39"/>
      <c r="AA18" s="31"/>
      <c r="AB18" s="40"/>
      <c r="AC18" s="41"/>
      <c r="AD18" s="31"/>
      <c r="AE18" s="42"/>
    </row>
    <row r="19" customFormat="false" ht="43.85" hidden="false" customHeight="true" outlineLevel="0" collapsed="false">
      <c r="A19" s="43" t="s">
        <v>56</v>
      </c>
      <c r="B19" s="44" t="s">
        <v>57</v>
      </c>
      <c r="C19" s="45" t="s">
        <v>58</v>
      </c>
      <c r="D19" s="46" t="n">
        <v>13.575</v>
      </c>
      <c r="E19" s="47" t="s">
        <v>59</v>
      </c>
      <c r="F19" s="48" t="n">
        <v>43598</v>
      </c>
      <c r="G19" s="49" t="s">
        <v>38</v>
      </c>
      <c r="H19" s="50" t="n">
        <v>5.237</v>
      </c>
      <c r="I19" s="51" t="s">
        <v>39</v>
      </c>
      <c r="J19" s="52" t="n">
        <v>19.83</v>
      </c>
      <c r="K19" s="50" t="n">
        <v>240.9</v>
      </c>
      <c r="L19" s="51" t="s">
        <v>39</v>
      </c>
      <c r="M19" s="52" t="n">
        <v>31.4</v>
      </c>
      <c r="N19" s="50" t="n">
        <v>24.7</v>
      </c>
      <c r="O19" s="53" t="s">
        <v>39</v>
      </c>
      <c r="P19" s="52" t="n">
        <v>5.169</v>
      </c>
      <c r="Q19" s="50" t="n">
        <v>205.9</v>
      </c>
      <c r="R19" s="51" t="s">
        <v>39</v>
      </c>
      <c r="S19" s="52" t="n">
        <v>30.81</v>
      </c>
      <c r="T19" s="50" t="n">
        <v>55.94</v>
      </c>
      <c r="U19" s="53" t="s">
        <v>39</v>
      </c>
      <c r="V19" s="52" t="n">
        <v>38.67</v>
      </c>
      <c r="W19" s="54" t="s">
        <v>60</v>
      </c>
      <c r="X19" s="51"/>
      <c r="Y19" s="55"/>
      <c r="Z19" s="50" t="n">
        <v>92.457</v>
      </c>
      <c r="AA19" s="51" t="s">
        <v>39</v>
      </c>
      <c r="AB19" s="56" t="n">
        <v>50.45</v>
      </c>
      <c r="AC19" s="57" t="s">
        <v>61</v>
      </c>
      <c r="AD19" s="58" t="s">
        <v>62</v>
      </c>
      <c r="AE19" s="58"/>
    </row>
    <row r="20" customFormat="false" ht="38.65" hidden="false" customHeight="true" outlineLevel="0" collapsed="false">
      <c r="A20" s="59" t="s">
        <v>63</v>
      </c>
      <c r="B20" s="60"/>
      <c r="C20" s="61"/>
      <c r="D20" s="62"/>
      <c r="E20" s="62"/>
      <c r="F20" s="63" t="n">
        <v>43612</v>
      </c>
      <c r="G20" s="49" t="s">
        <v>46</v>
      </c>
      <c r="H20" s="64" t="str">
        <f aca="false">ROUND(H19*81/1000,2)&amp;" ppb"</f>
        <v>0.42 ppb</v>
      </c>
      <c r="I20" s="65" t="s">
        <v>39</v>
      </c>
      <c r="J20" s="66" t="str">
        <f aca="false">ROUND(J19*81/1000,2)&amp;" ppb"</f>
        <v>1.61 ppb</v>
      </c>
      <c r="K20" s="64" t="str">
        <f aca="false">ROUND(K19*81/1000,2)&amp;" ppb"</f>
        <v>19.51 ppb</v>
      </c>
      <c r="L20" s="65" t="s">
        <v>39</v>
      </c>
      <c r="M20" s="66" t="str">
        <f aca="false">ROUND(M19*81/1000,2)&amp;" ppb"</f>
        <v>2.54 ppb</v>
      </c>
      <c r="N20" s="64" t="str">
        <f aca="false">ROUND(N19*1760/1000,2)&amp;" ppb"</f>
        <v>43.47 ppb</v>
      </c>
      <c r="O20" s="65" t="s">
        <v>39</v>
      </c>
      <c r="P20" s="66" t="str">
        <f aca="false">ROUND(P19*1760/1000,2)&amp;" ppb"</f>
        <v>9.1 ppb</v>
      </c>
      <c r="Q20" s="64" t="str">
        <f aca="false">ROUND(Q19*246/1000,2)&amp;" ppb"</f>
        <v>50.65 ppb</v>
      </c>
      <c r="R20" s="65" t="s">
        <v>39</v>
      </c>
      <c r="S20" s="66" t="str">
        <f aca="false">ROUND(S19*246/1000,2)&amp;" ppb"</f>
        <v>7.58 ppb</v>
      </c>
      <c r="T20" s="64" t="str">
        <f aca="false">ROUND(T19*246/1000,2)&amp;" ppb"</f>
        <v>13.76 ppb</v>
      </c>
      <c r="U20" s="65" t="s">
        <v>39</v>
      </c>
      <c r="V20" s="66" t="str">
        <f aca="false">ROUND(V19*246/1000,2)&amp;" ppb"</f>
        <v>9.51 ppb</v>
      </c>
      <c r="W20" s="50"/>
      <c r="X20" s="65"/>
      <c r="Y20" s="52"/>
      <c r="Z20" s="64" t="str">
        <f aca="false">ROUND(Z19*81/1000,2)&amp;" ppb"</f>
        <v>7.49 ppb</v>
      </c>
      <c r="AA20" s="65" t="s">
        <v>39</v>
      </c>
      <c r="AB20" s="66" t="str">
        <f aca="false">ROUND(AB19*81/1000,2)&amp;" ppb"</f>
        <v>4.09 ppb</v>
      </c>
      <c r="AC20" s="64"/>
      <c r="AD20" s="58" t="str">
        <f aca="false">"&lt;"&amp;ROUND(RIGHT(AD19,LEN(AD19)-1)*32300/1000000,2)&amp;" ppm"</f>
        <v>&lt;318.64 ppm</v>
      </c>
      <c r="AE20" s="58" t="e">
        <f aca="false">"&lt;"&amp;ROUND(RIGHT(AE19,LEN(AE19)-1)*32300/1000000,2)&amp;" ppm"</f>
        <v>#VALUE!</v>
      </c>
    </row>
    <row r="21" s="3" customFormat="true" ht="34.3" hidden="false" customHeight="true" outlineLevel="0" collapsed="false">
      <c r="A21" s="67" t="s">
        <v>64</v>
      </c>
      <c r="B21" s="24" t="s">
        <v>65</v>
      </c>
      <c r="C21" s="26" t="s">
        <v>66</v>
      </c>
      <c r="D21" s="68" t="n">
        <v>9.589</v>
      </c>
      <c r="E21" s="28" t="s">
        <v>67</v>
      </c>
      <c r="F21" s="69" t="n">
        <v>45726</v>
      </c>
      <c r="G21" s="12" t="s">
        <v>68</v>
      </c>
      <c r="H21" s="70"/>
      <c r="I21" s="71" t="s">
        <v>27</v>
      </c>
      <c r="J21" s="72"/>
      <c r="K21" s="70"/>
      <c r="L21" s="71" t="s">
        <v>28</v>
      </c>
      <c r="M21" s="72"/>
      <c r="N21" s="70"/>
      <c r="O21" s="71" t="s">
        <v>29</v>
      </c>
      <c r="P21" s="72"/>
      <c r="Q21" s="70"/>
      <c r="R21" s="71" t="s">
        <v>30</v>
      </c>
      <c r="S21" s="72"/>
      <c r="T21" s="73"/>
      <c r="U21" s="71" t="s">
        <v>69</v>
      </c>
      <c r="V21" s="72"/>
      <c r="W21" s="70"/>
      <c r="X21" s="71" t="s">
        <v>32</v>
      </c>
      <c r="Y21" s="72"/>
      <c r="Z21" s="70"/>
      <c r="AA21" s="71" t="s">
        <v>70</v>
      </c>
      <c r="AB21" s="72"/>
      <c r="AC21" s="74" t="s">
        <v>34</v>
      </c>
      <c r="AD21" s="74"/>
      <c r="AE21" s="74"/>
    </row>
    <row r="22" s="3" customFormat="true" ht="32.8" hidden="false" customHeight="true" outlineLevel="0" collapsed="false">
      <c r="A22" s="75" t="s">
        <v>71</v>
      </c>
      <c r="B22" s="75"/>
      <c r="C22" s="75"/>
      <c r="D22" s="75"/>
      <c r="E22" s="75"/>
      <c r="F22" s="76" t="n">
        <v>45737</v>
      </c>
      <c r="G22" s="12" t="s">
        <v>38</v>
      </c>
      <c r="H22" s="30" t="n">
        <v>1.458</v>
      </c>
      <c r="I22" s="31" t="s">
        <v>39</v>
      </c>
      <c r="J22" s="77" t="n">
        <v>1.995</v>
      </c>
      <c r="K22" s="30" t="s">
        <v>72</v>
      </c>
      <c r="L22" s="31"/>
      <c r="M22" s="77"/>
      <c r="N22" s="30" t="s">
        <v>73</v>
      </c>
      <c r="O22" s="31"/>
      <c r="P22" s="77"/>
      <c r="Q22" s="30" t="s">
        <v>74</v>
      </c>
      <c r="R22" s="31"/>
      <c r="S22" s="77"/>
      <c r="T22" s="30" t="n">
        <v>9.8599</v>
      </c>
      <c r="U22" s="31" t="s">
        <v>39</v>
      </c>
      <c r="V22" s="77" t="n">
        <v>30.36</v>
      </c>
      <c r="W22" s="30" t="s">
        <v>75</v>
      </c>
      <c r="X22" s="78"/>
      <c r="Y22" s="77"/>
      <c r="Z22" s="30" t="s">
        <v>76</v>
      </c>
      <c r="AA22" s="31"/>
      <c r="AB22" s="77"/>
      <c r="AC22" s="79"/>
      <c r="AD22" s="79"/>
      <c r="AE22" s="79"/>
    </row>
    <row r="23" s="3" customFormat="true" ht="28.4" hidden="false" customHeight="true" outlineLevel="0" collapsed="false">
      <c r="A23" s="75"/>
      <c r="B23" s="75"/>
      <c r="C23" s="75"/>
      <c r="D23" s="75"/>
      <c r="E23" s="80"/>
      <c r="F23" s="76"/>
      <c r="G23" s="12" t="s">
        <v>46</v>
      </c>
      <c r="H23" s="81" t="str">
        <f aca="false">ROUND(H22*81/1000,2)&amp;" ppb"</f>
        <v>0.12 ppb</v>
      </c>
      <c r="I23" s="31" t="s">
        <v>39</v>
      </c>
      <c r="J23" s="82" t="str">
        <f aca="false">ROUND(J22*81/1000,2)&amp;" ppb"</f>
        <v>0.16 ppb</v>
      </c>
      <c r="K23" s="81" t="str">
        <f aca="false">"&lt;"&amp;ROUND(RIGHT(K22,LEN(K22)-1)*81/1000,2)&amp;" ppb"</f>
        <v>&lt;15.64 ppb</v>
      </c>
      <c r="L23" s="83"/>
      <c r="M23" s="82"/>
      <c r="N23" s="81" t="str">
        <f aca="false">"&lt;"&amp;ROUND(RIGHT(N22,LEN(N22)-1)*1760/1000,2)&amp;" ppb"</f>
        <v>&lt;6.88 ppb</v>
      </c>
      <c r="O23" s="31"/>
      <c r="P23" s="82"/>
      <c r="Q23" s="81" t="str">
        <f aca="false">"&lt;"&amp;ROUND(RIGHT(Q22,LEN(Q22)-1)*246/1000,2)&amp;" ppb"</f>
        <v>&lt;0.96 ppb</v>
      </c>
      <c r="R23" s="31"/>
      <c r="S23" s="82"/>
      <c r="T23" s="81" t="str">
        <f aca="false">ROUND(T22*32300/1000000,2)&amp;" ppm"</f>
        <v>0.32 ppm</v>
      </c>
      <c r="U23" s="31" t="s">
        <v>39</v>
      </c>
      <c r="V23" s="82" t="str">
        <f aca="false">ROUND(V22*32300/1000000,2)&amp;" ppm"</f>
        <v>0.98 ppm</v>
      </c>
      <c r="W23" s="84"/>
      <c r="X23" s="31"/>
      <c r="Y23" s="85"/>
      <c r="Z23" s="84"/>
      <c r="AA23" s="31"/>
      <c r="AB23" s="85"/>
      <c r="AC23" s="86"/>
      <c r="AD23" s="31"/>
      <c r="AE23" s="87"/>
    </row>
    <row r="24" s="3" customFormat="true" ht="30" hidden="false" customHeight="true" outlineLevel="0" collapsed="false">
      <c r="A24" s="75"/>
      <c r="B24" s="75"/>
      <c r="C24" s="75"/>
      <c r="D24" s="75"/>
      <c r="E24" s="80"/>
      <c r="F24" s="76"/>
      <c r="G24" s="88" t="s">
        <v>68</v>
      </c>
      <c r="H24" s="89" t="s">
        <v>77</v>
      </c>
      <c r="I24" s="89"/>
      <c r="J24" s="89"/>
      <c r="K24" s="70"/>
      <c r="L24" s="71" t="s">
        <v>78</v>
      </c>
      <c r="M24" s="72"/>
      <c r="N24" s="90"/>
      <c r="O24" s="71" t="s">
        <v>79</v>
      </c>
      <c r="P24" s="91"/>
      <c r="Q24" s="90"/>
      <c r="R24" s="71" t="s">
        <v>80</v>
      </c>
      <c r="S24" s="91"/>
      <c r="T24" s="73"/>
      <c r="U24" s="71"/>
      <c r="V24" s="92"/>
      <c r="W24" s="73"/>
      <c r="X24" s="71"/>
      <c r="Y24" s="92"/>
      <c r="Z24" s="73"/>
      <c r="AA24" s="71"/>
      <c r="AB24" s="92"/>
      <c r="AC24" s="70"/>
      <c r="AD24" s="71"/>
      <c r="AE24" s="72"/>
    </row>
    <row r="25" s="3" customFormat="true" ht="27.6" hidden="false" customHeight="true" outlineLevel="0" collapsed="false">
      <c r="A25" s="93"/>
      <c r="B25" s="75"/>
      <c r="C25" s="75"/>
      <c r="D25" s="75"/>
      <c r="E25" s="75"/>
      <c r="F25" s="76"/>
      <c r="G25" s="12" t="s">
        <v>38</v>
      </c>
      <c r="H25" s="30" t="n">
        <v>44339</v>
      </c>
      <c r="I25" s="78" t="s">
        <v>39</v>
      </c>
      <c r="J25" s="77" t="n">
        <v>4566</v>
      </c>
      <c r="K25" s="30" t="s">
        <v>81</v>
      </c>
      <c r="L25" s="78"/>
      <c r="M25" s="77"/>
      <c r="N25" s="30" t="s">
        <v>82</v>
      </c>
      <c r="O25" s="78"/>
      <c r="P25" s="77"/>
      <c r="Q25" s="30" t="n">
        <v>2.388</v>
      </c>
      <c r="R25" s="78" t="s">
        <v>39</v>
      </c>
      <c r="S25" s="77" t="n">
        <v>1.953</v>
      </c>
      <c r="T25" s="30"/>
      <c r="U25" s="78"/>
      <c r="V25" s="77"/>
      <c r="W25" s="84"/>
      <c r="X25" s="31"/>
      <c r="Y25" s="77"/>
      <c r="Z25" s="86"/>
      <c r="AA25" s="86"/>
      <c r="AB25" s="86"/>
      <c r="AC25" s="84"/>
      <c r="AD25" s="31"/>
      <c r="AE25" s="77"/>
    </row>
    <row r="26" s="3" customFormat="true" ht="29.2" hidden="false" customHeight="true" outlineLevel="0" collapsed="false">
      <c r="A26" s="94"/>
      <c r="B26" s="94"/>
      <c r="C26" s="34"/>
      <c r="D26" s="34"/>
      <c r="E26" s="34"/>
      <c r="F26" s="95"/>
      <c r="G26" s="12" t="s">
        <v>46</v>
      </c>
      <c r="H26" s="81" t="str">
        <f aca="false">ROUND(H25*81/1000000,2)&amp;" ppm"</f>
        <v>3.59 ppm</v>
      </c>
      <c r="I26" s="31" t="s">
        <v>39</v>
      </c>
      <c r="J26" s="82" t="str">
        <f aca="false">ROUND(J25*81/1000000,2)&amp;" ppm"</f>
        <v>0.37 ppm</v>
      </c>
      <c r="K26" s="84"/>
      <c r="L26" s="78"/>
      <c r="M26" s="85"/>
      <c r="N26" s="30"/>
      <c r="O26" s="31"/>
      <c r="P26" s="77"/>
      <c r="Q26" s="81" t="str">
        <f aca="false">ROUND(Q25*246/1000,2)&amp;" ppb"</f>
        <v>0.59 ppb</v>
      </c>
      <c r="R26" s="31" t="s">
        <v>39</v>
      </c>
      <c r="S26" s="82" t="str">
        <f aca="false">ROUND(S25*246/1000,2)&amp;" ppb"</f>
        <v>0.48 ppb</v>
      </c>
      <c r="T26" s="30"/>
      <c r="U26" s="31"/>
      <c r="V26" s="85"/>
      <c r="W26" s="30"/>
      <c r="X26" s="31"/>
      <c r="Y26" s="85"/>
      <c r="Z26" s="86"/>
      <c r="AA26" s="85"/>
      <c r="AB26" s="85"/>
      <c r="AC26" s="84"/>
      <c r="AD26" s="31"/>
      <c r="AE26" s="85"/>
    </row>
    <row r="27" customFormat="false" ht="34.3" hidden="false" customHeight="true" outlineLevel="0" collapsed="false">
      <c r="A27" s="43" t="s">
        <v>83</v>
      </c>
      <c r="B27" s="44" t="s">
        <v>65</v>
      </c>
      <c r="C27" s="45" t="s">
        <v>84</v>
      </c>
      <c r="D27" s="96" t="n">
        <v>9.645</v>
      </c>
      <c r="E27" s="47" t="n">
        <v>250321</v>
      </c>
      <c r="F27" s="97" t="n">
        <v>45737</v>
      </c>
      <c r="G27" s="49" t="s">
        <v>68</v>
      </c>
      <c r="H27" s="70"/>
      <c r="I27" s="71" t="s">
        <v>27</v>
      </c>
      <c r="J27" s="72"/>
      <c r="K27" s="70"/>
      <c r="L27" s="71" t="s">
        <v>28</v>
      </c>
      <c r="M27" s="72"/>
      <c r="N27" s="70"/>
      <c r="O27" s="71" t="s">
        <v>29</v>
      </c>
      <c r="P27" s="72"/>
      <c r="Q27" s="70"/>
      <c r="R27" s="71" t="s">
        <v>30</v>
      </c>
      <c r="S27" s="72"/>
      <c r="T27" s="73"/>
      <c r="U27" s="71" t="s">
        <v>69</v>
      </c>
      <c r="V27" s="72"/>
      <c r="W27" s="70"/>
      <c r="X27" s="71" t="s">
        <v>32</v>
      </c>
      <c r="Y27" s="72"/>
      <c r="Z27" s="70"/>
      <c r="AA27" s="71" t="s">
        <v>70</v>
      </c>
      <c r="AB27" s="72"/>
      <c r="AC27" s="74" t="s">
        <v>34</v>
      </c>
      <c r="AD27" s="74"/>
      <c r="AE27" s="74"/>
    </row>
    <row r="28" customFormat="false" ht="39.55" hidden="false" customHeight="true" outlineLevel="0" collapsed="false">
      <c r="A28" s="98" t="s">
        <v>85</v>
      </c>
      <c r="B28" s="98"/>
      <c r="C28" s="98"/>
      <c r="D28" s="98"/>
      <c r="E28" s="98"/>
      <c r="F28" s="99" t="n">
        <v>45747</v>
      </c>
      <c r="G28" s="49" t="s">
        <v>38</v>
      </c>
      <c r="H28" s="50" t="n">
        <v>0.9297</v>
      </c>
      <c r="I28" s="65" t="s">
        <v>39</v>
      </c>
      <c r="J28" s="100" t="n">
        <v>1.929</v>
      </c>
      <c r="K28" s="50" t="s">
        <v>86</v>
      </c>
      <c r="L28" s="65"/>
      <c r="M28" s="100"/>
      <c r="N28" s="50" t="n">
        <v>2.169</v>
      </c>
      <c r="O28" s="65" t="s">
        <v>39</v>
      </c>
      <c r="P28" s="100" t="n">
        <v>3.338</v>
      </c>
      <c r="Q28" s="50" t="s">
        <v>87</v>
      </c>
      <c r="R28" s="65"/>
      <c r="S28" s="100"/>
      <c r="T28" s="50" t="n">
        <v>32.489</v>
      </c>
      <c r="U28" s="65" t="s">
        <v>39</v>
      </c>
      <c r="V28" s="100" t="n">
        <v>30.89</v>
      </c>
      <c r="W28" s="50" t="s">
        <v>88</v>
      </c>
      <c r="X28" s="53"/>
      <c r="Y28" s="100"/>
      <c r="Z28" s="50" t="s">
        <v>89</v>
      </c>
      <c r="AA28" s="65"/>
      <c r="AB28" s="100"/>
      <c r="AC28" s="101"/>
      <c r="AD28" s="101"/>
      <c r="AE28" s="101"/>
    </row>
    <row r="29" customFormat="false" ht="28.4" hidden="false" customHeight="true" outlineLevel="0" collapsed="false">
      <c r="A29" s="98"/>
      <c r="B29" s="98"/>
      <c r="C29" s="98"/>
      <c r="D29" s="98"/>
      <c r="E29" s="102"/>
      <c r="F29" s="99"/>
      <c r="G29" s="49" t="s">
        <v>46</v>
      </c>
      <c r="H29" s="103" t="str">
        <f aca="false">ROUND(H28*81/1000,2)&amp;" ppb"</f>
        <v>0.08 ppb</v>
      </c>
      <c r="I29" s="65" t="s">
        <v>39</v>
      </c>
      <c r="J29" s="104" t="str">
        <f aca="false">ROUND(J28*81/1000,2)&amp;" ppb"</f>
        <v>0.16 ppb</v>
      </c>
      <c r="K29" s="103" t="str">
        <f aca="false">"&lt;"&amp;ROUND(RIGHT(K28,LEN(K28)-1)*81/1000,2)&amp;" ppb"</f>
        <v>&lt;5.32 ppb</v>
      </c>
      <c r="L29" s="105"/>
      <c r="M29" s="104"/>
      <c r="N29" s="103" t="str">
        <f aca="false">ROUND(N28*1760/1000,2)&amp;" ppb"</f>
        <v>3.82 ppb</v>
      </c>
      <c r="O29" s="65" t="s">
        <v>39</v>
      </c>
      <c r="P29" s="104" t="str">
        <f aca="false">ROUND(P28*1760/1000,2)&amp;" ppb"</f>
        <v>5.87 ppb</v>
      </c>
      <c r="Q29" s="103" t="str">
        <f aca="false">"&lt;"&amp;ROUND(RIGHT(Q28,LEN(Q28)-1)*246/1000,2)&amp;" ppb"</f>
        <v>&lt;0.57 ppb</v>
      </c>
      <c r="R29" s="65"/>
      <c r="S29" s="104"/>
      <c r="T29" s="103" t="str">
        <f aca="false">ROUND(T28*32300/1000000,2)&amp;" ppm"</f>
        <v>1.05 ppm</v>
      </c>
      <c r="U29" s="65" t="s">
        <v>39</v>
      </c>
      <c r="V29" s="104" t="str">
        <f aca="false">ROUND(V28*32300/1000000,2)&amp;" ppm"</f>
        <v>1 ppm</v>
      </c>
      <c r="W29" s="106"/>
      <c r="X29" s="65"/>
      <c r="Y29" s="107"/>
      <c r="Z29" s="106"/>
      <c r="AA29" s="65"/>
      <c r="AB29" s="107"/>
      <c r="AC29" s="108"/>
      <c r="AD29" s="65"/>
      <c r="AE29" s="109"/>
    </row>
    <row r="30" customFormat="false" ht="30" hidden="false" customHeight="true" outlineLevel="0" collapsed="false">
      <c r="A30" s="98"/>
      <c r="B30" s="98"/>
      <c r="C30" s="98"/>
      <c r="D30" s="98"/>
      <c r="E30" s="102"/>
      <c r="F30" s="99"/>
      <c r="G30" s="110" t="s">
        <v>68</v>
      </c>
      <c r="H30" s="89" t="s">
        <v>77</v>
      </c>
      <c r="I30" s="89"/>
      <c r="J30" s="89"/>
      <c r="K30" s="70"/>
      <c r="L30" s="71" t="s">
        <v>78</v>
      </c>
      <c r="M30" s="72"/>
      <c r="N30" s="90"/>
      <c r="O30" s="71" t="s">
        <v>79</v>
      </c>
      <c r="P30" s="91"/>
      <c r="Q30" s="90"/>
      <c r="R30" s="71" t="s">
        <v>80</v>
      </c>
      <c r="S30" s="91"/>
      <c r="T30" s="73"/>
      <c r="U30" s="71"/>
      <c r="V30" s="92"/>
      <c r="W30" s="73"/>
      <c r="X30" s="71"/>
      <c r="Y30" s="92"/>
      <c r="Z30" s="73"/>
      <c r="AA30" s="71"/>
      <c r="AB30" s="92"/>
      <c r="AC30" s="70"/>
      <c r="AD30" s="71"/>
      <c r="AE30" s="72"/>
    </row>
    <row r="31" customFormat="false" ht="27.6" hidden="false" customHeight="true" outlineLevel="0" collapsed="false">
      <c r="A31" s="111"/>
      <c r="B31" s="98"/>
      <c r="C31" s="98"/>
      <c r="D31" s="98"/>
      <c r="E31" s="98"/>
      <c r="F31" s="99"/>
      <c r="G31" s="49" t="s">
        <v>38</v>
      </c>
      <c r="H31" s="50" t="n">
        <v>57815</v>
      </c>
      <c r="I31" s="53" t="s">
        <v>39</v>
      </c>
      <c r="J31" s="112" t="n">
        <v>5254</v>
      </c>
      <c r="K31" s="50" t="s">
        <v>90</v>
      </c>
      <c r="L31" s="53"/>
      <c r="M31" s="100"/>
      <c r="N31" s="50" t="n">
        <v>1.1819</v>
      </c>
      <c r="O31" s="53" t="s">
        <v>39</v>
      </c>
      <c r="P31" s="100" t="n">
        <v>1.028</v>
      </c>
      <c r="Q31" s="50" t="n">
        <v>3.935</v>
      </c>
      <c r="R31" s="53" t="s">
        <v>39</v>
      </c>
      <c r="S31" s="100" t="n">
        <v>2.169</v>
      </c>
      <c r="T31" s="50"/>
      <c r="U31" s="53"/>
      <c r="V31" s="100"/>
      <c r="W31" s="106"/>
      <c r="X31" s="65"/>
      <c r="Y31" s="100"/>
      <c r="Z31" s="108"/>
      <c r="AA31" s="108"/>
      <c r="AB31" s="108"/>
      <c r="AC31" s="106"/>
      <c r="AD31" s="65"/>
      <c r="AE31" s="100"/>
    </row>
    <row r="32" customFormat="false" ht="29.2" hidden="false" customHeight="true" outlineLevel="0" collapsed="false">
      <c r="A32" s="113"/>
      <c r="B32" s="113"/>
      <c r="C32" s="60"/>
      <c r="D32" s="60"/>
      <c r="E32" s="60"/>
      <c r="F32" s="114"/>
      <c r="G32" s="49" t="s">
        <v>46</v>
      </c>
      <c r="H32" s="103" t="str">
        <f aca="false">ROUND(H31*81/1000000,2)&amp;" ppm"</f>
        <v>4.68 ppm</v>
      </c>
      <c r="I32" s="65" t="s">
        <v>39</v>
      </c>
      <c r="J32" s="104" t="str">
        <f aca="false">ROUND(J31*81/1000000,2)&amp;" ppm"</f>
        <v>0.43 ppm</v>
      </c>
      <c r="K32" s="106"/>
      <c r="L32" s="53"/>
      <c r="M32" s="107"/>
      <c r="N32" s="50"/>
      <c r="O32" s="65"/>
      <c r="P32" s="100"/>
      <c r="Q32" s="103" t="str">
        <f aca="false">ROUND(Q31*246/1000,2)&amp;" ppb"</f>
        <v>0.97 ppb</v>
      </c>
      <c r="R32" s="65" t="s">
        <v>39</v>
      </c>
      <c r="S32" s="104" t="str">
        <f aca="false">ROUND(S31*246/1000,2)&amp;" ppb"</f>
        <v>0.53 ppb</v>
      </c>
      <c r="T32" s="50"/>
      <c r="U32" s="65"/>
      <c r="V32" s="107"/>
      <c r="W32" s="50"/>
      <c r="X32" s="65"/>
      <c r="Y32" s="107"/>
      <c r="Z32" s="108"/>
      <c r="AA32" s="107"/>
      <c r="AB32" s="107"/>
      <c r="AC32" s="106"/>
      <c r="AD32" s="65"/>
      <c r="AE32" s="107"/>
    </row>
    <row r="33" customFormat="false" ht="34.3" hidden="false" customHeight="true" outlineLevel="0" collapsed="false">
      <c r="A33" s="67" t="s">
        <v>91</v>
      </c>
      <c r="B33" s="24" t="s">
        <v>65</v>
      </c>
      <c r="C33" s="26" t="s">
        <v>92</v>
      </c>
      <c r="D33" s="68" t="n">
        <v>8.822</v>
      </c>
      <c r="E33" s="28" t="s">
        <v>93</v>
      </c>
      <c r="F33" s="69" t="n">
        <v>45761</v>
      </c>
      <c r="G33" s="12" t="s">
        <v>68</v>
      </c>
      <c r="H33" s="70"/>
      <c r="I33" s="71" t="s">
        <v>27</v>
      </c>
      <c r="J33" s="72"/>
      <c r="K33" s="70"/>
      <c r="L33" s="71" t="s">
        <v>28</v>
      </c>
      <c r="M33" s="72"/>
      <c r="N33" s="70"/>
      <c r="O33" s="71" t="s">
        <v>29</v>
      </c>
      <c r="P33" s="72"/>
      <c r="Q33" s="70"/>
      <c r="R33" s="71" t="s">
        <v>30</v>
      </c>
      <c r="S33" s="72"/>
      <c r="T33" s="73"/>
      <c r="U33" s="71" t="s">
        <v>69</v>
      </c>
      <c r="V33" s="72"/>
      <c r="W33" s="70"/>
      <c r="X33" s="71" t="s">
        <v>32</v>
      </c>
      <c r="Y33" s="72"/>
      <c r="Z33" s="70"/>
      <c r="AA33" s="71" t="s">
        <v>70</v>
      </c>
      <c r="AB33" s="72"/>
      <c r="AC33" s="74" t="s">
        <v>34</v>
      </c>
      <c r="AD33" s="74"/>
      <c r="AE33" s="74"/>
    </row>
    <row r="34" customFormat="false" ht="29.85" hidden="false" customHeight="true" outlineLevel="0" collapsed="false">
      <c r="A34" s="75" t="s">
        <v>94</v>
      </c>
      <c r="B34" s="75"/>
      <c r="C34" s="75"/>
      <c r="D34" s="75"/>
      <c r="E34" s="75"/>
      <c r="F34" s="76" t="n">
        <v>45770</v>
      </c>
      <c r="G34" s="12" t="s">
        <v>38</v>
      </c>
      <c r="H34" s="30" t="s">
        <v>95</v>
      </c>
      <c r="I34" s="31"/>
      <c r="J34" s="77"/>
      <c r="K34" s="30" t="n">
        <v>40.51</v>
      </c>
      <c r="L34" s="31" t="s">
        <v>39</v>
      </c>
      <c r="M34" s="77" t="n">
        <v>106.6</v>
      </c>
      <c r="N34" s="30" t="s">
        <v>96</v>
      </c>
      <c r="O34" s="31"/>
      <c r="P34" s="77"/>
      <c r="Q34" s="30" t="s">
        <v>97</v>
      </c>
      <c r="R34" s="31"/>
      <c r="S34" s="77"/>
      <c r="T34" s="30" t="n">
        <v>29.867</v>
      </c>
      <c r="U34" s="31" t="s">
        <v>39</v>
      </c>
      <c r="V34" s="77" t="n">
        <v>31.92</v>
      </c>
      <c r="W34" s="30" t="n">
        <v>0.864</v>
      </c>
      <c r="X34" s="78" t="s">
        <v>39</v>
      </c>
      <c r="Y34" s="77" t="n">
        <v>4.422</v>
      </c>
      <c r="Z34" s="30" t="s">
        <v>98</v>
      </c>
      <c r="AA34" s="31"/>
      <c r="AB34" s="77"/>
      <c r="AC34" s="79"/>
      <c r="AD34" s="79"/>
      <c r="AE34" s="79"/>
    </row>
    <row r="35" customFormat="false" ht="28.4" hidden="false" customHeight="true" outlineLevel="0" collapsed="false">
      <c r="A35" s="75"/>
      <c r="B35" s="75"/>
      <c r="C35" s="75"/>
      <c r="D35" s="75"/>
      <c r="E35" s="80"/>
      <c r="F35" s="76"/>
      <c r="G35" s="12" t="s">
        <v>46</v>
      </c>
      <c r="H35" s="81" t="str">
        <f aca="false">"&lt;"&amp;ROUND(RIGHT(H34,LEN(H34)-1)*81/1000,2)&amp;" ppb"</f>
        <v>&lt;0.16 ppb</v>
      </c>
      <c r="I35" s="83"/>
      <c r="J35" s="82"/>
      <c r="K35" s="81" t="str">
        <f aca="false">ROUND(K34*81/1000,2)&amp;" ppb"</f>
        <v>3.28 ppb</v>
      </c>
      <c r="L35" s="31" t="s">
        <v>39</v>
      </c>
      <c r="M35" s="82" t="str">
        <f aca="false">ROUND(M34*81/1000,2)&amp;" ppb"</f>
        <v>8.63 ppb</v>
      </c>
      <c r="N35" s="81" t="str">
        <f aca="false">"&lt;"&amp;ROUND(RIGHT(N34,LEN(N34)-1)*1760/1000,2)&amp;" ppb"</f>
        <v>&lt;15.01 ppb</v>
      </c>
      <c r="O35" s="31"/>
      <c r="P35" s="82"/>
      <c r="Q35" s="81" t="str">
        <f aca="false">"&lt;"&amp;ROUND(RIGHT(Q34,LEN(Q34)-1)*246/1000,2)&amp;" ppb"</f>
        <v>&lt;0.73 ppb</v>
      </c>
      <c r="R35" s="31"/>
      <c r="S35" s="82"/>
      <c r="T35" s="81" t="str">
        <f aca="false">ROUND(T34*32300/1000000,2)&amp;" ppm"</f>
        <v>0.96 ppm</v>
      </c>
      <c r="U35" s="31" t="s">
        <v>39</v>
      </c>
      <c r="V35" s="82" t="str">
        <f aca="false">ROUND(V34*32300/1000000,2)&amp;" ppm"</f>
        <v>1.03 ppm</v>
      </c>
      <c r="W35" s="84"/>
      <c r="X35" s="31"/>
      <c r="Y35" s="85"/>
      <c r="Z35" s="84"/>
      <c r="AA35" s="31"/>
      <c r="AB35" s="85"/>
      <c r="AC35" s="86"/>
      <c r="AD35" s="31"/>
      <c r="AE35" s="87"/>
    </row>
    <row r="36" customFormat="false" ht="30" hidden="false" customHeight="true" outlineLevel="0" collapsed="false">
      <c r="A36" s="75"/>
      <c r="B36" s="75"/>
      <c r="C36" s="75"/>
      <c r="D36" s="75"/>
      <c r="E36" s="80"/>
      <c r="F36" s="76"/>
      <c r="G36" s="88" t="s">
        <v>68</v>
      </c>
      <c r="H36" s="89" t="s">
        <v>77</v>
      </c>
      <c r="I36" s="89"/>
      <c r="J36" s="89"/>
      <c r="K36" s="70"/>
      <c r="L36" s="71" t="s">
        <v>78</v>
      </c>
      <c r="M36" s="72"/>
      <c r="N36" s="90"/>
      <c r="O36" s="71" t="s">
        <v>79</v>
      </c>
      <c r="P36" s="91"/>
      <c r="Q36" s="90"/>
      <c r="R36" s="71" t="s">
        <v>80</v>
      </c>
      <c r="S36" s="91"/>
      <c r="T36" s="73"/>
      <c r="U36" s="71"/>
      <c r="V36" s="92"/>
      <c r="W36" s="73"/>
      <c r="X36" s="71"/>
      <c r="Y36" s="92"/>
      <c r="Z36" s="73"/>
      <c r="AA36" s="71"/>
      <c r="AB36" s="92"/>
      <c r="AC36" s="70"/>
      <c r="AD36" s="71"/>
      <c r="AE36" s="72"/>
    </row>
    <row r="37" customFormat="false" ht="27.6" hidden="false" customHeight="true" outlineLevel="0" collapsed="false">
      <c r="A37" s="93"/>
      <c r="B37" s="75"/>
      <c r="C37" s="75"/>
      <c r="D37" s="75"/>
      <c r="E37" s="75"/>
      <c r="F37" s="76"/>
      <c r="G37" s="12" t="s">
        <v>38</v>
      </c>
      <c r="H37" s="30" t="n">
        <v>48633</v>
      </c>
      <c r="I37" s="78" t="s">
        <v>39</v>
      </c>
      <c r="J37" s="77" t="n">
        <v>4891</v>
      </c>
      <c r="K37" s="30" t="s">
        <v>99</v>
      </c>
      <c r="L37" s="78"/>
      <c r="M37" s="77"/>
      <c r="N37" s="30" t="s">
        <v>100</v>
      </c>
      <c r="O37" s="78"/>
      <c r="P37" s="77"/>
      <c r="Q37" s="30" t="n">
        <v>3.165</v>
      </c>
      <c r="R37" s="78" t="s">
        <v>39</v>
      </c>
      <c r="S37" s="77" t="n">
        <v>2.449</v>
      </c>
      <c r="T37" s="30"/>
      <c r="U37" s="78"/>
      <c r="V37" s="77"/>
      <c r="W37" s="84"/>
      <c r="X37" s="31"/>
      <c r="Y37" s="77"/>
      <c r="Z37" s="86"/>
      <c r="AA37" s="86"/>
      <c r="AB37" s="86"/>
      <c r="AC37" s="84"/>
      <c r="AD37" s="31"/>
      <c r="AE37" s="77"/>
    </row>
    <row r="38" customFormat="false" ht="29.2" hidden="false" customHeight="true" outlineLevel="0" collapsed="false">
      <c r="A38" s="94"/>
      <c r="B38" s="94"/>
      <c r="C38" s="34"/>
      <c r="D38" s="34"/>
      <c r="E38" s="34"/>
      <c r="F38" s="95"/>
      <c r="G38" s="12" t="s">
        <v>46</v>
      </c>
      <c r="H38" s="81" t="str">
        <f aca="false">ROUND(H37*81/1000000,2)&amp;" ppm"</f>
        <v>3.94 ppm</v>
      </c>
      <c r="I38" s="31" t="s">
        <v>39</v>
      </c>
      <c r="J38" s="82" t="str">
        <f aca="false">ROUND(J37*81/1000000,2)&amp;" ppm"</f>
        <v>0.4 ppm</v>
      </c>
      <c r="K38" s="84"/>
      <c r="L38" s="78"/>
      <c r="M38" s="85"/>
      <c r="N38" s="30"/>
      <c r="O38" s="31"/>
      <c r="P38" s="77"/>
      <c r="Q38" s="81" t="str">
        <f aca="false">ROUND(Q37*246/1000,2)&amp;" ppb"</f>
        <v>0.78 ppb</v>
      </c>
      <c r="R38" s="31" t="s">
        <v>39</v>
      </c>
      <c r="S38" s="82" t="str">
        <f aca="false">ROUND(S37*246/1000,2)&amp;" ppb"</f>
        <v>0.6 ppb</v>
      </c>
      <c r="T38" s="81"/>
      <c r="U38" s="31"/>
      <c r="V38" s="82"/>
      <c r="W38" s="30"/>
      <c r="X38" s="31"/>
      <c r="Y38" s="85"/>
      <c r="Z38" s="86"/>
      <c r="AA38" s="85"/>
      <c r="AB38" s="85"/>
      <c r="AC38" s="84"/>
      <c r="AD38" s="31"/>
      <c r="AE38" s="85"/>
    </row>
    <row r="39" customFormat="false" ht="32.8" hidden="false" customHeight="true" outlineLevel="0" collapsed="false">
      <c r="A39" s="15" t="s">
        <v>101</v>
      </c>
      <c r="B39" s="15"/>
      <c r="C39" s="16"/>
      <c r="D39" s="16"/>
      <c r="E39" s="16"/>
      <c r="F39" s="115"/>
      <c r="G39" s="16"/>
      <c r="H39" s="116"/>
      <c r="I39" s="16"/>
      <c r="J39" s="117"/>
      <c r="K39" s="16"/>
      <c r="L39" s="16"/>
      <c r="M39" s="16"/>
      <c r="N39" s="16"/>
      <c r="O39" s="16"/>
      <c r="P39" s="16"/>
      <c r="Q39" s="116"/>
      <c r="R39" s="16"/>
      <c r="S39" s="118"/>
      <c r="T39" s="119"/>
      <c r="U39" s="16"/>
      <c r="V39" s="120"/>
      <c r="W39" s="116"/>
      <c r="X39" s="16"/>
      <c r="Y39" s="118"/>
      <c r="Z39" s="116"/>
      <c r="AA39" s="16"/>
      <c r="AB39" s="16"/>
      <c r="AC39" s="16"/>
      <c r="AD39" s="16"/>
      <c r="AE39" s="17"/>
    </row>
    <row r="40" customFormat="false" ht="38.05" hidden="false" customHeight="true" outlineLevel="0" collapsed="false">
      <c r="A40" s="18" t="s">
        <v>21</v>
      </c>
      <c r="B40" s="18" t="s">
        <v>22</v>
      </c>
      <c r="C40" s="18" t="s">
        <v>23</v>
      </c>
      <c r="D40" s="18" t="s">
        <v>24</v>
      </c>
      <c r="E40" s="18" t="s">
        <v>25</v>
      </c>
      <c r="F40" s="121" t="s">
        <v>26</v>
      </c>
      <c r="G40" s="18"/>
      <c r="H40" s="20"/>
      <c r="I40" s="21"/>
      <c r="J40" s="22"/>
      <c r="K40" s="20"/>
      <c r="L40" s="21"/>
      <c r="M40" s="22"/>
      <c r="N40" s="20"/>
      <c r="O40" s="21"/>
      <c r="P40" s="22"/>
      <c r="Q40" s="20"/>
      <c r="R40" s="21"/>
      <c r="S40" s="22"/>
      <c r="T40" s="23"/>
      <c r="U40" s="21"/>
      <c r="V40" s="22"/>
      <c r="W40" s="20"/>
      <c r="X40" s="21"/>
      <c r="Y40" s="22"/>
      <c r="Z40" s="20"/>
      <c r="AA40" s="21"/>
      <c r="AB40" s="22"/>
      <c r="AC40" s="18"/>
      <c r="AD40" s="18"/>
      <c r="AE40" s="18"/>
    </row>
    <row r="41" customFormat="false" ht="32.2" hidden="false" customHeight="true" outlineLevel="0" collapsed="false">
      <c r="A41" s="43" t="s">
        <v>102</v>
      </c>
      <c r="B41" s="44" t="s">
        <v>65</v>
      </c>
      <c r="C41" s="45" t="s">
        <v>103</v>
      </c>
      <c r="D41" s="96" t="n">
        <v>4.217</v>
      </c>
      <c r="E41" s="47" t="n">
        <v>25042301</v>
      </c>
      <c r="F41" s="97" t="n">
        <v>45770</v>
      </c>
      <c r="G41" s="49" t="s">
        <v>68</v>
      </c>
      <c r="H41" s="70"/>
      <c r="I41" s="71" t="s">
        <v>27</v>
      </c>
      <c r="J41" s="72"/>
      <c r="K41" s="70"/>
      <c r="L41" s="71" t="s">
        <v>28</v>
      </c>
      <c r="M41" s="72"/>
      <c r="N41" s="70"/>
      <c r="O41" s="71" t="s">
        <v>29</v>
      </c>
      <c r="P41" s="72"/>
      <c r="Q41" s="70"/>
      <c r="R41" s="71" t="s">
        <v>30</v>
      </c>
      <c r="S41" s="72"/>
      <c r="T41" s="73"/>
      <c r="U41" s="71" t="s">
        <v>69</v>
      </c>
      <c r="V41" s="72"/>
      <c r="W41" s="70"/>
      <c r="X41" s="71" t="s">
        <v>32</v>
      </c>
      <c r="Y41" s="72"/>
      <c r="Z41" s="70"/>
      <c r="AA41" s="71" t="s">
        <v>70</v>
      </c>
      <c r="AB41" s="72"/>
      <c r="AC41" s="74" t="s">
        <v>34</v>
      </c>
      <c r="AD41" s="74"/>
      <c r="AE41" s="74"/>
    </row>
    <row r="42" customFormat="false" ht="32.2" hidden="false" customHeight="true" outlineLevel="0" collapsed="false">
      <c r="A42" s="98" t="s">
        <v>104</v>
      </c>
      <c r="B42" s="98"/>
      <c r="C42" s="98"/>
      <c r="D42" s="98"/>
      <c r="E42" s="98"/>
      <c r="F42" s="99"/>
      <c r="G42" s="49" t="s">
        <v>38</v>
      </c>
      <c r="H42" s="50" t="s">
        <v>105</v>
      </c>
      <c r="I42" s="65"/>
      <c r="J42" s="100"/>
      <c r="K42" s="50" t="n">
        <v>23.98</v>
      </c>
      <c r="L42" s="65" t="s">
        <v>39</v>
      </c>
      <c r="M42" s="100" t="n">
        <v>137</v>
      </c>
      <c r="N42" s="50" t="n">
        <v>2.848</v>
      </c>
      <c r="O42" s="65" t="s">
        <v>39</v>
      </c>
      <c r="P42" s="100" t="n">
        <v>4.749</v>
      </c>
      <c r="Q42" s="50" t="s">
        <v>106</v>
      </c>
      <c r="R42" s="65"/>
      <c r="S42" s="100"/>
      <c r="T42" s="50" t="n">
        <v>59.61</v>
      </c>
      <c r="U42" s="65" t="s">
        <v>39</v>
      </c>
      <c r="V42" s="100" t="n">
        <v>51</v>
      </c>
      <c r="W42" s="50" t="s">
        <v>107</v>
      </c>
      <c r="X42" s="53"/>
      <c r="Y42" s="100"/>
      <c r="Z42" s="50" t="s">
        <v>108</v>
      </c>
      <c r="AA42" s="65"/>
      <c r="AB42" s="100"/>
      <c r="AC42" s="101"/>
      <c r="AD42" s="101"/>
      <c r="AE42" s="101"/>
    </row>
    <row r="43" customFormat="false" ht="32.2" hidden="false" customHeight="true" outlineLevel="0" collapsed="false">
      <c r="A43" s="98"/>
      <c r="B43" s="98"/>
      <c r="C43" s="98"/>
      <c r="D43" s="98"/>
      <c r="E43" s="102"/>
      <c r="F43" s="99"/>
      <c r="G43" s="49" t="s">
        <v>46</v>
      </c>
      <c r="H43" s="103" t="str">
        <f aca="false">"&lt;"&amp;ROUND(RIGHT(H42,LEN(H42)-1)*81/1000,2)&amp;" ppb"</f>
        <v>&lt;0.4 ppb</v>
      </c>
      <c r="I43" s="105"/>
      <c r="J43" s="104"/>
      <c r="K43" s="103" t="str">
        <f aca="false">ROUND(K42*81/1000,2)&amp;" ppb"</f>
        <v>1.94 ppb</v>
      </c>
      <c r="L43" s="65" t="s">
        <v>39</v>
      </c>
      <c r="M43" s="104" t="str">
        <f aca="false">ROUND(M42*81/1000,2)&amp;" ppb"</f>
        <v>11.1 ppb</v>
      </c>
      <c r="N43" s="103" t="str">
        <f aca="false">ROUND(N42*1760/1000,2)&amp;" ppb"</f>
        <v>5.01 ppb</v>
      </c>
      <c r="O43" s="65" t="s">
        <v>39</v>
      </c>
      <c r="P43" s="104" t="str">
        <f aca="false">ROUND(P42*1760/1000,2)&amp;" ppb"</f>
        <v>8.36 ppb</v>
      </c>
      <c r="Q43" s="103" t="str">
        <f aca="false">"&lt;"&amp;ROUND(RIGHT(Q42,LEN(Q42)-1)*246/1000,2)&amp;" ppb"</f>
        <v>&lt;2.1 ppb</v>
      </c>
      <c r="R43" s="65"/>
      <c r="S43" s="104"/>
      <c r="T43" s="103" t="str">
        <f aca="false">ROUND(T42*32300/1000000,2)&amp;" ppm"</f>
        <v>1.93 ppm</v>
      </c>
      <c r="U43" s="65" t="s">
        <v>39</v>
      </c>
      <c r="V43" s="104" t="str">
        <f aca="false">ROUND(V42*32300/1000000,2)&amp;" ppm"</f>
        <v>1.65 ppm</v>
      </c>
      <c r="W43" s="106"/>
      <c r="X43" s="65"/>
      <c r="Y43" s="107"/>
      <c r="Z43" s="106"/>
      <c r="AA43" s="65"/>
      <c r="AB43" s="107"/>
      <c r="AC43" s="108"/>
      <c r="AD43" s="65"/>
      <c r="AE43" s="109"/>
    </row>
    <row r="44" customFormat="false" ht="32.2" hidden="false" customHeight="true" outlineLevel="0" collapsed="false">
      <c r="A44" s="98"/>
      <c r="B44" s="98"/>
      <c r="C44" s="98"/>
      <c r="D44" s="98"/>
      <c r="E44" s="102"/>
      <c r="F44" s="99"/>
      <c r="G44" s="110" t="s">
        <v>68</v>
      </c>
      <c r="H44" s="89" t="s">
        <v>77</v>
      </c>
      <c r="I44" s="89"/>
      <c r="J44" s="89"/>
      <c r="K44" s="70"/>
      <c r="L44" s="71" t="s">
        <v>78</v>
      </c>
      <c r="M44" s="72"/>
      <c r="N44" s="90"/>
      <c r="O44" s="71" t="s">
        <v>79</v>
      </c>
      <c r="P44" s="91"/>
      <c r="Q44" s="90"/>
      <c r="R44" s="71" t="s">
        <v>80</v>
      </c>
      <c r="S44" s="91"/>
      <c r="T44" s="73"/>
      <c r="U44" s="71"/>
      <c r="V44" s="92"/>
      <c r="W44" s="73"/>
      <c r="X44" s="71"/>
      <c r="Y44" s="92"/>
      <c r="Z44" s="73"/>
      <c r="AA44" s="71"/>
      <c r="AB44" s="92"/>
      <c r="AC44" s="70"/>
      <c r="AD44" s="71"/>
      <c r="AE44" s="72"/>
    </row>
    <row r="45" customFormat="false" ht="32.2" hidden="false" customHeight="true" outlineLevel="0" collapsed="false">
      <c r="A45" s="111"/>
      <c r="B45" s="98"/>
      <c r="C45" s="98"/>
      <c r="D45" s="98"/>
      <c r="E45" s="98"/>
      <c r="F45" s="99"/>
      <c r="G45" s="49" t="s">
        <v>38</v>
      </c>
      <c r="H45" s="50" t="n">
        <v>30180</v>
      </c>
      <c r="I45" s="53" t="s">
        <v>39</v>
      </c>
      <c r="J45" s="112" t="n">
        <v>6698</v>
      </c>
      <c r="K45" s="50" t="s">
        <v>109</v>
      </c>
      <c r="L45" s="53"/>
      <c r="M45" s="100"/>
      <c r="N45" s="50" t="s">
        <v>110</v>
      </c>
      <c r="O45" s="53"/>
      <c r="P45" s="100"/>
      <c r="Q45" s="50" t="n">
        <v>9.331</v>
      </c>
      <c r="R45" s="53" t="s">
        <v>39</v>
      </c>
      <c r="S45" s="100" t="n">
        <v>4.243</v>
      </c>
      <c r="T45" s="50"/>
      <c r="U45" s="53"/>
      <c r="V45" s="100"/>
      <c r="W45" s="106"/>
      <c r="X45" s="65"/>
      <c r="Y45" s="100"/>
      <c r="Z45" s="108"/>
      <c r="AA45" s="108"/>
      <c r="AB45" s="108"/>
      <c r="AC45" s="106"/>
      <c r="AD45" s="65"/>
      <c r="AE45" s="100"/>
    </row>
    <row r="46" customFormat="false" ht="32.2" hidden="false" customHeight="true" outlineLevel="0" collapsed="false">
      <c r="A46" s="113"/>
      <c r="B46" s="113"/>
      <c r="C46" s="60"/>
      <c r="D46" s="60"/>
      <c r="E46" s="60"/>
      <c r="F46" s="114"/>
      <c r="G46" s="49" t="s">
        <v>46</v>
      </c>
      <c r="H46" s="103" t="str">
        <f aca="false">ROUND(H45*81/1000000,2)&amp;" ppm"</f>
        <v>2.44 ppm</v>
      </c>
      <c r="I46" s="65" t="s">
        <v>39</v>
      </c>
      <c r="J46" s="104" t="str">
        <f aca="false">ROUND(J45*81/1000000,2)&amp;" ppm"</f>
        <v>0.54 ppm</v>
      </c>
      <c r="K46" s="106"/>
      <c r="L46" s="53"/>
      <c r="M46" s="107"/>
      <c r="N46" s="50"/>
      <c r="O46" s="65"/>
      <c r="P46" s="100"/>
      <c r="Q46" s="103" t="str">
        <f aca="false">ROUND(Q45*246/1000,2)&amp;" ppb"</f>
        <v>2.3 ppb</v>
      </c>
      <c r="R46" s="65" t="s">
        <v>39</v>
      </c>
      <c r="S46" s="104" t="str">
        <f aca="false">ROUND(S45*246/1000,2)&amp;" ppb"</f>
        <v>1.04 ppb</v>
      </c>
      <c r="T46" s="50"/>
      <c r="U46" s="65"/>
      <c r="V46" s="107"/>
      <c r="W46" s="50"/>
      <c r="X46" s="65"/>
      <c r="Y46" s="107"/>
      <c r="Z46" s="108"/>
      <c r="AA46" s="107"/>
      <c r="AB46" s="107"/>
      <c r="AC46" s="106"/>
      <c r="AD46" s="65"/>
      <c r="AE46" s="107"/>
    </row>
    <row r="47" customFormat="false" ht="34.3" hidden="false" customHeight="true" outlineLevel="0" collapsed="false">
      <c r="A47" s="122" t="s">
        <v>111</v>
      </c>
      <c r="B47" s="24"/>
      <c r="C47" s="26"/>
      <c r="D47" s="68"/>
      <c r="E47" s="28"/>
      <c r="F47" s="69"/>
      <c r="G47" s="12" t="s">
        <v>68</v>
      </c>
      <c r="H47" s="70"/>
      <c r="I47" s="71" t="s">
        <v>27</v>
      </c>
      <c r="J47" s="72"/>
      <c r="K47" s="70"/>
      <c r="L47" s="71" t="s">
        <v>28</v>
      </c>
      <c r="M47" s="72"/>
      <c r="N47" s="70"/>
      <c r="O47" s="71" t="s">
        <v>29</v>
      </c>
      <c r="P47" s="72"/>
      <c r="Q47" s="70"/>
      <c r="R47" s="71" t="s">
        <v>30</v>
      </c>
      <c r="S47" s="72"/>
      <c r="T47" s="73"/>
      <c r="U47" s="71" t="s">
        <v>69</v>
      </c>
      <c r="V47" s="72"/>
      <c r="W47" s="70"/>
      <c r="X47" s="71" t="s">
        <v>32</v>
      </c>
      <c r="Y47" s="72"/>
      <c r="Z47" s="70"/>
      <c r="AA47" s="71" t="s">
        <v>70</v>
      </c>
      <c r="AB47" s="72"/>
      <c r="AC47" s="74" t="s">
        <v>34</v>
      </c>
      <c r="AD47" s="74"/>
      <c r="AE47" s="74"/>
    </row>
    <row r="48" customFormat="false" ht="39.55" hidden="false" customHeight="true" outlineLevel="0" collapsed="false">
      <c r="A48" s="75"/>
      <c r="B48" s="75"/>
      <c r="C48" s="75"/>
      <c r="D48" s="75"/>
      <c r="E48" s="75"/>
      <c r="F48" s="76"/>
      <c r="G48" s="12" t="s">
        <v>38</v>
      </c>
      <c r="H48" s="30"/>
      <c r="I48" s="31"/>
      <c r="J48" s="77"/>
      <c r="K48" s="30"/>
      <c r="L48" s="31"/>
      <c r="M48" s="77"/>
      <c r="N48" s="30"/>
      <c r="O48" s="31"/>
      <c r="P48" s="77"/>
      <c r="Q48" s="30"/>
      <c r="R48" s="31"/>
      <c r="S48" s="77"/>
      <c r="T48" s="30"/>
      <c r="U48" s="31"/>
      <c r="V48" s="77"/>
      <c r="W48" s="30"/>
      <c r="X48" s="78"/>
      <c r="Y48" s="77"/>
      <c r="Z48" s="30"/>
      <c r="AA48" s="31"/>
      <c r="AB48" s="77"/>
      <c r="AC48" s="79"/>
      <c r="AD48" s="79"/>
      <c r="AE48" s="79"/>
    </row>
    <row r="49" customFormat="false" ht="28.4" hidden="false" customHeight="true" outlineLevel="0" collapsed="false">
      <c r="A49" s="75"/>
      <c r="B49" s="75"/>
      <c r="C49" s="75"/>
      <c r="D49" s="75"/>
      <c r="E49" s="80"/>
      <c r="F49" s="76"/>
      <c r="G49" s="12" t="s">
        <v>46</v>
      </c>
      <c r="H49" s="81"/>
      <c r="I49" s="31"/>
      <c r="J49" s="82"/>
      <c r="K49" s="81"/>
      <c r="L49" s="31"/>
      <c r="M49" s="82"/>
      <c r="N49" s="81"/>
      <c r="O49" s="31"/>
      <c r="P49" s="82"/>
      <c r="Q49" s="81"/>
      <c r="R49" s="31"/>
      <c r="S49" s="82"/>
      <c r="T49" s="81"/>
      <c r="U49" s="31"/>
      <c r="V49" s="82"/>
      <c r="W49" s="84"/>
      <c r="X49" s="31"/>
      <c r="Y49" s="85"/>
      <c r="Z49" s="84"/>
      <c r="AA49" s="31"/>
      <c r="AB49" s="85"/>
      <c r="AC49" s="86"/>
      <c r="AD49" s="31"/>
      <c r="AE49" s="87"/>
    </row>
    <row r="50" customFormat="false" ht="30" hidden="false" customHeight="true" outlineLevel="0" collapsed="false">
      <c r="A50" s="75"/>
      <c r="B50" s="75"/>
      <c r="C50" s="75"/>
      <c r="D50" s="75"/>
      <c r="E50" s="80"/>
      <c r="F50" s="76"/>
      <c r="G50" s="88" t="s">
        <v>68</v>
      </c>
      <c r="H50" s="89" t="s">
        <v>77</v>
      </c>
      <c r="I50" s="89"/>
      <c r="J50" s="89"/>
      <c r="K50" s="70"/>
      <c r="L50" s="71" t="s">
        <v>78</v>
      </c>
      <c r="M50" s="72"/>
      <c r="N50" s="90"/>
      <c r="O50" s="71" t="s">
        <v>79</v>
      </c>
      <c r="P50" s="91"/>
      <c r="Q50" s="90"/>
      <c r="R50" s="71" t="s">
        <v>80</v>
      </c>
      <c r="S50" s="91"/>
      <c r="T50" s="73"/>
      <c r="U50" s="71"/>
      <c r="V50" s="92"/>
      <c r="W50" s="73"/>
      <c r="X50" s="71"/>
      <c r="Y50" s="92"/>
      <c r="Z50" s="73"/>
      <c r="AA50" s="71"/>
      <c r="AB50" s="92"/>
      <c r="AC50" s="70"/>
      <c r="AD50" s="71"/>
      <c r="AE50" s="72"/>
    </row>
    <row r="51" customFormat="false" ht="27.6" hidden="false" customHeight="true" outlineLevel="0" collapsed="false">
      <c r="A51" s="93"/>
      <c r="B51" s="75"/>
      <c r="C51" s="75"/>
      <c r="D51" s="75"/>
      <c r="E51" s="75"/>
      <c r="F51" s="76"/>
      <c r="G51" s="12" t="s">
        <v>38</v>
      </c>
      <c r="H51" s="30"/>
      <c r="I51" s="78"/>
      <c r="J51" s="123"/>
      <c r="K51" s="30"/>
      <c r="L51" s="78"/>
      <c r="M51" s="77"/>
      <c r="N51" s="30"/>
      <c r="O51" s="78"/>
      <c r="P51" s="77"/>
      <c r="Q51" s="30"/>
      <c r="R51" s="78"/>
      <c r="S51" s="77"/>
      <c r="T51" s="30"/>
      <c r="U51" s="78"/>
      <c r="V51" s="77"/>
      <c r="W51" s="84"/>
      <c r="X51" s="31"/>
      <c r="Y51" s="77"/>
      <c r="Z51" s="86"/>
      <c r="AA51" s="86"/>
      <c r="AB51" s="86"/>
      <c r="AC51" s="84"/>
      <c r="AD51" s="31"/>
      <c r="AE51" s="77"/>
    </row>
    <row r="52" customFormat="false" ht="29.2" hidden="false" customHeight="true" outlineLevel="0" collapsed="false">
      <c r="A52" s="94"/>
      <c r="B52" s="94"/>
      <c r="C52" s="34"/>
      <c r="D52" s="34"/>
      <c r="E52" s="34"/>
      <c r="F52" s="95"/>
      <c r="G52" s="12" t="s">
        <v>46</v>
      </c>
      <c r="H52" s="81"/>
      <c r="I52" s="31"/>
      <c r="J52" s="82"/>
      <c r="K52" s="84"/>
      <c r="L52" s="78"/>
      <c r="M52" s="85"/>
      <c r="N52" s="30"/>
      <c r="O52" s="31"/>
      <c r="P52" s="77"/>
      <c r="Q52" s="81"/>
      <c r="R52" s="31"/>
      <c r="S52" s="82"/>
      <c r="T52" s="30"/>
      <c r="U52" s="31"/>
      <c r="V52" s="85"/>
      <c r="W52" s="30"/>
      <c r="X52" s="31"/>
      <c r="Y52" s="85"/>
      <c r="Z52" s="86"/>
      <c r="AA52" s="85"/>
      <c r="AB52" s="85"/>
      <c r="AC52" s="84"/>
      <c r="AD52" s="31"/>
      <c r="AE52" s="85"/>
    </row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4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B14"/>
    <mergeCell ref="AC11:AE14"/>
    <mergeCell ref="A15:B15"/>
    <mergeCell ref="AC16:AE16"/>
    <mergeCell ref="AC17:AE17"/>
    <mergeCell ref="AD19:AE19"/>
    <mergeCell ref="AD20:AE20"/>
    <mergeCell ref="AC21:AE21"/>
    <mergeCell ref="AC22:AE22"/>
    <mergeCell ref="B23:B24"/>
    <mergeCell ref="E23:E24"/>
    <mergeCell ref="H24:J24"/>
    <mergeCell ref="Z25:AB25"/>
    <mergeCell ref="AA26:AB26"/>
    <mergeCell ref="AC27:AE27"/>
    <mergeCell ref="AC28:AE28"/>
    <mergeCell ref="B29:B30"/>
    <mergeCell ref="E29:E30"/>
    <mergeCell ref="H30:J30"/>
    <mergeCell ref="Z31:AB31"/>
    <mergeCell ref="AA32:AB32"/>
    <mergeCell ref="AC33:AE33"/>
    <mergeCell ref="AC34:AE34"/>
    <mergeCell ref="B35:B36"/>
    <mergeCell ref="E35:E36"/>
    <mergeCell ref="H36:J36"/>
    <mergeCell ref="Z37:AB37"/>
    <mergeCell ref="AA38:AB38"/>
    <mergeCell ref="A39:B39"/>
    <mergeCell ref="AC40:AE40"/>
    <mergeCell ref="AC41:AE41"/>
    <mergeCell ref="AC42:AE42"/>
    <mergeCell ref="B43:B44"/>
    <mergeCell ref="E43:E44"/>
    <mergeCell ref="H44:J44"/>
    <mergeCell ref="Z45:AB45"/>
    <mergeCell ref="AA46:AB46"/>
    <mergeCell ref="AC47:AE47"/>
    <mergeCell ref="AC48:AE48"/>
    <mergeCell ref="B49:B50"/>
    <mergeCell ref="E49:E50"/>
    <mergeCell ref="H50:J50"/>
    <mergeCell ref="Z51:AB51"/>
    <mergeCell ref="AA52:AB52"/>
  </mergeCells>
  <hyperlinks>
    <hyperlink ref="A19" r:id="rId1" display="DAMIC CW02"/>
    <hyperlink ref="A21" r:id="rId2" display="DAMIC CW03"/>
    <hyperlink ref="A27" r:id="rId3" display="DAMIC CW04"/>
    <hyperlink ref="A33" r:id="rId4" display="DAMIC CW05"/>
    <hyperlink ref="A41" r:id="rId5" display="DAMIC CW06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18471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2025-04-27T22:57:51Z</dcterms:modified>
  <cp:revision>2205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