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<sst xmlns="http://schemas.openxmlformats.org/spreadsheetml/2006/main" count="167" uniqueCount="82">
  <si>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</si>
  <si>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</si>
  <si>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</si>
  <si>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</si>
  <si>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</si>
  <si>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</si>
  <si>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</si>
  <si>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</si>
  <si>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</si>
  <si>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</si>
  <si>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</si>
  <si>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</si>
  <si>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</si>
  <si>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</si>
  <si>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</si>
  <si>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</si>
  <si>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</si>
  <si>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</si>
  <si>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</si>
  <si>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</si>
  <si>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COSINUS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</si>
  <si>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</si>
  <si>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</si>
  <si>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</si>
  <si>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</si>
  <si>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</si>
  <si>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</si>
  <si>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COSINUS CW01</t>
  </si>
  <si>
    <t xml:space="preserve">Rope is 1 m long</t>
  </si>
  <si>
    <t xml:space="preserve">0.71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</si>
  <si>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</si>
  <si>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</si>
  <si>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</si>
  <si>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</si>
  <si>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</si>
  <si>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</si>
  <si>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</si>
  <si>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</si>
  <si>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</si>
  <si>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Kevlar Rope</t>
  </si>
  <si>
    <t xml:space="preserve">(mBq/kg)</t>
  </si>
  <si>
    <t xml:space="preserve">&lt;33.26</t>
  </si>
  <si>
    <t xml:space="preserve">&lt;339.20</t>
  </si>
  <si>
    <t xml:space="preserve">+-</t>
  </si>
  <si>
    <t xml:space="preserve">&lt;550.50</t>
  </si>
  <si>
    <t xml:space="preserve">&lt;115.40</t>
  </si>
  <si>
    <t xml:space="preserve">(ppb or ppm)</t>
  </si>
  <si>
    <t xml:space="preserve">210Pb:</t>
  </si>
  <si>
    <t xml:space="preserve">7Be:</t>
  </si>
  <si>
    <t xml:space="preserve">54Mn:</t>
  </si>
  <si>
    <t xml:space="preserve">228Ac:</t>
  </si>
  <si>
    <t xml:space="preserve">&lt;2620.00</t>
  </si>
  <si>
    <t xml:space="preserve">&lt;423.50</t>
  </si>
  <si>
    <t xml:space="preserve">&lt;46.78</t>
  </si>
  <si>
    <t xml:space="preserve">COSINUS CW02</t>
  </si>
  <si>
    <t xml:space="preserve">250218
250301</t>
  </si>
  <si>
    <t xml:space="preserve">Kevlar Rope – Soaked in UPW</t>
  </si>
  <si>
    <t xml:space="preserve">The rope was soaked in UPW and then dried for counting</t>
  </si>
  <si>
    <t xml:space="preserve">&lt;97.17</t>
  </si>
  <si>
    <t xml:space="preserve">&lt;483.30</t>
  </si>
  <si>
    <t xml:space="preserve">&lt;28.42</t>
  </si>
  <si>
    <t xml:space="preserve">&lt;554.9</t>
  </si>
  <si>
    <t xml:space="preserve">&lt;130.70</t>
  </si>
  <si>
    <t xml:space="preserve">&lt;576.00</t>
  </si>
  <si>
    <t xml:space="preserve">&lt;62.15</t>
  </si>
  <si>
    <t xml:space="preserve">COSINUS CW03</t>
  </si>
  <si>
    <t xml:space="preserve">ID: 0140081010000800</t>
  </si>
  <si>
    <t xml:space="preserve">4.879 g</t>
  </si>
  <si>
    <t xml:space="preserve">AISI 316 Steel Pins</t>
  </si>
  <si>
    <t xml:space="preserve">Werkstoff: 1.4401 (316 Steel)</t>
  </si>
  <si>
    <t xml:space="preserve">&lt;15.04</t>
  </si>
  <si>
    <t xml:space="preserve">&lt;214.30</t>
  </si>
  <si>
    <t xml:space="preserve">&lt;3.63</t>
  </si>
  <si>
    <t xml:space="preserve">&lt;20.52</t>
  </si>
  <si>
    <t xml:space="preserve">&lt;95.64</t>
  </si>
  <si>
    <t xml:space="preserve">&lt;40.93</t>
  </si>
  <si>
    <t xml:space="preserve">Charge: BA-170560</t>
  </si>
  <si>
    <t xml:space="preserve">Quantity: 100</t>
  </si>
  <si>
    <t xml:space="preserve">&lt;7794.00</t>
  </si>
  <si>
    <t xml:space="preserve">&lt;64.72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</si>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</sst>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12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7"/>
      <name val="Bitstream Vera Serif"/>
      <family val="1"/>
      <charset val="1"/>
    </font>
    <font>
      <sz val="9"/>
      <name val="Bitstream Vera Serif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B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B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FF"/>
      </patternFill>
    </fill>
    <fill>
      <patternFill patternType="solid">
        <fgColor rgb="FFCCCCCC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8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8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8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8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8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8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8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4" fillId="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6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COSINUS/cw01/cw01.html" TargetMode="External"/><Relationship Id="rId2" Type="http://schemas.openxmlformats.org/officeDocument/2006/relationships/hyperlink" Target="https://www.snolab.ca/users/services/gamma-assay/well/COSINUS/cw02/cw02.html" TargetMode="External"/><Relationship Id="rId3" Type="http://schemas.openxmlformats.org/officeDocument/2006/relationships/hyperlink" Target="https://www.snolab.ca/users/services/gamma-assay/well/COSINUS/cw03/cw03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1048576"/>
  <sheetViews>
    <sheetView showFormulas="false" showGridLines="true" showRowColHeaders="true" showZeros="true" rightToLeft="false" tabSelected="true" showOutlineSymbols="true" defaultGridColor="true" view="normal" topLeftCell="A26" colorId="64" zoomScale="83" zoomScaleNormal="83" zoomScalePageLayoutView="100" workbookViewId="0">
      <selection pane="topLeft" activeCell="A37" activeCellId="0" sqref="A37"/>
    </sheetView>
  </sheetViews>
  <sheetFormatPr defaultColWidth="10.06640625" defaultRowHeight="14.1" customHeight="true" zeroHeight="false" outlineLevelRow="0" outlineLevelCol="0"/>
  <cols>
    <col collapsed="false" customWidth="true" hidden="false" outlineLevel="0" max="1" min="1" style="1" width="14.11"/>
    <col collapsed="false" customWidth="true" hidden="false" outlineLevel="0" max="2" min="2" style="1" width="14.23"/>
    <col collapsed="false" customWidth="true" hidden="false" outlineLevel="0" max="3" min="3" style="1" width="7.49"/>
    <col collapsed="false" customWidth="true" hidden="false" outlineLevel="0" max="4" min="4" style="1" width="9.12"/>
    <col collapsed="false" customWidth="true" hidden="false" outlineLevel="0" max="5" min="5" style="1" width="10.49"/>
    <col collapsed="false" customWidth="true" hidden="false" outlineLevel="0" max="6" min="6" style="2" width="10.49"/>
    <col collapsed="false" customWidth="true" hidden="false" outlineLevel="0" max="7" min="7" style="1" width="10.49"/>
    <col collapsed="false" customWidth="true" hidden="false" outlineLevel="0" max="8" min="8" style="1" width="8.49"/>
    <col collapsed="false" customWidth="true" hidden="false" outlineLevel="0" max="9" min="9" style="1" width="8.85"/>
    <col collapsed="false" customWidth="true" hidden="false" outlineLevel="0" max="10" min="10" style="1" width="8.05"/>
    <col collapsed="false" customWidth="true" hidden="false" outlineLevel="0" max="11" min="11" style="1" width="8.84"/>
    <col collapsed="false" customWidth="false" hidden="false" outlineLevel="0" max="12" min="12" style="1" width="10.06"/>
    <col collapsed="false" customWidth="true" hidden="false" outlineLevel="0" max="13" min="13" style="1" width="8.34"/>
    <col collapsed="false" customWidth="true" hidden="false" outlineLevel="0" max="14" min="14" style="1" width="9.56"/>
    <col collapsed="false" customWidth="true" hidden="false" outlineLevel="0" max="15" min="15" style="1" width="5.79"/>
    <col collapsed="false" customWidth="true" hidden="false" outlineLevel="0" max="16" min="16" style="1" width="9.12"/>
    <col collapsed="false" customWidth="true" hidden="false" outlineLevel="0" max="17" min="17" style="1" width="9.66"/>
    <col collapsed="false" customWidth="true" hidden="false" outlineLevel="0" max="18" min="18" style="1" width="6.69"/>
    <col collapsed="false" customWidth="true" hidden="false" outlineLevel="0" max="19" min="19" style="1" width="8.49"/>
    <col collapsed="false" customWidth="true" hidden="false" outlineLevel="0" max="20" min="20" style="1" width="10.49"/>
    <col collapsed="false" customWidth="true" hidden="false" outlineLevel="0" max="21" min="21" style="1" width="5.66"/>
    <col collapsed="false" customWidth="true" hidden="false" outlineLevel="0" max="22" min="22" style="1" width="9.49"/>
    <col collapsed="false" customWidth="true" hidden="false" outlineLevel="0" max="23" min="23" style="1" width="9.65"/>
    <col collapsed="false" customWidth="true" hidden="false" outlineLevel="0" max="24" min="24" style="1" width="6.18"/>
    <col collapsed="false" customWidth="true" hidden="false" outlineLevel="0" max="25" min="25" style="1" width="6.86"/>
    <col collapsed="false" customWidth="true" hidden="false" outlineLevel="0" max="26" min="26" style="1" width="9.71"/>
    <col collapsed="false" customWidth="true" hidden="false" outlineLevel="0" max="27" min="27" style="1" width="5.91"/>
    <col collapsed="false" customWidth="true" hidden="false" outlineLevel="0" max="28" min="28" style="1" width="9.49"/>
    <col collapsed="false" customWidth="true" hidden="false" outlineLevel="0" max="29" min="29" style="1" width="7.08"/>
    <col collapsed="false" customWidth="true" hidden="false" outlineLevel="0" max="30" min="30" style="1" width="4.05"/>
    <col collapsed="false" customWidth="true" hidden="false" outlineLevel="0" max="31" min="31" style="1" width="6.71"/>
    <col collapsed="false" customWidth="false" hidden="false" outlineLevel="0" max="257" min="32" style="3" width="10.06"/>
  </cols>
  <sheetData>
    <row r="1" customFormat="false" ht="27.3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4.8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9.9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9.9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0.7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1.5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9.9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2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2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7.8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3.4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4.9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customFormat="false" ht="26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customFormat="false" ht="38.05" hidden="false" customHeight="true" outlineLevel="0" collapsed="false">
      <c r="A16" s="18" t="s">
        <v>21</v>
      </c>
      <c r="B16" s="18" t="s">
        <v>22</v>
      </c>
      <c r="C16" s="18" t="s">
        <v>23</v>
      </c>
      <c r="D16" s="18" t="s">
        <v>24</v>
      </c>
      <c r="E16" s="18" t="s">
        <v>25</v>
      </c>
      <c r="F16" s="19" t="s">
        <v>26</v>
      </c>
      <c r="G16" s="18"/>
      <c r="H16" s="20"/>
      <c r="I16" s="21"/>
      <c r="J16" s="22"/>
      <c r="K16" s="20"/>
      <c r="L16" s="21"/>
      <c r="M16" s="22"/>
      <c r="N16" s="20"/>
      <c r="O16" s="21"/>
      <c r="P16" s="22"/>
      <c r="Q16" s="20"/>
      <c r="R16" s="21"/>
      <c r="S16" s="22"/>
      <c r="T16" s="23"/>
      <c r="U16" s="21"/>
      <c r="V16" s="22"/>
      <c r="W16" s="20"/>
      <c r="X16" s="21"/>
      <c r="Y16" s="22"/>
      <c r="Z16" s="20"/>
      <c r="AA16" s="21"/>
      <c r="AB16" s="22"/>
      <c r="AC16" s="24"/>
      <c r="AD16" s="24"/>
      <c r="AE16" s="24"/>
    </row>
    <row r="17" customFormat="false" ht="34.3" hidden="false" customHeight="true" outlineLevel="0" collapsed="false">
      <c r="A17" s="25" t="s">
        <v>27</v>
      </c>
      <c r="B17" s="26" t="s">
        <v>28</v>
      </c>
      <c r="C17" s="27" t="s">
        <v>29</v>
      </c>
      <c r="D17" s="28" t="n">
        <v>18.471</v>
      </c>
      <c r="E17" s="29" t="n">
        <v>241121</v>
      </c>
      <c r="F17" s="30" t="n">
        <v>45617</v>
      </c>
      <c r="G17" s="31" t="s">
        <v>30</v>
      </c>
      <c r="H17" s="32"/>
      <c r="I17" s="33" t="s">
        <v>31</v>
      </c>
      <c r="J17" s="34"/>
      <c r="K17" s="32"/>
      <c r="L17" s="33" t="s">
        <v>32</v>
      </c>
      <c r="M17" s="34"/>
      <c r="N17" s="32"/>
      <c r="O17" s="33" t="s">
        <v>33</v>
      </c>
      <c r="P17" s="34"/>
      <c r="Q17" s="32"/>
      <c r="R17" s="33" t="s">
        <v>34</v>
      </c>
      <c r="S17" s="34"/>
      <c r="T17" s="35"/>
      <c r="U17" s="33" t="s">
        <v>35</v>
      </c>
      <c r="V17" s="34"/>
      <c r="W17" s="32"/>
      <c r="X17" s="33" t="s">
        <v>36</v>
      </c>
      <c r="Y17" s="34"/>
      <c r="Z17" s="32"/>
      <c r="AA17" s="33" t="s">
        <v>37</v>
      </c>
      <c r="AB17" s="34"/>
      <c r="AC17" s="36" t="s">
        <v>38</v>
      </c>
      <c r="AD17" s="36"/>
      <c r="AE17" s="36"/>
    </row>
    <row r="18" customFormat="false" ht="35.95" hidden="false" customHeight="true" outlineLevel="0" collapsed="false">
      <c r="A18" s="37" t="s">
        <v>39</v>
      </c>
      <c r="B18" s="37"/>
      <c r="C18" s="37"/>
      <c r="D18" s="37"/>
      <c r="E18" s="37"/>
      <c r="F18" s="38" t="n">
        <v>45636</v>
      </c>
      <c r="G18" s="31" t="s">
        <v>40</v>
      </c>
      <c r="H18" s="39" t="s">
        <v>41</v>
      </c>
      <c r="I18" s="40"/>
      <c r="J18" s="41"/>
      <c r="K18" s="39" t="s">
        <v>42</v>
      </c>
      <c r="L18" s="40"/>
      <c r="M18" s="41"/>
      <c r="N18" s="39" t="n">
        <v>34.81</v>
      </c>
      <c r="O18" s="40" t="s">
        <v>43</v>
      </c>
      <c r="P18" s="41" t="n">
        <v>11.77</v>
      </c>
      <c r="Q18" s="39" t="n">
        <v>13.86</v>
      </c>
      <c r="R18" s="40" t="s">
        <v>43</v>
      </c>
      <c r="S18" s="41" t="n">
        <v>58.67</v>
      </c>
      <c r="T18" s="39" t="n">
        <v>4895.8</v>
      </c>
      <c r="U18" s="40" t="s">
        <v>43</v>
      </c>
      <c r="V18" s="41" t="n">
        <v>2542</v>
      </c>
      <c r="W18" s="39" t="s">
        <v>44</v>
      </c>
      <c r="X18" s="42"/>
      <c r="Y18" s="41"/>
      <c r="Z18" s="39" t="s">
        <v>45</v>
      </c>
      <c r="AA18" s="40"/>
      <c r="AB18" s="41"/>
      <c r="AC18" s="43"/>
      <c r="AD18" s="43"/>
      <c r="AE18" s="43"/>
    </row>
    <row r="19" customFormat="false" ht="28.4" hidden="false" customHeight="true" outlineLevel="0" collapsed="false">
      <c r="A19" s="37"/>
      <c r="B19" s="44"/>
      <c r="C19" s="37"/>
      <c r="D19" s="37"/>
      <c r="E19" s="37"/>
      <c r="F19" s="38"/>
      <c r="G19" s="31" t="s">
        <v>46</v>
      </c>
      <c r="H19" s="45" t="str">
        <f aca="false">"&lt;"&amp;ROUND(RIGHT(H18,LEN(H18)-1)*81/1000,2)&amp;" ppb"</f>
        <v>&lt;2.69 ppb</v>
      </c>
      <c r="I19" s="40"/>
      <c r="J19" s="46"/>
      <c r="K19" s="45" t="str">
        <f aca="false">"&lt;"&amp;ROUND(RIGHT(K18,LEN(K18)-1)*81/1000,2)&amp;" ppb"</f>
        <v>&lt;27.48 ppb</v>
      </c>
      <c r="L19" s="40"/>
      <c r="M19" s="46"/>
      <c r="N19" s="45" t="str">
        <f aca="false">ROUND(N18*1760/1000,2)&amp;" ppb"</f>
        <v>61.27 ppb</v>
      </c>
      <c r="O19" s="47" t="s">
        <v>43</v>
      </c>
      <c r="P19" s="46" t="str">
        <f aca="false">ROUND(P18*1760/1000,2)&amp;" ppb"</f>
        <v>20.72 ppb</v>
      </c>
      <c r="Q19" s="45" t="str">
        <f aca="false">ROUND(Q18*246/1000,2)&amp;" ppb"</f>
        <v>3.41 ppb</v>
      </c>
      <c r="R19" s="47" t="s">
        <v>43</v>
      </c>
      <c r="S19" s="46" t="str">
        <f aca="false">ROUND(S18*246/1000,2)&amp;" ppb"</f>
        <v>14.43 ppb</v>
      </c>
      <c r="T19" s="45" t="str">
        <f aca="false">ROUND(T18*32300/1000000,2)&amp;" ppm"</f>
        <v>158.13 ppm</v>
      </c>
      <c r="U19" s="47" t="s">
        <v>43</v>
      </c>
      <c r="V19" s="46" t="str">
        <f aca="false">ROUND(V18*32300/1000000,2)&amp;" ppm"</f>
        <v>82.11 ppm</v>
      </c>
      <c r="W19" s="48"/>
      <c r="X19" s="40"/>
      <c r="Y19" s="49"/>
      <c r="Z19" s="48"/>
      <c r="AA19" s="40"/>
      <c r="AB19" s="49"/>
      <c r="AC19" s="50"/>
      <c r="AD19" s="40"/>
      <c r="AE19" s="51"/>
    </row>
    <row r="20" customFormat="false" ht="30" hidden="false" customHeight="true" outlineLevel="0" collapsed="false">
      <c r="A20" s="37"/>
      <c r="B20" s="44"/>
      <c r="C20" s="37"/>
      <c r="D20" s="37"/>
      <c r="E20" s="37"/>
      <c r="F20" s="38"/>
      <c r="G20" s="52" t="s">
        <v>30</v>
      </c>
      <c r="H20" s="53" t="s">
        <v>47</v>
      </c>
      <c r="I20" s="53"/>
      <c r="J20" s="53"/>
      <c r="K20" s="32"/>
      <c r="L20" s="33" t="s">
        <v>48</v>
      </c>
      <c r="M20" s="34"/>
      <c r="N20" s="54"/>
      <c r="O20" s="33" t="s">
        <v>49</v>
      </c>
      <c r="P20" s="55"/>
      <c r="Q20" s="54"/>
      <c r="R20" s="33" t="s">
        <v>50</v>
      </c>
      <c r="S20" s="55"/>
      <c r="T20" s="35"/>
      <c r="U20" s="33"/>
      <c r="V20" s="56"/>
      <c r="W20" s="35"/>
      <c r="X20" s="33"/>
      <c r="Y20" s="56"/>
      <c r="Z20" s="35"/>
      <c r="AA20" s="33"/>
      <c r="AB20" s="56"/>
      <c r="AC20" s="32"/>
      <c r="AD20" s="33"/>
      <c r="AE20" s="34"/>
    </row>
    <row r="21" customFormat="false" ht="27.6" hidden="false" customHeight="true" outlineLevel="0" collapsed="false">
      <c r="A21" s="57"/>
      <c r="B21" s="37"/>
      <c r="C21" s="37"/>
      <c r="D21" s="37"/>
      <c r="E21" s="37"/>
      <c r="F21" s="38"/>
      <c r="G21" s="31" t="s">
        <v>40</v>
      </c>
      <c r="H21" s="39" t="s">
        <v>51</v>
      </c>
      <c r="I21" s="42"/>
      <c r="J21" s="58"/>
      <c r="K21" s="39" t="s">
        <v>52</v>
      </c>
      <c r="L21" s="42"/>
      <c r="M21" s="41"/>
      <c r="N21" s="39" t="s">
        <v>53</v>
      </c>
      <c r="O21" s="42"/>
      <c r="P21" s="41"/>
      <c r="Q21" s="39" t="n">
        <v>122.3</v>
      </c>
      <c r="R21" s="42" t="s">
        <v>43</v>
      </c>
      <c r="S21" s="41" t="n">
        <v>111.5</v>
      </c>
      <c r="T21" s="39"/>
      <c r="U21" s="40"/>
      <c r="V21" s="41"/>
      <c r="W21" s="48"/>
      <c r="X21" s="40"/>
      <c r="Y21" s="41"/>
      <c r="Z21" s="50"/>
      <c r="AA21" s="50"/>
      <c r="AB21" s="50"/>
      <c r="AC21" s="48"/>
      <c r="AD21" s="40"/>
      <c r="AE21" s="41"/>
    </row>
    <row r="22" customFormat="false" ht="29.2" hidden="false" customHeight="true" outlineLevel="0" collapsed="false">
      <c r="A22" s="59"/>
      <c r="B22" s="59"/>
      <c r="C22" s="60"/>
      <c r="D22" s="60"/>
      <c r="E22" s="60"/>
      <c r="F22" s="61"/>
      <c r="G22" s="31" t="s">
        <v>46</v>
      </c>
      <c r="H22" s="45" t="str">
        <f aca="false">"&lt;"&amp;ROUND(RIGHT(H21,LEN(H21)-1)*81/1000,2)&amp;" ppb"</f>
        <v>&lt;212.22 ppb</v>
      </c>
      <c r="I22" s="40"/>
      <c r="J22" s="46"/>
      <c r="K22" s="48"/>
      <c r="L22" s="42"/>
      <c r="M22" s="49"/>
      <c r="N22" s="39"/>
      <c r="O22" s="40"/>
      <c r="P22" s="41"/>
      <c r="Q22" s="45" t="str">
        <f aca="false">ROUND(Q21*246/1000,2)&amp;" ppb"</f>
        <v>30.09 ppb</v>
      </c>
      <c r="R22" s="47" t="s">
        <v>43</v>
      </c>
      <c r="S22" s="46" t="str">
        <f aca="false">ROUND(S21*246/1000,2)&amp;" ppb"</f>
        <v>27.43 ppb</v>
      </c>
      <c r="T22" s="48"/>
      <c r="U22" s="49"/>
      <c r="V22" s="49"/>
      <c r="W22" s="39"/>
      <c r="X22" s="40"/>
      <c r="Y22" s="49"/>
      <c r="Z22" s="50"/>
      <c r="AA22" s="49"/>
      <c r="AB22" s="49"/>
      <c r="AC22" s="48"/>
      <c r="AD22" s="40"/>
      <c r="AE22" s="49"/>
    </row>
    <row r="23" customFormat="false" ht="34.3" hidden="false" customHeight="true" outlineLevel="0" collapsed="false">
      <c r="A23" s="62" t="s">
        <v>54</v>
      </c>
      <c r="B23" s="63" t="s">
        <v>28</v>
      </c>
      <c r="C23" s="64" t="s">
        <v>29</v>
      </c>
      <c r="D23" s="65" t="n">
        <v>13.939</v>
      </c>
      <c r="E23" s="66" t="s">
        <v>55</v>
      </c>
      <c r="F23" s="67" t="n">
        <v>45706</v>
      </c>
      <c r="G23" s="68" t="s">
        <v>30</v>
      </c>
      <c r="H23" s="32"/>
      <c r="I23" s="33" t="s">
        <v>31</v>
      </c>
      <c r="J23" s="34"/>
      <c r="K23" s="32"/>
      <c r="L23" s="33" t="s">
        <v>32</v>
      </c>
      <c r="M23" s="34"/>
      <c r="N23" s="32"/>
      <c r="O23" s="33" t="s">
        <v>33</v>
      </c>
      <c r="P23" s="34"/>
      <c r="Q23" s="32"/>
      <c r="R23" s="33" t="s">
        <v>34</v>
      </c>
      <c r="S23" s="34"/>
      <c r="T23" s="35"/>
      <c r="U23" s="33" t="s">
        <v>35</v>
      </c>
      <c r="V23" s="34"/>
      <c r="W23" s="32"/>
      <c r="X23" s="33" t="s">
        <v>36</v>
      </c>
      <c r="Y23" s="34"/>
      <c r="Z23" s="32"/>
      <c r="AA23" s="33" t="s">
        <v>37</v>
      </c>
      <c r="AB23" s="34"/>
      <c r="AC23" s="36" t="s">
        <v>38</v>
      </c>
      <c r="AD23" s="36"/>
      <c r="AE23" s="36"/>
    </row>
    <row r="24" customFormat="false" ht="35.95" hidden="false" customHeight="true" outlineLevel="0" collapsed="false">
      <c r="A24" s="69" t="s">
        <v>56</v>
      </c>
      <c r="B24" s="69" t="s">
        <v>57</v>
      </c>
      <c r="C24" s="69"/>
      <c r="D24" s="69"/>
      <c r="E24" s="69"/>
      <c r="F24" s="70" t="n">
        <v>45726</v>
      </c>
      <c r="G24" s="68" t="s">
        <v>40</v>
      </c>
      <c r="H24" s="71" t="s">
        <v>58</v>
      </c>
      <c r="I24" s="72"/>
      <c r="J24" s="73"/>
      <c r="K24" s="71" t="s">
        <v>59</v>
      </c>
      <c r="L24" s="72"/>
      <c r="M24" s="73"/>
      <c r="N24" s="71" t="s">
        <v>60</v>
      </c>
      <c r="O24" s="72"/>
      <c r="P24" s="73"/>
      <c r="Q24" s="71" t="n">
        <v>244.4</v>
      </c>
      <c r="R24" s="72" t="s">
        <v>43</v>
      </c>
      <c r="S24" s="73" t="n">
        <v>71.17</v>
      </c>
      <c r="T24" s="71" t="n">
        <v>4618.5</v>
      </c>
      <c r="U24" s="72" t="s">
        <v>43</v>
      </c>
      <c r="V24" s="73" t="n">
        <v>2679</v>
      </c>
      <c r="W24" s="71" t="s">
        <v>61</v>
      </c>
      <c r="X24" s="74"/>
      <c r="Y24" s="73"/>
      <c r="Z24" s="71" t="s">
        <v>62</v>
      </c>
      <c r="AA24" s="72"/>
      <c r="AB24" s="73"/>
      <c r="AC24" s="75"/>
      <c r="AD24" s="75"/>
      <c r="AE24" s="75"/>
    </row>
    <row r="25" customFormat="false" ht="28.4" hidden="false" customHeight="true" outlineLevel="0" collapsed="false">
      <c r="A25" s="69"/>
      <c r="B25" s="76"/>
      <c r="C25" s="69"/>
      <c r="D25" s="69"/>
      <c r="E25" s="69"/>
      <c r="F25" s="70"/>
      <c r="G25" s="68" t="s">
        <v>46</v>
      </c>
      <c r="H25" s="77" t="str">
        <f aca="false">"&lt;"&amp;ROUND(RIGHT(H24,LEN(H24)-1)*81/1000,2)&amp;" ppb"</f>
        <v>&lt;7.87 ppb</v>
      </c>
      <c r="I25" s="72"/>
      <c r="J25" s="78"/>
      <c r="K25" s="77" t="str">
        <f aca="false">"&lt;"&amp;ROUND(RIGHT(K24,LEN(K24)-1)*81/1000,2)&amp;" ppb"</f>
        <v>&lt;39.15 ppb</v>
      </c>
      <c r="L25" s="72"/>
      <c r="M25" s="78"/>
      <c r="N25" s="77" t="str">
        <f aca="false">"&lt;"&amp;ROUND(RIGHT(N24,LEN(N24)-1)*1760/1000,2)&amp;" ppb"</f>
        <v>&lt;50.02 ppb</v>
      </c>
      <c r="O25" s="72"/>
      <c r="P25" s="78"/>
      <c r="Q25" s="77" t="str">
        <f aca="false">ROUND(Q24*246/1000,2)&amp;" ppb"</f>
        <v>60.12 ppb</v>
      </c>
      <c r="R25" s="79" t="s">
        <v>43</v>
      </c>
      <c r="S25" s="78" t="str">
        <f aca="false">ROUND(S24*246/1000,2)&amp;" ppb"</f>
        <v>17.51 ppb</v>
      </c>
      <c r="T25" s="77" t="str">
        <f aca="false">ROUND(T24*32300/1000000,2)&amp;" ppm"</f>
        <v>149.18 ppm</v>
      </c>
      <c r="U25" s="79" t="s">
        <v>43</v>
      </c>
      <c r="V25" s="78" t="str">
        <f aca="false">ROUND(V24*32300/1000000,2)&amp;" ppm"</f>
        <v>86.53 ppm</v>
      </c>
      <c r="W25" s="80"/>
      <c r="X25" s="72"/>
      <c r="Y25" s="81"/>
      <c r="Z25" s="80"/>
      <c r="AA25" s="72"/>
      <c r="AB25" s="81"/>
      <c r="AC25" s="82"/>
      <c r="AD25" s="72"/>
      <c r="AE25" s="83"/>
    </row>
    <row r="26" customFormat="false" ht="30" hidden="false" customHeight="true" outlineLevel="0" collapsed="false">
      <c r="A26" s="69"/>
      <c r="B26" s="76"/>
      <c r="C26" s="69"/>
      <c r="D26" s="69"/>
      <c r="E26" s="69"/>
      <c r="F26" s="70"/>
      <c r="G26" s="84" t="s">
        <v>30</v>
      </c>
      <c r="H26" s="53" t="s">
        <v>47</v>
      </c>
      <c r="I26" s="53"/>
      <c r="J26" s="53"/>
      <c r="K26" s="32"/>
      <c r="L26" s="33" t="s">
        <v>48</v>
      </c>
      <c r="M26" s="34"/>
      <c r="N26" s="54"/>
      <c r="O26" s="33" t="s">
        <v>49</v>
      </c>
      <c r="P26" s="55"/>
      <c r="Q26" s="54"/>
      <c r="R26" s="33" t="s">
        <v>50</v>
      </c>
      <c r="S26" s="55"/>
      <c r="T26" s="35"/>
      <c r="U26" s="33"/>
      <c r="V26" s="56"/>
      <c r="W26" s="35"/>
      <c r="X26" s="33"/>
      <c r="Y26" s="56"/>
      <c r="Z26" s="35"/>
      <c r="AA26" s="33"/>
      <c r="AB26" s="56"/>
      <c r="AC26" s="32"/>
      <c r="AD26" s="33"/>
      <c r="AE26" s="34"/>
    </row>
    <row r="27" customFormat="false" ht="27.6" hidden="false" customHeight="true" outlineLevel="0" collapsed="false">
      <c r="A27" s="85"/>
      <c r="B27" s="69"/>
      <c r="C27" s="69"/>
      <c r="D27" s="69"/>
      <c r="E27" s="69"/>
      <c r="F27" s="70"/>
      <c r="G27" s="68" t="s">
        <v>40</v>
      </c>
      <c r="H27" s="71" t="n">
        <v>164280</v>
      </c>
      <c r="I27" s="74" t="s">
        <v>43</v>
      </c>
      <c r="J27" s="73" t="n">
        <v>9623</v>
      </c>
      <c r="K27" s="71" t="s">
        <v>63</v>
      </c>
      <c r="L27" s="74"/>
      <c r="M27" s="73"/>
      <c r="N27" s="71" t="s">
        <v>64</v>
      </c>
      <c r="O27" s="74"/>
      <c r="P27" s="73"/>
      <c r="Q27" s="71" t="n">
        <v>359.4</v>
      </c>
      <c r="R27" s="74" t="s">
        <v>43</v>
      </c>
      <c r="S27" s="73" t="n">
        <v>125.5</v>
      </c>
      <c r="T27" s="71"/>
      <c r="U27" s="72"/>
      <c r="V27" s="73"/>
      <c r="W27" s="80"/>
      <c r="X27" s="72"/>
      <c r="Y27" s="73"/>
      <c r="Z27" s="82"/>
      <c r="AA27" s="82"/>
      <c r="AB27" s="82"/>
      <c r="AC27" s="80"/>
      <c r="AD27" s="72"/>
      <c r="AE27" s="73"/>
    </row>
    <row r="28" customFormat="false" ht="29.2" hidden="false" customHeight="true" outlineLevel="0" collapsed="false">
      <c r="A28" s="86"/>
      <c r="B28" s="86"/>
      <c r="C28" s="87"/>
      <c r="D28" s="87"/>
      <c r="E28" s="87"/>
      <c r="F28" s="88"/>
      <c r="G28" s="68" t="s">
        <v>46</v>
      </c>
      <c r="H28" s="77" t="str">
        <f aca="false">ROUND(H27*81/1000000,2)&amp;" ppm"</f>
        <v>13.31 ppm</v>
      </c>
      <c r="I28" s="79" t="s">
        <v>43</v>
      </c>
      <c r="J28" s="78" t="str">
        <f aca="false">ROUND(J27*81/1000000,2)&amp;" ppm"</f>
        <v>0.78 ppm</v>
      </c>
      <c r="K28" s="80"/>
      <c r="L28" s="74"/>
      <c r="M28" s="81"/>
      <c r="N28" s="71"/>
      <c r="O28" s="72"/>
      <c r="P28" s="73"/>
      <c r="Q28" s="77" t="str">
        <f aca="false">ROUND(Q27*246/1000,2)&amp;" ppb"</f>
        <v>88.41 ppb</v>
      </c>
      <c r="R28" s="79" t="s">
        <v>43</v>
      </c>
      <c r="S28" s="78" t="str">
        <f aca="false">ROUND(S27*246/1000,2)&amp;" ppb"</f>
        <v>30.87 ppb</v>
      </c>
      <c r="T28" s="80"/>
      <c r="U28" s="81"/>
      <c r="V28" s="81"/>
      <c r="W28" s="71"/>
      <c r="X28" s="72"/>
      <c r="Y28" s="81"/>
      <c r="Z28" s="82"/>
      <c r="AA28" s="81"/>
      <c r="AB28" s="81"/>
      <c r="AC28" s="80"/>
      <c r="AD28" s="72"/>
      <c r="AE28" s="81"/>
    </row>
    <row r="29" customFormat="false" ht="34.3" hidden="false" customHeight="true" outlineLevel="0" collapsed="false">
      <c r="A29" s="25" t="s">
        <v>65</v>
      </c>
      <c r="B29" s="26" t="s">
        <v>66</v>
      </c>
      <c r="C29" s="27" t="s">
        <v>67</v>
      </c>
      <c r="D29" s="28" t="n">
        <v>13.725</v>
      </c>
      <c r="E29" s="29" t="n">
        <v>250331</v>
      </c>
      <c r="F29" s="30" t="n">
        <v>45747</v>
      </c>
      <c r="G29" s="31" t="s">
        <v>30</v>
      </c>
      <c r="H29" s="32"/>
      <c r="I29" s="33" t="s">
        <v>31</v>
      </c>
      <c r="J29" s="34"/>
      <c r="K29" s="32"/>
      <c r="L29" s="33" t="s">
        <v>32</v>
      </c>
      <c r="M29" s="34"/>
      <c r="N29" s="32"/>
      <c r="O29" s="33" t="s">
        <v>33</v>
      </c>
      <c r="P29" s="34"/>
      <c r="Q29" s="32"/>
      <c r="R29" s="33" t="s">
        <v>34</v>
      </c>
      <c r="S29" s="34"/>
      <c r="T29" s="35"/>
      <c r="U29" s="33" t="s">
        <v>35</v>
      </c>
      <c r="V29" s="34"/>
      <c r="W29" s="32"/>
      <c r="X29" s="33" t="s">
        <v>36</v>
      </c>
      <c r="Y29" s="34"/>
      <c r="Z29" s="32"/>
      <c r="AA29" s="33" t="s">
        <v>37</v>
      </c>
      <c r="AB29" s="34"/>
      <c r="AC29" s="36" t="s">
        <v>38</v>
      </c>
      <c r="AD29" s="36"/>
      <c r="AE29" s="36"/>
    </row>
    <row r="30" customFormat="false" ht="35.95" hidden="false" customHeight="true" outlineLevel="0" collapsed="false">
      <c r="A30" s="37" t="s">
        <v>68</v>
      </c>
      <c r="B30" s="37" t="s">
        <v>69</v>
      </c>
      <c r="C30" s="37"/>
      <c r="D30" s="37"/>
      <c r="E30" s="37"/>
      <c r="F30" s="38" t="n">
        <v>45761</v>
      </c>
      <c r="G30" s="31" t="s">
        <v>40</v>
      </c>
      <c r="H30" s="39" t="s">
        <v>70</v>
      </c>
      <c r="I30" s="40"/>
      <c r="J30" s="41"/>
      <c r="K30" s="39" t="s">
        <v>71</v>
      </c>
      <c r="L30" s="40"/>
      <c r="M30" s="41"/>
      <c r="N30" s="39" t="s">
        <v>72</v>
      </c>
      <c r="O30" s="40"/>
      <c r="P30" s="41"/>
      <c r="Q30" s="39" t="s">
        <v>73</v>
      </c>
      <c r="R30" s="40"/>
      <c r="S30" s="41"/>
      <c r="T30" s="39" t="n">
        <v>13121</v>
      </c>
      <c r="U30" s="40" t="s">
        <v>43</v>
      </c>
      <c r="V30" s="41" t="n">
        <v>664.7</v>
      </c>
      <c r="W30" s="39" t="s">
        <v>74</v>
      </c>
      <c r="X30" s="42"/>
      <c r="Y30" s="41"/>
      <c r="Z30" s="39" t="s">
        <v>75</v>
      </c>
      <c r="AA30" s="40"/>
      <c r="AB30" s="41"/>
      <c r="AC30" s="43"/>
      <c r="AD30" s="43"/>
      <c r="AE30" s="43"/>
    </row>
    <row r="31" customFormat="false" ht="28.4" hidden="false" customHeight="true" outlineLevel="0" collapsed="false">
      <c r="A31" s="37"/>
      <c r="B31" s="44" t="s">
        <v>76</v>
      </c>
      <c r="C31" s="37"/>
      <c r="D31" s="37"/>
      <c r="E31" s="37"/>
      <c r="F31" s="38"/>
      <c r="G31" s="31" t="s">
        <v>46</v>
      </c>
      <c r="H31" s="45" t="str">
        <f aca="false">"&lt;"&amp;ROUND(RIGHT(H30,LEN(H30)-1)*81/1000,2)&amp;" ppb"</f>
        <v>&lt;1.22 ppb</v>
      </c>
      <c r="I31" s="40"/>
      <c r="J31" s="46"/>
      <c r="K31" s="45" t="str">
        <f aca="false">"&lt;"&amp;ROUND(RIGHT(K30,LEN(K30)-1)*81/1000,2)&amp;" ppb"</f>
        <v>&lt;17.36 ppb</v>
      </c>
      <c r="L31" s="40"/>
      <c r="M31" s="46"/>
      <c r="N31" s="45" t="str">
        <f aca="false">"&lt;"&amp;ROUND(RIGHT(N30,LEN(N30)-1)*1760/1000,2)&amp;" ppb"</f>
        <v>&lt;6.39 ppb</v>
      </c>
      <c r="O31" s="47"/>
      <c r="P31" s="46"/>
      <c r="Q31" s="45" t="str">
        <f aca="false">"&lt;"&amp;ROUND(RIGHT(Q30,LEN(Q30)-1)*246/1000,2)&amp;" ppb"</f>
        <v>&lt;5.05 ppb</v>
      </c>
      <c r="R31" s="47"/>
      <c r="S31" s="46"/>
      <c r="T31" s="45" t="str">
        <f aca="false">ROUND(T30*32300/1000000,2)&amp;" ppm"</f>
        <v>423.81 ppm</v>
      </c>
      <c r="U31" s="47" t="s">
        <v>43</v>
      </c>
      <c r="V31" s="46" t="str">
        <f aca="false">ROUND(V30*32300/1000000,2)&amp;" ppm"</f>
        <v>21.47 ppm</v>
      </c>
      <c r="W31" s="48"/>
      <c r="X31" s="40"/>
      <c r="Y31" s="49"/>
      <c r="Z31" s="48"/>
      <c r="AA31" s="40"/>
      <c r="AB31" s="49"/>
      <c r="AC31" s="50"/>
      <c r="AD31" s="40"/>
      <c r="AE31" s="51"/>
    </row>
    <row r="32" customFormat="false" ht="30" hidden="false" customHeight="true" outlineLevel="0" collapsed="false">
      <c r="A32" s="37"/>
      <c r="B32" s="44"/>
      <c r="C32" s="37"/>
      <c r="D32" s="37"/>
      <c r="E32" s="37"/>
      <c r="F32" s="38"/>
      <c r="G32" s="52" t="s">
        <v>30</v>
      </c>
      <c r="H32" s="53" t="s">
        <v>47</v>
      </c>
      <c r="I32" s="53"/>
      <c r="J32" s="53"/>
      <c r="K32" s="32"/>
      <c r="L32" s="33" t="s">
        <v>48</v>
      </c>
      <c r="M32" s="34"/>
      <c r="N32" s="54"/>
      <c r="O32" s="33" t="s">
        <v>49</v>
      </c>
      <c r="P32" s="55"/>
      <c r="Q32" s="54"/>
      <c r="R32" s="33" t="s">
        <v>50</v>
      </c>
      <c r="S32" s="55"/>
      <c r="T32" s="35"/>
      <c r="U32" s="33"/>
      <c r="V32" s="56"/>
      <c r="W32" s="35"/>
      <c r="X32" s="33"/>
      <c r="Y32" s="56"/>
      <c r="Z32" s="35"/>
      <c r="AA32" s="33"/>
      <c r="AB32" s="56"/>
      <c r="AC32" s="32"/>
      <c r="AD32" s="33"/>
      <c r="AE32" s="34"/>
    </row>
    <row r="33" customFormat="false" ht="27.6" hidden="false" customHeight="true" outlineLevel="0" collapsed="false">
      <c r="A33" s="57"/>
      <c r="B33" s="37" t="s">
        <v>77</v>
      </c>
      <c r="C33" s="37"/>
      <c r="D33" s="37"/>
      <c r="E33" s="37"/>
      <c r="F33" s="38"/>
      <c r="G33" s="31" t="s">
        <v>40</v>
      </c>
      <c r="H33" s="39" t="s">
        <v>78</v>
      </c>
      <c r="I33" s="42"/>
      <c r="J33" s="58"/>
      <c r="K33" s="39" t="s">
        <v>79</v>
      </c>
      <c r="L33" s="42"/>
      <c r="M33" s="41"/>
      <c r="N33" s="39" t="n">
        <v>6.1552</v>
      </c>
      <c r="O33" s="42" t="s">
        <v>43</v>
      </c>
      <c r="P33" s="41" t="n">
        <v>14.53</v>
      </c>
      <c r="Q33" s="39" t="n">
        <v>37.31</v>
      </c>
      <c r="R33" s="42" t="s">
        <v>43</v>
      </c>
      <c r="S33" s="41" t="n">
        <v>22.53</v>
      </c>
      <c r="T33" s="39"/>
      <c r="U33" s="40"/>
      <c r="V33" s="41"/>
      <c r="W33" s="48"/>
      <c r="X33" s="40"/>
      <c r="Y33" s="41"/>
      <c r="Z33" s="50"/>
      <c r="AA33" s="50"/>
      <c r="AB33" s="50"/>
      <c r="AC33" s="48"/>
      <c r="AD33" s="40"/>
      <c r="AE33" s="41"/>
    </row>
    <row r="34" customFormat="false" ht="29.2" hidden="false" customHeight="true" outlineLevel="0" collapsed="false">
      <c r="A34" s="59"/>
      <c r="B34" s="59"/>
      <c r="C34" s="60"/>
      <c r="D34" s="60"/>
      <c r="E34" s="60"/>
      <c r="F34" s="61"/>
      <c r="G34" s="31" t="s">
        <v>46</v>
      </c>
      <c r="H34" s="45" t="str">
        <f aca="false">"&lt;"&amp;ROUND(RIGHT(H33,LEN(H33)-1)*81/1000000,2)&amp;" ppm"</f>
        <v>&lt;0.63 ppm</v>
      </c>
      <c r="I34" s="40"/>
      <c r="J34" s="46"/>
      <c r="K34" s="48"/>
      <c r="L34" s="42"/>
      <c r="M34" s="49"/>
      <c r="N34" s="39"/>
      <c r="O34" s="40"/>
      <c r="P34" s="41"/>
      <c r="Q34" s="45" t="str">
        <f aca="false">ROUND(Q33*246/1000,2)&amp;" ppb"</f>
        <v>9.18 ppb</v>
      </c>
      <c r="R34" s="47" t="s">
        <v>43</v>
      </c>
      <c r="S34" s="46" t="str">
        <f aca="false">ROUND(S33*246/1000,2)&amp;" ppb"</f>
        <v>5.54 ppb</v>
      </c>
      <c r="T34" s="45"/>
      <c r="U34" s="47"/>
      <c r="V34" s="46"/>
      <c r="W34" s="39"/>
      <c r="X34" s="40"/>
      <c r="Y34" s="49"/>
      <c r="Z34" s="50"/>
      <c r="AA34" s="49"/>
      <c r="AB34" s="49"/>
      <c r="AC34" s="48"/>
      <c r="AD34" s="40"/>
      <c r="AE34" s="49"/>
    </row>
    <row r="35" customFormat="false" ht="32.8" hidden="false" customHeight="true" outlineLevel="0" collapsed="false">
      <c r="A35" s="15" t="s">
        <v>80</v>
      </c>
      <c r="B35" s="15"/>
      <c r="C35" s="16"/>
      <c r="D35" s="16"/>
      <c r="E35" s="16"/>
      <c r="F35" s="89"/>
      <c r="G35" s="16"/>
      <c r="H35" s="90"/>
      <c r="I35" s="16"/>
      <c r="J35" s="91"/>
      <c r="K35" s="16"/>
      <c r="L35" s="16"/>
      <c r="M35" s="16"/>
      <c r="N35" s="16"/>
      <c r="O35" s="16"/>
      <c r="P35" s="16"/>
      <c r="Q35" s="90"/>
      <c r="R35" s="16"/>
      <c r="S35" s="92"/>
      <c r="T35" s="93"/>
      <c r="U35" s="16"/>
      <c r="V35" s="94"/>
      <c r="W35" s="90"/>
      <c r="X35" s="16"/>
      <c r="Y35" s="92"/>
      <c r="Z35" s="90"/>
      <c r="AA35" s="16"/>
      <c r="AB35" s="16"/>
      <c r="AC35" s="16"/>
      <c r="AD35" s="16"/>
      <c r="AE35" s="17"/>
    </row>
    <row r="36" customFormat="false" ht="38.05" hidden="false" customHeight="true" outlineLevel="0" collapsed="false">
      <c r="A36" s="18" t="s">
        <v>21</v>
      </c>
      <c r="B36" s="18" t="s">
        <v>22</v>
      </c>
      <c r="C36" s="18" t="s">
        <v>23</v>
      </c>
      <c r="D36" s="18" t="s">
        <v>24</v>
      </c>
      <c r="E36" s="18" t="s">
        <v>25</v>
      </c>
      <c r="F36" s="95" t="s">
        <v>26</v>
      </c>
      <c r="G36" s="18"/>
      <c r="H36" s="20"/>
      <c r="I36" s="21"/>
      <c r="J36" s="22"/>
      <c r="K36" s="20"/>
      <c r="L36" s="21"/>
      <c r="M36" s="22"/>
      <c r="N36" s="20"/>
      <c r="O36" s="21"/>
      <c r="P36" s="22"/>
      <c r="Q36" s="20"/>
      <c r="R36" s="21"/>
      <c r="S36" s="22"/>
      <c r="T36" s="23"/>
      <c r="U36" s="21"/>
      <c r="V36" s="22"/>
      <c r="W36" s="20"/>
      <c r="X36" s="21"/>
      <c r="Y36" s="22"/>
      <c r="Z36" s="20"/>
      <c r="AA36" s="21"/>
      <c r="AB36" s="22"/>
      <c r="AC36" s="24"/>
      <c r="AD36" s="24"/>
      <c r="AE36" s="24"/>
    </row>
    <row r="37" customFormat="false" ht="29.05" hidden="false" customHeight="true" outlineLevel="0" collapsed="false">
      <c r="A37" s="25" t="s">
        <v>81</v>
      </c>
      <c r="B37" s="96"/>
      <c r="C37" s="97"/>
      <c r="D37" s="28"/>
      <c r="E37" s="29"/>
      <c r="F37" s="30"/>
      <c r="G37" s="31" t="s">
        <v>30</v>
      </c>
      <c r="H37" s="32"/>
      <c r="I37" s="33" t="s">
        <v>31</v>
      </c>
      <c r="J37" s="34"/>
      <c r="K37" s="32"/>
      <c r="L37" s="33" t="s">
        <v>32</v>
      </c>
      <c r="M37" s="34"/>
      <c r="N37" s="32"/>
      <c r="O37" s="33" t="s">
        <v>33</v>
      </c>
      <c r="P37" s="34"/>
      <c r="Q37" s="32"/>
      <c r="R37" s="33" t="s">
        <v>34</v>
      </c>
      <c r="S37" s="34"/>
      <c r="T37" s="35"/>
      <c r="U37" s="33" t="s">
        <v>35</v>
      </c>
      <c r="V37" s="34"/>
      <c r="W37" s="32"/>
      <c r="X37" s="33" t="s">
        <v>36</v>
      </c>
      <c r="Y37" s="34"/>
      <c r="Z37" s="32"/>
      <c r="AA37" s="33" t="s">
        <v>37</v>
      </c>
      <c r="AB37" s="34"/>
      <c r="AC37" s="36" t="s">
        <v>38</v>
      </c>
      <c r="AD37" s="36"/>
      <c r="AE37" s="36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</row>
    <row r="38" customFormat="false" ht="28.4" hidden="false" customHeight="true" outlineLevel="0" collapsed="false">
      <c r="A38" s="44"/>
      <c r="B38" s="44"/>
      <c r="C38" s="44"/>
      <c r="D38" s="44"/>
      <c r="E38" s="44"/>
      <c r="F38" s="38"/>
      <c r="G38" s="31" t="s">
        <v>40</v>
      </c>
      <c r="H38" s="39"/>
      <c r="I38" s="40"/>
      <c r="J38" s="41"/>
      <c r="K38" s="39"/>
      <c r="L38" s="40"/>
      <c r="M38" s="41"/>
      <c r="N38" s="39"/>
      <c r="O38" s="40"/>
      <c r="P38" s="41"/>
      <c r="Q38" s="39"/>
      <c r="R38" s="40"/>
      <c r="S38" s="41"/>
      <c r="T38" s="39"/>
      <c r="U38" s="40"/>
      <c r="V38" s="41"/>
      <c r="W38" s="39"/>
      <c r="X38" s="42"/>
      <c r="Y38" s="41"/>
      <c r="Z38" s="39"/>
      <c r="AA38" s="40"/>
      <c r="AB38" s="41"/>
      <c r="AC38" s="43"/>
      <c r="AD38" s="43"/>
      <c r="AE38" s="43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</row>
    <row r="39" customFormat="false" ht="30" hidden="false" customHeight="true" outlineLevel="0" collapsed="false">
      <c r="A39" s="44"/>
      <c r="B39" s="44"/>
      <c r="C39" s="44"/>
      <c r="D39" s="44"/>
      <c r="E39" s="44"/>
      <c r="F39" s="38"/>
      <c r="G39" s="31" t="s">
        <v>46</v>
      </c>
      <c r="H39" s="45"/>
      <c r="I39" s="40"/>
      <c r="J39" s="46"/>
      <c r="K39" s="45"/>
      <c r="L39" s="40"/>
      <c r="M39" s="49"/>
      <c r="N39" s="45"/>
      <c r="O39" s="40"/>
      <c r="P39" s="46"/>
      <c r="Q39" s="45"/>
      <c r="R39" s="40"/>
      <c r="S39" s="46"/>
      <c r="T39" s="45"/>
      <c r="U39" s="40"/>
      <c r="V39" s="46"/>
      <c r="W39" s="48"/>
      <c r="X39" s="40"/>
      <c r="Y39" s="49"/>
      <c r="Z39" s="48"/>
      <c r="AA39" s="40"/>
      <c r="AB39" s="49"/>
      <c r="AC39" s="50"/>
      <c r="AD39" s="40"/>
      <c r="AE39" s="51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  <c r="IW39" s="98"/>
    </row>
    <row r="40" customFormat="false" ht="27.6" hidden="false" customHeight="true" outlineLevel="0" collapsed="false">
      <c r="A40" s="44"/>
      <c r="B40" s="44"/>
      <c r="C40" s="44"/>
      <c r="D40" s="44"/>
      <c r="E40" s="44"/>
      <c r="F40" s="38"/>
      <c r="G40" s="31" t="s">
        <v>30</v>
      </c>
      <c r="H40" s="53" t="s">
        <v>47</v>
      </c>
      <c r="I40" s="53"/>
      <c r="J40" s="53"/>
      <c r="K40" s="32"/>
      <c r="L40" s="33" t="s">
        <v>48</v>
      </c>
      <c r="M40" s="34"/>
      <c r="N40" s="54"/>
      <c r="O40" s="33" t="s">
        <v>49</v>
      </c>
      <c r="P40" s="55"/>
      <c r="Q40" s="54"/>
      <c r="R40" s="33" t="s">
        <v>50</v>
      </c>
      <c r="S40" s="55"/>
      <c r="T40" s="35"/>
      <c r="U40" s="33"/>
      <c r="V40" s="56"/>
      <c r="W40" s="35"/>
      <c r="X40" s="33"/>
      <c r="Y40" s="56"/>
      <c r="Z40" s="35"/>
      <c r="AA40" s="33"/>
      <c r="AB40" s="56"/>
      <c r="AC40" s="32"/>
      <c r="AD40" s="33"/>
      <c r="AE40" s="34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  <c r="IW40" s="98"/>
    </row>
    <row r="41" customFormat="false" ht="29.2" hidden="false" customHeight="true" outlineLevel="0" collapsed="false">
      <c r="A41" s="57"/>
      <c r="B41" s="44"/>
      <c r="C41" s="44"/>
      <c r="D41" s="44"/>
      <c r="E41" s="44"/>
      <c r="F41" s="38"/>
      <c r="G41" s="31" t="s">
        <v>40</v>
      </c>
      <c r="H41" s="39"/>
      <c r="I41" s="42"/>
      <c r="J41" s="58"/>
      <c r="K41" s="39"/>
      <c r="L41" s="42"/>
      <c r="M41" s="58"/>
      <c r="N41" s="39"/>
      <c r="O41" s="42"/>
      <c r="P41" s="41"/>
      <c r="Q41" s="39"/>
      <c r="R41" s="42"/>
      <c r="S41" s="41"/>
      <c r="T41" s="39"/>
      <c r="U41" s="40"/>
      <c r="V41" s="41"/>
      <c r="W41" s="48"/>
      <c r="X41" s="40"/>
      <c r="Y41" s="41"/>
      <c r="Z41" s="50"/>
      <c r="AA41" s="50"/>
      <c r="AB41" s="50"/>
      <c r="AC41" s="48"/>
      <c r="AD41" s="40"/>
      <c r="AE41" s="41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  <c r="IW41" s="98"/>
    </row>
    <row r="42" customFormat="false" ht="32.05" hidden="false" customHeight="true" outlineLevel="0" collapsed="false">
      <c r="A42" s="59"/>
      <c r="B42" s="59"/>
      <c r="C42" s="60"/>
      <c r="D42" s="60"/>
      <c r="E42" s="60"/>
      <c r="F42" s="61"/>
      <c r="G42" s="31" t="s">
        <v>46</v>
      </c>
      <c r="H42" s="45"/>
      <c r="I42" s="40"/>
      <c r="J42" s="46"/>
      <c r="K42" s="48"/>
      <c r="L42" s="42"/>
      <c r="M42" s="49"/>
      <c r="N42" s="39"/>
      <c r="O42" s="40"/>
      <c r="P42" s="41"/>
      <c r="Q42" s="45"/>
      <c r="R42" s="40"/>
      <c r="S42" s="46"/>
      <c r="T42" s="48"/>
      <c r="U42" s="49"/>
      <c r="V42" s="49"/>
      <c r="W42" s="39"/>
      <c r="X42" s="40"/>
      <c r="Y42" s="49"/>
      <c r="Z42" s="50"/>
      <c r="AA42" s="49"/>
      <c r="AB42" s="49"/>
      <c r="AC42" s="48"/>
      <c r="AD42" s="40"/>
      <c r="AE42" s="49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  <c r="IW42" s="98"/>
    </row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6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C18:AE18"/>
    <mergeCell ref="B19:B20"/>
    <mergeCell ref="E19:E20"/>
    <mergeCell ref="H20:J20"/>
    <mergeCell ref="Z21:AB21"/>
    <mergeCell ref="U22:V22"/>
    <mergeCell ref="AA22:AB22"/>
    <mergeCell ref="AC23:AE23"/>
    <mergeCell ref="AC24:AE24"/>
    <mergeCell ref="B25:B26"/>
    <mergeCell ref="E25:E26"/>
    <mergeCell ref="H26:J26"/>
    <mergeCell ref="Z27:AB27"/>
    <mergeCell ref="U28:V28"/>
    <mergeCell ref="AA28:AB28"/>
    <mergeCell ref="AC29:AE29"/>
    <mergeCell ref="AC30:AE30"/>
    <mergeCell ref="B31:B32"/>
    <mergeCell ref="E31:E32"/>
    <mergeCell ref="H32:J32"/>
    <mergeCell ref="Z33:AB33"/>
    <mergeCell ref="AA34:AB34"/>
    <mergeCell ref="A35:B35"/>
    <mergeCell ref="AC36:AE36"/>
    <mergeCell ref="AC37:AE37"/>
    <mergeCell ref="AC38:AE38"/>
    <mergeCell ref="B39:B40"/>
    <mergeCell ref="H40:J40"/>
    <mergeCell ref="Z41:AB41"/>
    <mergeCell ref="U42:V42"/>
    <mergeCell ref="AA42:AB42"/>
  </mergeCells>
  <hyperlinks>
    <hyperlink ref="A17" r:id="rId1" display="COSINUS CW01"/>
    <hyperlink ref="A23" r:id="rId2" display="COSINUS CW02"/>
    <hyperlink ref="A29" r:id="rId3" display="COSINUS CW03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17534</TotalTime>
  <Application>LibreOffice/25.2.1.2$Linux_X86_64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2025-04-15T15:45:35Z</dcterms:modified>
  <cp:revision>2272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