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ollected Ge Detector Sample Re" sheetId="1" state="visible" r:id="rId3"/>
  </sheets>
  <definedNames>
    <definedName function="false" hidden="false" name="Excel_BuiltIn_Print_Area_1" vbProcedure="false">'Collected Ge Detector Sample Re'!$1:$12</definedName>
    <definedName function="false" hidden="false" name="Excel_BuiltIn_Print_Titles_1" vbProcedure="false">'Collected Ge Detector Sample Re'!$12:$12</definedName>
    <definedName function="false" hidden="false" name="Excel_BuiltIn_Print_Titles_1_1" vbProcedure="false">'Collected Ge Detector Sample Re'!$1:$1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<sst xmlns="http://schemas.openxmlformats.org/spreadsheetml/2006/main" count="349" uniqueCount="118">
  <si>
    <t xml:space="preserve">Some Useful Information Concerning the results: </t>
  </si>
  <si>
    <t xml:space="preserve">The Conversion factors for the primordial nuclides are given by:</t>
  </si>
  <si>
    <r>
      <rPr>
        <sz val="8"/>
        <rFont val="Bitstream Vera Serif"/>
        <family val="1"/>
        <charset val="1"/>
      </rPr>
      <t xml:space="preserve">1 Bq 238U/kg =  81 ppb U (81 x 10</t>
    </r>
    <r>
      <rPr>
        <vertAlign val="superscript"/>
        <sz val="10"/>
        <rFont val="Bitstream Vera Sans"/>
        <family val="2"/>
        <charset val="1"/>
      </rPr>
      <t xml:space="preserve">-9</t>
    </r>
    <r>
      <rPr>
        <sz val="10"/>
        <rFont val="Bitstream Vera Sans"/>
        <family val="2"/>
        <charset val="1"/>
      </rPr>
      <t xml:space="preserve"> gU/g)</t>
    </r>
  </si>
  <si>
    <t xml:space="preserve">The 238U  decay chain gammas used are:</t>
  </si>
  <si>
    <t xml:space="preserve">234Th: 63.29 and 92.59 keV 
226Ra: 186.1 keV</t>
  </si>
  <si>
    <t xml:space="preserve">214Pb: 295.21 and 351.92 keV</t>
  </si>
  <si>
    <t xml:space="preserve">214Bi: 609.31, 1120.29, 1764.49 and 2204.21 keV</t>
  </si>
  <si>
    <t xml:space="preserve">The relationships are valid for any daughters in the 238U, 235U or 232Th chain only if the chain is in equilibrium.</t>
  </si>
  <si>
    <r>
      <rPr>
        <sz val="8"/>
        <rFont val="Bitstream Vera Serif"/>
        <family val="1"/>
        <charset val="1"/>
      </rPr>
      <t xml:space="preserve">1 Bq 232Th/kg = 246 ppb Th (246 x 10</t>
    </r>
    <r>
      <rPr>
        <vertAlign val="superscript"/>
        <sz val="10"/>
        <rFont val="Bitstream Vera Sans"/>
        <family val="2"/>
        <charset val="1"/>
      </rPr>
      <t xml:space="preserve">-9</t>
    </r>
    <r>
      <rPr>
        <sz val="10"/>
        <rFont val="Bitstream Vera Sans"/>
        <family val="2"/>
        <charset val="1"/>
      </rPr>
      <t xml:space="preserve"> gTh/g)</t>
    </r>
  </si>
  <si>
    <t xml:space="preserve">The 232Th decay chain gammas used are:</t>
  </si>
  <si>
    <t xml:space="preserve">212Pb: 238.63 and 300.09 keV</t>
  </si>
  <si>
    <t xml:space="preserve">208Tl: 277.371, 583.19, 860.557 and 2614.53 keV, </t>
  </si>
  <si>
    <t xml:space="preserve">228Ac: 209.253, 338.320, 463,004, 911.21, 964.766 and 968.971 keV</t>
  </si>
  <si>
    <r>
      <rPr>
        <sz val="8"/>
        <rFont val="Bitstream Vera Serif"/>
        <family val="1"/>
        <charset val="1"/>
      </rPr>
      <t xml:space="preserve">1 Bq 40K/kg = 32300 ppb K (32300 x 10</t>
    </r>
    <r>
      <rPr>
        <vertAlign val="superscript"/>
        <sz val="10"/>
        <rFont val="Bitstream Vera Sans"/>
        <family val="2"/>
        <charset val="1"/>
      </rPr>
      <t xml:space="preserve">-6</t>
    </r>
    <r>
      <rPr>
        <sz val="10"/>
        <rFont val="Bitstream Vera Sans"/>
        <family val="2"/>
        <charset val="1"/>
      </rPr>
      <t xml:space="preserve"> gK/g)</t>
    </r>
  </si>
  <si>
    <t xml:space="preserve">The 40K decay chain gamma used is:</t>
  </si>
  <si>
    <t xml:space="preserve">40K: 1460.83 keV</t>
  </si>
  <si>
    <t xml:space="preserve">1 Bq 235U/kg = 1.76 ppm U (1.76 x 10-6 gU/g)</t>
  </si>
  <si>
    <t xml:space="preserve">The 235U decay chain gammas used are:</t>
  </si>
  <si>
    <t xml:space="preserve">235U:  143.76, 163.33 and 205.31 keV</t>
  </si>
  <si>
    <t xml:space="preserve">Background runs for the Lively Detector</t>
  </si>
  <si>
    <t xml:space="preserve">If a measurement in the signal region is below the sideband regions then the 90% confidence limit is calculated.</t>
  </si>
  <si>
    <t xml:space="preserve">Sample Description </t>
  </si>
  <si>
    <t xml:space="preserve">Manufacturer</t>
  </si>
  <si>
    <t xml:space="preserve">Mass (g)</t>
  </si>
  <si>
    <t xml:space="preserve">Live Time (days)</t>
  </si>
  <si>
    <t xml:space="preserve">Run Numbers</t>
  </si>
  <si>
    <t xml:space="preserve">Counting Dates 
(if applicable)</t>
  </si>
  <si>
    <t xml:space="preserve">Background 1</t>
  </si>
  <si>
    <t xml:space="preserve">Results:</t>
  </si>
  <si>
    <t xml:space="preserve">238U from 226Ra</t>
  </si>
  <si>
    <t xml:space="preserve">238U from 234Th</t>
  </si>
  <si>
    <t xml:space="preserve">235U</t>
  </si>
  <si>
    <t xml:space="preserve">232Th</t>
  </si>
  <si>
    <t xml:space="preserve">40K</t>
  </si>
  <si>
    <t xml:space="preserve">137Cs</t>
  </si>
  <si>
    <t xml:space="preserve">60Co</t>
  </si>
  <si>
    <t xml:space="preserve">Comments</t>
  </si>
  <si>
    <t xml:space="preserve">Completely Empty Detector</t>
  </si>
  <si>
    <t xml:space="preserve">(mBq)</t>
  </si>
  <si>
    <t xml:space="preserve">+-</t>
  </si>
  <si>
    <t xml:space="preserve">210Pb:</t>
  </si>
  <si>
    <t xml:space="preserve">7Be:</t>
  </si>
  <si>
    <t xml:space="preserve">54Mn</t>
  </si>
  <si>
    <t xml:space="preserve">228Ac:</t>
  </si>
  <si>
    <t xml:space="preserve">210Po:</t>
  </si>
  <si>
    <t xml:space="preserve">&lt;0.26</t>
  </si>
  <si>
    <t xml:space="preserve">&lt;2629.00</t>
  </si>
  <si>
    <t xml:space="preserve">Background 2</t>
  </si>
  <si>
    <t xml:space="preserve">200324
200430</t>
  </si>
  <si>
    <t xml:space="preserve">&lt;0.043</t>
  </si>
  <si>
    <t xml:space="preserve">&lt;4463.00</t>
  </si>
  <si>
    <t xml:space="preserve">Combined Background</t>
  </si>
  <si>
    <t xml:space="preserve">Combined Backgrounds of runs CW1</t>
  </si>
  <si>
    <t xml:space="preserve">Completed Sample Measurements for  the Lively Detector</t>
  </si>
  <si>
    <t xml:space="preserve">SNO+ Measurements:</t>
  </si>
  <si>
    <t xml:space="preserve">SNO+ L01</t>
  </si>
  <si>
    <t xml:space="preserve">ThermoFisher Scientific</t>
  </si>
  <si>
    <t xml:space="preserve">506.3 g</t>
  </si>
  <si>
    <t xml:space="preserve">Butylated Hydroxytoluene</t>
  </si>
  <si>
    <t xml:space="preserve">Generally called BHT</t>
  </si>
  <si>
    <t xml:space="preserve">(mBq/kg)</t>
  </si>
  <si>
    <t xml:space="preserve">&lt;0.69</t>
  </si>
  <si>
    <t xml:space="preserve">&lt;8.00</t>
  </si>
  <si>
    <t xml:space="preserve">&lt;2.21</t>
  </si>
  <si>
    <t xml:space="preserve">&lt;0.32</t>
  </si>
  <si>
    <t xml:space="preserve">&lt;0.21</t>
  </si>
  <si>
    <t xml:space="preserve">(ppm / ppb / ppt)</t>
  </si>
  <si>
    <t xml:space="preserve">&lt;543.70</t>
  </si>
  <si>
    <t xml:space="preserve">&lt;0.20</t>
  </si>
  <si>
    <t xml:space="preserve">&lt;1.34</t>
  </si>
  <si>
    <t xml:space="preserve">SNO+ L02</t>
  </si>
  <si>
    <t xml:space="preserve">Lot Number: 72B10</t>
  </si>
  <si>
    <t xml:space="preserve">90.233 g</t>
  </si>
  <si>
    <t xml:space="preserve">220615
220621
22070101</t>
  </si>
  <si>
    <t xml:space="preserve">BIS-MSB 
1,4-bis-
(2-Methylstyryl)-Benzene</t>
  </si>
  <si>
    <t xml:space="preserve">Cas Number: 13280-61-0</t>
  </si>
  <si>
    <t xml:space="preserve">220707
22070701
22070706</t>
  </si>
  <si>
    <t xml:space="preserve">&lt;0.34</t>
  </si>
  <si>
    <t xml:space="preserve">&lt;2.85</t>
  </si>
  <si>
    <t xml:space="preserve">&lt;12.16</t>
  </si>
  <si>
    <t xml:space="preserve">&lt;1.39</t>
  </si>
  <si>
    <t xml:space="preserve">Curtiss Laboratories, Ivyland, PA</t>
  </si>
  <si>
    <t xml:space="preserve">SNO+ L03</t>
  </si>
  <si>
    <t xml:space="preserve">Lucas cell cylinder. R=25mm, h=~82.5mm</t>
  </si>
  <si>
    <t xml:space="preserve">138.7 g</t>
  </si>
  <si>
    <t xml:space="preserve">Lucas Cell</t>
  </si>
  <si>
    <t xml:space="preserve">SN: L11</t>
  </si>
  <si>
    <t xml:space="preserve">&lt;0.28</t>
  </si>
  <si>
    <t xml:space="preserve">&lt;0.54</t>
  </si>
  <si>
    <t xml:space="preserve">&lt;0.73</t>
  </si>
  <si>
    <t xml:space="preserve">&lt;0.75</t>
  </si>
  <si>
    <t xml:space="preserve">.</t>
  </si>
  <si>
    <t xml:space="preserve">210Pb</t>
  </si>
  <si>
    <t xml:space="preserve">7Be</t>
  </si>
  <si>
    <t xml:space="preserve">228Ac</t>
  </si>
  <si>
    <t xml:space="preserve">&lt;703.30</t>
  </si>
  <si>
    <t xml:space="preserve">&lt;6.16</t>
  </si>
  <si>
    <t xml:space="preserve">SNO+ L04</t>
  </si>
  <si>
    <t xml:space="preserve">147.1 g</t>
  </si>
  <si>
    <t xml:space="preserve">240920
24092001
240930
241002</t>
  </si>
  <si>
    <t xml:space="preserve">SN: N8</t>
  </si>
  <si>
    <t xml:space="preserve">&lt;0.35</t>
  </si>
  <si>
    <t xml:space="preserve">&lt;20.62</t>
  </si>
  <si>
    <t xml:space="preserve">&lt;0.40</t>
  </si>
  <si>
    <t xml:space="preserve">&lt;1.27</t>
  </si>
  <si>
    <t xml:space="preserve">&lt;1.51</t>
  </si>
  <si>
    <t xml:space="preserve">&lt;8.21</t>
  </si>
  <si>
    <t xml:space="preserve">&lt;0.89</t>
  </si>
  <si>
    <t xml:space="preserve">SNO+ L05</t>
  </si>
  <si>
    <t xml:space="preserve">70.2 g</t>
  </si>
  <si>
    <t xml:space="preserve">ZnS (Ag) Powder</t>
  </si>
  <si>
    <t xml:space="preserve">&lt;0.68</t>
  </si>
  <si>
    <t xml:space="preserve">&lt;1.40</t>
  </si>
  <si>
    <t xml:space="preserve">&lt;19470.00</t>
  </si>
  <si>
    <t xml:space="preserve">&lt;1.28</t>
  </si>
  <si>
    <t xml:space="preserve">In Progress Sample Measurements for  the Lively Detector</t>
  </si>
  <si>
    <t xml:space="preserve">Runs in Progress:</t>
  </si>
  <si>
    <t xml:space="preserve">Next Sample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</si>
</sst>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mmm\ d&quot;, &quot;yyyy"/>
    <numFmt numFmtId="166" formatCode="0.000"/>
    <numFmt numFmtId="167" formatCode="0.0000"/>
    <numFmt numFmtId="168" formatCode="0.0"/>
    <numFmt numFmtId="169" formatCode="0.00"/>
    <numFmt numFmtId="170" formatCode="0"/>
    <numFmt numFmtId="171" formatCode="0.00%"/>
  </numFmts>
  <fonts count="25">
    <font>
      <sz val="10"/>
      <name val="Bitstream Vera Sans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FFFFFF"/>
      <name val="Bitstream Vera Sans"/>
      <family val="2"/>
      <charset val="1"/>
    </font>
    <font>
      <b val="true"/>
      <sz val="10"/>
      <color rgb="FF000000"/>
      <name val="Bitstream Vera Sans"/>
      <family val="2"/>
      <charset val="1"/>
    </font>
    <font>
      <sz val="10"/>
      <color rgb="FFCC0000"/>
      <name val="Bitstream Vera Sans"/>
      <family val="2"/>
      <charset val="1"/>
    </font>
    <font>
      <b val="true"/>
      <sz val="10"/>
      <color rgb="FFFFFFFF"/>
      <name val="Bitstream Vera Sans"/>
      <family val="2"/>
      <charset val="1"/>
    </font>
    <font>
      <i val="true"/>
      <sz val="10"/>
      <color rgb="FF808080"/>
      <name val="Bitstream Vera Sans"/>
      <family val="2"/>
      <charset val="1"/>
    </font>
    <font>
      <sz val="10"/>
      <color rgb="FF006600"/>
      <name val="Bitstream Vera Sans"/>
      <family val="2"/>
      <charset val="1"/>
    </font>
    <font>
      <sz val="18"/>
      <color rgb="FF000000"/>
      <name val="Bitstream Vera Sans"/>
      <family val="2"/>
      <charset val="1"/>
    </font>
    <font>
      <sz val="12"/>
      <color rgb="FF000000"/>
      <name val="Bitstream Vera Sans"/>
      <family val="2"/>
      <charset val="1"/>
    </font>
    <font>
      <b val="true"/>
      <sz val="24"/>
      <color rgb="FF000000"/>
      <name val="Bitstream Vera Sans"/>
      <family val="2"/>
      <charset val="1"/>
    </font>
    <font>
      <sz val="10"/>
      <color rgb="FF996600"/>
      <name val="Bitstream Vera Sans"/>
      <family val="2"/>
      <charset val="1"/>
    </font>
    <font>
      <sz val="10"/>
      <color rgb="FF333333"/>
      <name val="Bitstream Vera Sans"/>
      <family val="2"/>
      <charset val="1"/>
    </font>
    <font>
      <sz val="8"/>
      <name val="Bitstream Vera Serif"/>
      <family val="1"/>
      <charset val="1"/>
    </font>
    <font>
      <b val="true"/>
      <sz val="10"/>
      <name val="Bitstream Vera Serif"/>
      <family val="1"/>
      <charset val="1"/>
    </font>
    <font>
      <vertAlign val="superscript"/>
      <sz val="10"/>
      <name val="Bitstream Vera Sans"/>
      <family val="2"/>
      <charset val="1"/>
    </font>
    <font>
      <sz val="8"/>
      <color rgb="FF000000"/>
      <name val="Bitstream Vera Serif"/>
      <family val="1"/>
      <charset val="1"/>
    </font>
    <font>
      <sz val="10"/>
      <name val="Bitstream Vera Serif"/>
      <family val="1"/>
      <charset val="1"/>
    </font>
    <font>
      <sz val="7"/>
      <name val="Bitstream Vera Serif"/>
      <family val="1"/>
      <charset val="1"/>
    </font>
    <font>
      <sz val="8"/>
      <color rgb="FF0000FF"/>
      <name val="Bitstream Vera Serif"/>
      <family val="1"/>
      <charset val="1"/>
    </font>
    <font>
      <sz val="9"/>
      <name val="Bitstream Vera Sans"/>
      <family val="2"/>
      <charset val="1"/>
    </font>
    <font>
      <sz val="9"/>
      <name val="Bitstream Vera Serif"/>
      <family val="1"/>
      <charset val="1"/>
    </font>
    <font>
      <b val="true"/>
      <sz val="8"/>
      <name val="Bitstream Vera Serif"/>
      <family val="1"/>
      <charset val="1"/>
    </font>
  </fonts>
  <fills count="15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CC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BCC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CC"/>
      </patternFill>
    </fill>
    <fill>
      <patternFill patternType="solid">
        <fgColor rgb="FFCCCCFF"/>
        <bgColor rgb="FFCCCCCC"/>
      </patternFill>
    </fill>
    <fill>
      <patternFill patternType="solid">
        <fgColor rgb="FFFFFBCC"/>
        <bgColor rgb="FFFFFFCC"/>
      </patternFill>
    </fill>
    <fill>
      <patternFill patternType="solid">
        <fgColor rgb="FFCCCCCC"/>
        <bgColor rgb="FFCCCCFF"/>
      </patternFill>
    </fill>
    <fill>
      <patternFill patternType="solid">
        <fgColor rgb="FF00FFFF"/>
        <bgColor rgb="FF00FF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hair"/>
      <right style="hair"/>
      <top/>
      <bottom style="hair"/>
      <diagonal/>
    </border>
  </borders>
  <cellStyleXfs count="3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7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8" borderId="0" applyFont="true" applyBorder="false" applyAlignment="true" applyProtection="false">
      <alignment horizontal="general" vertical="bottom" textRotation="0" wrapText="false" indent="0" shrinkToFit="false"/>
    </xf>
    <xf numFmtId="164" fontId="14" fillId="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0" borderId="0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5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0" borderId="2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5" fillId="1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5" fillId="1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0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8" fillId="1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6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9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1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0" fillId="11" borderId="2" xfId="0" applyFont="true" applyBorder="true" applyAlignment="true" applyProtection="true">
      <alignment horizontal="center" vertical="center" textRotation="0" wrapText="true" indent="0" shrinkToFit="true"/>
      <protection locked="true" hidden="false"/>
    </xf>
    <xf numFmtId="164" fontId="15" fillId="11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1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1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1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1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9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9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9" borderId="3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5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2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5" fillId="1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5" fillId="1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5" fillId="1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9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5" fillId="9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5" fillId="9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9" borderId="5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6" fontId="15" fillId="9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15" fillId="9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15" fillId="9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9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5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9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9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9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9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9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9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1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12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15" fillId="1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1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15" fillId="9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9" fontId="15" fillId="9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9" fontId="15" fillId="9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9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9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9" borderId="9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9" fontId="15" fillId="9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5" fillId="9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13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15" fillId="1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5" fillId="13" borderId="3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5" fillId="1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5" fillId="1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5" fillId="1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13" borderId="5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6" fontId="15" fillId="13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15" fillId="1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1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15" fillId="13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1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5" fillId="1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15" fillId="1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13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8" fillId="1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13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13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1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1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1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5" fillId="13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5" fillId="1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13" borderId="9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9" fontId="15" fillId="1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5" fillId="1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4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14" borderId="6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5" fillId="14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1" fillId="9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9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15" fillId="9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15" fillId="9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0" fontId="15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9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9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9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5" fillId="9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1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13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70" fontId="15" fillId="1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1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15" fillId="13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0" fontId="15" fillId="1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18" fillId="13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8" fillId="1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8" fillId="1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1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1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9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5" xfId="0" applyFont="true" applyBorder="true" applyAlignment="true" applyProtection="true">
      <alignment horizontal="center" vertical="bottom" textRotation="0" wrapText="true" indent="0" shrinkToFit="true"/>
      <protection locked="true" hidden="false"/>
    </xf>
    <xf numFmtId="164" fontId="15" fillId="9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9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9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9" fontId="18" fillId="9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9" fontId="18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18" fillId="9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1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13" borderId="5" xfId="0" applyFont="true" applyBorder="true" applyAlignment="true" applyProtection="true">
      <alignment horizontal="center" vertical="bottom" textRotation="0" wrapText="true" indent="0" shrinkToFit="true"/>
      <protection locked="true" hidden="false"/>
    </xf>
    <xf numFmtId="164" fontId="15" fillId="1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5" fillId="1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3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8" fillId="1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8" fillId="1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14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4" borderId="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9" fontId="15" fillId="14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14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1" fontId="15" fillId="14" borderId="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1" fontId="15" fillId="14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15" fillId="9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9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2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ccent 1 1" xfId="20"/>
    <cellStyle name="Accent 2 1" xfId="21"/>
    <cellStyle name="Accent 3 1" xfId="22"/>
    <cellStyle name="Accent 4" xfId="23"/>
    <cellStyle name="Bad 1" xfId="24"/>
    <cellStyle name="Error 1" xfId="25"/>
    <cellStyle name="Footnote 1" xfId="26"/>
    <cellStyle name="Good 1" xfId="27"/>
    <cellStyle name="Heading 1 1" xfId="28"/>
    <cellStyle name="Heading 2 1" xfId="29"/>
    <cellStyle name="Heading 3" xfId="30"/>
    <cellStyle name="Neutral 1" xfId="31"/>
    <cellStyle name="Note 1" xfId="32"/>
    <cellStyle name="Status 1" xfId="33"/>
    <cellStyle name="Text 1" xfId="34"/>
    <cellStyle name="Warning 1" xfId="35"/>
  </cellStyles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DDDDD"/>
      <rgbColor rgb="FFCCFFCC"/>
      <rgbColor rgb="FFFFFBCC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snolab.ca/users/services/gamma-assay/coax/SNOP/cc01/cc01.html" TargetMode="External"/><Relationship Id="rId2" Type="http://schemas.openxmlformats.org/officeDocument/2006/relationships/hyperlink" Target="https://www.snolab.ca/users/services/gamma-assay/coax/SNOP/cc02/cc02.html" TargetMode="External"/><Relationship Id="rId3" Type="http://schemas.openxmlformats.org/officeDocument/2006/relationships/hyperlink" Target="https://www.snolab.ca/users/services/gamma-assay/coax/SNOP/cc03/cc03.html" TargetMode="External"/><Relationship Id="rId4" Type="http://schemas.openxmlformats.org/officeDocument/2006/relationships/hyperlink" Target="https://www.snolab.ca/users/services/gamma-assay/coax/SNOP/cc04/cc04.html" TargetMode="External"/><Relationship Id="rId5" Type="http://schemas.openxmlformats.org/officeDocument/2006/relationships/hyperlink" Target="https://www.snolab.ca/users/services/gamma-assay/coax/SNOP/cc05/cc05.html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IV65218"/>
  <sheetViews>
    <sheetView showFormulas="false" showGridLines="true" showRowColHeaders="true" showZeros="true" rightToLeft="false" tabSelected="true" showOutlineSymbols="true" defaultGridColor="true" view="normal" topLeftCell="A55" colorId="64" zoomScale="85" zoomScaleNormal="85" zoomScalePageLayoutView="100" workbookViewId="0">
      <selection pane="topLeft" activeCell="C54" activeCellId="0" sqref="C54"/>
    </sheetView>
  </sheetViews>
  <sheetFormatPr defaultColWidth="9.484375" defaultRowHeight="14.1" customHeight="true" zeroHeight="false" outlineLevelRow="0" outlineLevelCol="0"/>
  <cols>
    <col collapsed="false" customWidth="true" hidden="false" outlineLevel="0" max="2" min="1" style="1" width="13.48"/>
    <col collapsed="false" customWidth="true" hidden="false" outlineLevel="0" max="3" min="3" style="1" width="7.48"/>
    <col collapsed="false" customWidth="true" hidden="false" outlineLevel="0" max="4" min="4" style="1" width="8.48"/>
    <col collapsed="false" customWidth="true" hidden="false" outlineLevel="0" max="5" min="5" style="1" width="10.48"/>
    <col collapsed="false" customWidth="true" hidden="false" outlineLevel="0" max="6" min="6" style="2" width="10.48"/>
    <col collapsed="false" customWidth="true" hidden="false" outlineLevel="0" max="7" min="7" style="1" width="10.48"/>
    <col collapsed="false" customWidth="false" hidden="false" outlineLevel="0" max="8" min="8" style="1" width="9.48"/>
    <col collapsed="false" customWidth="true" hidden="false" outlineLevel="0" max="9" min="9" style="1" width="8.48"/>
    <col collapsed="false" customWidth="true" hidden="false" outlineLevel="0" max="10" min="10" style="1" width="7.48"/>
    <col collapsed="false" customWidth="false" hidden="false" outlineLevel="0" max="12" min="11" style="1" width="9.48"/>
    <col collapsed="false" customWidth="true" hidden="false" outlineLevel="0" max="13" min="13" style="1" width="8.48"/>
    <col collapsed="false" customWidth="false" hidden="false" outlineLevel="0" max="14" min="14" style="1" width="9.48"/>
    <col collapsed="false" customWidth="true" hidden="false" outlineLevel="0" max="15" min="15" style="1" width="5.48"/>
    <col collapsed="false" customWidth="true" hidden="false" outlineLevel="0" max="16" min="16" style="1" width="8.48"/>
    <col collapsed="false" customWidth="false" hidden="false" outlineLevel="0" max="17" min="17" style="1" width="9.48"/>
    <col collapsed="false" customWidth="true" hidden="false" outlineLevel="0" max="18" min="18" style="1" width="6.48"/>
    <col collapsed="false" customWidth="true" hidden="false" outlineLevel="0" max="19" min="19" style="1" width="8.48"/>
    <col collapsed="false" customWidth="true" hidden="false" outlineLevel="0" max="20" min="20" style="1" width="10.48"/>
    <col collapsed="false" customWidth="true" hidden="false" outlineLevel="0" max="21" min="21" style="1" width="5.48"/>
    <col collapsed="false" customWidth="false" hidden="false" outlineLevel="0" max="23" min="22" style="1" width="9.48"/>
    <col collapsed="false" customWidth="true" hidden="false" outlineLevel="0" max="24" min="24" style="1" width="5.48"/>
    <col collapsed="false" customWidth="true" hidden="false" outlineLevel="0" max="25" min="25" style="1" width="8.48"/>
    <col collapsed="false" customWidth="false" hidden="false" outlineLevel="0" max="26" min="26" style="1" width="9.48"/>
    <col collapsed="false" customWidth="true" hidden="false" outlineLevel="0" max="27" min="27" style="1" width="5.48"/>
    <col collapsed="false" customWidth="true" hidden="false" outlineLevel="0" max="28" min="28" style="1" width="8.48"/>
    <col collapsed="false" customWidth="true" hidden="false" outlineLevel="0" max="29" min="29" style="1" width="6.48"/>
    <col collapsed="false" customWidth="true" hidden="false" outlineLevel="0" max="30" min="30" style="1" width="3.48"/>
    <col collapsed="false" customWidth="true" hidden="false" outlineLevel="0" max="31" min="31" style="1" width="6.48"/>
    <col collapsed="false" customWidth="false" hidden="false" outlineLevel="0" max="257" min="32" style="3" width="9.48"/>
  </cols>
  <sheetData>
    <row r="1" customFormat="false" ht="29.3" hidden="false" customHeight="true" outlineLevel="0" collapsed="false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customFormat="false" ht="37.2" hidden="false" customHeight="true" outlineLevel="0" collapsed="false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6" t="s">
        <v>2</v>
      </c>
      <c r="L2" s="6"/>
      <c r="M2" s="6"/>
      <c r="N2" s="6"/>
      <c r="O2" s="6"/>
      <c r="P2" s="6"/>
      <c r="Q2" s="7" t="s">
        <v>3</v>
      </c>
      <c r="R2" s="7"/>
      <c r="S2" s="7"/>
      <c r="T2" s="7"/>
      <c r="U2" s="7"/>
      <c r="V2" s="7"/>
      <c r="W2" s="8" t="s">
        <v>4</v>
      </c>
      <c r="X2" s="8"/>
      <c r="Y2" s="8"/>
      <c r="Z2" s="8"/>
      <c r="AA2" s="8"/>
      <c r="AB2" s="8"/>
      <c r="AC2" s="8"/>
      <c r="AD2" s="8"/>
      <c r="AE2" s="8"/>
    </row>
    <row r="3" customFormat="false" ht="29.05" hidden="false" customHeight="true" outlineLevel="0" collapsed="false">
      <c r="A3" s="5"/>
      <c r="B3" s="5"/>
      <c r="C3" s="5"/>
      <c r="D3" s="5"/>
      <c r="E3" s="5"/>
      <c r="F3" s="5"/>
      <c r="G3" s="5"/>
      <c r="H3" s="5"/>
      <c r="I3" s="5"/>
      <c r="J3" s="5"/>
      <c r="K3" s="6"/>
      <c r="L3" s="6"/>
      <c r="M3" s="6"/>
      <c r="N3" s="6"/>
      <c r="O3" s="6"/>
      <c r="P3" s="6"/>
      <c r="Q3" s="7"/>
      <c r="R3" s="7"/>
      <c r="S3" s="7"/>
      <c r="T3" s="7"/>
      <c r="U3" s="7"/>
      <c r="V3" s="7"/>
      <c r="W3" s="8" t="s">
        <v>5</v>
      </c>
      <c r="X3" s="8"/>
      <c r="Y3" s="8"/>
      <c r="Z3" s="8"/>
      <c r="AA3" s="8"/>
      <c r="AB3" s="8"/>
      <c r="AC3" s="8"/>
      <c r="AD3" s="8"/>
      <c r="AE3" s="8"/>
    </row>
    <row r="4" customFormat="false" ht="29.05" hidden="false" customHeight="true" outlineLevel="0" collapsed="false">
      <c r="A4" s="5"/>
      <c r="B4" s="5"/>
      <c r="C4" s="5"/>
      <c r="D4" s="5"/>
      <c r="E4" s="5"/>
      <c r="F4" s="5"/>
      <c r="G4" s="5"/>
      <c r="H4" s="5"/>
      <c r="I4" s="5"/>
      <c r="J4" s="5"/>
      <c r="K4" s="6"/>
      <c r="L4" s="6"/>
      <c r="M4" s="6"/>
      <c r="N4" s="6"/>
      <c r="O4" s="6"/>
      <c r="P4" s="6"/>
      <c r="Q4" s="7"/>
      <c r="R4" s="7"/>
      <c r="S4" s="7"/>
      <c r="T4" s="7"/>
      <c r="U4" s="7"/>
      <c r="V4" s="7"/>
      <c r="W4" s="8" t="s">
        <v>6</v>
      </c>
      <c r="X4" s="8"/>
      <c r="Y4" s="8"/>
      <c r="Z4" s="8"/>
      <c r="AA4" s="8"/>
      <c r="AB4" s="8"/>
      <c r="AC4" s="8"/>
      <c r="AD4" s="8"/>
      <c r="AE4" s="8"/>
    </row>
    <row r="5" customFormat="false" ht="29.05" hidden="false" customHeight="true" outlineLevel="0" collapsed="false">
      <c r="A5" s="9" t="s">
        <v>7</v>
      </c>
      <c r="B5" s="9"/>
      <c r="C5" s="9"/>
      <c r="D5" s="9"/>
      <c r="E5" s="9"/>
      <c r="F5" s="9"/>
      <c r="G5" s="9"/>
      <c r="H5" s="9"/>
      <c r="I5" s="9"/>
      <c r="J5" s="9"/>
      <c r="K5" s="6" t="s">
        <v>8</v>
      </c>
      <c r="L5" s="6"/>
      <c r="M5" s="6"/>
      <c r="N5" s="6"/>
      <c r="O5" s="6"/>
      <c r="P5" s="6"/>
      <c r="Q5" s="10" t="s">
        <v>9</v>
      </c>
      <c r="R5" s="10"/>
      <c r="S5" s="10"/>
      <c r="T5" s="10"/>
      <c r="U5" s="10"/>
      <c r="V5" s="10"/>
      <c r="W5" s="8" t="s">
        <v>10</v>
      </c>
      <c r="X5" s="8"/>
      <c r="Y5" s="8"/>
      <c r="Z5" s="8"/>
      <c r="AA5" s="8"/>
      <c r="AB5" s="8"/>
      <c r="AC5" s="8"/>
      <c r="AD5" s="8"/>
      <c r="AE5" s="8"/>
    </row>
    <row r="6" customFormat="false" ht="29.05" hidden="false" customHeight="true" outlineLevel="0" collapsed="false">
      <c r="A6" s="9"/>
      <c r="B6" s="9"/>
      <c r="C6" s="9"/>
      <c r="D6" s="9"/>
      <c r="E6" s="9"/>
      <c r="F6" s="9"/>
      <c r="G6" s="9"/>
      <c r="H6" s="9"/>
      <c r="I6" s="9"/>
      <c r="J6" s="9"/>
      <c r="K6" s="6"/>
      <c r="L6" s="6"/>
      <c r="M6" s="6"/>
      <c r="N6" s="6"/>
      <c r="O6" s="6"/>
      <c r="P6" s="6"/>
      <c r="Q6" s="10"/>
      <c r="R6" s="10"/>
      <c r="S6" s="10"/>
      <c r="T6" s="10"/>
      <c r="U6" s="10"/>
      <c r="V6" s="10"/>
      <c r="W6" s="11" t="s">
        <v>11</v>
      </c>
      <c r="X6" s="11"/>
      <c r="Y6" s="11"/>
      <c r="Z6" s="11"/>
      <c r="AA6" s="11"/>
      <c r="AB6" s="11"/>
      <c r="AC6" s="11"/>
      <c r="AD6" s="11"/>
      <c r="AE6" s="11"/>
    </row>
    <row r="7" customFormat="false" ht="29.05" hidden="false" customHeight="true" outlineLevel="0" collapsed="false">
      <c r="A7" s="9"/>
      <c r="B7" s="9"/>
      <c r="C7" s="9"/>
      <c r="D7" s="9"/>
      <c r="E7" s="9"/>
      <c r="F7" s="9"/>
      <c r="G7" s="9"/>
      <c r="H7" s="9"/>
      <c r="I7" s="9"/>
      <c r="J7" s="9"/>
      <c r="K7" s="6"/>
      <c r="L7" s="6"/>
      <c r="M7" s="6"/>
      <c r="N7" s="6"/>
      <c r="O7" s="6"/>
      <c r="P7" s="6"/>
      <c r="Q7" s="10"/>
      <c r="R7" s="10"/>
      <c r="S7" s="10"/>
      <c r="T7" s="10"/>
      <c r="U7" s="10"/>
      <c r="V7" s="10"/>
      <c r="W7" s="11" t="s">
        <v>12</v>
      </c>
      <c r="X7" s="11"/>
      <c r="Y7" s="11"/>
      <c r="Z7" s="11"/>
      <c r="AA7" s="11"/>
      <c r="AB7" s="11"/>
      <c r="AC7" s="11"/>
      <c r="AD7" s="11"/>
      <c r="AE7" s="11"/>
    </row>
    <row r="8" customFormat="false" ht="29.3" hidden="false" customHeight="true" outlineLevel="0" collapsed="false">
      <c r="A8" s="9"/>
      <c r="B8" s="9"/>
      <c r="C8" s="9"/>
      <c r="D8" s="9"/>
      <c r="E8" s="9"/>
      <c r="F8" s="9"/>
      <c r="G8" s="9"/>
      <c r="H8" s="9"/>
      <c r="I8" s="9"/>
      <c r="J8" s="9"/>
      <c r="K8" s="6" t="s">
        <v>13</v>
      </c>
      <c r="L8" s="6"/>
      <c r="M8" s="6"/>
      <c r="N8" s="6"/>
      <c r="O8" s="6"/>
      <c r="P8" s="6"/>
      <c r="Q8" s="7" t="s">
        <v>14</v>
      </c>
      <c r="R8" s="7"/>
      <c r="S8" s="7"/>
      <c r="T8" s="7"/>
      <c r="U8" s="7"/>
      <c r="V8" s="7"/>
      <c r="W8" s="8" t="s">
        <v>15</v>
      </c>
      <c r="X8" s="8"/>
      <c r="Y8" s="8"/>
      <c r="Z8" s="8"/>
      <c r="AA8" s="8"/>
      <c r="AB8" s="8"/>
      <c r="AC8" s="8"/>
      <c r="AD8" s="8"/>
      <c r="AE8" s="8"/>
    </row>
    <row r="9" customFormat="false" ht="29.05" hidden="false" customHeight="true" outlineLevel="0" collapsed="false">
      <c r="A9" s="9"/>
      <c r="B9" s="9"/>
      <c r="C9" s="9"/>
      <c r="D9" s="9"/>
      <c r="E9" s="9"/>
      <c r="F9" s="9"/>
      <c r="G9" s="9"/>
      <c r="H9" s="9"/>
      <c r="I9" s="9"/>
      <c r="J9" s="9"/>
      <c r="K9" s="6" t="s">
        <v>16</v>
      </c>
      <c r="L9" s="6"/>
      <c r="M9" s="6"/>
      <c r="N9" s="6"/>
      <c r="O9" s="6"/>
      <c r="P9" s="6"/>
      <c r="Q9" s="7" t="s">
        <v>17</v>
      </c>
      <c r="R9" s="7"/>
      <c r="S9" s="7"/>
      <c r="T9" s="7"/>
      <c r="U9" s="7"/>
      <c r="V9" s="7"/>
      <c r="W9" s="8" t="s">
        <v>18</v>
      </c>
      <c r="X9" s="8"/>
      <c r="Y9" s="8"/>
      <c r="Z9" s="8"/>
      <c r="AA9" s="8"/>
      <c r="AB9" s="8"/>
      <c r="AC9" s="8"/>
      <c r="AD9" s="8"/>
      <c r="AE9" s="8"/>
    </row>
    <row r="10" customFormat="false" ht="29.3" hidden="false" customHeight="true" outlineLevel="0" collapsed="false">
      <c r="A10" s="12" t="s">
        <v>19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</row>
    <row r="11" customFormat="false" ht="29.3" hidden="false" customHeight="true" outlineLevel="0" collapsed="false">
      <c r="A11" s="13" t="s">
        <v>20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</row>
    <row r="12" customFormat="false" ht="28.95" hidden="false" customHeight="true" outlineLevel="0" collapsed="false">
      <c r="A12" s="14" t="s">
        <v>21</v>
      </c>
      <c r="B12" s="14" t="s">
        <v>22</v>
      </c>
      <c r="C12" s="14" t="s">
        <v>23</v>
      </c>
      <c r="D12" s="14" t="s">
        <v>24</v>
      </c>
      <c r="E12" s="14" t="s">
        <v>25</v>
      </c>
      <c r="F12" s="15" t="s">
        <v>26</v>
      </c>
      <c r="G12" s="16"/>
      <c r="H12" s="17"/>
      <c r="I12" s="18"/>
      <c r="J12" s="19"/>
      <c r="K12" s="17"/>
      <c r="L12" s="18"/>
      <c r="M12" s="19"/>
      <c r="N12" s="17"/>
      <c r="O12" s="18"/>
      <c r="P12" s="19"/>
      <c r="Q12" s="17"/>
      <c r="R12" s="18"/>
      <c r="S12" s="19"/>
      <c r="T12" s="20"/>
      <c r="U12" s="18"/>
      <c r="V12" s="19"/>
      <c r="W12" s="17"/>
      <c r="X12" s="18"/>
      <c r="Y12" s="19"/>
      <c r="Z12" s="17"/>
      <c r="AA12" s="18"/>
      <c r="AB12" s="19"/>
      <c r="AC12" s="16"/>
      <c r="AD12" s="16"/>
      <c r="AE12" s="16"/>
    </row>
    <row r="13" customFormat="false" ht="37.2" hidden="false" customHeight="true" outlineLevel="0" collapsed="false">
      <c r="A13" s="21" t="s">
        <v>27</v>
      </c>
      <c r="B13" s="21"/>
      <c r="C13" s="21"/>
      <c r="D13" s="22" t="n">
        <v>171.327</v>
      </c>
      <c r="E13" s="22"/>
      <c r="F13" s="23" t="n">
        <v>43553</v>
      </c>
      <c r="G13" s="24" t="s">
        <v>28</v>
      </c>
      <c r="H13" s="25"/>
      <c r="I13" s="26" t="s">
        <v>29</v>
      </c>
      <c r="J13" s="27"/>
      <c r="K13" s="25"/>
      <c r="L13" s="26" t="s">
        <v>30</v>
      </c>
      <c r="M13" s="27"/>
      <c r="N13" s="25"/>
      <c r="O13" s="26" t="s">
        <v>31</v>
      </c>
      <c r="P13" s="27"/>
      <c r="Q13" s="25"/>
      <c r="R13" s="26" t="s">
        <v>32</v>
      </c>
      <c r="S13" s="27"/>
      <c r="T13" s="28"/>
      <c r="U13" s="26" t="s">
        <v>33</v>
      </c>
      <c r="V13" s="27"/>
      <c r="W13" s="25"/>
      <c r="X13" s="26" t="s">
        <v>34</v>
      </c>
      <c r="Y13" s="27"/>
      <c r="Z13" s="29"/>
      <c r="AA13" s="30" t="s">
        <v>35</v>
      </c>
      <c r="AB13" s="31"/>
      <c r="AC13" s="32" t="s">
        <v>36</v>
      </c>
      <c r="AD13" s="32"/>
      <c r="AE13" s="32"/>
    </row>
    <row r="14" customFormat="false" ht="37.2" hidden="false" customHeight="true" outlineLevel="0" collapsed="false">
      <c r="A14" s="33" t="s">
        <v>37</v>
      </c>
      <c r="B14" s="33"/>
      <c r="C14" s="34"/>
      <c r="D14" s="35"/>
      <c r="E14" s="35"/>
      <c r="F14" s="36" t="n">
        <v>43850</v>
      </c>
      <c r="G14" s="24" t="s">
        <v>38</v>
      </c>
      <c r="H14" s="37" t="n">
        <v>1.201</v>
      </c>
      <c r="I14" s="38" t="s">
        <v>39</v>
      </c>
      <c r="J14" s="39" t="n">
        <v>0.05343</v>
      </c>
      <c r="K14" s="40" t="n">
        <v>2.575</v>
      </c>
      <c r="L14" s="41" t="s">
        <v>39</v>
      </c>
      <c r="M14" s="42" t="n">
        <v>0.4039</v>
      </c>
      <c r="N14" s="37" t="n">
        <v>0.1098</v>
      </c>
      <c r="O14" s="38" t="s">
        <v>39</v>
      </c>
      <c r="P14" s="39" t="n">
        <v>0.01524</v>
      </c>
      <c r="Q14" s="37" t="n">
        <v>1.074</v>
      </c>
      <c r="R14" s="38" t="s">
        <v>39</v>
      </c>
      <c r="S14" s="39" t="n">
        <v>0.0584</v>
      </c>
      <c r="T14" s="40" t="n">
        <v>4.9686</v>
      </c>
      <c r="U14" s="41" t="s">
        <v>39</v>
      </c>
      <c r="V14" s="42" t="n">
        <v>0.4517</v>
      </c>
      <c r="W14" s="37" t="n">
        <v>0.0235</v>
      </c>
      <c r="X14" s="38" t="s">
        <v>39</v>
      </c>
      <c r="Y14" s="39" t="n">
        <v>0.0214</v>
      </c>
      <c r="Z14" s="37" t="n">
        <v>0.1177</v>
      </c>
      <c r="AA14" s="38" t="s">
        <v>39</v>
      </c>
      <c r="AB14" s="39" t="n">
        <v>0.01765</v>
      </c>
      <c r="AC14" s="43"/>
      <c r="AD14" s="43"/>
      <c r="AE14" s="43"/>
    </row>
    <row r="15" customFormat="false" ht="29.05" hidden="false" customHeight="true" outlineLevel="0" collapsed="false">
      <c r="A15" s="44"/>
      <c r="B15" s="33"/>
      <c r="C15" s="33"/>
      <c r="D15" s="33"/>
      <c r="E15" s="33"/>
      <c r="F15" s="36"/>
      <c r="G15" s="24"/>
      <c r="H15" s="45"/>
      <c r="I15" s="41"/>
      <c r="J15" s="46"/>
      <c r="K15" s="45"/>
      <c r="L15" s="41"/>
      <c r="M15" s="46"/>
      <c r="N15" s="45"/>
      <c r="O15" s="41"/>
      <c r="P15" s="46"/>
      <c r="Q15" s="45"/>
      <c r="R15" s="41"/>
      <c r="S15" s="46"/>
      <c r="T15" s="45"/>
      <c r="U15" s="41"/>
      <c r="V15" s="46"/>
      <c r="W15" s="45"/>
      <c r="X15" s="41"/>
      <c r="Y15" s="46"/>
      <c r="Z15" s="45"/>
      <c r="AA15" s="41"/>
      <c r="AB15" s="46"/>
      <c r="AC15" s="47"/>
      <c r="AD15" s="41"/>
      <c r="AE15" s="48"/>
    </row>
    <row r="16" customFormat="false" ht="29.05" hidden="false" customHeight="true" outlineLevel="0" collapsed="false">
      <c r="A16" s="33"/>
      <c r="B16" s="33"/>
      <c r="C16" s="49"/>
      <c r="D16" s="33"/>
      <c r="E16" s="33"/>
      <c r="F16" s="36"/>
      <c r="G16" s="50" t="s">
        <v>28</v>
      </c>
      <c r="H16" s="51" t="s">
        <v>40</v>
      </c>
      <c r="I16" s="51"/>
      <c r="J16" s="51"/>
      <c r="K16" s="25"/>
      <c r="L16" s="26" t="s">
        <v>41</v>
      </c>
      <c r="M16" s="27"/>
      <c r="N16" s="52"/>
      <c r="O16" s="26" t="s">
        <v>42</v>
      </c>
      <c r="P16" s="53"/>
      <c r="Q16" s="52"/>
      <c r="R16" s="26" t="s">
        <v>43</v>
      </c>
      <c r="S16" s="53"/>
      <c r="T16" s="28"/>
      <c r="U16" s="26" t="s">
        <v>44</v>
      </c>
      <c r="V16" s="54"/>
      <c r="W16" s="28"/>
      <c r="X16" s="26"/>
      <c r="Y16" s="54"/>
      <c r="Z16" s="28"/>
      <c r="AA16" s="26"/>
      <c r="AB16" s="54"/>
      <c r="AC16" s="25"/>
      <c r="AD16" s="26"/>
      <c r="AE16" s="27"/>
    </row>
    <row r="17" customFormat="false" ht="29.05" hidden="false" customHeight="true" outlineLevel="0" collapsed="false">
      <c r="A17" s="33"/>
      <c r="B17" s="33"/>
      <c r="C17" s="49"/>
      <c r="D17" s="33"/>
      <c r="E17" s="33"/>
      <c r="F17" s="36"/>
      <c r="G17" s="24" t="s">
        <v>38</v>
      </c>
      <c r="H17" s="40" t="n">
        <v>289.25</v>
      </c>
      <c r="I17" s="41" t="s">
        <v>39</v>
      </c>
      <c r="J17" s="42" t="n">
        <v>31.53</v>
      </c>
      <c r="K17" s="55" t="s">
        <v>45</v>
      </c>
      <c r="L17" s="38"/>
      <c r="M17" s="39"/>
      <c r="N17" s="37" t="n">
        <v>0.0235</v>
      </c>
      <c r="O17" s="41" t="s">
        <v>39</v>
      </c>
      <c r="P17" s="39" t="n">
        <v>0.021</v>
      </c>
      <c r="Q17" s="37" t="n">
        <v>1.305</v>
      </c>
      <c r="R17" s="38" t="s">
        <v>39</v>
      </c>
      <c r="S17" s="39" t="n">
        <v>0.09911</v>
      </c>
      <c r="T17" s="56" t="s">
        <v>46</v>
      </c>
      <c r="U17" s="57"/>
      <c r="V17" s="42"/>
      <c r="W17" s="45"/>
      <c r="X17" s="41"/>
      <c r="Y17" s="46"/>
      <c r="Z17" s="45"/>
      <c r="AA17" s="41"/>
      <c r="AB17" s="46"/>
      <c r="AC17" s="47"/>
      <c r="AD17" s="41"/>
      <c r="AE17" s="48"/>
    </row>
    <row r="18" customFormat="false" ht="29.05" hidden="false" customHeight="true" outlineLevel="0" collapsed="false">
      <c r="A18" s="58"/>
      <c r="B18" s="58"/>
      <c r="C18" s="59"/>
      <c r="D18" s="58"/>
      <c r="E18" s="58"/>
      <c r="F18" s="60"/>
      <c r="G18" s="24"/>
      <c r="H18" s="61"/>
      <c r="I18" s="41"/>
      <c r="J18" s="62"/>
      <c r="K18" s="61"/>
      <c r="L18" s="57"/>
      <c r="M18" s="62"/>
      <c r="N18" s="37"/>
      <c r="O18" s="41"/>
      <c r="P18" s="39"/>
      <c r="Q18" s="40"/>
      <c r="R18" s="57"/>
      <c r="S18" s="42"/>
      <c r="T18" s="40"/>
      <c r="U18" s="57"/>
      <c r="V18" s="42"/>
      <c r="W18" s="45"/>
      <c r="X18" s="41"/>
      <c r="Y18" s="46"/>
      <c r="Z18" s="45"/>
      <c r="AA18" s="41"/>
      <c r="AB18" s="46"/>
      <c r="AC18" s="47"/>
      <c r="AD18" s="41"/>
      <c r="AE18" s="48"/>
    </row>
    <row r="19" customFormat="false" ht="37.2" hidden="false" customHeight="true" outlineLevel="0" collapsed="false">
      <c r="A19" s="63" t="s">
        <v>47</v>
      </c>
      <c r="B19" s="63"/>
      <c r="C19" s="63"/>
      <c r="D19" s="64" t="n">
        <v>55.461</v>
      </c>
      <c r="E19" s="65" t="s">
        <v>48</v>
      </c>
      <c r="F19" s="66" t="n">
        <v>43914</v>
      </c>
      <c r="G19" s="67" t="s">
        <v>28</v>
      </c>
      <c r="H19" s="25"/>
      <c r="I19" s="26" t="s">
        <v>29</v>
      </c>
      <c r="J19" s="27"/>
      <c r="K19" s="25"/>
      <c r="L19" s="26" t="s">
        <v>30</v>
      </c>
      <c r="M19" s="27"/>
      <c r="N19" s="25"/>
      <c r="O19" s="26" t="s">
        <v>31</v>
      </c>
      <c r="P19" s="27"/>
      <c r="Q19" s="25"/>
      <c r="R19" s="26" t="s">
        <v>32</v>
      </c>
      <c r="S19" s="27"/>
      <c r="T19" s="28"/>
      <c r="U19" s="26" t="s">
        <v>33</v>
      </c>
      <c r="V19" s="27"/>
      <c r="W19" s="25"/>
      <c r="X19" s="26" t="s">
        <v>34</v>
      </c>
      <c r="Y19" s="27"/>
      <c r="Z19" s="29"/>
      <c r="AA19" s="30" t="s">
        <v>35</v>
      </c>
      <c r="AB19" s="31"/>
      <c r="AC19" s="32" t="s">
        <v>36</v>
      </c>
      <c r="AD19" s="32"/>
      <c r="AE19" s="32"/>
    </row>
    <row r="20" customFormat="false" ht="37.2" hidden="false" customHeight="true" outlineLevel="0" collapsed="false">
      <c r="A20" s="68" t="s">
        <v>37</v>
      </c>
      <c r="B20" s="68"/>
      <c r="C20" s="69"/>
      <c r="D20" s="70"/>
      <c r="E20" s="70"/>
      <c r="F20" s="71" t="n">
        <v>43970</v>
      </c>
      <c r="G20" s="67" t="s">
        <v>38</v>
      </c>
      <c r="H20" s="72" t="n">
        <v>1.243</v>
      </c>
      <c r="I20" s="73" t="s">
        <v>39</v>
      </c>
      <c r="J20" s="74" t="n">
        <v>0.083</v>
      </c>
      <c r="K20" s="75" t="n">
        <v>3.017</v>
      </c>
      <c r="L20" s="76" t="s">
        <v>39</v>
      </c>
      <c r="M20" s="77" t="n">
        <v>0.8641</v>
      </c>
      <c r="N20" s="72" t="n">
        <v>0.161</v>
      </c>
      <c r="O20" s="73" t="s">
        <v>39</v>
      </c>
      <c r="P20" s="74" t="n">
        <v>0.0288</v>
      </c>
      <c r="Q20" s="75" t="n">
        <v>1.381</v>
      </c>
      <c r="R20" s="78" t="s">
        <v>39</v>
      </c>
      <c r="S20" s="77" t="n">
        <v>0.09954</v>
      </c>
      <c r="T20" s="75" t="n">
        <v>8.3492</v>
      </c>
      <c r="U20" s="76" t="s">
        <v>39</v>
      </c>
      <c r="V20" s="77" t="n">
        <v>0.944</v>
      </c>
      <c r="W20" s="79" t="s">
        <v>49</v>
      </c>
      <c r="X20" s="73"/>
      <c r="Y20" s="74"/>
      <c r="Z20" s="72" t="n">
        <v>0.111</v>
      </c>
      <c r="AA20" s="73" t="s">
        <v>39</v>
      </c>
      <c r="AB20" s="74" t="n">
        <v>0.03093</v>
      </c>
      <c r="AC20" s="80"/>
      <c r="AD20" s="80"/>
      <c r="AE20" s="80"/>
    </row>
    <row r="21" customFormat="false" ht="29.05" hidden="false" customHeight="true" outlineLevel="0" collapsed="false">
      <c r="A21" s="81"/>
      <c r="B21" s="68"/>
      <c r="C21" s="68"/>
      <c r="D21" s="68"/>
      <c r="E21" s="68"/>
      <c r="F21" s="71"/>
      <c r="G21" s="67"/>
      <c r="H21" s="82"/>
      <c r="I21" s="76"/>
      <c r="J21" s="83"/>
      <c r="K21" s="82"/>
      <c r="L21" s="76"/>
      <c r="M21" s="83"/>
      <c r="N21" s="82"/>
      <c r="O21" s="76"/>
      <c r="P21" s="83"/>
      <c r="Q21" s="82"/>
      <c r="R21" s="76"/>
      <c r="S21" s="83"/>
      <c r="T21" s="82"/>
      <c r="U21" s="76"/>
      <c r="V21" s="83"/>
      <c r="W21" s="82"/>
      <c r="X21" s="76"/>
      <c r="Y21" s="83"/>
      <c r="Z21" s="82"/>
      <c r="AA21" s="76"/>
      <c r="AB21" s="83"/>
      <c r="AC21" s="84"/>
      <c r="AD21" s="76"/>
      <c r="AE21" s="85"/>
    </row>
    <row r="22" customFormat="false" ht="29.05" hidden="false" customHeight="true" outlineLevel="0" collapsed="false">
      <c r="A22" s="68"/>
      <c r="B22" s="68"/>
      <c r="C22" s="86"/>
      <c r="D22" s="68"/>
      <c r="E22" s="68"/>
      <c r="F22" s="71"/>
      <c r="G22" s="87" t="s">
        <v>28</v>
      </c>
      <c r="H22" s="51" t="s">
        <v>40</v>
      </c>
      <c r="I22" s="51"/>
      <c r="J22" s="51"/>
      <c r="K22" s="25"/>
      <c r="L22" s="26" t="s">
        <v>41</v>
      </c>
      <c r="M22" s="27"/>
      <c r="N22" s="52"/>
      <c r="O22" s="26" t="s">
        <v>42</v>
      </c>
      <c r="P22" s="53"/>
      <c r="Q22" s="52"/>
      <c r="R22" s="26" t="s">
        <v>43</v>
      </c>
      <c r="S22" s="53"/>
      <c r="T22" s="28"/>
      <c r="U22" s="26" t="s">
        <v>44</v>
      </c>
      <c r="V22" s="54"/>
      <c r="W22" s="28"/>
      <c r="X22" s="26"/>
      <c r="Y22" s="54"/>
      <c r="Z22" s="28"/>
      <c r="AA22" s="26"/>
      <c r="AB22" s="54"/>
      <c r="AC22" s="25"/>
      <c r="AD22" s="26"/>
      <c r="AE22" s="27"/>
    </row>
    <row r="23" customFormat="false" ht="29.05" hidden="false" customHeight="true" outlineLevel="0" collapsed="false">
      <c r="A23" s="68"/>
      <c r="B23" s="68"/>
      <c r="C23" s="86"/>
      <c r="D23" s="68"/>
      <c r="E23" s="68"/>
      <c r="F23" s="71"/>
      <c r="G23" s="67" t="s">
        <v>38</v>
      </c>
      <c r="H23" s="75" t="n">
        <v>554.52</v>
      </c>
      <c r="I23" s="76" t="s">
        <v>39</v>
      </c>
      <c r="J23" s="77" t="n">
        <v>80.36</v>
      </c>
      <c r="K23" s="75" t="n">
        <v>0.7436</v>
      </c>
      <c r="L23" s="78" t="s">
        <v>39</v>
      </c>
      <c r="M23" s="77" t="n">
        <v>0.2956</v>
      </c>
      <c r="N23" s="72" t="n">
        <v>0.019786</v>
      </c>
      <c r="O23" s="76" t="s">
        <v>39</v>
      </c>
      <c r="P23" s="74" t="n">
        <v>0.03464</v>
      </c>
      <c r="Q23" s="75" t="n">
        <v>2.215</v>
      </c>
      <c r="R23" s="78" t="s">
        <v>39</v>
      </c>
      <c r="S23" s="77" t="n">
        <v>0.1785</v>
      </c>
      <c r="T23" s="88" t="s">
        <v>50</v>
      </c>
      <c r="U23" s="78"/>
      <c r="V23" s="77"/>
      <c r="W23" s="82"/>
      <c r="X23" s="76"/>
      <c r="Y23" s="83"/>
      <c r="Z23" s="82"/>
      <c r="AA23" s="76"/>
      <c r="AB23" s="83"/>
      <c r="AC23" s="84"/>
      <c r="AD23" s="76"/>
      <c r="AE23" s="85"/>
    </row>
    <row r="24" customFormat="false" ht="29.05" hidden="false" customHeight="true" outlineLevel="0" collapsed="false">
      <c r="A24" s="89"/>
      <c r="B24" s="89"/>
      <c r="C24" s="90"/>
      <c r="D24" s="89"/>
      <c r="E24" s="89"/>
      <c r="F24" s="91"/>
      <c r="G24" s="67"/>
      <c r="H24" s="92"/>
      <c r="I24" s="76"/>
      <c r="J24" s="93"/>
      <c r="K24" s="92"/>
      <c r="L24" s="78"/>
      <c r="M24" s="93"/>
      <c r="N24" s="72"/>
      <c r="O24" s="76"/>
      <c r="P24" s="74"/>
      <c r="Q24" s="75"/>
      <c r="R24" s="78"/>
      <c r="S24" s="77"/>
      <c r="T24" s="75"/>
      <c r="U24" s="78"/>
      <c r="V24" s="77"/>
      <c r="W24" s="82"/>
      <c r="X24" s="76"/>
      <c r="Y24" s="83"/>
      <c r="Z24" s="82"/>
      <c r="AA24" s="76"/>
      <c r="AB24" s="83"/>
      <c r="AC24" s="84"/>
      <c r="AD24" s="76"/>
      <c r="AE24" s="85"/>
    </row>
    <row r="25" customFormat="false" ht="42.4" hidden="false" customHeight="true" outlineLevel="0" collapsed="false">
      <c r="A25" s="21" t="s">
        <v>51</v>
      </c>
      <c r="B25" s="21" t="s">
        <v>52</v>
      </c>
      <c r="C25" s="49"/>
      <c r="D25" s="22" t="n">
        <f aca="false">D13</f>
        <v>171.327</v>
      </c>
      <c r="E25" s="22"/>
      <c r="F25" s="23"/>
      <c r="G25" s="24" t="s">
        <v>28</v>
      </c>
      <c r="H25" s="25"/>
      <c r="I25" s="26" t="s">
        <v>29</v>
      </c>
      <c r="J25" s="27"/>
      <c r="K25" s="25"/>
      <c r="L25" s="26" t="s">
        <v>30</v>
      </c>
      <c r="M25" s="27"/>
      <c r="N25" s="25"/>
      <c r="O25" s="26" t="s">
        <v>31</v>
      </c>
      <c r="P25" s="27"/>
      <c r="Q25" s="25"/>
      <c r="R25" s="26" t="s">
        <v>32</v>
      </c>
      <c r="S25" s="27"/>
      <c r="T25" s="28"/>
      <c r="U25" s="26" t="s">
        <v>33</v>
      </c>
      <c r="V25" s="27"/>
      <c r="W25" s="25"/>
      <c r="X25" s="26" t="s">
        <v>34</v>
      </c>
      <c r="Y25" s="27"/>
      <c r="Z25" s="29"/>
      <c r="AA25" s="30" t="s">
        <v>35</v>
      </c>
      <c r="AB25" s="31"/>
      <c r="AC25" s="32" t="s">
        <v>36</v>
      </c>
      <c r="AD25" s="32"/>
      <c r="AE25" s="32"/>
    </row>
    <row r="26" customFormat="false" ht="28.25" hidden="false" customHeight="true" outlineLevel="0" collapsed="false">
      <c r="A26" s="33"/>
      <c r="B26" s="33"/>
      <c r="C26" s="34"/>
      <c r="D26" s="35"/>
      <c r="E26" s="35"/>
      <c r="F26" s="36"/>
      <c r="G26" s="24" t="s">
        <v>38</v>
      </c>
      <c r="H26" s="37" t="n">
        <v>1.201</v>
      </c>
      <c r="I26" s="38" t="s">
        <v>39</v>
      </c>
      <c r="J26" s="39" t="n">
        <v>0.05343</v>
      </c>
      <c r="K26" s="40" t="n">
        <v>2.575</v>
      </c>
      <c r="L26" s="41" t="s">
        <v>39</v>
      </c>
      <c r="M26" s="42" t="n">
        <v>0.4039</v>
      </c>
      <c r="N26" s="37" t="n">
        <v>0.1098</v>
      </c>
      <c r="O26" s="38" t="s">
        <v>39</v>
      </c>
      <c r="P26" s="39" t="n">
        <v>0.01524</v>
      </c>
      <c r="Q26" s="37" t="n">
        <v>1.074</v>
      </c>
      <c r="R26" s="38" t="s">
        <v>39</v>
      </c>
      <c r="S26" s="39" t="n">
        <v>0.0584</v>
      </c>
      <c r="T26" s="40" t="n">
        <v>4.9686</v>
      </c>
      <c r="U26" s="41" t="s">
        <v>39</v>
      </c>
      <c r="V26" s="42" t="n">
        <v>0.4517</v>
      </c>
      <c r="W26" s="37" t="n">
        <v>0.0235</v>
      </c>
      <c r="X26" s="38" t="s">
        <v>39</v>
      </c>
      <c r="Y26" s="39" t="n">
        <v>0.0214</v>
      </c>
      <c r="Z26" s="37" t="n">
        <v>0.1177</v>
      </c>
      <c r="AA26" s="38" t="s">
        <v>39</v>
      </c>
      <c r="AB26" s="39" t="n">
        <v>0.01765</v>
      </c>
      <c r="AC26" s="43"/>
      <c r="AD26" s="43"/>
      <c r="AE26" s="43"/>
    </row>
    <row r="27" customFormat="false" ht="33.15" hidden="false" customHeight="true" outlineLevel="0" collapsed="false">
      <c r="A27" s="33" t="s">
        <v>37</v>
      </c>
      <c r="B27" s="33"/>
      <c r="C27" s="33"/>
      <c r="D27" s="33"/>
      <c r="E27" s="33"/>
      <c r="F27" s="36"/>
      <c r="G27" s="24"/>
      <c r="H27" s="45"/>
      <c r="I27" s="41"/>
      <c r="J27" s="46"/>
      <c r="K27" s="45"/>
      <c r="L27" s="41"/>
      <c r="M27" s="46"/>
      <c r="N27" s="45"/>
      <c r="O27" s="41"/>
      <c r="P27" s="46"/>
      <c r="Q27" s="45"/>
      <c r="R27" s="41"/>
      <c r="S27" s="46"/>
      <c r="T27" s="45"/>
      <c r="U27" s="41"/>
      <c r="V27" s="46"/>
      <c r="W27" s="45"/>
      <c r="X27" s="41"/>
      <c r="Y27" s="46"/>
      <c r="Z27" s="45"/>
      <c r="AA27" s="41"/>
      <c r="AB27" s="46"/>
      <c r="AC27" s="47"/>
      <c r="AD27" s="41"/>
      <c r="AE27" s="48"/>
    </row>
    <row r="28" customFormat="false" ht="34.3" hidden="false" customHeight="true" outlineLevel="0" collapsed="false">
      <c r="A28" s="33"/>
      <c r="B28" s="33"/>
      <c r="C28" s="49"/>
      <c r="D28" s="33"/>
      <c r="E28" s="33"/>
      <c r="F28" s="36"/>
      <c r="G28" s="50" t="s">
        <v>28</v>
      </c>
      <c r="H28" s="51" t="s">
        <v>40</v>
      </c>
      <c r="I28" s="51"/>
      <c r="J28" s="51"/>
      <c r="K28" s="25"/>
      <c r="L28" s="26" t="s">
        <v>41</v>
      </c>
      <c r="M28" s="27"/>
      <c r="N28" s="52"/>
      <c r="O28" s="26" t="s">
        <v>42</v>
      </c>
      <c r="P28" s="53"/>
      <c r="Q28" s="52"/>
      <c r="R28" s="26" t="s">
        <v>43</v>
      </c>
      <c r="S28" s="53"/>
      <c r="T28" s="28"/>
      <c r="U28" s="26" t="s">
        <v>44</v>
      </c>
      <c r="V28" s="54"/>
      <c r="W28" s="28"/>
      <c r="X28" s="26"/>
      <c r="Y28" s="54"/>
      <c r="Z28" s="28"/>
      <c r="AA28" s="26"/>
      <c r="AB28" s="54"/>
      <c r="AC28" s="25"/>
      <c r="AD28" s="26"/>
      <c r="AE28" s="27"/>
    </row>
    <row r="29" customFormat="false" ht="34.3" hidden="false" customHeight="true" outlineLevel="0" collapsed="false">
      <c r="A29" s="33"/>
      <c r="B29" s="33"/>
      <c r="C29" s="49"/>
      <c r="D29" s="33"/>
      <c r="E29" s="33"/>
      <c r="F29" s="36"/>
      <c r="G29" s="24" t="s">
        <v>38</v>
      </c>
      <c r="H29" s="40" t="n">
        <v>289.25</v>
      </c>
      <c r="I29" s="41" t="s">
        <v>39</v>
      </c>
      <c r="J29" s="42" t="n">
        <v>31.53</v>
      </c>
      <c r="K29" s="55" t="s">
        <v>45</v>
      </c>
      <c r="L29" s="38"/>
      <c r="M29" s="39"/>
      <c r="N29" s="37" t="n">
        <v>0.0235</v>
      </c>
      <c r="O29" s="41" t="s">
        <v>39</v>
      </c>
      <c r="P29" s="39" t="n">
        <v>0.021</v>
      </c>
      <c r="Q29" s="37" t="n">
        <v>1.305</v>
      </c>
      <c r="R29" s="38" t="s">
        <v>39</v>
      </c>
      <c r="S29" s="39" t="n">
        <v>0.09911</v>
      </c>
      <c r="T29" s="56" t="s">
        <v>46</v>
      </c>
      <c r="U29" s="57"/>
      <c r="V29" s="42"/>
      <c r="W29" s="45"/>
      <c r="X29" s="41"/>
      <c r="Y29" s="46"/>
      <c r="Z29" s="45"/>
      <c r="AA29" s="41"/>
      <c r="AB29" s="46"/>
      <c r="AC29" s="47"/>
      <c r="AD29" s="41"/>
      <c r="AE29" s="48"/>
    </row>
    <row r="30" customFormat="false" ht="34.3" hidden="false" customHeight="true" outlineLevel="0" collapsed="false">
      <c r="A30" s="58"/>
      <c r="B30" s="58"/>
      <c r="C30" s="59"/>
      <c r="D30" s="58"/>
      <c r="E30" s="58"/>
      <c r="F30" s="60"/>
      <c r="G30" s="24"/>
      <c r="H30" s="61"/>
      <c r="I30" s="41"/>
      <c r="J30" s="62"/>
      <c r="K30" s="61"/>
      <c r="L30" s="57"/>
      <c r="M30" s="62"/>
      <c r="N30" s="37"/>
      <c r="O30" s="41"/>
      <c r="P30" s="39"/>
      <c r="Q30" s="40"/>
      <c r="R30" s="57"/>
      <c r="S30" s="42"/>
      <c r="T30" s="40"/>
      <c r="U30" s="57"/>
      <c r="V30" s="42"/>
      <c r="W30" s="45"/>
      <c r="X30" s="41"/>
      <c r="Y30" s="46"/>
      <c r="Z30" s="45"/>
      <c r="AA30" s="41"/>
      <c r="AB30" s="46"/>
      <c r="AC30" s="47"/>
      <c r="AD30" s="41"/>
      <c r="AE30" s="48"/>
    </row>
    <row r="31" customFormat="false" ht="41.45" hidden="false" customHeight="true" outlineLevel="0" collapsed="false">
      <c r="A31" s="12" t="s">
        <v>53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</row>
    <row r="32" customFormat="false" ht="35.95" hidden="false" customHeight="true" outlineLevel="0" collapsed="false">
      <c r="A32" s="94" t="s">
        <v>54</v>
      </c>
      <c r="B32" s="94"/>
      <c r="C32" s="95"/>
      <c r="D32" s="95"/>
      <c r="E32" s="96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7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/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/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98"/>
      <c r="DM32" s="98"/>
      <c r="DN32" s="98"/>
      <c r="DO32" s="98"/>
      <c r="DP32" s="98"/>
      <c r="DQ32" s="98"/>
      <c r="DR32" s="98"/>
      <c r="DS32" s="98"/>
      <c r="DT32" s="98"/>
      <c r="DU32" s="98"/>
      <c r="DV32" s="98"/>
      <c r="DW32" s="98"/>
      <c r="DX32" s="98"/>
      <c r="DY32" s="98"/>
      <c r="DZ32" s="98"/>
      <c r="EA32" s="98"/>
      <c r="EB32" s="98"/>
      <c r="EC32" s="98"/>
      <c r="ED32" s="98"/>
      <c r="EE32" s="98"/>
      <c r="EF32" s="98"/>
      <c r="EG32" s="98"/>
      <c r="EH32" s="98"/>
      <c r="EI32" s="98"/>
      <c r="EJ32" s="98"/>
      <c r="EK32" s="98"/>
      <c r="EL32" s="98"/>
      <c r="EM32" s="98"/>
      <c r="EN32" s="98"/>
      <c r="EO32" s="98"/>
      <c r="EP32" s="98"/>
      <c r="EQ32" s="98"/>
      <c r="ER32" s="98"/>
      <c r="ES32" s="98"/>
      <c r="ET32" s="98"/>
      <c r="EU32" s="98"/>
      <c r="EV32" s="98"/>
      <c r="EW32" s="98"/>
      <c r="EX32" s="98"/>
      <c r="EY32" s="98"/>
      <c r="EZ32" s="98"/>
      <c r="FA32" s="98"/>
      <c r="FB32" s="98"/>
      <c r="FC32" s="98"/>
      <c r="FD32" s="98"/>
      <c r="FE32" s="98"/>
      <c r="FF32" s="98"/>
      <c r="FG32" s="98"/>
      <c r="FH32" s="98"/>
      <c r="FI32" s="98"/>
      <c r="FJ32" s="98"/>
      <c r="FK32" s="98"/>
      <c r="FL32" s="98"/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/>
      <c r="FY32" s="98"/>
      <c r="FZ32" s="98"/>
      <c r="GA32" s="98"/>
      <c r="GB32" s="98"/>
      <c r="GC32" s="98"/>
      <c r="GD32" s="98"/>
      <c r="GE32" s="98"/>
      <c r="GF32" s="98"/>
      <c r="GG32" s="98"/>
      <c r="GH32" s="98"/>
      <c r="GI32" s="98"/>
      <c r="GJ32" s="98"/>
      <c r="GK32" s="98"/>
      <c r="GL32" s="98"/>
      <c r="GM32" s="98"/>
      <c r="GN32" s="98"/>
      <c r="GO32" s="98"/>
      <c r="GP32" s="98"/>
      <c r="GQ32" s="98"/>
      <c r="GR32" s="98"/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8"/>
      <c r="HG32" s="98"/>
      <c r="HH32" s="98"/>
      <c r="HI32" s="98"/>
      <c r="HJ32" s="98"/>
      <c r="HK32" s="98"/>
      <c r="HL32" s="98"/>
      <c r="HM32" s="98"/>
      <c r="HN32" s="98"/>
      <c r="HO32" s="98"/>
      <c r="HP32" s="98"/>
      <c r="HQ32" s="98"/>
      <c r="HR32" s="98"/>
      <c r="HS32" s="98"/>
      <c r="HT32" s="98"/>
      <c r="HU32" s="98"/>
      <c r="HV32" s="98"/>
      <c r="HW32" s="98"/>
      <c r="HX32" s="98"/>
      <c r="HY32" s="98"/>
      <c r="HZ32" s="98"/>
      <c r="IA32" s="98"/>
      <c r="IB32" s="98"/>
      <c r="IC32" s="98"/>
      <c r="ID32" s="98"/>
      <c r="IE32" s="98"/>
      <c r="IF32" s="98"/>
      <c r="IG32" s="98"/>
      <c r="IH32" s="98"/>
      <c r="II32" s="98"/>
      <c r="IJ32" s="98"/>
      <c r="IK32" s="98"/>
      <c r="IL32" s="98"/>
      <c r="IM32" s="98"/>
      <c r="IN32" s="98"/>
      <c r="IO32" s="98"/>
      <c r="IP32" s="98"/>
      <c r="IQ32" s="98"/>
      <c r="IR32" s="98"/>
      <c r="IS32" s="98"/>
      <c r="IT32" s="98"/>
      <c r="IU32" s="98"/>
      <c r="IV32" s="98"/>
    </row>
    <row r="33" customFormat="false" ht="38.05" hidden="false" customHeight="true" outlineLevel="0" collapsed="false">
      <c r="A33" s="14" t="s">
        <v>21</v>
      </c>
      <c r="B33" s="14"/>
      <c r="C33" s="14" t="s">
        <v>23</v>
      </c>
      <c r="D33" s="14" t="s">
        <v>24</v>
      </c>
      <c r="E33" s="14" t="s">
        <v>25</v>
      </c>
      <c r="F33" s="15" t="s">
        <v>26</v>
      </c>
      <c r="G33" s="14"/>
      <c r="H33" s="17"/>
      <c r="I33" s="18"/>
      <c r="J33" s="19"/>
      <c r="K33" s="17"/>
      <c r="L33" s="18"/>
      <c r="M33" s="19"/>
      <c r="N33" s="17"/>
      <c r="O33" s="18"/>
      <c r="P33" s="19"/>
      <c r="Q33" s="17"/>
      <c r="R33" s="18"/>
      <c r="S33" s="19"/>
      <c r="T33" s="20"/>
      <c r="U33" s="18"/>
      <c r="V33" s="19"/>
      <c r="W33" s="17"/>
      <c r="X33" s="18"/>
      <c r="Y33" s="19"/>
      <c r="Z33" s="17"/>
      <c r="AA33" s="18"/>
      <c r="AB33" s="19"/>
      <c r="AC33" s="16"/>
      <c r="AD33" s="16"/>
      <c r="AE33" s="16"/>
    </row>
    <row r="34" customFormat="false" ht="42.4" hidden="false" customHeight="true" outlineLevel="0" collapsed="false">
      <c r="A34" s="99" t="s">
        <v>55</v>
      </c>
      <c r="B34" s="21" t="s">
        <v>56</v>
      </c>
      <c r="C34" s="100" t="s">
        <v>57</v>
      </c>
      <c r="D34" s="22" t="n">
        <v>12.263</v>
      </c>
      <c r="E34" s="101" t="n">
        <v>210408</v>
      </c>
      <c r="F34" s="23" t="n">
        <v>44294</v>
      </c>
      <c r="G34" s="24" t="s">
        <v>28</v>
      </c>
      <c r="H34" s="25"/>
      <c r="I34" s="26" t="s">
        <v>29</v>
      </c>
      <c r="J34" s="27"/>
      <c r="K34" s="25"/>
      <c r="L34" s="26" t="s">
        <v>30</v>
      </c>
      <c r="M34" s="27"/>
      <c r="N34" s="25"/>
      <c r="O34" s="26" t="s">
        <v>31</v>
      </c>
      <c r="P34" s="27"/>
      <c r="Q34" s="25"/>
      <c r="R34" s="26" t="s">
        <v>32</v>
      </c>
      <c r="S34" s="27"/>
      <c r="T34" s="28"/>
      <c r="U34" s="26" t="s">
        <v>33</v>
      </c>
      <c r="V34" s="27"/>
      <c r="W34" s="25"/>
      <c r="X34" s="26" t="s">
        <v>34</v>
      </c>
      <c r="Y34" s="27"/>
      <c r="Z34" s="25"/>
      <c r="AA34" s="26" t="s">
        <v>35</v>
      </c>
      <c r="AB34" s="27"/>
      <c r="AC34" s="32" t="s">
        <v>36</v>
      </c>
      <c r="AD34" s="32"/>
      <c r="AE34" s="32"/>
    </row>
    <row r="35" customFormat="false" ht="28.25" hidden="false" customHeight="true" outlineLevel="0" collapsed="false">
      <c r="A35" s="33" t="s">
        <v>58</v>
      </c>
      <c r="B35" s="33" t="s">
        <v>59</v>
      </c>
      <c r="C35" s="34"/>
      <c r="D35" s="35"/>
      <c r="E35" s="35"/>
      <c r="F35" s="36" t="n">
        <v>44307</v>
      </c>
      <c r="G35" s="24" t="s">
        <v>60</v>
      </c>
      <c r="H35" s="56" t="s">
        <v>61</v>
      </c>
      <c r="I35" s="41"/>
      <c r="J35" s="42"/>
      <c r="K35" s="56" t="s">
        <v>62</v>
      </c>
      <c r="L35" s="41"/>
      <c r="M35" s="42"/>
      <c r="N35" s="40" t="n">
        <v>0.205</v>
      </c>
      <c r="O35" s="41" t="s">
        <v>39</v>
      </c>
      <c r="P35" s="42" t="n">
        <v>0.1929</v>
      </c>
      <c r="Q35" s="40" t="n">
        <v>0.7901</v>
      </c>
      <c r="R35" s="41" t="s">
        <v>39</v>
      </c>
      <c r="S35" s="42" t="n">
        <v>0.5375</v>
      </c>
      <c r="T35" s="56" t="s">
        <v>63</v>
      </c>
      <c r="U35" s="41"/>
      <c r="V35" s="42"/>
      <c r="W35" s="55" t="s">
        <v>64</v>
      </c>
      <c r="X35" s="38"/>
      <c r="Y35" s="39"/>
      <c r="Z35" s="55" t="s">
        <v>65</v>
      </c>
      <c r="AA35" s="38"/>
      <c r="AB35" s="39"/>
      <c r="AC35" s="43"/>
      <c r="AD35" s="43"/>
      <c r="AE35" s="43"/>
    </row>
    <row r="36" customFormat="false" ht="33.15" hidden="false" customHeight="true" outlineLevel="0" collapsed="false">
      <c r="A36" s="33"/>
      <c r="B36" s="33"/>
      <c r="C36" s="33"/>
      <c r="D36" s="33"/>
      <c r="E36" s="33"/>
      <c r="F36" s="36"/>
      <c r="G36" s="24" t="s">
        <v>66</v>
      </c>
      <c r="H36" s="102" t="str">
        <f aca="false">"&lt;"&amp;ROUND(RIGHT(H35,LEN(H35)-1)*81/1,2)&amp;" ppt"</f>
        <v>&lt;55.89 ppt</v>
      </c>
      <c r="I36" s="41"/>
      <c r="J36" s="103"/>
      <c r="K36" s="102" t="str">
        <f aca="false">"&lt;"&amp;ROUND(RIGHT(K35,LEN(K35)-1)*81/1000,2)&amp;" ppb"</f>
        <v>&lt;0.65 ppb</v>
      </c>
      <c r="L36" s="41"/>
      <c r="M36" s="103"/>
      <c r="N36" s="102" t="str">
        <f aca="false">ROUND(N35*1760/1000,2)&amp;" ppb"</f>
        <v>0.36 ppb</v>
      </c>
      <c r="O36" s="41" t="s">
        <v>39</v>
      </c>
      <c r="P36" s="103" t="str">
        <f aca="false">ROUND(P35*1760/1000,2)&amp;" ppb"</f>
        <v>0.34 ppb</v>
      </c>
      <c r="Q36" s="102" t="str">
        <f aca="false">ROUND(Q35*246/1,2)&amp;" ppt"</f>
        <v>194.36 ppt</v>
      </c>
      <c r="R36" s="41" t="s">
        <v>39</v>
      </c>
      <c r="S36" s="103" t="str">
        <f aca="false">ROUND(S35*246/1,2)&amp;" ppt"</f>
        <v>132.23 ppt</v>
      </c>
      <c r="T36" s="102" t="str">
        <f aca="false">"&lt;"&amp;ROUND(RIGHT(T35,LEN(T35)-1)*32300/1000,2)&amp;" ppb"</f>
        <v>&lt;71.38 ppb</v>
      </c>
      <c r="U36" s="41"/>
      <c r="V36" s="46"/>
      <c r="W36" s="45"/>
      <c r="X36" s="41"/>
      <c r="Y36" s="46"/>
      <c r="Z36" s="45"/>
      <c r="AA36" s="41"/>
      <c r="AB36" s="46"/>
      <c r="AC36" s="47"/>
      <c r="AD36" s="41"/>
      <c r="AE36" s="48"/>
    </row>
    <row r="37" customFormat="false" ht="34.3" hidden="false" customHeight="true" outlineLevel="0" collapsed="false">
      <c r="A37" s="33"/>
      <c r="B37" s="33"/>
      <c r="C37" s="49"/>
      <c r="D37" s="33"/>
      <c r="E37" s="33"/>
      <c r="F37" s="36"/>
      <c r="G37" s="24" t="s">
        <v>28</v>
      </c>
      <c r="H37" s="51" t="s">
        <v>40</v>
      </c>
      <c r="I37" s="51"/>
      <c r="J37" s="51"/>
      <c r="K37" s="25"/>
      <c r="L37" s="26" t="s">
        <v>41</v>
      </c>
      <c r="M37" s="27"/>
      <c r="N37" s="52"/>
      <c r="O37" s="26" t="s">
        <v>42</v>
      </c>
      <c r="P37" s="53"/>
      <c r="Q37" s="52"/>
      <c r="R37" s="26" t="s">
        <v>43</v>
      </c>
      <c r="S37" s="53"/>
      <c r="T37" s="51"/>
      <c r="U37" s="51"/>
      <c r="V37" s="51"/>
      <c r="W37" s="28"/>
      <c r="X37" s="26"/>
      <c r="Y37" s="54"/>
      <c r="Z37" s="28"/>
      <c r="AA37" s="26"/>
      <c r="AB37" s="54"/>
      <c r="AC37" s="25"/>
      <c r="AD37" s="26"/>
      <c r="AE37" s="27"/>
    </row>
    <row r="38" customFormat="false" ht="34.3" hidden="false" customHeight="true" outlineLevel="0" collapsed="false">
      <c r="A38" s="33"/>
      <c r="B38" s="33"/>
      <c r="C38" s="49"/>
      <c r="D38" s="33"/>
      <c r="E38" s="33"/>
      <c r="F38" s="36"/>
      <c r="G38" s="24" t="s">
        <v>60</v>
      </c>
      <c r="H38" s="104" t="s">
        <v>67</v>
      </c>
      <c r="I38" s="105"/>
      <c r="J38" s="106"/>
      <c r="K38" s="40" t="n">
        <v>1.4843</v>
      </c>
      <c r="L38" s="107" t="s">
        <v>39</v>
      </c>
      <c r="M38" s="42" t="n">
        <v>1.784</v>
      </c>
      <c r="N38" s="55" t="s">
        <v>68</v>
      </c>
      <c r="O38" s="41"/>
      <c r="P38" s="39"/>
      <c r="Q38" s="55" t="s">
        <v>69</v>
      </c>
      <c r="R38" s="41"/>
      <c r="S38" s="39"/>
      <c r="T38" s="104"/>
      <c r="U38" s="105"/>
      <c r="V38" s="106"/>
      <c r="W38" s="45"/>
      <c r="X38" s="41"/>
      <c r="Y38" s="46"/>
      <c r="Z38" s="45"/>
      <c r="AA38" s="41"/>
      <c r="AB38" s="46"/>
      <c r="AC38" s="47"/>
      <c r="AD38" s="41"/>
      <c r="AE38" s="48"/>
    </row>
    <row r="39" customFormat="false" ht="34.3" hidden="false" customHeight="true" outlineLevel="0" collapsed="false">
      <c r="A39" s="58"/>
      <c r="B39" s="58"/>
      <c r="C39" s="59"/>
      <c r="D39" s="58"/>
      <c r="E39" s="58"/>
      <c r="F39" s="60"/>
      <c r="G39" s="24" t="s">
        <v>66</v>
      </c>
      <c r="H39" s="102" t="str">
        <f aca="false">"&lt;"&amp;ROUND(RIGHT(H38,LEN(H38)-1)*81/1000,2)&amp;" ppb"</f>
        <v>&lt;44.04 ppb</v>
      </c>
      <c r="I39" s="41"/>
      <c r="J39" s="103"/>
      <c r="K39" s="61"/>
      <c r="L39" s="57"/>
      <c r="M39" s="62"/>
      <c r="N39" s="37"/>
      <c r="O39" s="41"/>
      <c r="P39" s="39"/>
      <c r="Q39" s="102" t="str">
        <f aca="false">"&lt;"&amp;ROUND(RIGHT(Q38,LEN(Q38)-1)*246/1,2)&amp;" ppt"</f>
        <v>&lt;329.64 ppt</v>
      </c>
      <c r="R39" s="41"/>
      <c r="S39" s="46"/>
      <c r="T39" s="40"/>
      <c r="U39" s="57"/>
      <c r="V39" s="42"/>
      <c r="W39" s="45"/>
      <c r="X39" s="41"/>
      <c r="Y39" s="46"/>
      <c r="Z39" s="45"/>
      <c r="AA39" s="41"/>
      <c r="AB39" s="46"/>
      <c r="AC39" s="47"/>
      <c r="AD39" s="41"/>
      <c r="AE39" s="48"/>
    </row>
    <row r="40" customFormat="false" ht="42.4" hidden="false" customHeight="true" outlineLevel="0" collapsed="false">
      <c r="A40" s="108" t="s">
        <v>70</v>
      </c>
      <c r="B40" s="63" t="s">
        <v>71</v>
      </c>
      <c r="C40" s="109" t="s">
        <v>72</v>
      </c>
      <c r="D40" s="64" t="n">
        <v>23.748</v>
      </c>
      <c r="E40" s="65" t="s">
        <v>73</v>
      </c>
      <c r="F40" s="66" t="n">
        <v>44727</v>
      </c>
      <c r="G40" s="67" t="s">
        <v>28</v>
      </c>
      <c r="H40" s="25"/>
      <c r="I40" s="26" t="s">
        <v>29</v>
      </c>
      <c r="J40" s="27"/>
      <c r="K40" s="25"/>
      <c r="L40" s="26" t="s">
        <v>30</v>
      </c>
      <c r="M40" s="27"/>
      <c r="N40" s="25"/>
      <c r="O40" s="26" t="s">
        <v>31</v>
      </c>
      <c r="P40" s="27"/>
      <c r="Q40" s="25"/>
      <c r="R40" s="26" t="s">
        <v>32</v>
      </c>
      <c r="S40" s="27"/>
      <c r="T40" s="28"/>
      <c r="U40" s="26" t="s">
        <v>33</v>
      </c>
      <c r="V40" s="27"/>
      <c r="W40" s="25"/>
      <c r="X40" s="26" t="s">
        <v>34</v>
      </c>
      <c r="Y40" s="27"/>
      <c r="Z40" s="25"/>
      <c r="AA40" s="26" t="s">
        <v>35</v>
      </c>
      <c r="AB40" s="27"/>
      <c r="AC40" s="32" t="s">
        <v>36</v>
      </c>
      <c r="AD40" s="32"/>
      <c r="AE40" s="32"/>
      <c r="BM40" s="98"/>
      <c r="BN40" s="98"/>
      <c r="BO40" s="98"/>
      <c r="BP40" s="98"/>
      <c r="BQ40" s="98"/>
      <c r="BR40" s="98"/>
      <c r="BS40" s="98"/>
      <c r="BT40" s="98"/>
      <c r="BU40" s="98"/>
      <c r="BV40" s="98"/>
      <c r="BW40" s="98"/>
      <c r="BX40" s="98"/>
      <c r="BY40" s="98"/>
      <c r="BZ40" s="98"/>
      <c r="CA40" s="98"/>
      <c r="CB40" s="98"/>
      <c r="CC40" s="98"/>
      <c r="CD40" s="98"/>
      <c r="CE40" s="98"/>
      <c r="CF40" s="98"/>
      <c r="CG40" s="98"/>
      <c r="CH40" s="98"/>
      <c r="CI40" s="98"/>
      <c r="CJ40" s="98"/>
      <c r="CK40" s="98"/>
      <c r="CL40" s="98"/>
      <c r="CM40" s="98"/>
      <c r="CN40" s="98"/>
      <c r="CO40" s="98"/>
      <c r="CP40" s="98"/>
      <c r="CQ40" s="98"/>
      <c r="CR40" s="98"/>
      <c r="CS40" s="98"/>
      <c r="CT40" s="98"/>
      <c r="CU40" s="98"/>
      <c r="CV40" s="98"/>
      <c r="CW40" s="98"/>
      <c r="CX40" s="98"/>
      <c r="CY40" s="98"/>
      <c r="CZ40" s="98"/>
      <c r="DA40" s="98"/>
      <c r="DB40" s="98"/>
      <c r="DC40" s="98"/>
      <c r="DD40" s="98"/>
      <c r="DE40" s="98"/>
      <c r="DF40" s="98"/>
      <c r="DG40" s="98"/>
      <c r="DH40" s="98"/>
      <c r="DI40" s="98"/>
      <c r="DJ40" s="98"/>
      <c r="DK40" s="98"/>
      <c r="DL40" s="98"/>
      <c r="DM40" s="98"/>
      <c r="DN40" s="98"/>
      <c r="DO40" s="98"/>
      <c r="DP40" s="98"/>
      <c r="DQ40" s="98"/>
      <c r="DR40" s="98"/>
      <c r="DS40" s="98"/>
      <c r="DT40" s="98"/>
      <c r="DU40" s="98"/>
      <c r="DV40" s="98"/>
      <c r="DW40" s="98"/>
      <c r="DX40" s="98"/>
      <c r="DY40" s="98"/>
      <c r="DZ40" s="98"/>
      <c r="EA40" s="98"/>
      <c r="EB40" s="98"/>
      <c r="EC40" s="98"/>
      <c r="ED40" s="98"/>
      <c r="EE40" s="98"/>
      <c r="EF40" s="98"/>
      <c r="EG40" s="98"/>
      <c r="EH40" s="98"/>
      <c r="EI40" s="98"/>
      <c r="EJ40" s="98"/>
      <c r="EK40" s="98"/>
      <c r="EL40" s="98"/>
      <c r="EM40" s="98"/>
      <c r="EN40" s="98"/>
      <c r="EO40" s="98"/>
      <c r="EP40" s="98"/>
      <c r="EQ40" s="98"/>
      <c r="ER40" s="98"/>
      <c r="ES40" s="98"/>
      <c r="ET40" s="98"/>
      <c r="EU40" s="98"/>
      <c r="EV40" s="98"/>
      <c r="EW40" s="98"/>
      <c r="EX40" s="98"/>
      <c r="EY40" s="98"/>
      <c r="EZ40" s="98"/>
      <c r="FA40" s="98"/>
      <c r="FB40" s="98"/>
      <c r="FC40" s="98"/>
      <c r="FD40" s="98"/>
      <c r="FE40" s="98"/>
      <c r="FF40" s="98"/>
      <c r="FG40" s="98"/>
      <c r="FH40" s="98"/>
      <c r="FI40" s="98"/>
      <c r="FJ40" s="98"/>
      <c r="FK40" s="98"/>
      <c r="FL40" s="98"/>
      <c r="FM40" s="98"/>
      <c r="FN40" s="98"/>
      <c r="FO40" s="98"/>
      <c r="FP40" s="98"/>
      <c r="FQ40" s="98"/>
      <c r="FR40" s="98"/>
      <c r="FS40" s="98"/>
      <c r="FT40" s="98"/>
      <c r="FU40" s="98"/>
      <c r="FV40" s="98"/>
      <c r="FW40" s="98"/>
      <c r="FX40" s="98"/>
      <c r="FY40" s="98"/>
      <c r="FZ40" s="98"/>
      <c r="GA40" s="98"/>
      <c r="GB40" s="98"/>
      <c r="GC40" s="98"/>
      <c r="GD40" s="98"/>
      <c r="GE40" s="98"/>
      <c r="GF40" s="98"/>
      <c r="GG40" s="98"/>
      <c r="GH40" s="98"/>
      <c r="GI40" s="98"/>
      <c r="GJ40" s="98"/>
      <c r="GK40" s="98"/>
      <c r="GL40" s="98"/>
      <c r="GM40" s="98"/>
      <c r="GN40" s="98"/>
      <c r="GO40" s="98"/>
      <c r="GP40" s="98"/>
      <c r="GQ40" s="98"/>
      <c r="GR40" s="98"/>
      <c r="GS40" s="98"/>
      <c r="GT40" s="98"/>
      <c r="GU40" s="98"/>
      <c r="GV40" s="98"/>
      <c r="GW40" s="98"/>
      <c r="GX40" s="98"/>
      <c r="GY40" s="98"/>
      <c r="GZ40" s="98"/>
      <c r="HA40" s="98"/>
      <c r="HB40" s="98"/>
      <c r="HC40" s="98"/>
      <c r="HD40" s="98"/>
      <c r="HE40" s="98"/>
      <c r="HF40" s="98"/>
      <c r="HG40" s="98"/>
      <c r="HH40" s="98"/>
      <c r="HI40" s="98"/>
      <c r="HJ40" s="98"/>
      <c r="HK40" s="98"/>
      <c r="HL40" s="98"/>
      <c r="HM40" s="98"/>
      <c r="HN40" s="98"/>
      <c r="HO40" s="98"/>
      <c r="HP40" s="98"/>
      <c r="HQ40" s="98"/>
      <c r="HR40" s="98"/>
      <c r="HS40" s="98"/>
      <c r="HT40" s="98"/>
      <c r="HU40" s="98"/>
      <c r="HV40" s="98"/>
      <c r="HW40" s="98"/>
      <c r="HX40" s="98"/>
      <c r="HY40" s="98"/>
      <c r="HZ40" s="98"/>
      <c r="IA40" s="98"/>
      <c r="IB40" s="98"/>
      <c r="IC40" s="98"/>
      <c r="ID40" s="98"/>
      <c r="IE40" s="98"/>
      <c r="IF40" s="98"/>
      <c r="IG40" s="98"/>
      <c r="IH40" s="98"/>
      <c r="II40" s="98"/>
      <c r="IJ40" s="98"/>
      <c r="IK40" s="98"/>
      <c r="IL40" s="98"/>
      <c r="IM40" s="98"/>
      <c r="IN40" s="98"/>
      <c r="IO40" s="98"/>
      <c r="IP40" s="98"/>
      <c r="IQ40" s="98"/>
      <c r="IR40" s="98"/>
      <c r="IS40" s="98"/>
      <c r="IT40" s="98"/>
      <c r="IU40" s="98"/>
      <c r="IV40" s="98"/>
    </row>
    <row r="41" customFormat="false" ht="47.25" hidden="false" customHeight="true" outlineLevel="0" collapsed="false">
      <c r="A41" s="110" t="s">
        <v>74</v>
      </c>
      <c r="B41" s="68" t="s">
        <v>75</v>
      </c>
      <c r="C41" s="69"/>
      <c r="D41" s="70"/>
      <c r="E41" s="111" t="s">
        <v>76</v>
      </c>
      <c r="F41" s="71" t="n">
        <v>44754</v>
      </c>
      <c r="G41" s="67" t="s">
        <v>60</v>
      </c>
      <c r="H41" s="88" t="s">
        <v>77</v>
      </c>
      <c r="I41" s="76"/>
      <c r="J41" s="77"/>
      <c r="K41" s="75" t="n">
        <v>49.36</v>
      </c>
      <c r="L41" s="76" t="s">
        <v>39</v>
      </c>
      <c r="M41" s="77" t="n">
        <v>22.7</v>
      </c>
      <c r="N41" s="75" t="n">
        <v>1.801</v>
      </c>
      <c r="O41" s="76" t="s">
        <v>39</v>
      </c>
      <c r="P41" s="77" t="n">
        <v>0.5825</v>
      </c>
      <c r="Q41" s="88" t="s">
        <v>78</v>
      </c>
      <c r="R41" s="76"/>
      <c r="S41" s="77"/>
      <c r="T41" s="88" t="s">
        <v>79</v>
      </c>
      <c r="U41" s="76"/>
      <c r="V41" s="77"/>
      <c r="W41" s="88" t="s">
        <v>80</v>
      </c>
      <c r="X41" s="78"/>
      <c r="Y41" s="77"/>
      <c r="Z41" s="79" t="s">
        <v>80</v>
      </c>
      <c r="AA41" s="73"/>
      <c r="AB41" s="74"/>
      <c r="AC41" s="80"/>
      <c r="AD41" s="80"/>
      <c r="AE41" s="80"/>
    </row>
    <row r="42" customFormat="false" ht="33.15" hidden="false" customHeight="true" outlineLevel="0" collapsed="false">
      <c r="A42" s="112"/>
      <c r="B42" s="68" t="s">
        <v>81</v>
      </c>
      <c r="C42" s="68"/>
      <c r="D42" s="68"/>
      <c r="E42" s="68"/>
      <c r="F42" s="71"/>
      <c r="G42" s="67" t="s">
        <v>66</v>
      </c>
      <c r="H42" s="113" t="str">
        <f aca="false">"&lt;"&amp;ROUND(RIGHT(H41,LEN(H41)-1)*81/1,2)&amp;" ppt"</f>
        <v>&lt;27.54 ppt</v>
      </c>
      <c r="I42" s="76"/>
      <c r="J42" s="114"/>
      <c r="K42" s="113" t="str">
        <f aca="false">ROUND(K41*81/1000,2)&amp;" ppb"</f>
        <v>4 ppb</v>
      </c>
      <c r="L42" s="76" t="s">
        <v>39</v>
      </c>
      <c r="M42" s="114" t="str">
        <f aca="false">ROUND(M41*81/1000,2)&amp;" ppb"</f>
        <v>1.84 ppb</v>
      </c>
      <c r="N42" s="113" t="str">
        <f aca="false">ROUND(N41*1760/1000,2)&amp;" ppb"</f>
        <v>3.17 ppb</v>
      </c>
      <c r="O42" s="76" t="s">
        <v>39</v>
      </c>
      <c r="P42" s="114" t="str">
        <f aca="false">ROUND(P41*1760/1000,2)&amp;" ppb"</f>
        <v>1.03 ppb</v>
      </c>
      <c r="Q42" s="113" t="str">
        <f aca="false">"&lt;"&amp;ROUND(RIGHT(Q41,LEN(Q41)-1)*246/1000,2)&amp;" ppb"</f>
        <v>&lt;0.7 ppb</v>
      </c>
      <c r="R42" s="76"/>
      <c r="S42" s="83"/>
      <c r="T42" s="113" t="str">
        <f aca="false">"&lt;"&amp;ROUND(RIGHT(T41,LEN(T41)-1)*32300/1000,2)&amp;" ppb"</f>
        <v>&lt;392.77 ppb</v>
      </c>
      <c r="U42" s="76"/>
      <c r="V42" s="83"/>
      <c r="W42" s="82"/>
      <c r="X42" s="76"/>
      <c r="Y42" s="83"/>
      <c r="Z42" s="82"/>
      <c r="AA42" s="76"/>
      <c r="AB42" s="83"/>
      <c r="AC42" s="84"/>
      <c r="AD42" s="76"/>
      <c r="AE42" s="85"/>
    </row>
    <row r="43" customFormat="false" ht="34.3" hidden="false" customHeight="true" outlineLevel="0" collapsed="false">
      <c r="A43" s="68"/>
      <c r="B43" s="68"/>
      <c r="C43" s="86"/>
      <c r="D43" s="68"/>
      <c r="E43" s="68"/>
      <c r="F43" s="71"/>
      <c r="G43" s="67" t="s">
        <v>28</v>
      </c>
      <c r="H43" s="51" t="s">
        <v>40</v>
      </c>
      <c r="I43" s="51"/>
      <c r="J43" s="51"/>
      <c r="K43" s="25"/>
      <c r="L43" s="26" t="s">
        <v>41</v>
      </c>
      <c r="M43" s="27"/>
      <c r="N43" s="52"/>
      <c r="O43" s="26" t="s">
        <v>42</v>
      </c>
      <c r="P43" s="53"/>
      <c r="Q43" s="52"/>
      <c r="R43" s="26" t="s">
        <v>43</v>
      </c>
      <c r="S43" s="53"/>
      <c r="T43" s="51"/>
      <c r="U43" s="51"/>
      <c r="V43" s="51"/>
      <c r="W43" s="28"/>
      <c r="X43" s="26"/>
      <c r="Y43" s="54"/>
      <c r="Z43" s="28"/>
      <c r="AA43" s="26"/>
      <c r="AB43" s="54"/>
      <c r="AC43" s="25"/>
      <c r="AD43" s="26"/>
      <c r="AE43" s="27"/>
    </row>
    <row r="44" customFormat="false" ht="34.3" hidden="false" customHeight="true" outlineLevel="0" collapsed="false">
      <c r="A44" s="68"/>
      <c r="B44" s="68"/>
      <c r="C44" s="86"/>
      <c r="D44" s="68"/>
      <c r="E44" s="68"/>
      <c r="F44" s="71"/>
      <c r="G44" s="67" t="s">
        <v>60</v>
      </c>
      <c r="H44" s="115" t="n">
        <v>898.76</v>
      </c>
      <c r="I44" s="116" t="s">
        <v>39</v>
      </c>
      <c r="J44" s="117" t="n">
        <v>816.2</v>
      </c>
      <c r="K44" s="75" t="n">
        <v>5.6009</v>
      </c>
      <c r="L44" s="78" t="s">
        <v>39</v>
      </c>
      <c r="M44" s="77" t="n">
        <v>6.672</v>
      </c>
      <c r="N44" s="75" t="n">
        <v>0.60073</v>
      </c>
      <c r="O44" s="78" t="s">
        <v>39</v>
      </c>
      <c r="P44" s="77" t="n">
        <v>0.7339</v>
      </c>
      <c r="Q44" s="75" t="n">
        <v>8.496</v>
      </c>
      <c r="R44" s="78" t="s">
        <v>39</v>
      </c>
      <c r="S44" s="77" t="n">
        <v>3.278</v>
      </c>
      <c r="T44" s="118"/>
      <c r="U44" s="116"/>
      <c r="V44" s="119"/>
      <c r="W44" s="82"/>
      <c r="X44" s="76"/>
      <c r="Y44" s="83"/>
      <c r="Z44" s="82"/>
      <c r="AA44" s="76"/>
      <c r="AB44" s="83"/>
      <c r="AC44" s="84"/>
      <c r="AD44" s="76"/>
      <c r="AE44" s="85"/>
    </row>
    <row r="45" customFormat="false" ht="34.3" hidden="false" customHeight="true" outlineLevel="0" collapsed="false">
      <c r="A45" s="89"/>
      <c r="B45" s="89"/>
      <c r="C45" s="90"/>
      <c r="D45" s="89"/>
      <c r="E45" s="89"/>
      <c r="F45" s="91"/>
      <c r="G45" s="67" t="s">
        <v>66</v>
      </c>
      <c r="H45" s="113" t="str">
        <f aca="false">ROUND(H44*81/1000,2)&amp;" ppb"</f>
        <v>72.8 ppb</v>
      </c>
      <c r="I45" s="76" t="s">
        <v>39</v>
      </c>
      <c r="J45" s="114" t="str">
        <f aca="false">ROUND(J44*81/1000,2)&amp;" ppb"</f>
        <v>66.11 ppb</v>
      </c>
      <c r="K45" s="92"/>
      <c r="L45" s="78"/>
      <c r="M45" s="93"/>
      <c r="N45" s="72"/>
      <c r="O45" s="76"/>
      <c r="P45" s="74"/>
      <c r="Q45" s="113" t="str">
        <f aca="false">ROUND(Q44*246/1000,2)&amp;" ppb"</f>
        <v>2.09 ppb</v>
      </c>
      <c r="R45" s="76" t="s">
        <v>39</v>
      </c>
      <c r="S45" s="114" t="str">
        <f aca="false">ROUND(S44*246/1000,2)&amp;" ppb"</f>
        <v>0.81 ppb</v>
      </c>
      <c r="T45" s="75"/>
      <c r="U45" s="78"/>
      <c r="V45" s="77"/>
      <c r="W45" s="82"/>
      <c r="X45" s="76"/>
      <c r="Y45" s="83"/>
      <c r="Z45" s="82"/>
      <c r="AA45" s="76"/>
      <c r="AB45" s="83"/>
      <c r="AC45" s="84"/>
      <c r="AD45" s="76"/>
      <c r="AE45" s="85"/>
    </row>
    <row r="46" customFormat="false" ht="42.4" hidden="false" customHeight="true" outlineLevel="0" collapsed="false">
      <c r="A46" s="99" t="s">
        <v>82</v>
      </c>
      <c r="B46" s="120" t="s">
        <v>83</v>
      </c>
      <c r="C46" s="100" t="s">
        <v>84</v>
      </c>
      <c r="D46" s="22" t="n">
        <v>23.568</v>
      </c>
      <c r="E46" s="101" t="n">
        <v>240827</v>
      </c>
      <c r="F46" s="23" t="n">
        <v>45531</v>
      </c>
      <c r="G46" s="24" t="s">
        <v>28</v>
      </c>
      <c r="H46" s="25"/>
      <c r="I46" s="26" t="s">
        <v>29</v>
      </c>
      <c r="J46" s="27"/>
      <c r="K46" s="25"/>
      <c r="L46" s="26" t="s">
        <v>30</v>
      </c>
      <c r="M46" s="27"/>
      <c r="N46" s="25"/>
      <c r="O46" s="26" t="s">
        <v>31</v>
      </c>
      <c r="P46" s="27"/>
      <c r="Q46" s="25"/>
      <c r="R46" s="26" t="s">
        <v>32</v>
      </c>
      <c r="S46" s="27"/>
      <c r="T46" s="28"/>
      <c r="U46" s="26" t="s">
        <v>33</v>
      </c>
      <c r="V46" s="27"/>
      <c r="W46" s="25"/>
      <c r="X46" s="26" t="s">
        <v>34</v>
      </c>
      <c r="Y46" s="27"/>
      <c r="Z46" s="25"/>
      <c r="AA46" s="26" t="s">
        <v>35</v>
      </c>
      <c r="AB46" s="27"/>
      <c r="AC46" s="32" t="s">
        <v>36</v>
      </c>
      <c r="AD46" s="32"/>
      <c r="AE46" s="32"/>
      <c r="BM46" s="98"/>
      <c r="BN46" s="98"/>
      <c r="BO46" s="98"/>
      <c r="BP46" s="98"/>
      <c r="BQ46" s="98"/>
      <c r="BR46" s="98"/>
      <c r="BS46" s="98"/>
      <c r="BT46" s="98"/>
      <c r="BU46" s="98"/>
      <c r="BV46" s="98"/>
      <c r="BW46" s="98"/>
      <c r="BX46" s="98"/>
      <c r="BY46" s="98"/>
      <c r="BZ46" s="98"/>
      <c r="CA46" s="98"/>
      <c r="CB46" s="98"/>
      <c r="CC46" s="98"/>
      <c r="CD46" s="98"/>
      <c r="CE46" s="98"/>
      <c r="CF46" s="98"/>
      <c r="CG46" s="98"/>
      <c r="CH46" s="98"/>
      <c r="CI46" s="98"/>
      <c r="CJ46" s="98"/>
      <c r="CK46" s="98"/>
      <c r="CL46" s="98"/>
      <c r="CM46" s="98"/>
      <c r="CN46" s="98"/>
      <c r="CO46" s="98"/>
      <c r="CP46" s="98"/>
      <c r="CQ46" s="98"/>
      <c r="CR46" s="98"/>
      <c r="CS46" s="98"/>
      <c r="CT46" s="98"/>
      <c r="CU46" s="98"/>
      <c r="CV46" s="98"/>
      <c r="CW46" s="98"/>
      <c r="CX46" s="98"/>
      <c r="CY46" s="98"/>
      <c r="CZ46" s="98"/>
      <c r="DA46" s="98"/>
      <c r="DB46" s="98"/>
      <c r="DC46" s="98"/>
      <c r="DD46" s="98"/>
      <c r="DE46" s="98"/>
      <c r="DF46" s="98"/>
      <c r="DG46" s="98"/>
      <c r="DH46" s="98"/>
      <c r="DI46" s="98"/>
      <c r="DJ46" s="98"/>
      <c r="DK46" s="98"/>
      <c r="DL46" s="98"/>
      <c r="DM46" s="98"/>
      <c r="DN46" s="98"/>
      <c r="DO46" s="98"/>
      <c r="DP46" s="98"/>
      <c r="DQ46" s="98"/>
      <c r="DR46" s="98"/>
      <c r="DS46" s="98"/>
      <c r="DT46" s="98"/>
      <c r="DU46" s="98"/>
      <c r="DV46" s="98"/>
      <c r="DW46" s="98"/>
      <c r="DX46" s="98"/>
      <c r="DY46" s="98"/>
      <c r="DZ46" s="98"/>
      <c r="EA46" s="98"/>
      <c r="EB46" s="98"/>
      <c r="EC46" s="98"/>
      <c r="ED46" s="98"/>
      <c r="EE46" s="98"/>
      <c r="EF46" s="98"/>
      <c r="EG46" s="98"/>
      <c r="EH46" s="98"/>
      <c r="EI46" s="98"/>
      <c r="EJ46" s="98"/>
      <c r="EK46" s="98"/>
      <c r="EL46" s="98"/>
      <c r="EM46" s="98"/>
      <c r="EN46" s="98"/>
      <c r="EO46" s="98"/>
      <c r="EP46" s="98"/>
      <c r="EQ46" s="98"/>
      <c r="ER46" s="98"/>
      <c r="ES46" s="98"/>
      <c r="ET46" s="98"/>
      <c r="EU46" s="98"/>
      <c r="EV46" s="98"/>
      <c r="EW46" s="98"/>
      <c r="EX46" s="98"/>
      <c r="EY46" s="98"/>
      <c r="EZ46" s="98"/>
      <c r="FA46" s="98"/>
      <c r="FB46" s="98"/>
      <c r="FC46" s="98"/>
      <c r="FD46" s="98"/>
      <c r="FE46" s="98"/>
      <c r="FF46" s="98"/>
      <c r="FG46" s="98"/>
      <c r="FH46" s="98"/>
      <c r="FI46" s="98"/>
      <c r="FJ46" s="98"/>
      <c r="FK46" s="98"/>
      <c r="FL46" s="98"/>
      <c r="FM46" s="98"/>
      <c r="FN46" s="98"/>
      <c r="FO46" s="98"/>
      <c r="FP46" s="98"/>
      <c r="FQ46" s="98"/>
      <c r="FR46" s="98"/>
      <c r="FS46" s="98"/>
      <c r="FT46" s="98"/>
      <c r="FU46" s="98"/>
      <c r="FV46" s="98"/>
      <c r="FW46" s="98"/>
      <c r="FX46" s="98"/>
      <c r="FY46" s="98"/>
      <c r="FZ46" s="98"/>
      <c r="GA46" s="98"/>
      <c r="GB46" s="98"/>
      <c r="GC46" s="98"/>
      <c r="GD46" s="98"/>
      <c r="GE46" s="98"/>
      <c r="GF46" s="98"/>
      <c r="GG46" s="98"/>
      <c r="GH46" s="98"/>
      <c r="GI46" s="98"/>
      <c r="GJ46" s="98"/>
      <c r="GK46" s="98"/>
      <c r="GL46" s="98"/>
      <c r="GM46" s="98"/>
      <c r="GN46" s="98"/>
      <c r="GO46" s="98"/>
      <c r="GP46" s="98"/>
      <c r="GQ46" s="98"/>
      <c r="GR46" s="98"/>
      <c r="GS46" s="98"/>
      <c r="GT46" s="98"/>
      <c r="GU46" s="98"/>
      <c r="GV46" s="98"/>
      <c r="GW46" s="98"/>
      <c r="GX46" s="98"/>
      <c r="GY46" s="98"/>
      <c r="GZ46" s="98"/>
      <c r="HA46" s="98"/>
      <c r="HB46" s="98"/>
      <c r="HC46" s="98"/>
      <c r="HD46" s="98"/>
      <c r="HE46" s="98"/>
      <c r="HF46" s="98"/>
      <c r="HG46" s="98"/>
      <c r="HH46" s="98"/>
      <c r="HI46" s="98"/>
      <c r="HJ46" s="98"/>
      <c r="HK46" s="98"/>
      <c r="HL46" s="98"/>
      <c r="HM46" s="98"/>
      <c r="HN46" s="98"/>
      <c r="HO46" s="98"/>
      <c r="HP46" s="98"/>
      <c r="HQ46" s="98"/>
      <c r="HR46" s="98"/>
      <c r="HS46" s="98"/>
      <c r="HT46" s="98"/>
      <c r="HU46" s="98"/>
      <c r="HV46" s="98"/>
      <c r="HW46" s="98"/>
      <c r="HX46" s="98"/>
      <c r="HY46" s="98"/>
      <c r="HZ46" s="98"/>
      <c r="IA46" s="98"/>
      <c r="IB46" s="98"/>
      <c r="IC46" s="98"/>
      <c r="ID46" s="98"/>
      <c r="IE46" s="98"/>
      <c r="IF46" s="98"/>
      <c r="IG46" s="98"/>
      <c r="IH46" s="98"/>
      <c r="II46" s="98"/>
      <c r="IJ46" s="98"/>
      <c r="IK46" s="98"/>
      <c r="IL46" s="98"/>
      <c r="IM46" s="98"/>
      <c r="IN46" s="98"/>
      <c r="IO46" s="98"/>
      <c r="IP46" s="98"/>
      <c r="IQ46" s="98"/>
      <c r="IR46" s="98"/>
      <c r="IS46" s="98"/>
      <c r="IT46" s="98"/>
      <c r="IU46" s="98"/>
      <c r="IV46" s="98"/>
    </row>
    <row r="47" customFormat="false" ht="39.8" hidden="false" customHeight="true" outlineLevel="0" collapsed="false">
      <c r="A47" s="121" t="s">
        <v>85</v>
      </c>
      <c r="B47" s="122" t="s">
        <v>86</v>
      </c>
      <c r="C47" s="34"/>
      <c r="D47" s="35"/>
      <c r="E47" s="35"/>
      <c r="F47" s="36" t="n">
        <v>45551</v>
      </c>
      <c r="G47" s="24" t="s">
        <v>60</v>
      </c>
      <c r="H47" s="40" t="s">
        <v>87</v>
      </c>
      <c r="I47" s="123"/>
      <c r="J47" s="42"/>
      <c r="K47" s="40" t="n">
        <v>19.05</v>
      </c>
      <c r="L47" s="123" t="s">
        <v>39</v>
      </c>
      <c r="M47" s="42" t="n">
        <v>15.06</v>
      </c>
      <c r="N47" s="40" t="s">
        <v>88</v>
      </c>
      <c r="O47" s="57"/>
      <c r="P47" s="42"/>
      <c r="Q47" s="40" t="n">
        <v>1.164</v>
      </c>
      <c r="R47" s="123" t="s">
        <v>39</v>
      </c>
      <c r="S47" s="42" t="n">
        <v>1.413</v>
      </c>
      <c r="T47" s="40" t="n">
        <v>10.452</v>
      </c>
      <c r="U47" s="123" t="s">
        <v>39</v>
      </c>
      <c r="V47" s="42" t="n">
        <v>10.63</v>
      </c>
      <c r="W47" s="40" t="s">
        <v>89</v>
      </c>
      <c r="X47" s="57"/>
      <c r="Y47" s="42"/>
      <c r="Z47" s="40" t="s">
        <v>90</v>
      </c>
      <c r="AA47" s="57"/>
      <c r="AB47" s="42"/>
      <c r="AC47" s="43"/>
      <c r="AD47" s="43"/>
      <c r="AE47" s="43"/>
      <c r="BM47" s="98"/>
      <c r="BN47" s="98"/>
      <c r="BO47" s="98"/>
      <c r="BP47" s="98"/>
      <c r="BQ47" s="98"/>
      <c r="BR47" s="98"/>
      <c r="BS47" s="98"/>
      <c r="BT47" s="98"/>
      <c r="BU47" s="98"/>
      <c r="BV47" s="98"/>
      <c r="BW47" s="98"/>
      <c r="BX47" s="98"/>
      <c r="BY47" s="98"/>
      <c r="BZ47" s="98"/>
      <c r="CA47" s="98"/>
      <c r="CB47" s="98"/>
      <c r="CC47" s="98"/>
      <c r="CD47" s="98"/>
      <c r="CE47" s="98"/>
      <c r="CF47" s="98"/>
      <c r="CG47" s="98"/>
      <c r="CH47" s="98"/>
      <c r="CI47" s="98"/>
      <c r="CJ47" s="98"/>
      <c r="CK47" s="98"/>
      <c r="CL47" s="98"/>
      <c r="CM47" s="98"/>
      <c r="CN47" s="98"/>
      <c r="CO47" s="98"/>
      <c r="CP47" s="98"/>
      <c r="CQ47" s="98"/>
      <c r="CR47" s="98"/>
      <c r="CS47" s="98"/>
      <c r="CT47" s="98"/>
      <c r="CU47" s="98"/>
      <c r="CV47" s="98"/>
      <c r="CW47" s="98"/>
      <c r="CX47" s="98"/>
      <c r="CY47" s="98"/>
      <c r="CZ47" s="98"/>
      <c r="DA47" s="98"/>
      <c r="DB47" s="98"/>
      <c r="DC47" s="98"/>
      <c r="DD47" s="98"/>
      <c r="DE47" s="98"/>
      <c r="DF47" s="98"/>
      <c r="DG47" s="98"/>
      <c r="DH47" s="98"/>
      <c r="DI47" s="98"/>
      <c r="DJ47" s="98"/>
      <c r="DK47" s="98"/>
      <c r="DL47" s="98"/>
      <c r="DM47" s="98"/>
      <c r="DN47" s="98"/>
      <c r="DO47" s="98"/>
      <c r="DP47" s="98"/>
      <c r="DQ47" s="98"/>
      <c r="DR47" s="98"/>
      <c r="DS47" s="98"/>
      <c r="DT47" s="98"/>
      <c r="DU47" s="98"/>
      <c r="DV47" s="98"/>
      <c r="DW47" s="98"/>
      <c r="DX47" s="98"/>
      <c r="DY47" s="98"/>
      <c r="DZ47" s="98"/>
      <c r="EA47" s="98"/>
      <c r="EB47" s="98"/>
      <c r="EC47" s="98"/>
      <c r="ED47" s="98"/>
      <c r="EE47" s="98"/>
      <c r="EF47" s="98"/>
      <c r="EG47" s="98"/>
      <c r="EH47" s="98"/>
      <c r="EI47" s="98"/>
      <c r="EJ47" s="98"/>
      <c r="EK47" s="98"/>
      <c r="EL47" s="98"/>
      <c r="EM47" s="98"/>
      <c r="EN47" s="98"/>
      <c r="EO47" s="98"/>
      <c r="EP47" s="98"/>
      <c r="EQ47" s="98"/>
      <c r="ER47" s="98"/>
      <c r="ES47" s="98"/>
      <c r="ET47" s="98"/>
      <c r="EU47" s="98"/>
      <c r="EV47" s="98"/>
      <c r="EW47" s="98"/>
      <c r="EX47" s="98"/>
      <c r="EY47" s="98"/>
      <c r="EZ47" s="98"/>
      <c r="FA47" s="98"/>
      <c r="FB47" s="98"/>
      <c r="FC47" s="98"/>
      <c r="FD47" s="98"/>
      <c r="FE47" s="98"/>
      <c r="FF47" s="98"/>
      <c r="FG47" s="98"/>
      <c r="FH47" s="98"/>
      <c r="FI47" s="98"/>
      <c r="FJ47" s="98"/>
      <c r="FK47" s="98"/>
      <c r="FL47" s="98"/>
      <c r="FM47" s="98"/>
      <c r="FN47" s="98"/>
      <c r="FO47" s="98"/>
      <c r="FP47" s="98"/>
      <c r="FQ47" s="98"/>
      <c r="FR47" s="98"/>
      <c r="FS47" s="98"/>
      <c r="FT47" s="98"/>
      <c r="FU47" s="98"/>
      <c r="FV47" s="98"/>
      <c r="FW47" s="98"/>
      <c r="FX47" s="98"/>
      <c r="FY47" s="98"/>
      <c r="FZ47" s="98"/>
      <c r="GA47" s="98"/>
      <c r="GB47" s="98"/>
      <c r="GC47" s="98"/>
      <c r="GD47" s="98"/>
      <c r="GE47" s="98"/>
      <c r="GF47" s="98"/>
      <c r="GG47" s="98"/>
      <c r="GH47" s="98"/>
      <c r="GI47" s="98"/>
      <c r="GJ47" s="98"/>
      <c r="GK47" s="98"/>
      <c r="GL47" s="98"/>
      <c r="GM47" s="98"/>
      <c r="GN47" s="98"/>
      <c r="GO47" s="98"/>
      <c r="GP47" s="98"/>
      <c r="GQ47" s="98"/>
      <c r="GR47" s="98"/>
      <c r="GS47" s="98"/>
      <c r="GT47" s="98"/>
      <c r="GU47" s="98"/>
      <c r="GV47" s="98"/>
      <c r="GW47" s="98"/>
      <c r="GX47" s="98"/>
      <c r="GY47" s="98"/>
      <c r="GZ47" s="98"/>
      <c r="HA47" s="98"/>
      <c r="HB47" s="98"/>
      <c r="HC47" s="98"/>
      <c r="HD47" s="98"/>
      <c r="HE47" s="98"/>
      <c r="HF47" s="98"/>
      <c r="HG47" s="98"/>
      <c r="HH47" s="98"/>
      <c r="HI47" s="98"/>
      <c r="HJ47" s="98"/>
      <c r="HK47" s="98"/>
      <c r="HL47" s="98"/>
      <c r="HM47" s="98"/>
      <c r="HN47" s="98"/>
      <c r="HO47" s="98"/>
      <c r="HP47" s="98"/>
      <c r="HQ47" s="98"/>
      <c r="HR47" s="98"/>
      <c r="HS47" s="98"/>
      <c r="HT47" s="98"/>
      <c r="HU47" s="98"/>
      <c r="HV47" s="98"/>
      <c r="HW47" s="98"/>
      <c r="HX47" s="98"/>
      <c r="HY47" s="98"/>
      <c r="HZ47" s="98"/>
      <c r="IA47" s="98"/>
      <c r="IB47" s="98"/>
      <c r="IC47" s="98"/>
      <c r="ID47" s="98"/>
      <c r="IE47" s="98"/>
      <c r="IF47" s="98"/>
      <c r="IG47" s="98"/>
      <c r="IH47" s="98"/>
      <c r="II47" s="98"/>
      <c r="IJ47" s="98"/>
      <c r="IK47" s="98"/>
      <c r="IL47" s="98"/>
      <c r="IM47" s="98"/>
      <c r="IN47" s="98"/>
      <c r="IO47" s="98"/>
      <c r="IP47" s="98"/>
      <c r="IQ47" s="98"/>
      <c r="IR47" s="98"/>
      <c r="IS47" s="98"/>
      <c r="IT47" s="98"/>
      <c r="IU47" s="98"/>
      <c r="IV47" s="98"/>
    </row>
    <row r="48" customFormat="false" ht="38.1" hidden="false" customHeight="true" outlineLevel="0" collapsed="false">
      <c r="A48" s="122"/>
      <c r="B48" s="122"/>
      <c r="C48" s="122"/>
      <c r="D48" s="122"/>
      <c r="E48" s="33"/>
      <c r="F48" s="36"/>
      <c r="G48" s="24" t="s">
        <v>66</v>
      </c>
      <c r="H48" s="102" t="str">
        <f aca="false">"&lt;"&amp;ROUND(RIGHT(H47,LEN(H47)-1)*81/1,2)&amp;" ppt"</f>
        <v>&lt;22.68 ppt</v>
      </c>
      <c r="I48" s="123"/>
      <c r="J48" s="103"/>
      <c r="K48" s="102" t="str">
        <f aca="false">ROUND(K47*81/1000,2)&amp;" ppb"</f>
        <v>1.54 ppb</v>
      </c>
      <c r="L48" s="41" t="s">
        <v>39</v>
      </c>
      <c r="M48" s="103" t="str">
        <f aca="false">ROUND(M47*81/1000,2)&amp;" ppb"</f>
        <v>1.22 ppb</v>
      </c>
      <c r="N48" s="102" t="str">
        <f aca="false">"&lt;"&amp;ROUND(RIGHT(N47,LEN(N47)-1)*1760/1000,2)&amp;" ppb"</f>
        <v>&lt;0.95 ppb</v>
      </c>
      <c r="O48" s="41"/>
      <c r="P48" s="124" t="s">
        <v>91</v>
      </c>
      <c r="Q48" s="102" t="str">
        <f aca="false">ROUND(Q47*246/1000,2)&amp;" ppb"</f>
        <v>0.29 ppb</v>
      </c>
      <c r="R48" s="41" t="s">
        <v>39</v>
      </c>
      <c r="S48" s="103" t="str">
        <f aca="false">ROUND(S47*246/1000,2)&amp;" ppb"</f>
        <v>0.35 ppb</v>
      </c>
      <c r="T48" s="102" t="str">
        <f aca="false">ROUND(T47*32300/1000,2)&amp;" ppb"</f>
        <v>337.6 ppb</v>
      </c>
      <c r="U48" s="41" t="s">
        <v>39</v>
      </c>
      <c r="V48" s="103" t="str">
        <f aca="false">ROUND(V47*32300/1000,2)&amp;" ppb"</f>
        <v>343.35 ppb</v>
      </c>
      <c r="W48" s="45"/>
      <c r="X48" s="123"/>
      <c r="Y48" s="46"/>
      <c r="Z48" s="45"/>
      <c r="AA48" s="123"/>
      <c r="AB48" s="46"/>
      <c r="AC48" s="47"/>
      <c r="AD48" s="123"/>
      <c r="AE48" s="48"/>
      <c r="BM48" s="98"/>
      <c r="BN48" s="98"/>
      <c r="BO48" s="98"/>
      <c r="BP48" s="98"/>
      <c r="BQ48" s="98"/>
      <c r="BR48" s="98"/>
      <c r="BS48" s="98"/>
      <c r="BT48" s="98"/>
      <c r="BU48" s="98"/>
      <c r="BV48" s="98"/>
      <c r="BW48" s="98"/>
      <c r="BX48" s="98"/>
      <c r="BY48" s="98"/>
      <c r="BZ48" s="98"/>
      <c r="CA48" s="98"/>
      <c r="CB48" s="98"/>
      <c r="CC48" s="98"/>
      <c r="CD48" s="98"/>
      <c r="CE48" s="98"/>
      <c r="CF48" s="98"/>
      <c r="CG48" s="98"/>
      <c r="CH48" s="98"/>
      <c r="CI48" s="98"/>
      <c r="CJ48" s="98"/>
      <c r="CK48" s="98"/>
      <c r="CL48" s="98"/>
      <c r="CM48" s="98"/>
      <c r="CN48" s="98"/>
      <c r="CO48" s="98"/>
      <c r="CP48" s="98"/>
      <c r="CQ48" s="98"/>
      <c r="CR48" s="98"/>
      <c r="CS48" s="98"/>
      <c r="CT48" s="98"/>
      <c r="CU48" s="98"/>
      <c r="CV48" s="98"/>
      <c r="CW48" s="98"/>
      <c r="CX48" s="98"/>
      <c r="CY48" s="98"/>
      <c r="CZ48" s="98"/>
      <c r="DA48" s="98"/>
      <c r="DB48" s="98"/>
      <c r="DC48" s="98"/>
      <c r="DD48" s="98"/>
      <c r="DE48" s="98"/>
      <c r="DF48" s="98"/>
      <c r="DG48" s="98"/>
      <c r="DH48" s="98"/>
      <c r="DI48" s="98"/>
      <c r="DJ48" s="98"/>
      <c r="DK48" s="98"/>
      <c r="DL48" s="98"/>
      <c r="DM48" s="98"/>
      <c r="DN48" s="98"/>
      <c r="DO48" s="98"/>
      <c r="DP48" s="98"/>
      <c r="DQ48" s="98"/>
      <c r="DR48" s="98"/>
      <c r="DS48" s="98"/>
      <c r="DT48" s="98"/>
      <c r="DU48" s="98"/>
      <c r="DV48" s="98"/>
      <c r="DW48" s="98"/>
      <c r="DX48" s="98"/>
      <c r="DY48" s="98"/>
      <c r="DZ48" s="98"/>
      <c r="EA48" s="98"/>
      <c r="EB48" s="98"/>
      <c r="EC48" s="98"/>
      <c r="ED48" s="98"/>
      <c r="EE48" s="98"/>
      <c r="EF48" s="98"/>
      <c r="EG48" s="98"/>
      <c r="EH48" s="98"/>
      <c r="EI48" s="98"/>
      <c r="EJ48" s="98"/>
      <c r="EK48" s="98"/>
      <c r="EL48" s="98"/>
      <c r="EM48" s="98"/>
      <c r="EN48" s="98"/>
      <c r="EO48" s="98"/>
      <c r="EP48" s="98"/>
      <c r="EQ48" s="98"/>
      <c r="ER48" s="98"/>
      <c r="ES48" s="98"/>
      <c r="ET48" s="98"/>
      <c r="EU48" s="98"/>
      <c r="EV48" s="98"/>
      <c r="EW48" s="98"/>
      <c r="EX48" s="98"/>
      <c r="EY48" s="98"/>
      <c r="EZ48" s="98"/>
      <c r="FA48" s="98"/>
      <c r="FB48" s="98"/>
      <c r="FC48" s="98"/>
      <c r="FD48" s="98"/>
      <c r="FE48" s="98"/>
      <c r="FF48" s="98"/>
      <c r="FG48" s="98"/>
      <c r="FH48" s="98"/>
      <c r="FI48" s="98"/>
      <c r="FJ48" s="98"/>
      <c r="FK48" s="98"/>
      <c r="FL48" s="98"/>
      <c r="FM48" s="98"/>
      <c r="FN48" s="98"/>
      <c r="FO48" s="98"/>
      <c r="FP48" s="98"/>
      <c r="FQ48" s="98"/>
      <c r="FR48" s="98"/>
      <c r="FS48" s="98"/>
      <c r="FT48" s="98"/>
      <c r="FU48" s="98"/>
      <c r="FV48" s="98"/>
      <c r="FW48" s="98"/>
      <c r="FX48" s="98"/>
      <c r="FY48" s="98"/>
      <c r="FZ48" s="98"/>
      <c r="GA48" s="98"/>
      <c r="GB48" s="98"/>
      <c r="GC48" s="98"/>
      <c r="GD48" s="98"/>
      <c r="GE48" s="98"/>
      <c r="GF48" s="98"/>
      <c r="GG48" s="98"/>
      <c r="GH48" s="98"/>
      <c r="GI48" s="98"/>
      <c r="GJ48" s="98"/>
      <c r="GK48" s="98"/>
      <c r="GL48" s="98"/>
      <c r="GM48" s="98"/>
      <c r="GN48" s="98"/>
      <c r="GO48" s="98"/>
      <c r="GP48" s="98"/>
      <c r="GQ48" s="98"/>
      <c r="GR48" s="98"/>
      <c r="GS48" s="98"/>
      <c r="GT48" s="98"/>
      <c r="GU48" s="98"/>
      <c r="GV48" s="98"/>
      <c r="GW48" s="98"/>
      <c r="GX48" s="98"/>
      <c r="GY48" s="98"/>
      <c r="GZ48" s="98"/>
      <c r="HA48" s="98"/>
      <c r="HB48" s="98"/>
      <c r="HC48" s="98"/>
      <c r="HD48" s="98"/>
      <c r="HE48" s="98"/>
      <c r="HF48" s="98"/>
      <c r="HG48" s="98"/>
      <c r="HH48" s="98"/>
      <c r="HI48" s="98"/>
      <c r="HJ48" s="98"/>
      <c r="HK48" s="98"/>
      <c r="HL48" s="98"/>
      <c r="HM48" s="98"/>
      <c r="HN48" s="98"/>
      <c r="HO48" s="98"/>
      <c r="HP48" s="98"/>
      <c r="HQ48" s="98"/>
      <c r="HR48" s="98"/>
      <c r="HS48" s="98"/>
      <c r="HT48" s="98"/>
      <c r="HU48" s="98"/>
      <c r="HV48" s="98"/>
      <c r="HW48" s="98"/>
      <c r="HX48" s="98"/>
      <c r="HY48" s="98"/>
      <c r="HZ48" s="98"/>
      <c r="IA48" s="98"/>
      <c r="IB48" s="98"/>
      <c r="IC48" s="98"/>
      <c r="ID48" s="98"/>
      <c r="IE48" s="98"/>
      <c r="IF48" s="98"/>
      <c r="IG48" s="98"/>
      <c r="IH48" s="98"/>
      <c r="II48" s="98"/>
      <c r="IJ48" s="98"/>
      <c r="IK48" s="98"/>
      <c r="IL48" s="98"/>
      <c r="IM48" s="98"/>
      <c r="IN48" s="98"/>
      <c r="IO48" s="98"/>
      <c r="IP48" s="98"/>
      <c r="IQ48" s="98"/>
      <c r="IR48" s="98"/>
      <c r="IS48" s="98"/>
      <c r="IT48" s="98"/>
      <c r="IU48" s="98"/>
      <c r="IV48" s="98"/>
    </row>
    <row r="49" customFormat="false" ht="34.3" hidden="false" customHeight="true" outlineLevel="0" collapsed="false">
      <c r="A49" s="122"/>
      <c r="B49" s="122"/>
      <c r="C49" s="49"/>
      <c r="D49" s="122"/>
      <c r="E49" s="122"/>
      <c r="F49" s="36"/>
      <c r="G49" s="24" t="s">
        <v>28</v>
      </c>
      <c r="H49" s="51" t="s">
        <v>92</v>
      </c>
      <c r="I49" s="51"/>
      <c r="J49" s="51"/>
      <c r="K49" s="25"/>
      <c r="L49" s="26" t="s">
        <v>93</v>
      </c>
      <c r="M49" s="27"/>
      <c r="N49" s="52"/>
      <c r="O49" s="26" t="s">
        <v>42</v>
      </c>
      <c r="P49" s="53"/>
      <c r="Q49" s="52"/>
      <c r="R49" s="26" t="s">
        <v>94</v>
      </c>
      <c r="S49" s="53"/>
      <c r="T49" s="51"/>
      <c r="U49" s="51"/>
      <c r="V49" s="51"/>
      <c r="W49" s="28"/>
      <c r="X49" s="26"/>
      <c r="Y49" s="54"/>
      <c r="Z49" s="28"/>
      <c r="AA49" s="26"/>
      <c r="AB49" s="54"/>
      <c r="AC49" s="25"/>
      <c r="AD49" s="26"/>
      <c r="AE49" s="27"/>
      <c r="BM49" s="98"/>
      <c r="BN49" s="98"/>
      <c r="BO49" s="98"/>
      <c r="BP49" s="98"/>
      <c r="BQ49" s="98"/>
      <c r="BR49" s="98"/>
      <c r="BS49" s="98"/>
      <c r="BT49" s="98"/>
      <c r="BU49" s="98"/>
      <c r="BV49" s="98"/>
      <c r="BW49" s="98"/>
      <c r="BX49" s="98"/>
      <c r="BY49" s="98"/>
      <c r="BZ49" s="98"/>
      <c r="CA49" s="98"/>
      <c r="CB49" s="98"/>
      <c r="CC49" s="98"/>
      <c r="CD49" s="98"/>
      <c r="CE49" s="98"/>
      <c r="CF49" s="98"/>
      <c r="CG49" s="98"/>
      <c r="CH49" s="98"/>
      <c r="CI49" s="98"/>
      <c r="CJ49" s="98"/>
      <c r="CK49" s="98"/>
      <c r="CL49" s="98"/>
      <c r="CM49" s="98"/>
      <c r="CN49" s="98"/>
      <c r="CO49" s="98"/>
      <c r="CP49" s="98"/>
      <c r="CQ49" s="98"/>
      <c r="CR49" s="98"/>
      <c r="CS49" s="98"/>
      <c r="CT49" s="98"/>
      <c r="CU49" s="98"/>
      <c r="CV49" s="98"/>
      <c r="CW49" s="98"/>
      <c r="CX49" s="98"/>
      <c r="CY49" s="98"/>
      <c r="CZ49" s="98"/>
      <c r="DA49" s="98"/>
      <c r="DB49" s="98"/>
      <c r="DC49" s="98"/>
      <c r="DD49" s="98"/>
      <c r="DE49" s="98"/>
      <c r="DF49" s="98"/>
      <c r="DG49" s="98"/>
      <c r="DH49" s="98"/>
      <c r="DI49" s="98"/>
      <c r="DJ49" s="98"/>
      <c r="DK49" s="98"/>
      <c r="DL49" s="98"/>
      <c r="DM49" s="98"/>
      <c r="DN49" s="98"/>
      <c r="DO49" s="98"/>
      <c r="DP49" s="98"/>
      <c r="DQ49" s="98"/>
      <c r="DR49" s="98"/>
      <c r="DS49" s="98"/>
      <c r="DT49" s="98"/>
      <c r="DU49" s="98"/>
      <c r="DV49" s="98"/>
      <c r="DW49" s="98"/>
      <c r="DX49" s="98"/>
      <c r="DY49" s="98"/>
      <c r="DZ49" s="98"/>
      <c r="EA49" s="98"/>
      <c r="EB49" s="98"/>
      <c r="EC49" s="98"/>
      <c r="ED49" s="98"/>
      <c r="EE49" s="98"/>
      <c r="EF49" s="98"/>
      <c r="EG49" s="98"/>
      <c r="EH49" s="98"/>
      <c r="EI49" s="98"/>
      <c r="EJ49" s="98"/>
      <c r="EK49" s="98"/>
      <c r="EL49" s="98"/>
      <c r="EM49" s="98"/>
      <c r="EN49" s="98"/>
      <c r="EO49" s="98"/>
      <c r="EP49" s="98"/>
      <c r="EQ49" s="98"/>
      <c r="ER49" s="98"/>
      <c r="ES49" s="98"/>
      <c r="ET49" s="98"/>
      <c r="EU49" s="98"/>
      <c r="EV49" s="98"/>
      <c r="EW49" s="98"/>
      <c r="EX49" s="98"/>
      <c r="EY49" s="98"/>
      <c r="EZ49" s="98"/>
      <c r="FA49" s="98"/>
      <c r="FB49" s="98"/>
      <c r="FC49" s="98"/>
      <c r="FD49" s="98"/>
      <c r="FE49" s="98"/>
      <c r="FF49" s="98"/>
      <c r="FG49" s="98"/>
      <c r="FH49" s="98"/>
      <c r="FI49" s="98"/>
      <c r="FJ49" s="98"/>
      <c r="FK49" s="98"/>
      <c r="FL49" s="98"/>
      <c r="FM49" s="98"/>
      <c r="FN49" s="98"/>
      <c r="FO49" s="98"/>
      <c r="FP49" s="98"/>
      <c r="FQ49" s="98"/>
      <c r="FR49" s="98"/>
      <c r="FS49" s="98"/>
      <c r="FT49" s="98"/>
      <c r="FU49" s="98"/>
      <c r="FV49" s="98"/>
      <c r="FW49" s="98"/>
      <c r="FX49" s="98"/>
      <c r="FY49" s="98"/>
      <c r="FZ49" s="98"/>
      <c r="GA49" s="98"/>
      <c r="GB49" s="98"/>
      <c r="GC49" s="98"/>
      <c r="GD49" s="98"/>
      <c r="GE49" s="98"/>
      <c r="GF49" s="98"/>
      <c r="GG49" s="98"/>
      <c r="GH49" s="98"/>
      <c r="GI49" s="98"/>
      <c r="GJ49" s="98"/>
      <c r="GK49" s="98"/>
      <c r="GL49" s="98"/>
      <c r="GM49" s="98"/>
      <c r="GN49" s="98"/>
      <c r="GO49" s="98"/>
      <c r="GP49" s="98"/>
      <c r="GQ49" s="98"/>
      <c r="GR49" s="98"/>
      <c r="GS49" s="98"/>
      <c r="GT49" s="98"/>
      <c r="GU49" s="98"/>
      <c r="GV49" s="98"/>
      <c r="GW49" s="98"/>
      <c r="GX49" s="98"/>
      <c r="GY49" s="98"/>
      <c r="GZ49" s="98"/>
      <c r="HA49" s="98"/>
      <c r="HB49" s="98"/>
      <c r="HC49" s="98"/>
      <c r="HD49" s="98"/>
      <c r="HE49" s="98"/>
      <c r="HF49" s="98"/>
      <c r="HG49" s="98"/>
      <c r="HH49" s="98"/>
      <c r="HI49" s="98"/>
      <c r="HJ49" s="98"/>
      <c r="HK49" s="98"/>
      <c r="HL49" s="98"/>
      <c r="HM49" s="98"/>
      <c r="HN49" s="98"/>
      <c r="HO49" s="98"/>
      <c r="HP49" s="98"/>
      <c r="HQ49" s="98"/>
      <c r="HR49" s="98"/>
      <c r="HS49" s="98"/>
      <c r="HT49" s="98"/>
      <c r="HU49" s="98"/>
      <c r="HV49" s="98"/>
      <c r="HW49" s="98"/>
      <c r="HX49" s="98"/>
      <c r="HY49" s="98"/>
      <c r="HZ49" s="98"/>
      <c r="IA49" s="98"/>
      <c r="IB49" s="98"/>
      <c r="IC49" s="98"/>
      <c r="ID49" s="98"/>
      <c r="IE49" s="98"/>
      <c r="IF49" s="98"/>
      <c r="IG49" s="98"/>
      <c r="IH49" s="98"/>
      <c r="II49" s="98"/>
      <c r="IJ49" s="98"/>
      <c r="IK49" s="98"/>
      <c r="IL49" s="98"/>
      <c r="IM49" s="98"/>
      <c r="IN49" s="98"/>
      <c r="IO49" s="98"/>
      <c r="IP49" s="98"/>
      <c r="IQ49" s="98"/>
      <c r="IR49" s="98"/>
      <c r="IS49" s="98"/>
      <c r="IT49" s="98"/>
      <c r="IU49" s="98"/>
      <c r="IV49" s="98"/>
    </row>
    <row r="50" customFormat="false" ht="34.3" hidden="false" customHeight="true" outlineLevel="0" collapsed="false">
      <c r="A50" s="122"/>
      <c r="B50" s="122"/>
      <c r="C50" s="49"/>
      <c r="D50" s="122"/>
      <c r="E50" s="122"/>
      <c r="F50" s="36"/>
      <c r="G50" s="24" t="s">
        <v>60</v>
      </c>
      <c r="H50" s="125" t="s">
        <v>95</v>
      </c>
      <c r="I50" s="105"/>
      <c r="J50" s="126"/>
      <c r="K50" s="40" t="s">
        <v>96</v>
      </c>
      <c r="L50" s="57"/>
      <c r="M50" s="42"/>
      <c r="N50" s="40" t="n">
        <v>0.8868</v>
      </c>
      <c r="O50" s="57" t="s">
        <v>39</v>
      </c>
      <c r="P50" s="42" t="n">
        <v>0.5706</v>
      </c>
      <c r="Q50" s="40" t="n">
        <v>2.572</v>
      </c>
      <c r="R50" s="57" t="s">
        <v>39</v>
      </c>
      <c r="S50" s="42" t="n">
        <v>2.351</v>
      </c>
      <c r="T50" s="125"/>
      <c r="U50" s="127"/>
      <c r="V50" s="126"/>
      <c r="W50" s="40"/>
      <c r="X50" s="57"/>
      <c r="Y50" s="42"/>
      <c r="Z50" s="45"/>
      <c r="AA50" s="123"/>
      <c r="AB50" s="46"/>
      <c r="AC50" s="47"/>
      <c r="AD50" s="123"/>
      <c r="AE50" s="48"/>
      <c r="BM50" s="98"/>
      <c r="BN50" s="98"/>
      <c r="BO50" s="98"/>
      <c r="BP50" s="98"/>
      <c r="BQ50" s="98"/>
      <c r="BR50" s="98"/>
      <c r="BS50" s="98"/>
      <c r="BT50" s="98"/>
      <c r="BU50" s="98"/>
      <c r="BV50" s="98"/>
      <c r="BW50" s="98"/>
      <c r="BX50" s="98"/>
      <c r="BY50" s="98"/>
      <c r="BZ50" s="98"/>
      <c r="CA50" s="98"/>
      <c r="CB50" s="98"/>
      <c r="CC50" s="98"/>
      <c r="CD50" s="98"/>
      <c r="CE50" s="98"/>
      <c r="CF50" s="98"/>
      <c r="CG50" s="98"/>
      <c r="CH50" s="98"/>
      <c r="CI50" s="98"/>
      <c r="CJ50" s="98"/>
      <c r="CK50" s="98"/>
      <c r="CL50" s="98"/>
      <c r="CM50" s="98"/>
      <c r="CN50" s="98"/>
      <c r="CO50" s="98"/>
      <c r="CP50" s="98"/>
      <c r="CQ50" s="98"/>
      <c r="CR50" s="98"/>
      <c r="CS50" s="98"/>
      <c r="CT50" s="98"/>
      <c r="CU50" s="98"/>
      <c r="CV50" s="98"/>
      <c r="CW50" s="98"/>
      <c r="CX50" s="98"/>
      <c r="CY50" s="98"/>
      <c r="CZ50" s="98"/>
      <c r="DA50" s="98"/>
      <c r="DB50" s="98"/>
      <c r="DC50" s="98"/>
      <c r="DD50" s="98"/>
      <c r="DE50" s="98"/>
      <c r="DF50" s="98"/>
      <c r="DG50" s="98"/>
      <c r="DH50" s="98"/>
      <c r="DI50" s="98"/>
      <c r="DJ50" s="98"/>
      <c r="DK50" s="98"/>
      <c r="DL50" s="98"/>
      <c r="DM50" s="98"/>
      <c r="DN50" s="98"/>
      <c r="DO50" s="98"/>
      <c r="DP50" s="98"/>
      <c r="DQ50" s="98"/>
      <c r="DR50" s="98"/>
      <c r="DS50" s="98"/>
      <c r="DT50" s="98"/>
      <c r="DU50" s="98"/>
      <c r="DV50" s="98"/>
      <c r="DW50" s="98"/>
      <c r="DX50" s="98"/>
      <c r="DY50" s="98"/>
      <c r="DZ50" s="98"/>
      <c r="EA50" s="98"/>
      <c r="EB50" s="98"/>
      <c r="EC50" s="98"/>
      <c r="ED50" s="98"/>
      <c r="EE50" s="98"/>
      <c r="EF50" s="98"/>
      <c r="EG50" s="98"/>
      <c r="EH50" s="98"/>
      <c r="EI50" s="98"/>
      <c r="EJ50" s="98"/>
      <c r="EK50" s="98"/>
      <c r="EL50" s="98"/>
      <c r="EM50" s="98"/>
      <c r="EN50" s="98"/>
      <c r="EO50" s="98"/>
      <c r="EP50" s="98"/>
      <c r="EQ50" s="98"/>
      <c r="ER50" s="98"/>
      <c r="ES50" s="98"/>
      <c r="ET50" s="98"/>
      <c r="EU50" s="98"/>
      <c r="EV50" s="98"/>
      <c r="EW50" s="98"/>
      <c r="EX50" s="98"/>
      <c r="EY50" s="98"/>
      <c r="EZ50" s="98"/>
      <c r="FA50" s="98"/>
      <c r="FB50" s="98"/>
      <c r="FC50" s="98"/>
      <c r="FD50" s="98"/>
      <c r="FE50" s="98"/>
      <c r="FF50" s="98"/>
      <c r="FG50" s="98"/>
      <c r="FH50" s="98"/>
      <c r="FI50" s="98"/>
      <c r="FJ50" s="98"/>
      <c r="FK50" s="98"/>
      <c r="FL50" s="98"/>
      <c r="FM50" s="98"/>
      <c r="FN50" s="98"/>
      <c r="FO50" s="98"/>
      <c r="FP50" s="98"/>
      <c r="FQ50" s="98"/>
      <c r="FR50" s="98"/>
      <c r="FS50" s="98"/>
      <c r="FT50" s="98"/>
      <c r="FU50" s="98"/>
      <c r="FV50" s="98"/>
      <c r="FW50" s="98"/>
      <c r="FX50" s="98"/>
      <c r="FY50" s="98"/>
      <c r="FZ50" s="98"/>
      <c r="GA50" s="98"/>
      <c r="GB50" s="98"/>
      <c r="GC50" s="98"/>
      <c r="GD50" s="98"/>
      <c r="GE50" s="98"/>
      <c r="GF50" s="98"/>
      <c r="GG50" s="98"/>
      <c r="GH50" s="98"/>
      <c r="GI50" s="98"/>
      <c r="GJ50" s="98"/>
      <c r="GK50" s="98"/>
      <c r="GL50" s="98"/>
      <c r="GM50" s="98"/>
      <c r="GN50" s="98"/>
      <c r="GO50" s="98"/>
      <c r="GP50" s="98"/>
      <c r="GQ50" s="98"/>
      <c r="GR50" s="98"/>
      <c r="GS50" s="98"/>
      <c r="GT50" s="98"/>
      <c r="GU50" s="98"/>
      <c r="GV50" s="98"/>
      <c r="GW50" s="98"/>
      <c r="GX50" s="98"/>
      <c r="GY50" s="98"/>
      <c r="GZ50" s="98"/>
      <c r="HA50" s="98"/>
      <c r="HB50" s="98"/>
      <c r="HC50" s="98"/>
      <c r="HD50" s="98"/>
      <c r="HE50" s="98"/>
      <c r="HF50" s="98"/>
      <c r="HG50" s="98"/>
      <c r="HH50" s="98"/>
      <c r="HI50" s="98"/>
      <c r="HJ50" s="98"/>
      <c r="HK50" s="98"/>
      <c r="HL50" s="98"/>
      <c r="HM50" s="98"/>
      <c r="HN50" s="98"/>
      <c r="HO50" s="98"/>
      <c r="HP50" s="98"/>
      <c r="HQ50" s="98"/>
      <c r="HR50" s="98"/>
      <c r="HS50" s="98"/>
      <c r="HT50" s="98"/>
      <c r="HU50" s="98"/>
      <c r="HV50" s="98"/>
      <c r="HW50" s="98"/>
      <c r="HX50" s="98"/>
      <c r="HY50" s="98"/>
      <c r="HZ50" s="98"/>
      <c r="IA50" s="98"/>
      <c r="IB50" s="98"/>
      <c r="IC50" s="98"/>
      <c r="ID50" s="98"/>
      <c r="IE50" s="98"/>
      <c r="IF50" s="98"/>
      <c r="IG50" s="98"/>
      <c r="IH50" s="98"/>
      <c r="II50" s="98"/>
      <c r="IJ50" s="98"/>
      <c r="IK50" s="98"/>
      <c r="IL50" s="98"/>
      <c r="IM50" s="98"/>
      <c r="IN50" s="98"/>
      <c r="IO50" s="98"/>
      <c r="IP50" s="98"/>
      <c r="IQ50" s="98"/>
      <c r="IR50" s="98"/>
      <c r="IS50" s="98"/>
      <c r="IT50" s="98"/>
      <c r="IU50" s="98"/>
      <c r="IV50" s="98"/>
    </row>
    <row r="51" customFormat="false" ht="34.3" hidden="false" customHeight="true" outlineLevel="0" collapsed="false">
      <c r="A51" s="58"/>
      <c r="B51" s="58"/>
      <c r="C51" s="59"/>
      <c r="D51" s="58"/>
      <c r="E51" s="58"/>
      <c r="F51" s="60"/>
      <c r="G51" s="24" t="s">
        <v>66</v>
      </c>
      <c r="H51" s="102" t="str">
        <f aca="false">"&lt;"&amp;ROUND(RIGHT(H50,LEN(H50)-1)*81/1000,2)&amp;" ppb"</f>
        <v>&lt;56.97 ppb</v>
      </c>
      <c r="I51" s="123"/>
      <c r="J51" s="103"/>
      <c r="K51" s="61"/>
      <c r="L51" s="57"/>
      <c r="M51" s="62"/>
      <c r="N51" s="37"/>
      <c r="O51" s="123"/>
      <c r="P51" s="39"/>
      <c r="Q51" s="102" t="str">
        <f aca="false">ROUND(Q50*246/1000,2)&amp;" ppb"</f>
        <v>0.63 ppb</v>
      </c>
      <c r="R51" s="41" t="s">
        <v>39</v>
      </c>
      <c r="S51" s="103" t="str">
        <f aca="false">ROUND(S50*246/1000,2)&amp;" ppb"</f>
        <v>0.58 ppb</v>
      </c>
      <c r="T51" s="102"/>
      <c r="U51" s="123"/>
      <c r="V51" s="103"/>
      <c r="W51" s="45"/>
      <c r="X51" s="123"/>
      <c r="Y51" s="46"/>
      <c r="Z51" s="45"/>
      <c r="AA51" s="123"/>
      <c r="AB51" s="46"/>
      <c r="AC51" s="47"/>
      <c r="AD51" s="123"/>
      <c r="AE51" s="48"/>
      <c r="BM51" s="98"/>
      <c r="BN51" s="98"/>
      <c r="BO51" s="98"/>
      <c r="BP51" s="98"/>
      <c r="BQ51" s="98"/>
      <c r="BR51" s="98"/>
      <c r="BS51" s="98"/>
      <c r="BT51" s="98"/>
      <c r="BU51" s="98"/>
      <c r="BV51" s="98"/>
      <c r="BW51" s="98"/>
      <c r="BX51" s="98"/>
      <c r="BY51" s="98"/>
      <c r="BZ51" s="98"/>
      <c r="CA51" s="98"/>
      <c r="CB51" s="98"/>
      <c r="CC51" s="98"/>
      <c r="CD51" s="98"/>
      <c r="CE51" s="98"/>
      <c r="CF51" s="98"/>
      <c r="CG51" s="98"/>
      <c r="CH51" s="98"/>
      <c r="CI51" s="98"/>
      <c r="CJ51" s="98"/>
      <c r="CK51" s="98"/>
      <c r="CL51" s="98"/>
      <c r="CM51" s="98"/>
      <c r="CN51" s="98"/>
      <c r="CO51" s="98"/>
      <c r="CP51" s="98"/>
      <c r="CQ51" s="98"/>
      <c r="CR51" s="98"/>
      <c r="CS51" s="98"/>
      <c r="CT51" s="98"/>
      <c r="CU51" s="98"/>
      <c r="CV51" s="98"/>
      <c r="CW51" s="98"/>
      <c r="CX51" s="98"/>
      <c r="CY51" s="98"/>
      <c r="CZ51" s="98"/>
      <c r="DA51" s="98"/>
      <c r="DB51" s="98"/>
      <c r="DC51" s="98"/>
      <c r="DD51" s="98"/>
      <c r="DE51" s="98"/>
      <c r="DF51" s="98"/>
      <c r="DG51" s="98"/>
      <c r="DH51" s="98"/>
      <c r="DI51" s="98"/>
      <c r="DJ51" s="98"/>
      <c r="DK51" s="98"/>
      <c r="DL51" s="98"/>
      <c r="DM51" s="98"/>
      <c r="DN51" s="98"/>
      <c r="DO51" s="98"/>
      <c r="DP51" s="98"/>
      <c r="DQ51" s="98"/>
      <c r="DR51" s="98"/>
      <c r="DS51" s="98"/>
      <c r="DT51" s="98"/>
      <c r="DU51" s="98"/>
      <c r="DV51" s="98"/>
      <c r="DW51" s="98"/>
      <c r="DX51" s="98"/>
      <c r="DY51" s="98"/>
      <c r="DZ51" s="98"/>
      <c r="EA51" s="98"/>
      <c r="EB51" s="98"/>
      <c r="EC51" s="98"/>
      <c r="ED51" s="98"/>
      <c r="EE51" s="98"/>
      <c r="EF51" s="98"/>
      <c r="EG51" s="98"/>
      <c r="EH51" s="98"/>
      <c r="EI51" s="98"/>
      <c r="EJ51" s="98"/>
      <c r="EK51" s="98"/>
      <c r="EL51" s="98"/>
      <c r="EM51" s="98"/>
      <c r="EN51" s="98"/>
      <c r="EO51" s="98"/>
      <c r="EP51" s="98"/>
      <c r="EQ51" s="98"/>
      <c r="ER51" s="98"/>
      <c r="ES51" s="98"/>
      <c r="ET51" s="98"/>
      <c r="EU51" s="98"/>
      <c r="EV51" s="98"/>
      <c r="EW51" s="98"/>
      <c r="EX51" s="98"/>
      <c r="EY51" s="98"/>
      <c r="EZ51" s="98"/>
      <c r="FA51" s="98"/>
      <c r="FB51" s="98"/>
      <c r="FC51" s="98"/>
      <c r="FD51" s="98"/>
      <c r="FE51" s="98"/>
      <c r="FF51" s="98"/>
      <c r="FG51" s="98"/>
      <c r="FH51" s="98"/>
      <c r="FI51" s="98"/>
      <c r="FJ51" s="98"/>
      <c r="FK51" s="98"/>
      <c r="FL51" s="98"/>
      <c r="FM51" s="98"/>
      <c r="FN51" s="98"/>
      <c r="FO51" s="98"/>
      <c r="FP51" s="98"/>
      <c r="FQ51" s="98"/>
      <c r="FR51" s="98"/>
      <c r="FS51" s="98"/>
      <c r="FT51" s="98"/>
      <c r="FU51" s="98"/>
      <c r="FV51" s="98"/>
      <c r="FW51" s="98"/>
      <c r="FX51" s="98"/>
      <c r="FY51" s="98"/>
      <c r="FZ51" s="98"/>
      <c r="GA51" s="98"/>
      <c r="GB51" s="98"/>
      <c r="GC51" s="98"/>
      <c r="GD51" s="98"/>
      <c r="GE51" s="98"/>
      <c r="GF51" s="98"/>
      <c r="GG51" s="98"/>
      <c r="GH51" s="98"/>
      <c r="GI51" s="98"/>
      <c r="GJ51" s="98"/>
      <c r="GK51" s="98"/>
      <c r="GL51" s="98"/>
      <c r="GM51" s="98"/>
      <c r="GN51" s="98"/>
      <c r="GO51" s="98"/>
      <c r="GP51" s="98"/>
      <c r="GQ51" s="98"/>
      <c r="GR51" s="98"/>
      <c r="GS51" s="98"/>
      <c r="GT51" s="98"/>
      <c r="GU51" s="98"/>
      <c r="GV51" s="98"/>
      <c r="GW51" s="98"/>
      <c r="GX51" s="98"/>
      <c r="GY51" s="98"/>
      <c r="GZ51" s="98"/>
      <c r="HA51" s="98"/>
      <c r="HB51" s="98"/>
      <c r="HC51" s="98"/>
      <c r="HD51" s="98"/>
      <c r="HE51" s="98"/>
      <c r="HF51" s="98"/>
      <c r="HG51" s="98"/>
      <c r="HH51" s="98"/>
      <c r="HI51" s="98"/>
      <c r="HJ51" s="98"/>
      <c r="HK51" s="98"/>
      <c r="HL51" s="98"/>
      <c r="HM51" s="98"/>
      <c r="HN51" s="98"/>
      <c r="HO51" s="98"/>
      <c r="HP51" s="98"/>
      <c r="HQ51" s="98"/>
      <c r="HR51" s="98"/>
      <c r="HS51" s="98"/>
      <c r="HT51" s="98"/>
      <c r="HU51" s="98"/>
      <c r="HV51" s="98"/>
      <c r="HW51" s="98"/>
      <c r="HX51" s="98"/>
      <c r="HY51" s="98"/>
      <c r="HZ51" s="98"/>
      <c r="IA51" s="98"/>
      <c r="IB51" s="98"/>
      <c r="IC51" s="98"/>
      <c r="ID51" s="98"/>
      <c r="IE51" s="98"/>
      <c r="IF51" s="98"/>
      <c r="IG51" s="98"/>
      <c r="IH51" s="98"/>
      <c r="II51" s="98"/>
      <c r="IJ51" s="98"/>
      <c r="IK51" s="98"/>
      <c r="IL51" s="98"/>
      <c r="IM51" s="98"/>
      <c r="IN51" s="98"/>
      <c r="IO51" s="98"/>
      <c r="IP51" s="98"/>
      <c r="IQ51" s="98"/>
      <c r="IR51" s="98"/>
      <c r="IS51" s="98"/>
      <c r="IT51" s="98"/>
      <c r="IU51" s="98"/>
      <c r="IV51" s="98"/>
    </row>
    <row r="52" customFormat="false" ht="42.4" hidden="false" customHeight="true" outlineLevel="0" collapsed="false">
      <c r="A52" s="108" t="s">
        <v>97</v>
      </c>
      <c r="B52" s="128" t="s">
        <v>83</v>
      </c>
      <c r="C52" s="109" t="s">
        <v>98</v>
      </c>
      <c r="D52" s="64" t="n">
        <v>18.173</v>
      </c>
      <c r="E52" s="65" t="s">
        <v>99</v>
      </c>
      <c r="F52" s="66" t="n">
        <v>45555</v>
      </c>
      <c r="G52" s="67" t="s">
        <v>28</v>
      </c>
      <c r="H52" s="25"/>
      <c r="I52" s="26" t="s">
        <v>29</v>
      </c>
      <c r="J52" s="27"/>
      <c r="K52" s="25"/>
      <c r="L52" s="26" t="s">
        <v>30</v>
      </c>
      <c r="M52" s="27"/>
      <c r="N52" s="25"/>
      <c r="O52" s="26" t="s">
        <v>31</v>
      </c>
      <c r="P52" s="27"/>
      <c r="Q52" s="25"/>
      <c r="R52" s="26" t="s">
        <v>32</v>
      </c>
      <c r="S52" s="27"/>
      <c r="T52" s="28"/>
      <c r="U52" s="26" t="s">
        <v>33</v>
      </c>
      <c r="V52" s="27"/>
      <c r="W52" s="25"/>
      <c r="X52" s="26" t="s">
        <v>34</v>
      </c>
      <c r="Y52" s="27"/>
      <c r="Z52" s="25"/>
      <c r="AA52" s="26" t="s">
        <v>35</v>
      </c>
      <c r="AB52" s="27"/>
      <c r="AC52" s="32" t="s">
        <v>36</v>
      </c>
      <c r="AD52" s="32"/>
      <c r="AE52" s="32"/>
      <c r="BM52" s="98"/>
      <c r="BN52" s="98"/>
      <c r="BO52" s="98"/>
      <c r="BP52" s="98"/>
      <c r="BQ52" s="98"/>
      <c r="BR52" s="98"/>
      <c r="BS52" s="98"/>
      <c r="BT52" s="98"/>
      <c r="BU52" s="98"/>
      <c r="BV52" s="98"/>
      <c r="BW52" s="98"/>
      <c r="BX52" s="98"/>
      <c r="BY52" s="98"/>
      <c r="BZ52" s="98"/>
      <c r="CA52" s="98"/>
      <c r="CB52" s="98"/>
      <c r="CC52" s="98"/>
      <c r="CD52" s="98"/>
      <c r="CE52" s="98"/>
      <c r="CF52" s="98"/>
      <c r="CG52" s="98"/>
      <c r="CH52" s="98"/>
      <c r="CI52" s="98"/>
      <c r="CJ52" s="98"/>
      <c r="CK52" s="98"/>
      <c r="CL52" s="98"/>
      <c r="CM52" s="98"/>
      <c r="CN52" s="98"/>
      <c r="CO52" s="98"/>
      <c r="CP52" s="98"/>
      <c r="CQ52" s="98"/>
      <c r="CR52" s="98"/>
      <c r="CS52" s="98"/>
      <c r="CT52" s="98"/>
      <c r="CU52" s="98"/>
      <c r="CV52" s="98"/>
      <c r="CW52" s="98"/>
      <c r="CX52" s="98"/>
      <c r="CY52" s="98"/>
      <c r="CZ52" s="98"/>
      <c r="DA52" s="98"/>
      <c r="DB52" s="98"/>
      <c r="DC52" s="98"/>
      <c r="DD52" s="98"/>
      <c r="DE52" s="98"/>
      <c r="DF52" s="98"/>
      <c r="DG52" s="98"/>
      <c r="DH52" s="98"/>
      <c r="DI52" s="98"/>
      <c r="DJ52" s="98"/>
      <c r="DK52" s="98"/>
      <c r="DL52" s="98"/>
      <c r="DM52" s="98"/>
      <c r="DN52" s="98"/>
      <c r="DO52" s="98"/>
      <c r="DP52" s="98"/>
      <c r="DQ52" s="98"/>
      <c r="DR52" s="98"/>
      <c r="DS52" s="98"/>
      <c r="DT52" s="98"/>
      <c r="DU52" s="98"/>
      <c r="DV52" s="98"/>
      <c r="DW52" s="98"/>
      <c r="DX52" s="98"/>
      <c r="DY52" s="98"/>
      <c r="DZ52" s="98"/>
      <c r="EA52" s="98"/>
      <c r="EB52" s="98"/>
      <c r="EC52" s="98"/>
      <c r="ED52" s="98"/>
      <c r="EE52" s="98"/>
      <c r="EF52" s="98"/>
      <c r="EG52" s="98"/>
      <c r="EH52" s="98"/>
      <c r="EI52" s="98"/>
      <c r="EJ52" s="98"/>
      <c r="EK52" s="98"/>
      <c r="EL52" s="98"/>
      <c r="EM52" s="98"/>
      <c r="EN52" s="98"/>
      <c r="EO52" s="98"/>
      <c r="EP52" s="98"/>
      <c r="EQ52" s="98"/>
      <c r="ER52" s="98"/>
      <c r="ES52" s="98"/>
      <c r="ET52" s="98"/>
      <c r="EU52" s="98"/>
      <c r="EV52" s="98"/>
      <c r="EW52" s="98"/>
      <c r="EX52" s="98"/>
      <c r="EY52" s="98"/>
      <c r="EZ52" s="98"/>
      <c r="FA52" s="98"/>
      <c r="FB52" s="98"/>
      <c r="FC52" s="98"/>
      <c r="FD52" s="98"/>
      <c r="FE52" s="98"/>
      <c r="FF52" s="98"/>
      <c r="FG52" s="98"/>
      <c r="FH52" s="98"/>
      <c r="FI52" s="98"/>
      <c r="FJ52" s="98"/>
      <c r="FK52" s="98"/>
      <c r="FL52" s="98"/>
      <c r="FM52" s="98"/>
      <c r="FN52" s="98"/>
      <c r="FO52" s="98"/>
      <c r="FP52" s="98"/>
      <c r="FQ52" s="98"/>
      <c r="FR52" s="98"/>
      <c r="FS52" s="98"/>
      <c r="FT52" s="98"/>
      <c r="FU52" s="98"/>
      <c r="FV52" s="98"/>
      <c r="FW52" s="98"/>
      <c r="FX52" s="98"/>
      <c r="FY52" s="98"/>
      <c r="FZ52" s="98"/>
      <c r="GA52" s="98"/>
      <c r="GB52" s="98"/>
      <c r="GC52" s="98"/>
      <c r="GD52" s="98"/>
      <c r="GE52" s="98"/>
      <c r="GF52" s="98"/>
      <c r="GG52" s="98"/>
      <c r="GH52" s="98"/>
      <c r="GI52" s="98"/>
      <c r="GJ52" s="98"/>
      <c r="GK52" s="98"/>
      <c r="GL52" s="98"/>
      <c r="GM52" s="98"/>
      <c r="GN52" s="98"/>
      <c r="GO52" s="98"/>
      <c r="GP52" s="98"/>
      <c r="GQ52" s="98"/>
      <c r="GR52" s="98"/>
      <c r="GS52" s="98"/>
      <c r="GT52" s="98"/>
      <c r="GU52" s="98"/>
      <c r="GV52" s="98"/>
      <c r="GW52" s="98"/>
      <c r="GX52" s="98"/>
      <c r="GY52" s="98"/>
      <c r="GZ52" s="98"/>
      <c r="HA52" s="98"/>
      <c r="HB52" s="98"/>
      <c r="HC52" s="98"/>
      <c r="HD52" s="98"/>
      <c r="HE52" s="98"/>
      <c r="HF52" s="98"/>
      <c r="HG52" s="98"/>
      <c r="HH52" s="98"/>
      <c r="HI52" s="98"/>
      <c r="HJ52" s="98"/>
      <c r="HK52" s="98"/>
      <c r="HL52" s="98"/>
      <c r="HM52" s="98"/>
      <c r="HN52" s="98"/>
      <c r="HO52" s="98"/>
      <c r="HP52" s="98"/>
      <c r="HQ52" s="98"/>
      <c r="HR52" s="98"/>
      <c r="HS52" s="98"/>
      <c r="HT52" s="98"/>
      <c r="HU52" s="98"/>
      <c r="HV52" s="98"/>
      <c r="HW52" s="98"/>
      <c r="HX52" s="98"/>
      <c r="HY52" s="98"/>
      <c r="HZ52" s="98"/>
      <c r="IA52" s="98"/>
      <c r="IB52" s="98"/>
      <c r="IC52" s="98"/>
      <c r="ID52" s="98"/>
      <c r="IE52" s="98"/>
      <c r="IF52" s="98"/>
      <c r="IG52" s="98"/>
      <c r="IH52" s="98"/>
      <c r="II52" s="98"/>
      <c r="IJ52" s="98"/>
      <c r="IK52" s="98"/>
      <c r="IL52" s="98"/>
      <c r="IM52" s="98"/>
      <c r="IN52" s="98"/>
      <c r="IO52" s="98"/>
      <c r="IP52" s="98"/>
      <c r="IQ52" s="98"/>
      <c r="IR52" s="98"/>
      <c r="IS52" s="98"/>
      <c r="IT52" s="98"/>
      <c r="IU52" s="98"/>
      <c r="IV52" s="98"/>
    </row>
    <row r="53" customFormat="false" ht="39.8" hidden="false" customHeight="true" outlineLevel="0" collapsed="false">
      <c r="A53" s="129" t="s">
        <v>85</v>
      </c>
      <c r="B53" s="130" t="s">
        <v>100</v>
      </c>
      <c r="C53" s="69"/>
      <c r="D53" s="70"/>
      <c r="E53" s="70"/>
      <c r="F53" s="71" t="n">
        <v>45574</v>
      </c>
      <c r="G53" s="67" t="s">
        <v>60</v>
      </c>
      <c r="H53" s="75" t="s">
        <v>101</v>
      </c>
      <c r="I53" s="131"/>
      <c r="J53" s="77"/>
      <c r="K53" s="75" t="s">
        <v>102</v>
      </c>
      <c r="L53" s="131"/>
      <c r="M53" s="77"/>
      <c r="N53" s="75" t="s">
        <v>103</v>
      </c>
      <c r="O53" s="132"/>
      <c r="P53" s="77"/>
      <c r="Q53" s="75" t="s">
        <v>104</v>
      </c>
      <c r="R53" s="131"/>
      <c r="S53" s="77"/>
      <c r="T53" s="75" t="n">
        <v>38.55</v>
      </c>
      <c r="U53" s="131" t="s">
        <v>39</v>
      </c>
      <c r="V53" s="77" t="n">
        <v>13.28</v>
      </c>
      <c r="W53" s="75" t="s">
        <v>105</v>
      </c>
      <c r="X53" s="132"/>
      <c r="Y53" s="77"/>
      <c r="Z53" s="75" t="s">
        <v>103</v>
      </c>
      <c r="AA53" s="132"/>
      <c r="AB53" s="77"/>
      <c r="AC53" s="80"/>
      <c r="AD53" s="80"/>
      <c r="AE53" s="80"/>
      <c r="BM53" s="98"/>
      <c r="BN53" s="98"/>
      <c r="BO53" s="98"/>
      <c r="BP53" s="98"/>
      <c r="BQ53" s="98"/>
      <c r="BR53" s="98"/>
      <c r="BS53" s="98"/>
      <c r="BT53" s="98"/>
      <c r="BU53" s="98"/>
      <c r="BV53" s="98"/>
      <c r="BW53" s="98"/>
      <c r="BX53" s="98"/>
      <c r="BY53" s="98"/>
      <c r="BZ53" s="98"/>
      <c r="CA53" s="98"/>
      <c r="CB53" s="98"/>
      <c r="CC53" s="98"/>
      <c r="CD53" s="98"/>
      <c r="CE53" s="98"/>
      <c r="CF53" s="98"/>
      <c r="CG53" s="98"/>
      <c r="CH53" s="98"/>
      <c r="CI53" s="98"/>
      <c r="CJ53" s="98"/>
      <c r="CK53" s="98"/>
      <c r="CL53" s="98"/>
      <c r="CM53" s="98"/>
      <c r="CN53" s="98"/>
      <c r="CO53" s="98"/>
      <c r="CP53" s="98"/>
      <c r="CQ53" s="98"/>
      <c r="CR53" s="98"/>
      <c r="CS53" s="98"/>
      <c r="CT53" s="98"/>
      <c r="CU53" s="98"/>
      <c r="CV53" s="98"/>
      <c r="CW53" s="98"/>
      <c r="CX53" s="98"/>
      <c r="CY53" s="98"/>
      <c r="CZ53" s="98"/>
      <c r="DA53" s="98"/>
      <c r="DB53" s="98"/>
      <c r="DC53" s="98"/>
      <c r="DD53" s="98"/>
      <c r="DE53" s="98"/>
      <c r="DF53" s="98"/>
      <c r="DG53" s="98"/>
      <c r="DH53" s="98"/>
      <c r="DI53" s="98"/>
      <c r="DJ53" s="98"/>
      <c r="DK53" s="98"/>
      <c r="DL53" s="98"/>
      <c r="DM53" s="98"/>
      <c r="DN53" s="98"/>
      <c r="DO53" s="98"/>
      <c r="DP53" s="98"/>
      <c r="DQ53" s="98"/>
      <c r="DR53" s="98"/>
      <c r="DS53" s="98"/>
      <c r="DT53" s="98"/>
      <c r="DU53" s="98"/>
      <c r="DV53" s="98"/>
      <c r="DW53" s="98"/>
      <c r="DX53" s="98"/>
      <c r="DY53" s="98"/>
      <c r="DZ53" s="98"/>
      <c r="EA53" s="98"/>
      <c r="EB53" s="98"/>
      <c r="EC53" s="98"/>
      <c r="ED53" s="98"/>
      <c r="EE53" s="98"/>
      <c r="EF53" s="98"/>
      <c r="EG53" s="98"/>
      <c r="EH53" s="98"/>
      <c r="EI53" s="98"/>
      <c r="EJ53" s="98"/>
      <c r="EK53" s="98"/>
      <c r="EL53" s="98"/>
      <c r="EM53" s="98"/>
      <c r="EN53" s="98"/>
      <c r="EO53" s="98"/>
      <c r="EP53" s="98"/>
      <c r="EQ53" s="98"/>
      <c r="ER53" s="98"/>
      <c r="ES53" s="98"/>
      <c r="ET53" s="98"/>
      <c r="EU53" s="98"/>
      <c r="EV53" s="98"/>
      <c r="EW53" s="98"/>
      <c r="EX53" s="98"/>
      <c r="EY53" s="98"/>
      <c r="EZ53" s="98"/>
      <c r="FA53" s="98"/>
      <c r="FB53" s="98"/>
      <c r="FC53" s="98"/>
      <c r="FD53" s="98"/>
      <c r="FE53" s="98"/>
      <c r="FF53" s="98"/>
      <c r="FG53" s="98"/>
      <c r="FH53" s="98"/>
      <c r="FI53" s="98"/>
      <c r="FJ53" s="98"/>
      <c r="FK53" s="98"/>
      <c r="FL53" s="98"/>
      <c r="FM53" s="98"/>
      <c r="FN53" s="98"/>
      <c r="FO53" s="98"/>
      <c r="FP53" s="98"/>
      <c r="FQ53" s="98"/>
      <c r="FR53" s="98"/>
      <c r="FS53" s="98"/>
      <c r="FT53" s="98"/>
      <c r="FU53" s="98"/>
      <c r="FV53" s="98"/>
      <c r="FW53" s="98"/>
      <c r="FX53" s="98"/>
      <c r="FY53" s="98"/>
      <c r="FZ53" s="98"/>
      <c r="GA53" s="98"/>
      <c r="GB53" s="98"/>
      <c r="GC53" s="98"/>
      <c r="GD53" s="98"/>
      <c r="GE53" s="98"/>
      <c r="GF53" s="98"/>
      <c r="GG53" s="98"/>
      <c r="GH53" s="98"/>
      <c r="GI53" s="98"/>
      <c r="GJ53" s="98"/>
      <c r="GK53" s="98"/>
      <c r="GL53" s="98"/>
      <c r="GM53" s="98"/>
      <c r="GN53" s="98"/>
      <c r="GO53" s="98"/>
      <c r="GP53" s="98"/>
      <c r="GQ53" s="98"/>
      <c r="GR53" s="98"/>
      <c r="GS53" s="98"/>
      <c r="GT53" s="98"/>
      <c r="GU53" s="98"/>
      <c r="GV53" s="98"/>
      <c r="GW53" s="98"/>
      <c r="GX53" s="98"/>
      <c r="GY53" s="98"/>
      <c r="GZ53" s="98"/>
      <c r="HA53" s="98"/>
      <c r="HB53" s="98"/>
      <c r="HC53" s="98"/>
      <c r="HD53" s="98"/>
      <c r="HE53" s="98"/>
      <c r="HF53" s="98"/>
      <c r="HG53" s="98"/>
      <c r="HH53" s="98"/>
      <c r="HI53" s="98"/>
      <c r="HJ53" s="98"/>
      <c r="HK53" s="98"/>
      <c r="HL53" s="98"/>
      <c r="HM53" s="98"/>
      <c r="HN53" s="98"/>
      <c r="HO53" s="98"/>
      <c r="HP53" s="98"/>
      <c r="HQ53" s="98"/>
      <c r="HR53" s="98"/>
      <c r="HS53" s="98"/>
      <c r="HT53" s="98"/>
      <c r="HU53" s="98"/>
      <c r="HV53" s="98"/>
      <c r="HW53" s="98"/>
      <c r="HX53" s="98"/>
      <c r="HY53" s="98"/>
      <c r="HZ53" s="98"/>
      <c r="IA53" s="98"/>
      <c r="IB53" s="98"/>
      <c r="IC53" s="98"/>
      <c r="ID53" s="98"/>
      <c r="IE53" s="98"/>
      <c r="IF53" s="98"/>
      <c r="IG53" s="98"/>
      <c r="IH53" s="98"/>
      <c r="II53" s="98"/>
      <c r="IJ53" s="98"/>
      <c r="IK53" s="98"/>
      <c r="IL53" s="98"/>
      <c r="IM53" s="98"/>
      <c r="IN53" s="98"/>
      <c r="IO53" s="98"/>
      <c r="IP53" s="98"/>
      <c r="IQ53" s="98"/>
      <c r="IR53" s="98"/>
      <c r="IS53" s="98"/>
      <c r="IT53" s="98"/>
      <c r="IU53" s="98"/>
      <c r="IV53" s="98"/>
    </row>
    <row r="54" customFormat="false" ht="38.1" hidden="false" customHeight="true" outlineLevel="0" collapsed="false">
      <c r="A54" s="130"/>
      <c r="B54" s="130"/>
      <c r="C54" s="130"/>
      <c r="D54" s="130"/>
      <c r="E54" s="68"/>
      <c r="F54" s="71"/>
      <c r="G54" s="67" t="s">
        <v>66</v>
      </c>
      <c r="H54" s="113" t="str">
        <f aca="false">"&lt;"&amp;ROUND(RIGHT(H53,LEN(H53)-1)*81/1,2)&amp;" ppt"</f>
        <v>&lt;28.35 ppt</v>
      </c>
      <c r="I54" s="131"/>
      <c r="J54" s="114"/>
      <c r="K54" s="113" t="str">
        <f aca="false">"&lt;"&amp;ROUND(RIGHT(K53,LEN(K53)-1)*81/1000,2)&amp;" ppb"</f>
        <v>&lt;1.67 ppb</v>
      </c>
      <c r="L54" s="131"/>
      <c r="M54" s="114"/>
      <c r="N54" s="113" t="str">
        <f aca="false">"&lt;"&amp;ROUND(RIGHT(N53,LEN(N53)-1)*1760/1000,2)&amp;" ppb"</f>
        <v>&lt;0.7 ppb</v>
      </c>
      <c r="O54" s="76"/>
      <c r="P54" s="133" t="s">
        <v>91</v>
      </c>
      <c r="Q54" s="113" t="str">
        <f aca="false">"&lt;"&amp;ROUND(RIGHT(Q53,LEN(Q53)-1)*246/1000,2)&amp;" ppb"</f>
        <v>&lt;0.31 ppb</v>
      </c>
      <c r="R54" s="76"/>
      <c r="S54" s="83"/>
      <c r="T54" s="113" t="str">
        <f aca="false">ROUND(T53*32300/1000,2)&amp;" ppb"</f>
        <v>1245.17 ppb</v>
      </c>
      <c r="U54" s="76" t="s">
        <v>39</v>
      </c>
      <c r="V54" s="114" t="str">
        <f aca="false">ROUND(V53*32300/1000,2)&amp;" ppb"</f>
        <v>428.94 ppb</v>
      </c>
      <c r="W54" s="82"/>
      <c r="X54" s="131"/>
      <c r="Y54" s="83"/>
      <c r="Z54" s="82"/>
      <c r="AA54" s="131"/>
      <c r="AB54" s="83"/>
      <c r="AC54" s="84"/>
      <c r="AD54" s="131"/>
      <c r="AE54" s="85"/>
      <c r="BM54" s="98"/>
      <c r="BN54" s="98"/>
      <c r="BO54" s="98"/>
      <c r="BP54" s="98"/>
      <c r="BQ54" s="98"/>
      <c r="BR54" s="98"/>
      <c r="BS54" s="98"/>
      <c r="BT54" s="98"/>
      <c r="BU54" s="98"/>
      <c r="BV54" s="98"/>
      <c r="BW54" s="98"/>
      <c r="BX54" s="98"/>
      <c r="BY54" s="98"/>
      <c r="BZ54" s="98"/>
      <c r="CA54" s="98"/>
      <c r="CB54" s="98"/>
      <c r="CC54" s="98"/>
      <c r="CD54" s="98"/>
      <c r="CE54" s="98"/>
      <c r="CF54" s="98"/>
      <c r="CG54" s="98"/>
      <c r="CH54" s="98"/>
      <c r="CI54" s="98"/>
      <c r="CJ54" s="98"/>
      <c r="CK54" s="98"/>
      <c r="CL54" s="98"/>
      <c r="CM54" s="98"/>
      <c r="CN54" s="98"/>
      <c r="CO54" s="98"/>
      <c r="CP54" s="98"/>
      <c r="CQ54" s="98"/>
      <c r="CR54" s="98"/>
      <c r="CS54" s="98"/>
      <c r="CT54" s="98"/>
      <c r="CU54" s="98"/>
      <c r="CV54" s="98"/>
      <c r="CW54" s="98"/>
      <c r="CX54" s="98"/>
      <c r="CY54" s="98"/>
      <c r="CZ54" s="98"/>
      <c r="DA54" s="98"/>
      <c r="DB54" s="98"/>
      <c r="DC54" s="98"/>
      <c r="DD54" s="98"/>
      <c r="DE54" s="98"/>
      <c r="DF54" s="98"/>
      <c r="DG54" s="98"/>
      <c r="DH54" s="98"/>
      <c r="DI54" s="98"/>
      <c r="DJ54" s="98"/>
      <c r="DK54" s="98"/>
      <c r="DL54" s="98"/>
      <c r="DM54" s="98"/>
      <c r="DN54" s="98"/>
      <c r="DO54" s="98"/>
      <c r="DP54" s="98"/>
      <c r="DQ54" s="98"/>
      <c r="DR54" s="98"/>
      <c r="DS54" s="98"/>
      <c r="DT54" s="98"/>
      <c r="DU54" s="98"/>
      <c r="DV54" s="98"/>
      <c r="DW54" s="98"/>
      <c r="DX54" s="98"/>
      <c r="DY54" s="98"/>
      <c r="DZ54" s="98"/>
      <c r="EA54" s="98"/>
      <c r="EB54" s="98"/>
      <c r="EC54" s="98"/>
      <c r="ED54" s="98"/>
      <c r="EE54" s="98"/>
      <c r="EF54" s="98"/>
      <c r="EG54" s="98"/>
      <c r="EH54" s="98"/>
      <c r="EI54" s="98"/>
      <c r="EJ54" s="98"/>
      <c r="EK54" s="98"/>
      <c r="EL54" s="98"/>
      <c r="EM54" s="98"/>
      <c r="EN54" s="98"/>
      <c r="EO54" s="98"/>
      <c r="EP54" s="98"/>
      <c r="EQ54" s="98"/>
      <c r="ER54" s="98"/>
      <c r="ES54" s="98"/>
      <c r="ET54" s="98"/>
      <c r="EU54" s="98"/>
      <c r="EV54" s="98"/>
      <c r="EW54" s="98"/>
      <c r="EX54" s="98"/>
      <c r="EY54" s="98"/>
      <c r="EZ54" s="98"/>
      <c r="FA54" s="98"/>
      <c r="FB54" s="98"/>
      <c r="FC54" s="98"/>
      <c r="FD54" s="98"/>
      <c r="FE54" s="98"/>
      <c r="FF54" s="98"/>
      <c r="FG54" s="98"/>
      <c r="FH54" s="98"/>
      <c r="FI54" s="98"/>
      <c r="FJ54" s="98"/>
      <c r="FK54" s="98"/>
      <c r="FL54" s="98"/>
      <c r="FM54" s="98"/>
      <c r="FN54" s="98"/>
      <c r="FO54" s="98"/>
      <c r="FP54" s="98"/>
      <c r="FQ54" s="98"/>
      <c r="FR54" s="98"/>
      <c r="FS54" s="98"/>
      <c r="FT54" s="98"/>
      <c r="FU54" s="98"/>
      <c r="FV54" s="98"/>
      <c r="FW54" s="98"/>
      <c r="FX54" s="98"/>
      <c r="FY54" s="98"/>
      <c r="FZ54" s="98"/>
      <c r="GA54" s="98"/>
      <c r="GB54" s="98"/>
      <c r="GC54" s="98"/>
      <c r="GD54" s="98"/>
      <c r="GE54" s="98"/>
      <c r="GF54" s="98"/>
      <c r="GG54" s="98"/>
      <c r="GH54" s="98"/>
      <c r="GI54" s="98"/>
      <c r="GJ54" s="98"/>
      <c r="GK54" s="98"/>
      <c r="GL54" s="98"/>
      <c r="GM54" s="98"/>
      <c r="GN54" s="98"/>
      <c r="GO54" s="98"/>
      <c r="GP54" s="98"/>
      <c r="GQ54" s="98"/>
      <c r="GR54" s="98"/>
      <c r="GS54" s="98"/>
      <c r="GT54" s="98"/>
      <c r="GU54" s="98"/>
      <c r="GV54" s="98"/>
      <c r="GW54" s="98"/>
      <c r="GX54" s="98"/>
      <c r="GY54" s="98"/>
      <c r="GZ54" s="98"/>
      <c r="HA54" s="98"/>
      <c r="HB54" s="98"/>
      <c r="HC54" s="98"/>
      <c r="HD54" s="98"/>
      <c r="HE54" s="98"/>
      <c r="HF54" s="98"/>
      <c r="HG54" s="98"/>
      <c r="HH54" s="98"/>
      <c r="HI54" s="98"/>
      <c r="HJ54" s="98"/>
      <c r="HK54" s="98"/>
      <c r="HL54" s="98"/>
      <c r="HM54" s="98"/>
      <c r="HN54" s="98"/>
      <c r="HO54" s="98"/>
      <c r="HP54" s="98"/>
      <c r="HQ54" s="98"/>
      <c r="HR54" s="98"/>
      <c r="HS54" s="98"/>
      <c r="HT54" s="98"/>
      <c r="HU54" s="98"/>
      <c r="HV54" s="98"/>
      <c r="HW54" s="98"/>
      <c r="HX54" s="98"/>
      <c r="HY54" s="98"/>
      <c r="HZ54" s="98"/>
      <c r="IA54" s="98"/>
      <c r="IB54" s="98"/>
      <c r="IC54" s="98"/>
      <c r="ID54" s="98"/>
      <c r="IE54" s="98"/>
      <c r="IF54" s="98"/>
      <c r="IG54" s="98"/>
      <c r="IH54" s="98"/>
      <c r="II54" s="98"/>
      <c r="IJ54" s="98"/>
      <c r="IK54" s="98"/>
      <c r="IL54" s="98"/>
      <c r="IM54" s="98"/>
      <c r="IN54" s="98"/>
      <c r="IO54" s="98"/>
      <c r="IP54" s="98"/>
      <c r="IQ54" s="98"/>
      <c r="IR54" s="98"/>
      <c r="IS54" s="98"/>
      <c r="IT54" s="98"/>
      <c r="IU54" s="98"/>
      <c r="IV54" s="98"/>
    </row>
    <row r="55" customFormat="false" ht="34.3" hidden="false" customHeight="true" outlineLevel="0" collapsed="false">
      <c r="A55" s="130"/>
      <c r="B55" s="130"/>
      <c r="C55" s="86"/>
      <c r="D55" s="130"/>
      <c r="E55" s="130"/>
      <c r="F55" s="71"/>
      <c r="G55" s="67" t="s">
        <v>28</v>
      </c>
      <c r="H55" s="51" t="s">
        <v>92</v>
      </c>
      <c r="I55" s="51"/>
      <c r="J55" s="51"/>
      <c r="K55" s="25"/>
      <c r="L55" s="26" t="s">
        <v>93</v>
      </c>
      <c r="M55" s="27"/>
      <c r="N55" s="52"/>
      <c r="O55" s="26" t="s">
        <v>42</v>
      </c>
      <c r="P55" s="53"/>
      <c r="Q55" s="52"/>
      <c r="R55" s="26" t="s">
        <v>94</v>
      </c>
      <c r="S55" s="53"/>
      <c r="T55" s="51"/>
      <c r="U55" s="51"/>
      <c r="V55" s="51"/>
      <c r="W55" s="28"/>
      <c r="X55" s="26"/>
      <c r="Y55" s="54"/>
      <c r="Z55" s="28"/>
      <c r="AA55" s="26"/>
      <c r="AB55" s="54"/>
      <c r="AC55" s="25"/>
      <c r="AD55" s="26"/>
      <c r="AE55" s="27"/>
      <c r="BM55" s="98"/>
      <c r="BN55" s="98"/>
      <c r="BO55" s="98"/>
      <c r="BP55" s="98"/>
      <c r="BQ55" s="98"/>
      <c r="BR55" s="98"/>
      <c r="BS55" s="98"/>
      <c r="BT55" s="98"/>
      <c r="BU55" s="98"/>
      <c r="BV55" s="98"/>
      <c r="BW55" s="98"/>
      <c r="BX55" s="98"/>
      <c r="BY55" s="98"/>
      <c r="BZ55" s="98"/>
      <c r="CA55" s="98"/>
      <c r="CB55" s="98"/>
      <c r="CC55" s="98"/>
      <c r="CD55" s="98"/>
      <c r="CE55" s="98"/>
      <c r="CF55" s="98"/>
      <c r="CG55" s="98"/>
      <c r="CH55" s="98"/>
      <c r="CI55" s="98"/>
      <c r="CJ55" s="98"/>
      <c r="CK55" s="98"/>
      <c r="CL55" s="98"/>
      <c r="CM55" s="98"/>
      <c r="CN55" s="98"/>
      <c r="CO55" s="98"/>
      <c r="CP55" s="98"/>
      <c r="CQ55" s="98"/>
      <c r="CR55" s="98"/>
      <c r="CS55" s="98"/>
      <c r="CT55" s="98"/>
      <c r="CU55" s="98"/>
      <c r="CV55" s="98"/>
      <c r="CW55" s="98"/>
      <c r="CX55" s="98"/>
      <c r="CY55" s="98"/>
      <c r="CZ55" s="98"/>
      <c r="DA55" s="98"/>
      <c r="DB55" s="98"/>
      <c r="DC55" s="98"/>
      <c r="DD55" s="98"/>
      <c r="DE55" s="98"/>
      <c r="DF55" s="98"/>
      <c r="DG55" s="98"/>
      <c r="DH55" s="98"/>
      <c r="DI55" s="98"/>
      <c r="DJ55" s="98"/>
      <c r="DK55" s="98"/>
      <c r="DL55" s="98"/>
      <c r="DM55" s="98"/>
      <c r="DN55" s="98"/>
      <c r="DO55" s="98"/>
      <c r="DP55" s="98"/>
      <c r="DQ55" s="98"/>
      <c r="DR55" s="98"/>
      <c r="DS55" s="98"/>
      <c r="DT55" s="98"/>
      <c r="DU55" s="98"/>
      <c r="DV55" s="98"/>
      <c r="DW55" s="98"/>
      <c r="DX55" s="98"/>
      <c r="DY55" s="98"/>
      <c r="DZ55" s="98"/>
      <c r="EA55" s="98"/>
      <c r="EB55" s="98"/>
      <c r="EC55" s="98"/>
      <c r="ED55" s="98"/>
      <c r="EE55" s="98"/>
      <c r="EF55" s="98"/>
      <c r="EG55" s="98"/>
      <c r="EH55" s="98"/>
      <c r="EI55" s="98"/>
      <c r="EJ55" s="98"/>
      <c r="EK55" s="98"/>
      <c r="EL55" s="98"/>
      <c r="EM55" s="98"/>
      <c r="EN55" s="98"/>
      <c r="EO55" s="98"/>
      <c r="EP55" s="98"/>
      <c r="EQ55" s="98"/>
      <c r="ER55" s="98"/>
      <c r="ES55" s="98"/>
      <c r="ET55" s="98"/>
      <c r="EU55" s="98"/>
      <c r="EV55" s="98"/>
      <c r="EW55" s="98"/>
      <c r="EX55" s="98"/>
      <c r="EY55" s="98"/>
      <c r="EZ55" s="98"/>
      <c r="FA55" s="98"/>
      <c r="FB55" s="98"/>
      <c r="FC55" s="98"/>
      <c r="FD55" s="98"/>
      <c r="FE55" s="98"/>
      <c r="FF55" s="98"/>
      <c r="FG55" s="98"/>
      <c r="FH55" s="98"/>
      <c r="FI55" s="98"/>
      <c r="FJ55" s="98"/>
      <c r="FK55" s="98"/>
      <c r="FL55" s="98"/>
      <c r="FM55" s="98"/>
      <c r="FN55" s="98"/>
      <c r="FO55" s="98"/>
      <c r="FP55" s="98"/>
      <c r="FQ55" s="98"/>
      <c r="FR55" s="98"/>
      <c r="FS55" s="98"/>
      <c r="FT55" s="98"/>
      <c r="FU55" s="98"/>
      <c r="FV55" s="98"/>
      <c r="FW55" s="98"/>
      <c r="FX55" s="98"/>
      <c r="FY55" s="98"/>
      <c r="FZ55" s="98"/>
      <c r="GA55" s="98"/>
      <c r="GB55" s="98"/>
      <c r="GC55" s="98"/>
      <c r="GD55" s="98"/>
      <c r="GE55" s="98"/>
      <c r="GF55" s="98"/>
      <c r="GG55" s="98"/>
      <c r="GH55" s="98"/>
      <c r="GI55" s="98"/>
      <c r="GJ55" s="98"/>
      <c r="GK55" s="98"/>
      <c r="GL55" s="98"/>
      <c r="GM55" s="98"/>
      <c r="GN55" s="98"/>
      <c r="GO55" s="98"/>
      <c r="GP55" s="98"/>
      <c r="GQ55" s="98"/>
      <c r="GR55" s="98"/>
      <c r="GS55" s="98"/>
      <c r="GT55" s="98"/>
      <c r="GU55" s="98"/>
      <c r="GV55" s="98"/>
      <c r="GW55" s="98"/>
      <c r="GX55" s="98"/>
      <c r="GY55" s="98"/>
      <c r="GZ55" s="98"/>
      <c r="HA55" s="98"/>
      <c r="HB55" s="98"/>
      <c r="HC55" s="98"/>
      <c r="HD55" s="98"/>
      <c r="HE55" s="98"/>
      <c r="HF55" s="98"/>
      <c r="HG55" s="98"/>
      <c r="HH55" s="98"/>
      <c r="HI55" s="98"/>
      <c r="HJ55" s="98"/>
      <c r="HK55" s="98"/>
      <c r="HL55" s="98"/>
      <c r="HM55" s="98"/>
      <c r="HN55" s="98"/>
      <c r="HO55" s="98"/>
      <c r="HP55" s="98"/>
      <c r="HQ55" s="98"/>
      <c r="HR55" s="98"/>
      <c r="HS55" s="98"/>
      <c r="HT55" s="98"/>
      <c r="HU55" s="98"/>
      <c r="HV55" s="98"/>
      <c r="HW55" s="98"/>
      <c r="HX55" s="98"/>
      <c r="HY55" s="98"/>
      <c r="HZ55" s="98"/>
      <c r="IA55" s="98"/>
      <c r="IB55" s="98"/>
      <c r="IC55" s="98"/>
      <c r="ID55" s="98"/>
      <c r="IE55" s="98"/>
      <c r="IF55" s="98"/>
      <c r="IG55" s="98"/>
      <c r="IH55" s="98"/>
      <c r="II55" s="98"/>
      <c r="IJ55" s="98"/>
      <c r="IK55" s="98"/>
      <c r="IL55" s="98"/>
      <c r="IM55" s="98"/>
      <c r="IN55" s="98"/>
      <c r="IO55" s="98"/>
      <c r="IP55" s="98"/>
      <c r="IQ55" s="98"/>
      <c r="IR55" s="98"/>
      <c r="IS55" s="98"/>
      <c r="IT55" s="98"/>
      <c r="IU55" s="98"/>
      <c r="IV55" s="98"/>
    </row>
    <row r="56" customFormat="false" ht="34.3" hidden="false" customHeight="true" outlineLevel="0" collapsed="false">
      <c r="A56" s="130"/>
      <c r="B56" s="130"/>
      <c r="C56" s="86"/>
      <c r="D56" s="130"/>
      <c r="E56" s="130"/>
      <c r="F56" s="71"/>
      <c r="G56" s="67" t="s">
        <v>60</v>
      </c>
      <c r="H56" s="115" t="n">
        <v>389.18</v>
      </c>
      <c r="I56" s="134" t="s">
        <v>39</v>
      </c>
      <c r="J56" s="117" t="n">
        <v>600.6</v>
      </c>
      <c r="K56" s="75" t="s">
        <v>106</v>
      </c>
      <c r="L56" s="132"/>
      <c r="M56" s="77"/>
      <c r="N56" s="75" t="s">
        <v>107</v>
      </c>
      <c r="O56" s="132"/>
      <c r="P56" s="77"/>
      <c r="Q56" s="75" t="n">
        <v>2.814</v>
      </c>
      <c r="R56" s="132" t="s">
        <v>39</v>
      </c>
      <c r="S56" s="77" t="n">
        <v>2.5</v>
      </c>
      <c r="T56" s="115"/>
      <c r="U56" s="135"/>
      <c r="V56" s="117"/>
      <c r="W56" s="75"/>
      <c r="X56" s="132"/>
      <c r="Y56" s="77"/>
      <c r="Z56" s="82"/>
      <c r="AA56" s="131"/>
      <c r="AB56" s="83"/>
      <c r="AC56" s="84"/>
      <c r="AD56" s="131"/>
      <c r="AE56" s="85"/>
      <c r="BM56" s="98"/>
      <c r="BN56" s="98"/>
      <c r="BO56" s="98"/>
      <c r="BP56" s="98"/>
      <c r="BQ56" s="98"/>
      <c r="BR56" s="98"/>
      <c r="BS56" s="98"/>
      <c r="BT56" s="98"/>
      <c r="BU56" s="98"/>
      <c r="BV56" s="98"/>
      <c r="BW56" s="98"/>
      <c r="BX56" s="98"/>
      <c r="BY56" s="98"/>
      <c r="BZ56" s="98"/>
      <c r="CA56" s="98"/>
      <c r="CB56" s="98"/>
      <c r="CC56" s="98"/>
      <c r="CD56" s="98"/>
      <c r="CE56" s="98"/>
      <c r="CF56" s="98"/>
      <c r="CG56" s="98"/>
      <c r="CH56" s="98"/>
      <c r="CI56" s="98"/>
      <c r="CJ56" s="98"/>
      <c r="CK56" s="98"/>
      <c r="CL56" s="98"/>
      <c r="CM56" s="98"/>
      <c r="CN56" s="98"/>
      <c r="CO56" s="98"/>
      <c r="CP56" s="98"/>
      <c r="CQ56" s="98"/>
      <c r="CR56" s="98"/>
      <c r="CS56" s="98"/>
      <c r="CT56" s="98"/>
      <c r="CU56" s="98"/>
      <c r="CV56" s="98"/>
      <c r="CW56" s="98"/>
      <c r="CX56" s="98"/>
      <c r="CY56" s="98"/>
      <c r="CZ56" s="98"/>
      <c r="DA56" s="98"/>
      <c r="DB56" s="98"/>
      <c r="DC56" s="98"/>
      <c r="DD56" s="98"/>
      <c r="DE56" s="98"/>
      <c r="DF56" s="98"/>
      <c r="DG56" s="98"/>
      <c r="DH56" s="98"/>
      <c r="DI56" s="98"/>
      <c r="DJ56" s="98"/>
      <c r="DK56" s="98"/>
      <c r="DL56" s="98"/>
      <c r="DM56" s="98"/>
      <c r="DN56" s="98"/>
      <c r="DO56" s="98"/>
      <c r="DP56" s="98"/>
      <c r="DQ56" s="98"/>
      <c r="DR56" s="98"/>
      <c r="DS56" s="98"/>
      <c r="DT56" s="98"/>
      <c r="DU56" s="98"/>
      <c r="DV56" s="98"/>
      <c r="DW56" s="98"/>
      <c r="DX56" s="98"/>
      <c r="DY56" s="98"/>
      <c r="DZ56" s="98"/>
      <c r="EA56" s="98"/>
      <c r="EB56" s="98"/>
      <c r="EC56" s="98"/>
      <c r="ED56" s="98"/>
      <c r="EE56" s="98"/>
      <c r="EF56" s="98"/>
      <c r="EG56" s="98"/>
      <c r="EH56" s="98"/>
      <c r="EI56" s="98"/>
      <c r="EJ56" s="98"/>
      <c r="EK56" s="98"/>
      <c r="EL56" s="98"/>
      <c r="EM56" s="98"/>
      <c r="EN56" s="98"/>
      <c r="EO56" s="98"/>
      <c r="EP56" s="98"/>
      <c r="EQ56" s="98"/>
      <c r="ER56" s="98"/>
      <c r="ES56" s="98"/>
      <c r="ET56" s="98"/>
      <c r="EU56" s="98"/>
      <c r="EV56" s="98"/>
      <c r="EW56" s="98"/>
      <c r="EX56" s="98"/>
      <c r="EY56" s="98"/>
      <c r="EZ56" s="98"/>
      <c r="FA56" s="98"/>
      <c r="FB56" s="98"/>
      <c r="FC56" s="98"/>
      <c r="FD56" s="98"/>
      <c r="FE56" s="98"/>
      <c r="FF56" s="98"/>
      <c r="FG56" s="98"/>
      <c r="FH56" s="98"/>
      <c r="FI56" s="98"/>
      <c r="FJ56" s="98"/>
      <c r="FK56" s="98"/>
      <c r="FL56" s="98"/>
      <c r="FM56" s="98"/>
      <c r="FN56" s="98"/>
      <c r="FO56" s="98"/>
      <c r="FP56" s="98"/>
      <c r="FQ56" s="98"/>
      <c r="FR56" s="98"/>
      <c r="FS56" s="98"/>
      <c r="FT56" s="98"/>
      <c r="FU56" s="98"/>
      <c r="FV56" s="98"/>
      <c r="FW56" s="98"/>
      <c r="FX56" s="98"/>
      <c r="FY56" s="98"/>
      <c r="FZ56" s="98"/>
      <c r="GA56" s="98"/>
      <c r="GB56" s="98"/>
      <c r="GC56" s="98"/>
      <c r="GD56" s="98"/>
      <c r="GE56" s="98"/>
      <c r="GF56" s="98"/>
      <c r="GG56" s="98"/>
      <c r="GH56" s="98"/>
      <c r="GI56" s="98"/>
      <c r="GJ56" s="98"/>
      <c r="GK56" s="98"/>
      <c r="GL56" s="98"/>
      <c r="GM56" s="98"/>
      <c r="GN56" s="98"/>
      <c r="GO56" s="98"/>
      <c r="GP56" s="98"/>
      <c r="GQ56" s="98"/>
      <c r="GR56" s="98"/>
      <c r="GS56" s="98"/>
      <c r="GT56" s="98"/>
      <c r="GU56" s="98"/>
      <c r="GV56" s="98"/>
      <c r="GW56" s="98"/>
      <c r="GX56" s="98"/>
      <c r="GY56" s="98"/>
      <c r="GZ56" s="98"/>
      <c r="HA56" s="98"/>
      <c r="HB56" s="98"/>
      <c r="HC56" s="98"/>
      <c r="HD56" s="98"/>
      <c r="HE56" s="98"/>
      <c r="HF56" s="98"/>
      <c r="HG56" s="98"/>
      <c r="HH56" s="98"/>
      <c r="HI56" s="98"/>
      <c r="HJ56" s="98"/>
      <c r="HK56" s="98"/>
      <c r="HL56" s="98"/>
      <c r="HM56" s="98"/>
      <c r="HN56" s="98"/>
      <c r="HO56" s="98"/>
      <c r="HP56" s="98"/>
      <c r="HQ56" s="98"/>
      <c r="HR56" s="98"/>
      <c r="HS56" s="98"/>
      <c r="HT56" s="98"/>
      <c r="HU56" s="98"/>
      <c r="HV56" s="98"/>
      <c r="HW56" s="98"/>
      <c r="HX56" s="98"/>
      <c r="HY56" s="98"/>
      <c r="HZ56" s="98"/>
      <c r="IA56" s="98"/>
      <c r="IB56" s="98"/>
      <c r="IC56" s="98"/>
      <c r="ID56" s="98"/>
      <c r="IE56" s="98"/>
      <c r="IF56" s="98"/>
      <c r="IG56" s="98"/>
      <c r="IH56" s="98"/>
      <c r="II56" s="98"/>
      <c r="IJ56" s="98"/>
      <c r="IK56" s="98"/>
      <c r="IL56" s="98"/>
      <c r="IM56" s="98"/>
      <c r="IN56" s="98"/>
      <c r="IO56" s="98"/>
      <c r="IP56" s="98"/>
      <c r="IQ56" s="98"/>
      <c r="IR56" s="98"/>
      <c r="IS56" s="98"/>
      <c r="IT56" s="98"/>
      <c r="IU56" s="98"/>
      <c r="IV56" s="98"/>
    </row>
    <row r="57" customFormat="false" ht="34.3" hidden="false" customHeight="true" outlineLevel="0" collapsed="false">
      <c r="A57" s="89"/>
      <c r="B57" s="89"/>
      <c r="C57" s="90"/>
      <c r="D57" s="89"/>
      <c r="E57" s="89"/>
      <c r="F57" s="91"/>
      <c r="G57" s="67" t="s">
        <v>66</v>
      </c>
      <c r="H57" s="113" t="str">
        <f aca="false">ROUND(H56*81/1000,2)&amp;" ppb"</f>
        <v>31.52 ppb</v>
      </c>
      <c r="I57" s="76" t="s">
        <v>39</v>
      </c>
      <c r="J57" s="114" t="str">
        <f aca="false">ROUND(J56*81/1000,2)&amp;" ppb"</f>
        <v>48.65 ppb</v>
      </c>
      <c r="K57" s="92"/>
      <c r="L57" s="132"/>
      <c r="M57" s="93"/>
      <c r="N57" s="72"/>
      <c r="O57" s="131"/>
      <c r="P57" s="74"/>
      <c r="Q57" s="113" t="str">
        <f aca="false">ROUND(Q56*246/1000,2)&amp;" ppb"</f>
        <v>0.69 ppb</v>
      </c>
      <c r="R57" s="76" t="s">
        <v>39</v>
      </c>
      <c r="S57" s="114" t="str">
        <f aca="false">ROUND(S56*246/1000,2)&amp;" ppb"</f>
        <v>0.62 ppb</v>
      </c>
      <c r="T57" s="113"/>
      <c r="U57" s="131"/>
      <c r="V57" s="114"/>
      <c r="W57" s="82"/>
      <c r="X57" s="131"/>
      <c r="Y57" s="83"/>
      <c r="Z57" s="82"/>
      <c r="AA57" s="131"/>
      <c r="AB57" s="83"/>
      <c r="AC57" s="84"/>
      <c r="AD57" s="131"/>
      <c r="AE57" s="85"/>
      <c r="BM57" s="98"/>
      <c r="BN57" s="98"/>
      <c r="BO57" s="98"/>
      <c r="BP57" s="98"/>
      <c r="BQ57" s="98"/>
      <c r="BR57" s="98"/>
      <c r="BS57" s="98"/>
      <c r="BT57" s="98"/>
      <c r="BU57" s="98"/>
      <c r="BV57" s="98"/>
      <c r="BW57" s="98"/>
      <c r="BX57" s="98"/>
      <c r="BY57" s="98"/>
      <c r="BZ57" s="98"/>
      <c r="CA57" s="98"/>
      <c r="CB57" s="98"/>
      <c r="CC57" s="98"/>
      <c r="CD57" s="98"/>
      <c r="CE57" s="98"/>
      <c r="CF57" s="98"/>
      <c r="CG57" s="98"/>
      <c r="CH57" s="98"/>
      <c r="CI57" s="98"/>
      <c r="CJ57" s="98"/>
      <c r="CK57" s="98"/>
      <c r="CL57" s="98"/>
      <c r="CM57" s="98"/>
      <c r="CN57" s="98"/>
      <c r="CO57" s="98"/>
      <c r="CP57" s="98"/>
      <c r="CQ57" s="98"/>
      <c r="CR57" s="98"/>
      <c r="CS57" s="98"/>
      <c r="CT57" s="98"/>
      <c r="CU57" s="98"/>
      <c r="CV57" s="98"/>
      <c r="CW57" s="98"/>
      <c r="CX57" s="98"/>
      <c r="CY57" s="98"/>
      <c r="CZ57" s="98"/>
      <c r="DA57" s="98"/>
      <c r="DB57" s="98"/>
      <c r="DC57" s="98"/>
      <c r="DD57" s="98"/>
      <c r="DE57" s="98"/>
      <c r="DF57" s="98"/>
      <c r="DG57" s="98"/>
      <c r="DH57" s="98"/>
      <c r="DI57" s="98"/>
      <c r="DJ57" s="98"/>
      <c r="DK57" s="98"/>
      <c r="DL57" s="98"/>
      <c r="DM57" s="98"/>
      <c r="DN57" s="98"/>
      <c r="DO57" s="98"/>
      <c r="DP57" s="98"/>
      <c r="DQ57" s="98"/>
      <c r="DR57" s="98"/>
      <c r="DS57" s="98"/>
      <c r="DT57" s="98"/>
      <c r="DU57" s="98"/>
      <c r="DV57" s="98"/>
      <c r="DW57" s="98"/>
      <c r="DX57" s="98"/>
      <c r="DY57" s="98"/>
      <c r="DZ57" s="98"/>
      <c r="EA57" s="98"/>
      <c r="EB57" s="98"/>
      <c r="EC57" s="98"/>
      <c r="ED57" s="98"/>
      <c r="EE57" s="98"/>
      <c r="EF57" s="98"/>
      <c r="EG57" s="98"/>
      <c r="EH57" s="98"/>
      <c r="EI57" s="98"/>
      <c r="EJ57" s="98"/>
      <c r="EK57" s="98"/>
      <c r="EL57" s="98"/>
      <c r="EM57" s="98"/>
      <c r="EN57" s="98"/>
      <c r="EO57" s="98"/>
      <c r="EP57" s="98"/>
      <c r="EQ57" s="98"/>
      <c r="ER57" s="98"/>
      <c r="ES57" s="98"/>
      <c r="ET57" s="98"/>
      <c r="EU57" s="98"/>
      <c r="EV57" s="98"/>
      <c r="EW57" s="98"/>
      <c r="EX57" s="98"/>
      <c r="EY57" s="98"/>
      <c r="EZ57" s="98"/>
      <c r="FA57" s="98"/>
      <c r="FB57" s="98"/>
      <c r="FC57" s="98"/>
      <c r="FD57" s="98"/>
      <c r="FE57" s="98"/>
      <c r="FF57" s="98"/>
      <c r="FG57" s="98"/>
      <c r="FH57" s="98"/>
      <c r="FI57" s="98"/>
      <c r="FJ57" s="98"/>
      <c r="FK57" s="98"/>
      <c r="FL57" s="98"/>
      <c r="FM57" s="98"/>
      <c r="FN57" s="98"/>
      <c r="FO57" s="98"/>
      <c r="FP57" s="98"/>
      <c r="FQ57" s="98"/>
      <c r="FR57" s="98"/>
      <c r="FS57" s="98"/>
      <c r="FT57" s="98"/>
      <c r="FU57" s="98"/>
      <c r="FV57" s="98"/>
      <c r="FW57" s="98"/>
      <c r="FX57" s="98"/>
      <c r="FY57" s="98"/>
      <c r="FZ57" s="98"/>
      <c r="GA57" s="98"/>
      <c r="GB57" s="98"/>
      <c r="GC57" s="98"/>
      <c r="GD57" s="98"/>
      <c r="GE57" s="98"/>
      <c r="GF57" s="98"/>
      <c r="GG57" s="98"/>
      <c r="GH57" s="98"/>
      <c r="GI57" s="98"/>
      <c r="GJ57" s="98"/>
      <c r="GK57" s="98"/>
      <c r="GL57" s="98"/>
      <c r="GM57" s="98"/>
      <c r="GN57" s="98"/>
      <c r="GO57" s="98"/>
      <c r="GP57" s="98"/>
      <c r="GQ57" s="98"/>
      <c r="GR57" s="98"/>
      <c r="GS57" s="98"/>
      <c r="GT57" s="98"/>
      <c r="GU57" s="98"/>
      <c r="GV57" s="98"/>
      <c r="GW57" s="98"/>
      <c r="GX57" s="98"/>
      <c r="GY57" s="98"/>
      <c r="GZ57" s="98"/>
      <c r="HA57" s="98"/>
      <c r="HB57" s="98"/>
      <c r="HC57" s="98"/>
      <c r="HD57" s="98"/>
      <c r="HE57" s="98"/>
      <c r="HF57" s="98"/>
      <c r="HG57" s="98"/>
      <c r="HH57" s="98"/>
      <c r="HI57" s="98"/>
      <c r="HJ57" s="98"/>
      <c r="HK57" s="98"/>
      <c r="HL57" s="98"/>
      <c r="HM57" s="98"/>
      <c r="HN57" s="98"/>
      <c r="HO57" s="98"/>
      <c r="HP57" s="98"/>
      <c r="HQ57" s="98"/>
      <c r="HR57" s="98"/>
      <c r="HS57" s="98"/>
      <c r="HT57" s="98"/>
      <c r="HU57" s="98"/>
      <c r="HV57" s="98"/>
      <c r="HW57" s="98"/>
      <c r="HX57" s="98"/>
      <c r="HY57" s="98"/>
      <c r="HZ57" s="98"/>
      <c r="IA57" s="98"/>
      <c r="IB57" s="98"/>
      <c r="IC57" s="98"/>
      <c r="ID57" s="98"/>
      <c r="IE57" s="98"/>
      <c r="IF57" s="98"/>
      <c r="IG57" s="98"/>
      <c r="IH57" s="98"/>
      <c r="II57" s="98"/>
      <c r="IJ57" s="98"/>
      <c r="IK57" s="98"/>
      <c r="IL57" s="98"/>
      <c r="IM57" s="98"/>
      <c r="IN57" s="98"/>
      <c r="IO57" s="98"/>
      <c r="IP57" s="98"/>
      <c r="IQ57" s="98"/>
      <c r="IR57" s="98"/>
      <c r="IS57" s="98"/>
      <c r="IT57" s="98"/>
      <c r="IU57" s="98"/>
      <c r="IV57" s="98"/>
    </row>
    <row r="58" customFormat="false" ht="42.4" hidden="false" customHeight="true" outlineLevel="0" collapsed="false">
      <c r="A58" s="99" t="s">
        <v>108</v>
      </c>
      <c r="B58" s="120"/>
      <c r="C58" s="100" t="s">
        <v>109</v>
      </c>
      <c r="D58" s="22" t="n">
        <v>10.791</v>
      </c>
      <c r="E58" s="101" t="n">
        <v>250224</v>
      </c>
      <c r="F58" s="23" t="n">
        <v>45712</v>
      </c>
      <c r="G58" s="24" t="s">
        <v>28</v>
      </c>
      <c r="H58" s="25"/>
      <c r="I58" s="26" t="s">
        <v>29</v>
      </c>
      <c r="J58" s="27"/>
      <c r="K58" s="25"/>
      <c r="L58" s="26" t="s">
        <v>30</v>
      </c>
      <c r="M58" s="27"/>
      <c r="N58" s="25"/>
      <c r="O58" s="26" t="s">
        <v>31</v>
      </c>
      <c r="P58" s="27"/>
      <c r="Q58" s="25"/>
      <c r="R58" s="26" t="s">
        <v>32</v>
      </c>
      <c r="S58" s="27"/>
      <c r="T58" s="28"/>
      <c r="U58" s="26" t="s">
        <v>33</v>
      </c>
      <c r="V58" s="27"/>
      <c r="W58" s="25"/>
      <c r="X58" s="26" t="s">
        <v>34</v>
      </c>
      <c r="Y58" s="27"/>
      <c r="Z58" s="25"/>
      <c r="AA58" s="26" t="s">
        <v>35</v>
      </c>
      <c r="AB58" s="27"/>
      <c r="AC58" s="32" t="s">
        <v>36</v>
      </c>
      <c r="AD58" s="32"/>
      <c r="AE58" s="32"/>
      <c r="BM58" s="98"/>
      <c r="BN58" s="98"/>
      <c r="BO58" s="98"/>
      <c r="BP58" s="98"/>
      <c r="BQ58" s="98"/>
      <c r="BR58" s="98"/>
      <c r="BS58" s="98"/>
      <c r="BT58" s="98"/>
      <c r="BU58" s="98"/>
      <c r="BV58" s="98"/>
      <c r="BW58" s="98"/>
      <c r="BX58" s="98"/>
      <c r="BY58" s="98"/>
      <c r="BZ58" s="98"/>
      <c r="CA58" s="98"/>
      <c r="CB58" s="98"/>
      <c r="CC58" s="98"/>
      <c r="CD58" s="98"/>
      <c r="CE58" s="98"/>
      <c r="CF58" s="98"/>
      <c r="CG58" s="98"/>
      <c r="CH58" s="98"/>
      <c r="CI58" s="98"/>
      <c r="CJ58" s="98"/>
      <c r="CK58" s="98"/>
      <c r="CL58" s="98"/>
      <c r="CM58" s="98"/>
      <c r="CN58" s="98"/>
      <c r="CO58" s="98"/>
      <c r="CP58" s="98"/>
      <c r="CQ58" s="98"/>
      <c r="CR58" s="98"/>
      <c r="CS58" s="98"/>
      <c r="CT58" s="98"/>
      <c r="CU58" s="98"/>
      <c r="CV58" s="98"/>
      <c r="CW58" s="98"/>
      <c r="CX58" s="98"/>
      <c r="CY58" s="98"/>
      <c r="CZ58" s="98"/>
      <c r="DA58" s="98"/>
      <c r="DB58" s="98"/>
      <c r="DC58" s="98"/>
      <c r="DD58" s="98"/>
      <c r="DE58" s="98"/>
      <c r="DF58" s="98"/>
      <c r="DG58" s="98"/>
      <c r="DH58" s="98"/>
      <c r="DI58" s="98"/>
      <c r="DJ58" s="98"/>
      <c r="DK58" s="98"/>
      <c r="DL58" s="98"/>
      <c r="DM58" s="98"/>
      <c r="DN58" s="98"/>
      <c r="DO58" s="98"/>
      <c r="DP58" s="98"/>
      <c r="DQ58" s="98"/>
      <c r="DR58" s="98"/>
      <c r="DS58" s="98"/>
      <c r="DT58" s="98"/>
      <c r="DU58" s="98"/>
      <c r="DV58" s="98"/>
      <c r="DW58" s="98"/>
      <c r="DX58" s="98"/>
      <c r="DY58" s="98"/>
      <c r="DZ58" s="98"/>
      <c r="EA58" s="98"/>
      <c r="EB58" s="98"/>
      <c r="EC58" s="98"/>
      <c r="ED58" s="98"/>
      <c r="EE58" s="98"/>
      <c r="EF58" s="98"/>
      <c r="EG58" s="98"/>
      <c r="EH58" s="98"/>
      <c r="EI58" s="98"/>
      <c r="EJ58" s="98"/>
      <c r="EK58" s="98"/>
      <c r="EL58" s="98"/>
      <c r="EM58" s="98"/>
      <c r="EN58" s="98"/>
      <c r="EO58" s="98"/>
      <c r="EP58" s="98"/>
      <c r="EQ58" s="98"/>
      <c r="ER58" s="98"/>
      <c r="ES58" s="98"/>
      <c r="ET58" s="98"/>
      <c r="EU58" s="98"/>
      <c r="EV58" s="98"/>
      <c r="EW58" s="98"/>
      <c r="EX58" s="98"/>
      <c r="EY58" s="98"/>
      <c r="EZ58" s="98"/>
      <c r="FA58" s="98"/>
      <c r="FB58" s="98"/>
      <c r="FC58" s="98"/>
      <c r="FD58" s="98"/>
      <c r="FE58" s="98"/>
      <c r="FF58" s="98"/>
      <c r="FG58" s="98"/>
      <c r="FH58" s="98"/>
      <c r="FI58" s="98"/>
      <c r="FJ58" s="98"/>
      <c r="FK58" s="98"/>
      <c r="FL58" s="98"/>
      <c r="FM58" s="98"/>
      <c r="FN58" s="98"/>
      <c r="FO58" s="98"/>
      <c r="FP58" s="98"/>
      <c r="FQ58" s="98"/>
      <c r="FR58" s="98"/>
      <c r="FS58" s="98"/>
      <c r="FT58" s="98"/>
      <c r="FU58" s="98"/>
      <c r="FV58" s="98"/>
      <c r="FW58" s="98"/>
      <c r="FX58" s="98"/>
      <c r="FY58" s="98"/>
      <c r="FZ58" s="98"/>
      <c r="GA58" s="98"/>
      <c r="GB58" s="98"/>
      <c r="GC58" s="98"/>
      <c r="GD58" s="98"/>
      <c r="GE58" s="98"/>
      <c r="GF58" s="98"/>
      <c r="GG58" s="98"/>
      <c r="GH58" s="98"/>
      <c r="GI58" s="98"/>
      <c r="GJ58" s="98"/>
      <c r="GK58" s="98"/>
      <c r="GL58" s="98"/>
      <c r="GM58" s="98"/>
      <c r="GN58" s="98"/>
      <c r="GO58" s="98"/>
      <c r="GP58" s="98"/>
      <c r="GQ58" s="98"/>
      <c r="GR58" s="98"/>
      <c r="GS58" s="98"/>
      <c r="GT58" s="98"/>
      <c r="GU58" s="98"/>
      <c r="GV58" s="98"/>
      <c r="GW58" s="98"/>
      <c r="GX58" s="98"/>
      <c r="GY58" s="98"/>
      <c r="GZ58" s="98"/>
      <c r="HA58" s="98"/>
      <c r="HB58" s="98"/>
      <c r="HC58" s="98"/>
      <c r="HD58" s="98"/>
      <c r="HE58" s="98"/>
      <c r="HF58" s="98"/>
      <c r="HG58" s="98"/>
      <c r="HH58" s="98"/>
      <c r="HI58" s="98"/>
      <c r="HJ58" s="98"/>
      <c r="HK58" s="98"/>
      <c r="HL58" s="98"/>
      <c r="HM58" s="98"/>
      <c r="HN58" s="98"/>
      <c r="HO58" s="98"/>
      <c r="HP58" s="98"/>
      <c r="HQ58" s="98"/>
      <c r="HR58" s="98"/>
      <c r="HS58" s="98"/>
      <c r="HT58" s="98"/>
      <c r="HU58" s="98"/>
      <c r="HV58" s="98"/>
      <c r="HW58" s="98"/>
      <c r="HX58" s="98"/>
      <c r="HY58" s="98"/>
      <c r="HZ58" s="98"/>
      <c r="IA58" s="98"/>
      <c r="IB58" s="98"/>
      <c r="IC58" s="98"/>
      <c r="ID58" s="98"/>
      <c r="IE58" s="98"/>
      <c r="IF58" s="98"/>
      <c r="IG58" s="98"/>
      <c r="IH58" s="98"/>
      <c r="II58" s="98"/>
      <c r="IJ58" s="98"/>
      <c r="IK58" s="98"/>
      <c r="IL58" s="98"/>
      <c r="IM58" s="98"/>
      <c r="IN58" s="98"/>
      <c r="IO58" s="98"/>
      <c r="IP58" s="98"/>
      <c r="IQ58" s="98"/>
      <c r="IR58" s="98"/>
      <c r="IS58" s="98"/>
      <c r="IT58" s="98"/>
      <c r="IU58" s="98"/>
      <c r="IV58" s="98"/>
    </row>
    <row r="59" customFormat="false" ht="39.8" hidden="false" customHeight="true" outlineLevel="0" collapsed="false">
      <c r="A59" s="121" t="s">
        <v>110</v>
      </c>
      <c r="B59" s="122"/>
      <c r="C59" s="34"/>
      <c r="D59" s="35"/>
      <c r="E59" s="35"/>
      <c r="F59" s="36" t="n">
        <v>45723</v>
      </c>
      <c r="G59" s="24" t="s">
        <v>60</v>
      </c>
      <c r="H59" s="40" t="s">
        <v>111</v>
      </c>
      <c r="I59" s="123"/>
      <c r="J59" s="42"/>
      <c r="K59" s="40" t="n">
        <v>79.47</v>
      </c>
      <c r="L59" s="123" t="s">
        <v>39</v>
      </c>
      <c r="M59" s="42" t="n">
        <v>78.19</v>
      </c>
      <c r="N59" s="40" t="n">
        <v>2.271</v>
      </c>
      <c r="O59" s="57" t="s">
        <v>39</v>
      </c>
      <c r="P59" s="42" t="n">
        <v>1.189</v>
      </c>
      <c r="Q59" s="40" t="n">
        <v>2.345</v>
      </c>
      <c r="R59" s="123" t="s">
        <v>39</v>
      </c>
      <c r="S59" s="42" t="n">
        <v>3.501</v>
      </c>
      <c r="T59" s="40" t="n">
        <v>45.951</v>
      </c>
      <c r="U59" s="123" t="s">
        <v>39</v>
      </c>
      <c r="V59" s="42" t="n">
        <v>27.64</v>
      </c>
      <c r="W59" s="40" t="n">
        <v>1.1054</v>
      </c>
      <c r="X59" s="57" t="s">
        <v>39</v>
      </c>
      <c r="Y59" s="42" t="n">
        <v>1.512</v>
      </c>
      <c r="Z59" s="40" t="s">
        <v>112</v>
      </c>
      <c r="AA59" s="57"/>
      <c r="AB59" s="42"/>
      <c r="AC59" s="43"/>
      <c r="AD59" s="43"/>
      <c r="AE59" s="43"/>
      <c r="BM59" s="98"/>
      <c r="BN59" s="98"/>
      <c r="BO59" s="98"/>
      <c r="BP59" s="98"/>
      <c r="BQ59" s="98"/>
      <c r="BR59" s="98"/>
      <c r="BS59" s="98"/>
      <c r="BT59" s="98"/>
      <c r="BU59" s="98"/>
      <c r="BV59" s="98"/>
      <c r="BW59" s="98"/>
      <c r="BX59" s="98"/>
      <c r="BY59" s="98"/>
      <c r="BZ59" s="98"/>
      <c r="CA59" s="98"/>
      <c r="CB59" s="98"/>
      <c r="CC59" s="98"/>
      <c r="CD59" s="98"/>
      <c r="CE59" s="98"/>
      <c r="CF59" s="98"/>
      <c r="CG59" s="98"/>
      <c r="CH59" s="98"/>
      <c r="CI59" s="98"/>
      <c r="CJ59" s="98"/>
      <c r="CK59" s="98"/>
      <c r="CL59" s="98"/>
      <c r="CM59" s="98"/>
      <c r="CN59" s="98"/>
      <c r="CO59" s="98"/>
      <c r="CP59" s="98"/>
      <c r="CQ59" s="98"/>
      <c r="CR59" s="98"/>
      <c r="CS59" s="98"/>
      <c r="CT59" s="98"/>
      <c r="CU59" s="98"/>
      <c r="CV59" s="98"/>
      <c r="CW59" s="98"/>
      <c r="CX59" s="98"/>
      <c r="CY59" s="98"/>
      <c r="CZ59" s="98"/>
      <c r="DA59" s="98"/>
      <c r="DB59" s="98"/>
      <c r="DC59" s="98"/>
      <c r="DD59" s="98"/>
      <c r="DE59" s="98"/>
      <c r="DF59" s="98"/>
      <c r="DG59" s="98"/>
      <c r="DH59" s="98"/>
      <c r="DI59" s="98"/>
      <c r="DJ59" s="98"/>
      <c r="DK59" s="98"/>
      <c r="DL59" s="98"/>
      <c r="DM59" s="98"/>
      <c r="DN59" s="98"/>
      <c r="DO59" s="98"/>
      <c r="DP59" s="98"/>
      <c r="DQ59" s="98"/>
      <c r="DR59" s="98"/>
      <c r="DS59" s="98"/>
      <c r="DT59" s="98"/>
      <c r="DU59" s="98"/>
      <c r="DV59" s="98"/>
      <c r="DW59" s="98"/>
      <c r="DX59" s="98"/>
      <c r="DY59" s="98"/>
      <c r="DZ59" s="98"/>
      <c r="EA59" s="98"/>
      <c r="EB59" s="98"/>
      <c r="EC59" s="98"/>
      <c r="ED59" s="98"/>
      <c r="EE59" s="98"/>
      <c r="EF59" s="98"/>
      <c r="EG59" s="98"/>
      <c r="EH59" s="98"/>
      <c r="EI59" s="98"/>
      <c r="EJ59" s="98"/>
      <c r="EK59" s="98"/>
      <c r="EL59" s="98"/>
      <c r="EM59" s="98"/>
      <c r="EN59" s="98"/>
      <c r="EO59" s="98"/>
      <c r="EP59" s="98"/>
      <c r="EQ59" s="98"/>
      <c r="ER59" s="98"/>
      <c r="ES59" s="98"/>
      <c r="ET59" s="98"/>
      <c r="EU59" s="98"/>
      <c r="EV59" s="98"/>
      <c r="EW59" s="98"/>
      <c r="EX59" s="98"/>
      <c r="EY59" s="98"/>
      <c r="EZ59" s="98"/>
      <c r="FA59" s="98"/>
      <c r="FB59" s="98"/>
      <c r="FC59" s="98"/>
      <c r="FD59" s="98"/>
      <c r="FE59" s="98"/>
      <c r="FF59" s="98"/>
      <c r="FG59" s="98"/>
      <c r="FH59" s="98"/>
      <c r="FI59" s="98"/>
      <c r="FJ59" s="98"/>
      <c r="FK59" s="98"/>
      <c r="FL59" s="98"/>
      <c r="FM59" s="98"/>
      <c r="FN59" s="98"/>
      <c r="FO59" s="98"/>
      <c r="FP59" s="98"/>
      <c r="FQ59" s="98"/>
      <c r="FR59" s="98"/>
      <c r="FS59" s="98"/>
      <c r="FT59" s="98"/>
      <c r="FU59" s="98"/>
      <c r="FV59" s="98"/>
      <c r="FW59" s="98"/>
      <c r="FX59" s="98"/>
      <c r="FY59" s="98"/>
      <c r="FZ59" s="98"/>
      <c r="GA59" s="98"/>
      <c r="GB59" s="98"/>
      <c r="GC59" s="98"/>
      <c r="GD59" s="98"/>
      <c r="GE59" s="98"/>
      <c r="GF59" s="98"/>
      <c r="GG59" s="98"/>
      <c r="GH59" s="98"/>
      <c r="GI59" s="98"/>
      <c r="GJ59" s="98"/>
      <c r="GK59" s="98"/>
      <c r="GL59" s="98"/>
      <c r="GM59" s="98"/>
      <c r="GN59" s="98"/>
      <c r="GO59" s="98"/>
      <c r="GP59" s="98"/>
      <c r="GQ59" s="98"/>
      <c r="GR59" s="98"/>
      <c r="GS59" s="98"/>
      <c r="GT59" s="98"/>
      <c r="GU59" s="98"/>
      <c r="GV59" s="98"/>
      <c r="GW59" s="98"/>
      <c r="GX59" s="98"/>
      <c r="GY59" s="98"/>
      <c r="GZ59" s="98"/>
      <c r="HA59" s="98"/>
      <c r="HB59" s="98"/>
      <c r="HC59" s="98"/>
      <c r="HD59" s="98"/>
      <c r="HE59" s="98"/>
      <c r="HF59" s="98"/>
      <c r="HG59" s="98"/>
      <c r="HH59" s="98"/>
      <c r="HI59" s="98"/>
      <c r="HJ59" s="98"/>
      <c r="HK59" s="98"/>
      <c r="HL59" s="98"/>
      <c r="HM59" s="98"/>
      <c r="HN59" s="98"/>
      <c r="HO59" s="98"/>
      <c r="HP59" s="98"/>
      <c r="HQ59" s="98"/>
      <c r="HR59" s="98"/>
      <c r="HS59" s="98"/>
      <c r="HT59" s="98"/>
      <c r="HU59" s="98"/>
      <c r="HV59" s="98"/>
      <c r="HW59" s="98"/>
      <c r="HX59" s="98"/>
      <c r="HY59" s="98"/>
      <c r="HZ59" s="98"/>
      <c r="IA59" s="98"/>
      <c r="IB59" s="98"/>
      <c r="IC59" s="98"/>
      <c r="ID59" s="98"/>
      <c r="IE59" s="98"/>
      <c r="IF59" s="98"/>
      <c r="IG59" s="98"/>
      <c r="IH59" s="98"/>
      <c r="II59" s="98"/>
      <c r="IJ59" s="98"/>
      <c r="IK59" s="98"/>
      <c r="IL59" s="98"/>
      <c r="IM59" s="98"/>
      <c r="IN59" s="98"/>
      <c r="IO59" s="98"/>
      <c r="IP59" s="98"/>
      <c r="IQ59" s="98"/>
      <c r="IR59" s="98"/>
      <c r="IS59" s="98"/>
      <c r="IT59" s="98"/>
      <c r="IU59" s="98"/>
      <c r="IV59" s="98"/>
    </row>
    <row r="60" customFormat="false" ht="38.1" hidden="false" customHeight="true" outlineLevel="0" collapsed="false">
      <c r="A60" s="122"/>
      <c r="B60" s="122"/>
      <c r="C60" s="122"/>
      <c r="D60" s="122"/>
      <c r="E60" s="33"/>
      <c r="F60" s="36"/>
      <c r="G60" s="24" t="s">
        <v>66</v>
      </c>
      <c r="H60" s="102" t="str">
        <f aca="false">"&lt;"&amp;ROUND(RIGHT(H59,LEN(H59)-1)*81/1,2)&amp;" ppt"</f>
        <v>&lt;55.08 ppt</v>
      </c>
      <c r="I60" s="123"/>
      <c r="J60" s="103"/>
      <c r="K60" s="102" t="str">
        <f aca="false">ROUND(K59*81/1000,2)&amp;" ppb"</f>
        <v>6.44 ppb</v>
      </c>
      <c r="L60" s="41" t="s">
        <v>39</v>
      </c>
      <c r="M60" s="103" t="str">
        <f aca="false">ROUND(M59*81/1000,2)&amp;" ppb"</f>
        <v>6.33 ppb</v>
      </c>
      <c r="N60" s="102" t="str">
        <f aca="false">ROUND(N59*1760/1000,2)&amp;" ppb"</f>
        <v>4 ppb</v>
      </c>
      <c r="O60" s="41" t="s">
        <v>39</v>
      </c>
      <c r="P60" s="103" t="str">
        <f aca="false">ROUND(P59*1760/1000,2)&amp;" ppb"</f>
        <v>2.09 ppb</v>
      </c>
      <c r="Q60" s="102" t="str">
        <f aca="false">ROUND(Q59*246/1000,2)&amp;" ppb"</f>
        <v>0.58 ppb</v>
      </c>
      <c r="R60" s="41" t="s">
        <v>39</v>
      </c>
      <c r="S60" s="103" t="str">
        <f aca="false">ROUND(S59*246/1000,2)&amp;" ppb"</f>
        <v>0.86 ppb</v>
      </c>
      <c r="T60" s="102" t="str">
        <f aca="false">ROUND(T59*32300/1000000,2)&amp;" ppm"</f>
        <v>1.48 ppm</v>
      </c>
      <c r="U60" s="41" t="s">
        <v>39</v>
      </c>
      <c r="V60" s="103" t="str">
        <f aca="false">ROUND(V59*32300/1000000,2)&amp;" ppm"</f>
        <v>0.89 ppm</v>
      </c>
      <c r="W60" s="45"/>
      <c r="X60" s="123"/>
      <c r="Y60" s="46"/>
      <c r="Z60" s="45"/>
      <c r="AA60" s="123"/>
      <c r="AB60" s="46"/>
      <c r="AC60" s="47"/>
      <c r="AD60" s="123"/>
      <c r="AE60" s="48"/>
      <c r="BM60" s="98"/>
      <c r="BN60" s="98"/>
      <c r="BO60" s="98"/>
      <c r="BP60" s="98"/>
      <c r="BQ60" s="98"/>
      <c r="BR60" s="98"/>
      <c r="BS60" s="98"/>
      <c r="BT60" s="98"/>
      <c r="BU60" s="98"/>
      <c r="BV60" s="98"/>
      <c r="BW60" s="98"/>
      <c r="BX60" s="98"/>
      <c r="BY60" s="98"/>
      <c r="BZ60" s="98"/>
      <c r="CA60" s="98"/>
      <c r="CB60" s="98"/>
      <c r="CC60" s="98"/>
      <c r="CD60" s="98"/>
      <c r="CE60" s="98"/>
      <c r="CF60" s="98"/>
      <c r="CG60" s="98"/>
      <c r="CH60" s="98"/>
      <c r="CI60" s="98"/>
      <c r="CJ60" s="98"/>
      <c r="CK60" s="98"/>
      <c r="CL60" s="98"/>
      <c r="CM60" s="98"/>
      <c r="CN60" s="98"/>
      <c r="CO60" s="98"/>
      <c r="CP60" s="98"/>
      <c r="CQ60" s="98"/>
      <c r="CR60" s="98"/>
      <c r="CS60" s="98"/>
      <c r="CT60" s="98"/>
      <c r="CU60" s="98"/>
      <c r="CV60" s="98"/>
      <c r="CW60" s="98"/>
      <c r="CX60" s="98"/>
      <c r="CY60" s="98"/>
      <c r="CZ60" s="98"/>
      <c r="DA60" s="98"/>
      <c r="DB60" s="98"/>
      <c r="DC60" s="98"/>
      <c r="DD60" s="98"/>
      <c r="DE60" s="98"/>
      <c r="DF60" s="98"/>
      <c r="DG60" s="98"/>
      <c r="DH60" s="98"/>
      <c r="DI60" s="98"/>
      <c r="DJ60" s="98"/>
      <c r="DK60" s="98"/>
      <c r="DL60" s="98"/>
      <c r="DM60" s="98"/>
      <c r="DN60" s="98"/>
      <c r="DO60" s="98"/>
      <c r="DP60" s="98"/>
      <c r="DQ60" s="98"/>
      <c r="DR60" s="98"/>
      <c r="DS60" s="98"/>
      <c r="DT60" s="98"/>
      <c r="DU60" s="98"/>
      <c r="DV60" s="98"/>
      <c r="DW60" s="98"/>
      <c r="DX60" s="98"/>
      <c r="DY60" s="98"/>
      <c r="DZ60" s="98"/>
      <c r="EA60" s="98"/>
      <c r="EB60" s="98"/>
      <c r="EC60" s="98"/>
      <c r="ED60" s="98"/>
      <c r="EE60" s="98"/>
      <c r="EF60" s="98"/>
      <c r="EG60" s="98"/>
      <c r="EH60" s="98"/>
      <c r="EI60" s="98"/>
      <c r="EJ60" s="98"/>
      <c r="EK60" s="98"/>
      <c r="EL60" s="98"/>
      <c r="EM60" s="98"/>
      <c r="EN60" s="98"/>
      <c r="EO60" s="98"/>
      <c r="EP60" s="98"/>
      <c r="EQ60" s="98"/>
      <c r="ER60" s="98"/>
      <c r="ES60" s="98"/>
      <c r="ET60" s="98"/>
      <c r="EU60" s="98"/>
      <c r="EV60" s="98"/>
      <c r="EW60" s="98"/>
      <c r="EX60" s="98"/>
      <c r="EY60" s="98"/>
      <c r="EZ60" s="98"/>
      <c r="FA60" s="98"/>
      <c r="FB60" s="98"/>
      <c r="FC60" s="98"/>
      <c r="FD60" s="98"/>
      <c r="FE60" s="98"/>
      <c r="FF60" s="98"/>
      <c r="FG60" s="98"/>
      <c r="FH60" s="98"/>
      <c r="FI60" s="98"/>
      <c r="FJ60" s="98"/>
      <c r="FK60" s="98"/>
      <c r="FL60" s="98"/>
      <c r="FM60" s="98"/>
      <c r="FN60" s="98"/>
      <c r="FO60" s="98"/>
      <c r="FP60" s="98"/>
      <c r="FQ60" s="98"/>
      <c r="FR60" s="98"/>
      <c r="FS60" s="98"/>
      <c r="FT60" s="98"/>
      <c r="FU60" s="98"/>
      <c r="FV60" s="98"/>
      <c r="FW60" s="98"/>
      <c r="FX60" s="98"/>
      <c r="FY60" s="98"/>
      <c r="FZ60" s="98"/>
      <c r="GA60" s="98"/>
      <c r="GB60" s="98"/>
      <c r="GC60" s="98"/>
      <c r="GD60" s="98"/>
      <c r="GE60" s="98"/>
      <c r="GF60" s="98"/>
      <c r="GG60" s="98"/>
      <c r="GH60" s="98"/>
      <c r="GI60" s="98"/>
      <c r="GJ60" s="98"/>
      <c r="GK60" s="98"/>
      <c r="GL60" s="98"/>
      <c r="GM60" s="98"/>
      <c r="GN60" s="98"/>
      <c r="GO60" s="98"/>
      <c r="GP60" s="98"/>
      <c r="GQ60" s="98"/>
      <c r="GR60" s="98"/>
      <c r="GS60" s="98"/>
      <c r="GT60" s="98"/>
      <c r="GU60" s="98"/>
      <c r="GV60" s="98"/>
      <c r="GW60" s="98"/>
      <c r="GX60" s="98"/>
      <c r="GY60" s="98"/>
      <c r="GZ60" s="98"/>
      <c r="HA60" s="98"/>
      <c r="HB60" s="98"/>
      <c r="HC60" s="98"/>
      <c r="HD60" s="98"/>
      <c r="HE60" s="98"/>
      <c r="HF60" s="98"/>
      <c r="HG60" s="98"/>
      <c r="HH60" s="98"/>
      <c r="HI60" s="98"/>
      <c r="HJ60" s="98"/>
      <c r="HK60" s="98"/>
      <c r="HL60" s="98"/>
      <c r="HM60" s="98"/>
      <c r="HN60" s="98"/>
      <c r="HO60" s="98"/>
      <c r="HP60" s="98"/>
      <c r="HQ60" s="98"/>
      <c r="HR60" s="98"/>
      <c r="HS60" s="98"/>
      <c r="HT60" s="98"/>
      <c r="HU60" s="98"/>
      <c r="HV60" s="98"/>
      <c r="HW60" s="98"/>
      <c r="HX60" s="98"/>
      <c r="HY60" s="98"/>
      <c r="HZ60" s="98"/>
      <c r="IA60" s="98"/>
      <c r="IB60" s="98"/>
      <c r="IC60" s="98"/>
      <c r="ID60" s="98"/>
      <c r="IE60" s="98"/>
      <c r="IF60" s="98"/>
      <c r="IG60" s="98"/>
      <c r="IH60" s="98"/>
      <c r="II60" s="98"/>
      <c r="IJ60" s="98"/>
      <c r="IK60" s="98"/>
      <c r="IL60" s="98"/>
      <c r="IM60" s="98"/>
      <c r="IN60" s="98"/>
      <c r="IO60" s="98"/>
      <c r="IP60" s="98"/>
      <c r="IQ60" s="98"/>
      <c r="IR60" s="98"/>
      <c r="IS60" s="98"/>
      <c r="IT60" s="98"/>
      <c r="IU60" s="98"/>
      <c r="IV60" s="98"/>
    </row>
    <row r="61" customFormat="false" ht="34.3" hidden="false" customHeight="true" outlineLevel="0" collapsed="false">
      <c r="A61" s="122"/>
      <c r="B61" s="122"/>
      <c r="C61" s="49"/>
      <c r="D61" s="122"/>
      <c r="E61" s="122"/>
      <c r="F61" s="36"/>
      <c r="G61" s="24" t="s">
        <v>28</v>
      </c>
      <c r="H61" s="51" t="s">
        <v>92</v>
      </c>
      <c r="I61" s="51"/>
      <c r="J61" s="51"/>
      <c r="K61" s="25"/>
      <c r="L61" s="26" t="s">
        <v>93</v>
      </c>
      <c r="M61" s="27"/>
      <c r="N61" s="52"/>
      <c r="O61" s="26" t="s">
        <v>42</v>
      </c>
      <c r="P61" s="53"/>
      <c r="Q61" s="52"/>
      <c r="R61" s="26" t="s">
        <v>94</v>
      </c>
      <c r="S61" s="53"/>
      <c r="T61" s="51"/>
      <c r="U61" s="51"/>
      <c r="V61" s="51"/>
      <c r="W61" s="28"/>
      <c r="X61" s="26"/>
      <c r="Y61" s="54"/>
      <c r="Z61" s="28"/>
      <c r="AA61" s="26"/>
      <c r="AB61" s="54"/>
      <c r="AC61" s="25"/>
      <c r="AD61" s="26"/>
      <c r="AE61" s="27"/>
      <c r="BM61" s="98"/>
      <c r="BN61" s="98"/>
      <c r="BO61" s="98"/>
      <c r="BP61" s="98"/>
      <c r="BQ61" s="98"/>
      <c r="BR61" s="98"/>
      <c r="BS61" s="98"/>
      <c r="BT61" s="98"/>
      <c r="BU61" s="98"/>
      <c r="BV61" s="98"/>
      <c r="BW61" s="98"/>
      <c r="BX61" s="98"/>
      <c r="BY61" s="98"/>
      <c r="BZ61" s="98"/>
      <c r="CA61" s="98"/>
      <c r="CB61" s="98"/>
      <c r="CC61" s="98"/>
      <c r="CD61" s="98"/>
      <c r="CE61" s="98"/>
      <c r="CF61" s="98"/>
      <c r="CG61" s="98"/>
      <c r="CH61" s="98"/>
      <c r="CI61" s="98"/>
      <c r="CJ61" s="98"/>
      <c r="CK61" s="98"/>
      <c r="CL61" s="98"/>
      <c r="CM61" s="98"/>
      <c r="CN61" s="98"/>
      <c r="CO61" s="98"/>
      <c r="CP61" s="98"/>
      <c r="CQ61" s="98"/>
      <c r="CR61" s="98"/>
      <c r="CS61" s="98"/>
      <c r="CT61" s="98"/>
      <c r="CU61" s="98"/>
      <c r="CV61" s="98"/>
      <c r="CW61" s="98"/>
      <c r="CX61" s="98"/>
      <c r="CY61" s="98"/>
      <c r="CZ61" s="98"/>
      <c r="DA61" s="98"/>
      <c r="DB61" s="98"/>
      <c r="DC61" s="98"/>
      <c r="DD61" s="98"/>
      <c r="DE61" s="98"/>
      <c r="DF61" s="98"/>
      <c r="DG61" s="98"/>
      <c r="DH61" s="98"/>
      <c r="DI61" s="98"/>
      <c r="DJ61" s="98"/>
      <c r="DK61" s="98"/>
      <c r="DL61" s="98"/>
      <c r="DM61" s="98"/>
      <c r="DN61" s="98"/>
      <c r="DO61" s="98"/>
      <c r="DP61" s="98"/>
      <c r="DQ61" s="98"/>
      <c r="DR61" s="98"/>
      <c r="DS61" s="98"/>
      <c r="DT61" s="98"/>
      <c r="DU61" s="98"/>
      <c r="DV61" s="98"/>
      <c r="DW61" s="98"/>
      <c r="DX61" s="98"/>
      <c r="DY61" s="98"/>
      <c r="DZ61" s="98"/>
      <c r="EA61" s="98"/>
      <c r="EB61" s="98"/>
      <c r="EC61" s="98"/>
      <c r="ED61" s="98"/>
      <c r="EE61" s="98"/>
      <c r="EF61" s="98"/>
      <c r="EG61" s="98"/>
      <c r="EH61" s="98"/>
      <c r="EI61" s="98"/>
      <c r="EJ61" s="98"/>
      <c r="EK61" s="98"/>
      <c r="EL61" s="98"/>
      <c r="EM61" s="98"/>
      <c r="EN61" s="98"/>
      <c r="EO61" s="98"/>
      <c r="EP61" s="98"/>
      <c r="EQ61" s="98"/>
      <c r="ER61" s="98"/>
      <c r="ES61" s="98"/>
      <c r="ET61" s="98"/>
      <c r="EU61" s="98"/>
      <c r="EV61" s="98"/>
      <c r="EW61" s="98"/>
      <c r="EX61" s="98"/>
      <c r="EY61" s="98"/>
      <c r="EZ61" s="98"/>
      <c r="FA61" s="98"/>
      <c r="FB61" s="98"/>
      <c r="FC61" s="98"/>
      <c r="FD61" s="98"/>
      <c r="FE61" s="98"/>
      <c r="FF61" s="98"/>
      <c r="FG61" s="98"/>
      <c r="FH61" s="98"/>
      <c r="FI61" s="98"/>
      <c r="FJ61" s="98"/>
      <c r="FK61" s="98"/>
      <c r="FL61" s="98"/>
      <c r="FM61" s="98"/>
      <c r="FN61" s="98"/>
      <c r="FO61" s="98"/>
      <c r="FP61" s="98"/>
      <c r="FQ61" s="98"/>
      <c r="FR61" s="98"/>
      <c r="FS61" s="98"/>
      <c r="FT61" s="98"/>
      <c r="FU61" s="98"/>
      <c r="FV61" s="98"/>
      <c r="FW61" s="98"/>
      <c r="FX61" s="98"/>
      <c r="FY61" s="98"/>
      <c r="FZ61" s="98"/>
      <c r="GA61" s="98"/>
      <c r="GB61" s="98"/>
      <c r="GC61" s="98"/>
      <c r="GD61" s="98"/>
      <c r="GE61" s="98"/>
      <c r="GF61" s="98"/>
      <c r="GG61" s="98"/>
      <c r="GH61" s="98"/>
      <c r="GI61" s="98"/>
      <c r="GJ61" s="98"/>
      <c r="GK61" s="98"/>
      <c r="GL61" s="98"/>
      <c r="GM61" s="98"/>
      <c r="GN61" s="98"/>
      <c r="GO61" s="98"/>
      <c r="GP61" s="98"/>
      <c r="GQ61" s="98"/>
      <c r="GR61" s="98"/>
      <c r="GS61" s="98"/>
      <c r="GT61" s="98"/>
      <c r="GU61" s="98"/>
      <c r="GV61" s="98"/>
      <c r="GW61" s="98"/>
      <c r="GX61" s="98"/>
      <c r="GY61" s="98"/>
      <c r="GZ61" s="98"/>
      <c r="HA61" s="98"/>
      <c r="HB61" s="98"/>
      <c r="HC61" s="98"/>
      <c r="HD61" s="98"/>
      <c r="HE61" s="98"/>
      <c r="HF61" s="98"/>
      <c r="HG61" s="98"/>
      <c r="HH61" s="98"/>
      <c r="HI61" s="98"/>
      <c r="HJ61" s="98"/>
      <c r="HK61" s="98"/>
      <c r="HL61" s="98"/>
      <c r="HM61" s="98"/>
      <c r="HN61" s="98"/>
      <c r="HO61" s="98"/>
      <c r="HP61" s="98"/>
      <c r="HQ61" s="98"/>
      <c r="HR61" s="98"/>
      <c r="HS61" s="98"/>
      <c r="HT61" s="98"/>
      <c r="HU61" s="98"/>
      <c r="HV61" s="98"/>
      <c r="HW61" s="98"/>
      <c r="HX61" s="98"/>
      <c r="HY61" s="98"/>
      <c r="HZ61" s="98"/>
      <c r="IA61" s="98"/>
      <c r="IB61" s="98"/>
      <c r="IC61" s="98"/>
      <c r="ID61" s="98"/>
      <c r="IE61" s="98"/>
      <c r="IF61" s="98"/>
      <c r="IG61" s="98"/>
      <c r="IH61" s="98"/>
      <c r="II61" s="98"/>
      <c r="IJ61" s="98"/>
      <c r="IK61" s="98"/>
      <c r="IL61" s="98"/>
      <c r="IM61" s="98"/>
      <c r="IN61" s="98"/>
      <c r="IO61" s="98"/>
      <c r="IP61" s="98"/>
      <c r="IQ61" s="98"/>
      <c r="IR61" s="98"/>
      <c r="IS61" s="98"/>
      <c r="IT61" s="98"/>
      <c r="IU61" s="98"/>
      <c r="IV61" s="98"/>
    </row>
    <row r="62" customFormat="false" ht="34.3" hidden="false" customHeight="true" outlineLevel="0" collapsed="false">
      <c r="A62" s="122"/>
      <c r="B62" s="122"/>
      <c r="C62" s="49"/>
      <c r="D62" s="122"/>
      <c r="E62" s="122"/>
      <c r="F62" s="36"/>
      <c r="G62" s="24" t="s">
        <v>60</v>
      </c>
      <c r="H62" s="125" t="s">
        <v>113</v>
      </c>
      <c r="I62" s="105"/>
      <c r="J62" s="126"/>
      <c r="K62" s="40" t="n">
        <v>5.94</v>
      </c>
      <c r="L62" s="57" t="s">
        <v>39</v>
      </c>
      <c r="M62" s="42" t="n">
        <v>10.19</v>
      </c>
      <c r="N62" s="40" t="s">
        <v>114</v>
      </c>
      <c r="O62" s="57"/>
      <c r="P62" s="42"/>
      <c r="Q62" s="40" t="n">
        <v>12.85</v>
      </c>
      <c r="R62" s="57" t="s">
        <v>39</v>
      </c>
      <c r="S62" s="42" t="n">
        <v>6.014</v>
      </c>
      <c r="T62" s="125"/>
      <c r="U62" s="127"/>
      <c r="V62" s="126"/>
      <c r="W62" s="40"/>
      <c r="X62" s="57"/>
      <c r="Y62" s="42"/>
      <c r="Z62" s="45"/>
      <c r="AA62" s="123"/>
      <c r="AB62" s="46"/>
      <c r="AC62" s="47"/>
      <c r="AD62" s="123"/>
      <c r="AE62" s="48"/>
      <c r="BM62" s="98"/>
      <c r="BN62" s="98"/>
      <c r="BO62" s="98"/>
      <c r="BP62" s="98"/>
      <c r="BQ62" s="98"/>
      <c r="BR62" s="98"/>
      <c r="BS62" s="98"/>
      <c r="BT62" s="98"/>
      <c r="BU62" s="98"/>
      <c r="BV62" s="98"/>
      <c r="BW62" s="98"/>
      <c r="BX62" s="98"/>
      <c r="BY62" s="98"/>
      <c r="BZ62" s="98"/>
      <c r="CA62" s="98"/>
      <c r="CB62" s="98"/>
      <c r="CC62" s="98"/>
      <c r="CD62" s="98"/>
      <c r="CE62" s="98"/>
      <c r="CF62" s="98"/>
      <c r="CG62" s="98"/>
      <c r="CH62" s="98"/>
      <c r="CI62" s="98"/>
      <c r="CJ62" s="98"/>
      <c r="CK62" s="98"/>
      <c r="CL62" s="98"/>
      <c r="CM62" s="98"/>
      <c r="CN62" s="98"/>
      <c r="CO62" s="98"/>
      <c r="CP62" s="98"/>
      <c r="CQ62" s="98"/>
      <c r="CR62" s="98"/>
      <c r="CS62" s="98"/>
      <c r="CT62" s="98"/>
      <c r="CU62" s="98"/>
      <c r="CV62" s="98"/>
      <c r="CW62" s="98"/>
      <c r="CX62" s="98"/>
      <c r="CY62" s="98"/>
      <c r="CZ62" s="98"/>
      <c r="DA62" s="98"/>
      <c r="DB62" s="98"/>
      <c r="DC62" s="98"/>
      <c r="DD62" s="98"/>
      <c r="DE62" s="98"/>
      <c r="DF62" s="98"/>
      <c r="DG62" s="98"/>
      <c r="DH62" s="98"/>
      <c r="DI62" s="98"/>
      <c r="DJ62" s="98"/>
      <c r="DK62" s="98"/>
      <c r="DL62" s="98"/>
      <c r="DM62" s="98"/>
      <c r="DN62" s="98"/>
      <c r="DO62" s="98"/>
      <c r="DP62" s="98"/>
      <c r="DQ62" s="98"/>
      <c r="DR62" s="98"/>
      <c r="DS62" s="98"/>
      <c r="DT62" s="98"/>
      <c r="DU62" s="98"/>
      <c r="DV62" s="98"/>
      <c r="DW62" s="98"/>
      <c r="DX62" s="98"/>
      <c r="DY62" s="98"/>
      <c r="DZ62" s="98"/>
      <c r="EA62" s="98"/>
      <c r="EB62" s="98"/>
      <c r="EC62" s="98"/>
      <c r="ED62" s="98"/>
      <c r="EE62" s="98"/>
      <c r="EF62" s="98"/>
      <c r="EG62" s="98"/>
      <c r="EH62" s="98"/>
      <c r="EI62" s="98"/>
      <c r="EJ62" s="98"/>
      <c r="EK62" s="98"/>
      <c r="EL62" s="98"/>
      <c r="EM62" s="98"/>
      <c r="EN62" s="98"/>
      <c r="EO62" s="98"/>
      <c r="EP62" s="98"/>
      <c r="EQ62" s="98"/>
      <c r="ER62" s="98"/>
      <c r="ES62" s="98"/>
      <c r="ET62" s="98"/>
      <c r="EU62" s="98"/>
      <c r="EV62" s="98"/>
      <c r="EW62" s="98"/>
      <c r="EX62" s="98"/>
      <c r="EY62" s="98"/>
      <c r="EZ62" s="98"/>
      <c r="FA62" s="98"/>
      <c r="FB62" s="98"/>
      <c r="FC62" s="98"/>
      <c r="FD62" s="98"/>
      <c r="FE62" s="98"/>
      <c r="FF62" s="98"/>
      <c r="FG62" s="98"/>
      <c r="FH62" s="98"/>
      <c r="FI62" s="98"/>
      <c r="FJ62" s="98"/>
      <c r="FK62" s="98"/>
      <c r="FL62" s="98"/>
      <c r="FM62" s="98"/>
      <c r="FN62" s="98"/>
      <c r="FO62" s="98"/>
      <c r="FP62" s="98"/>
      <c r="FQ62" s="98"/>
      <c r="FR62" s="98"/>
      <c r="FS62" s="98"/>
      <c r="FT62" s="98"/>
      <c r="FU62" s="98"/>
      <c r="FV62" s="98"/>
      <c r="FW62" s="98"/>
      <c r="FX62" s="98"/>
      <c r="FY62" s="98"/>
      <c r="FZ62" s="98"/>
      <c r="GA62" s="98"/>
      <c r="GB62" s="98"/>
      <c r="GC62" s="98"/>
      <c r="GD62" s="98"/>
      <c r="GE62" s="98"/>
      <c r="GF62" s="98"/>
      <c r="GG62" s="98"/>
      <c r="GH62" s="98"/>
      <c r="GI62" s="98"/>
      <c r="GJ62" s="98"/>
      <c r="GK62" s="98"/>
      <c r="GL62" s="98"/>
      <c r="GM62" s="98"/>
      <c r="GN62" s="98"/>
      <c r="GO62" s="98"/>
      <c r="GP62" s="98"/>
      <c r="GQ62" s="98"/>
      <c r="GR62" s="98"/>
      <c r="GS62" s="98"/>
      <c r="GT62" s="98"/>
      <c r="GU62" s="98"/>
      <c r="GV62" s="98"/>
      <c r="GW62" s="98"/>
      <c r="GX62" s="98"/>
      <c r="GY62" s="98"/>
      <c r="GZ62" s="98"/>
      <c r="HA62" s="98"/>
      <c r="HB62" s="98"/>
      <c r="HC62" s="98"/>
      <c r="HD62" s="98"/>
      <c r="HE62" s="98"/>
      <c r="HF62" s="98"/>
      <c r="HG62" s="98"/>
      <c r="HH62" s="98"/>
      <c r="HI62" s="98"/>
      <c r="HJ62" s="98"/>
      <c r="HK62" s="98"/>
      <c r="HL62" s="98"/>
      <c r="HM62" s="98"/>
      <c r="HN62" s="98"/>
      <c r="HO62" s="98"/>
      <c r="HP62" s="98"/>
      <c r="HQ62" s="98"/>
      <c r="HR62" s="98"/>
      <c r="HS62" s="98"/>
      <c r="HT62" s="98"/>
      <c r="HU62" s="98"/>
      <c r="HV62" s="98"/>
      <c r="HW62" s="98"/>
      <c r="HX62" s="98"/>
      <c r="HY62" s="98"/>
      <c r="HZ62" s="98"/>
      <c r="IA62" s="98"/>
      <c r="IB62" s="98"/>
      <c r="IC62" s="98"/>
      <c r="ID62" s="98"/>
      <c r="IE62" s="98"/>
      <c r="IF62" s="98"/>
      <c r="IG62" s="98"/>
      <c r="IH62" s="98"/>
      <c r="II62" s="98"/>
      <c r="IJ62" s="98"/>
      <c r="IK62" s="98"/>
      <c r="IL62" s="98"/>
      <c r="IM62" s="98"/>
      <c r="IN62" s="98"/>
      <c r="IO62" s="98"/>
      <c r="IP62" s="98"/>
      <c r="IQ62" s="98"/>
      <c r="IR62" s="98"/>
      <c r="IS62" s="98"/>
      <c r="IT62" s="98"/>
      <c r="IU62" s="98"/>
      <c r="IV62" s="98"/>
    </row>
    <row r="63" customFormat="false" ht="34.3" hidden="false" customHeight="true" outlineLevel="0" collapsed="false">
      <c r="A63" s="58"/>
      <c r="B63" s="58"/>
      <c r="C63" s="59"/>
      <c r="D63" s="58"/>
      <c r="E63" s="58"/>
      <c r="F63" s="60"/>
      <c r="G63" s="24" t="s">
        <v>66</v>
      </c>
      <c r="H63" s="102" t="str">
        <f aca="false">"&lt;"&amp;ROUND(RIGHT(H62,LEN(H62)-1)*81/1000000,2)&amp;" ppm"</f>
        <v>&lt;1.58 ppm</v>
      </c>
      <c r="I63" s="123"/>
      <c r="J63" s="103"/>
      <c r="K63" s="61"/>
      <c r="L63" s="57"/>
      <c r="M63" s="62"/>
      <c r="N63" s="37"/>
      <c r="O63" s="123"/>
      <c r="P63" s="39"/>
      <c r="Q63" s="102" t="str">
        <f aca="false">ROUND(Q62*246/1000,2)&amp;" ppb"</f>
        <v>3.16 ppb</v>
      </c>
      <c r="R63" s="41" t="s">
        <v>39</v>
      </c>
      <c r="S63" s="103" t="str">
        <f aca="false">ROUND(S62*246/1000,2)&amp;" ppb"</f>
        <v>1.48 ppb</v>
      </c>
      <c r="T63" s="102"/>
      <c r="U63" s="123"/>
      <c r="V63" s="103"/>
      <c r="W63" s="45"/>
      <c r="X63" s="123"/>
      <c r="Y63" s="46"/>
      <c r="Z63" s="45"/>
      <c r="AA63" s="123"/>
      <c r="AB63" s="46"/>
      <c r="AC63" s="47"/>
      <c r="AD63" s="123"/>
      <c r="AE63" s="48"/>
      <c r="BM63" s="98"/>
      <c r="BN63" s="98"/>
      <c r="BO63" s="98"/>
      <c r="BP63" s="98"/>
      <c r="BQ63" s="98"/>
      <c r="BR63" s="98"/>
      <c r="BS63" s="98"/>
      <c r="BT63" s="98"/>
      <c r="BU63" s="98"/>
      <c r="BV63" s="98"/>
      <c r="BW63" s="98"/>
      <c r="BX63" s="98"/>
      <c r="BY63" s="98"/>
      <c r="BZ63" s="98"/>
      <c r="CA63" s="98"/>
      <c r="CB63" s="98"/>
      <c r="CC63" s="98"/>
      <c r="CD63" s="98"/>
      <c r="CE63" s="98"/>
      <c r="CF63" s="98"/>
      <c r="CG63" s="98"/>
      <c r="CH63" s="98"/>
      <c r="CI63" s="98"/>
      <c r="CJ63" s="98"/>
      <c r="CK63" s="98"/>
      <c r="CL63" s="98"/>
      <c r="CM63" s="98"/>
      <c r="CN63" s="98"/>
      <c r="CO63" s="98"/>
      <c r="CP63" s="98"/>
      <c r="CQ63" s="98"/>
      <c r="CR63" s="98"/>
      <c r="CS63" s="98"/>
      <c r="CT63" s="98"/>
      <c r="CU63" s="98"/>
      <c r="CV63" s="98"/>
      <c r="CW63" s="98"/>
      <c r="CX63" s="98"/>
      <c r="CY63" s="98"/>
      <c r="CZ63" s="98"/>
      <c r="DA63" s="98"/>
      <c r="DB63" s="98"/>
      <c r="DC63" s="98"/>
      <c r="DD63" s="98"/>
      <c r="DE63" s="98"/>
      <c r="DF63" s="98"/>
      <c r="DG63" s="98"/>
      <c r="DH63" s="98"/>
      <c r="DI63" s="98"/>
      <c r="DJ63" s="98"/>
      <c r="DK63" s="98"/>
      <c r="DL63" s="98"/>
      <c r="DM63" s="98"/>
      <c r="DN63" s="98"/>
      <c r="DO63" s="98"/>
      <c r="DP63" s="98"/>
      <c r="DQ63" s="98"/>
      <c r="DR63" s="98"/>
      <c r="DS63" s="98"/>
      <c r="DT63" s="98"/>
      <c r="DU63" s="98"/>
      <c r="DV63" s="98"/>
      <c r="DW63" s="98"/>
      <c r="DX63" s="98"/>
      <c r="DY63" s="98"/>
      <c r="DZ63" s="98"/>
      <c r="EA63" s="98"/>
      <c r="EB63" s="98"/>
      <c r="EC63" s="98"/>
      <c r="ED63" s="98"/>
      <c r="EE63" s="98"/>
      <c r="EF63" s="98"/>
      <c r="EG63" s="98"/>
      <c r="EH63" s="98"/>
      <c r="EI63" s="98"/>
      <c r="EJ63" s="98"/>
      <c r="EK63" s="98"/>
      <c r="EL63" s="98"/>
      <c r="EM63" s="98"/>
      <c r="EN63" s="98"/>
      <c r="EO63" s="98"/>
      <c r="EP63" s="98"/>
      <c r="EQ63" s="98"/>
      <c r="ER63" s="98"/>
      <c r="ES63" s="98"/>
      <c r="ET63" s="98"/>
      <c r="EU63" s="98"/>
      <c r="EV63" s="98"/>
      <c r="EW63" s="98"/>
      <c r="EX63" s="98"/>
      <c r="EY63" s="98"/>
      <c r="EZ63" s="98"/>
      <c r="FA63" s="98"/>
      <c r="FB63" s="98"/>
      <c r="FC63" s="98"/>
      <c r="FD63" s="98"/>
      <c r="FE63" s="98"/>
      <c r="FF63" s="98"/>
      <c r="FG63" s="98"/>
      <c r="FH63" s="98"/>
      <c r="FI63" s="98"/>
      <c r="FJ63" s="98"/>
      <c r="FK63" s="98"/>
      <c r="FL63" s="98"/>
      <c r="FM63" s="98"/>
      <c r="FN63" s="98"/>
      <c r="FO63" s="98"/>
      <c r="FP63" s="98"/>
      <c r="FQ63" s="98"/>
      <c r="FR63" s="98"/>
      <c r="FS63" s="98"/>
      <c r="FT63" s="98"/>
      <c r="FU63" s="98"/>
      <c r="FV63" s="98"/>
      <c r="FW63" s="98"/>
      <c r="FX63" s="98"/>
      <c r="FY63" s="98"/>
      <c r="FZ63" s="98"/>
      <c r="GA63" s="98"/>
      <c r="GB63" s="98"/>
      <c r="GC63" s="98"/>
      <c r="GD63" s="98"/>
      <c r="GE63" s="98"/>
      <c r="GF63" s="98"/>
      <c r="GG63" s="98"/>
      <c r="GH63" s="98"/>
      <c r="GI63" s="98"/>
      <c r="GJ63" s="98"/>
      <c r="GK63" s="98"/>
      <c r="GL63" s="98"/>
      <c r="GM63" s="98"/>
      <c r="GN63" s="98"/>
      <c r="GO63" s="98"/>
      <c r="GP63" s="98"/>
      <c r="GQ63" s="98"/>
      <c r="GR63" s="98"/>
      <c r="GS63" s="98"/>
      <c r="GT63" s="98"/>
      <c r="GU63" s="98"/>
      <c r="GV63" s="98"/>
      <c r="GW63" s="98"/>
      <c r="GX63" s="98"/>
      <c r="GY63" s="98"/>
      <c r="GZ63" s="98"/>
      <c r="HA63" s="98"/>
      <c r="HB63" s="98"/>
      <c r="HC63" s="98"/>
      <c r="HD63" s="98"/>
      <c r="HE63" s="98"/>
      <c r="HF63" s="98"/>
      <c r="HG63" s="98"/>
      <c r="HH63" s="98"/>
      <c r="HI63" s="98"/>
      <c r="HJ63" s="98"/>
      <c r="HK63" s="98"/>
      <c r="HL63" s="98"/>
      <c r="HM63" s="98"/>
      <c r="HN63" s="98"/>
      <c r="HO63" s="98"/>
      <c r="HP63" s="98"/>
      <c r="HQ63" s="98"/>
      <c r="HR63" s="98"/>
      <c r="HS63" s="98"/>
      <c r="HT63" s="98"/>
      <c r="HU63" s="98"/>
      <c r="HV63" s="98"/>
      <c r="HW63" s="98"/>
      <c r="HX63" s="98"/>
      <c r="HY63" s="98"/>
      <c r="HZ63" s="98"/>
      <c r="IA63" s="98"/>
      <c r="IB63" s="98"/>
      <c r="IC63" s="98"/>
      <c r="ID63" s="98"/>
      <c r="IE63" s="98"/>
      <c r="IF63" s="98"/>
      <c r="IG63" s="98"/>
      <c r="IH63" s="98"/>
      <c r="II63" s="98"/>
      <c r="IJ63" s="98"/>
      <c r="IK63" s="98"/>
      <c r="IL63" s="98"/>
      <c r="IM63" s="98"/>
      <c r="IN63" s="98"/>
      <c r="IO63" s="98"/>
      <c r="IP63" s="98"/>
      <c r="IQ63" s="98"/>
      <c r="IR63" s="98"/>
      <c r="IS63" s="98"/>
      <c r="IT63" s="98"/>
      <c r="IU63" s="98"/>
      <c r="IV63" s="98"/>
    </row>
    <row r="64" customFormat="false" ht="41.45" hidden="false" customHeight="true" outlineLevel="0" collapsed="false">
      <c r="A64" s="12" t="s">
        <v>115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</row>
    <row r="65" customFormat="false" ht="32.8" hidden="false" customHeight="true" outlineLevel="0" collapsed="false">
      <c r="A65" s="136" t="s">
        <v>116</v>
      </c>
      <c r="B65" s="136"/>
      <c r="C65" s="95"/>
      <c r="D65" s="95"/>
      <c r="E65" s="95"/>
      <c r="F65" s="96"/>
      <c r="G65" s="95"/>
      <c r="H65" s="137"/>
      <c r="I65" s="95"/>
      <c r="J65" s="138"/>
      <c r="K65" s="95"/>
      <c r="L65" s="95"/>
      <c r="M65" s="95"/>
      <c r="N65" s="95"/>
      <c r="O65" s="95"/>
      <c r="P65" s="95"/>
      <c r="Q65" s="137"/>
      <c r="R65" s="95"/>
      <c r="S65" s="139"/>
      <c r="T65" s="140"/>
      <c r="U65" s="95"/>
      <c r="V65" s="141"/>
      <c r="W65" s="137"/>
      <c r="X65" s="95"/>
      <c r="Y65" s="139"/>
      <c r="Z65" s="137"/>
      <c r="AA65" s="95"/>
      <c r="AB65" s="95"/>
      <c r="AC65" s="95"/>
      <c r="AD65" s="95"/>
      <c r="AE65" s="97"/>
    </row>
    <row r="66" customFormat="false" ht="38.05" hidden="false" customHeight="true" outlineLevel="0" collapsed="false">
      <c r="A66" s="14" t="s">
        <v>21</v>
      </c>
      <c r="B66" s="14"/>
      <c r="C66" s="14" t="s">
        <v>23</v>
      </c>
      <c r="D66" s="14" t="s">
        <v>24</v>
      </c>
      <c r="E66" s="14" t="s">
        <v>25</v>
      </c>
      <c r="F66" s="15" t="s">
        <v>26</v>
      </c>
      <c r="G66" s="14"/>
      <c r="H66" s="17"/>
      <c r="I66" s="18"/>
      <c r="J66" s="19"/>
      <c r="K66" s="17"/>
      <c r="L66" s="18"/>
      <c r="M66" s="19"/>
      <c r="N66" s="17"/>
      <c r="O66" s="18"/>
      <c r="P66" s="19"/>
      <c r="Q66" s="17"/>
      <c r="R66" s="18"/>
      <c r="S66" s="19"/>
      <c r="T66" s="20"/>
      <c r="U66" s="18"/>
      <c r="V66" s="19"/>
      <c r="W66" s="17"/>
      <c r="X66" s="18"/>
      <c r="Y66" s="19"/>
      <c r="Z66" s="17"/>
      <c r="AA66" s="18"/>
      <c r="AB66" s="19"/>
      <c r="AC66" s="16"/>
      <c r="AD66" s="16"/>
      <c r="AE66" s="16"/>
    </row>
    <row r="67" customFormat="false" ht="42.4" hidden="false" customHeight="true" outlineLevel="0" collapsed="false">
      <c r="A67" s="21" t="s">
        <v>117</v>
      </c>
      <c r="B67" s="21"/>
      <c r="C67" s="49"/>
      <c r="D67" s="22"/>
      <c r="E67" s="22"/>
      <c r="F67" s="23"/>
      <c r="G67" s="24" t="s">
        <v>28</v>
      </c>
      <c r="H67" s="25"/>
      <c r="I67" s="26" t="s">
        <v>29</v>
      </c>
      <c r="J67" s="27"/>
      <c r="K67" s="25"/>
      <c r="L67" s="26" t="s">
        <v>30</v>
      </c>
      <c r="M67" s="27"/>
      <c r="N67" s="25"/>
      <c r="O67" s="26" t="s">
        <v>31</v>
      </c>
      <c r="P67" s="27"/>
      <c r="Q67" s="25"/>
      <c r="R67" s="26" t="s">
        <v>32</v>
      </c>
      <c r="S67" s="27"/>
      <c r="T67" s="28"/>
      <c r="U67" s="26" t="s">
        <v>33</v>
      </c>
      <c r="V67" s="27"/>
      <c r="W67" s="25"/>
      <c r="X67" s="26" t="s">
        <v>34</v>
      </c>
      <c r="Y67" s="27"/>
      <c r="Z67" s="25"/>
      <c r="AA67" s="26" t="s">
        <v>35</v>
      </c>
      <c r="AB67" s="27"/>
      <c r="AC67" s="32" t="s">
        <v>36</v>
      </c>
      <c r="AD67" s="32"/>
      <c r="AE67" s="32"/>
      <c r="BM67" s="98"/>
      <c r="BN67" s="98"/>
      <c r="BO67" s="98"/>
      <c r="BP67" s="98"/>
      <c r="BQ67" s="98"/>
      <c r="BR67" s="98"/>
      <c r="BS67" s="98"/>
      <c r="BT67" s="98"/>
      <c r="BU67" s="98"/>
      <c r="BV67" s="98"/>
      <c r="BW67" s="98"/>
      <c r="BX67" s="98"/>
      <c r="BY67" s="98"/>
      <c r="BZ67" s="98"/>
      <c r="CA67" s="98"/>
      <c r="CB67" s="98"/>
      <c r="CC67" s="98"/>
      <c r="CD67" s="98"/>
      <c r="CE67" s="98"/>
      <c r="CF67" s="98"/>
      <c r="CG67" s="98"/>
      <c r="CH67" s="98"/>
      <c r="CI67" s="98"/>
      <c r="CJ67" s="98"/>
      <c r="CK67" s="98"/>
      <c r="CL67" s="98"/>
      <c r="CM67" s="98"/>
      <c r="CN67" s="98"/>
      <c r="CO67" s="98"/>
      <c r="CP67" s="98"/>
      <c r="CQ67" s="98"/>
      <c r="CR67" s="98"/>
      <c r="CS67" s="98"/>
      <c r="CT67" s="98"/>
      <c r="CU67" s="98"/>
      <c r="CV67" s="98"/>
      <c r="CW67" s="98"/>
      <c r="CX67" s="98"/>
      <c r="CY67" s="98"/>
      <c r="CZ67" s="98"/>
      <c r="DA67" s="98"/>
      <c r="DB67" s="98"/>
      <c r="DC67" s="98"/>
      <c r="DD67" s="98"/>
      <c r="DE67" s="98"/>
      <c r="DF67" s="98"/>
      <c r="DG67" s="98"/>
      <c r="DH67" s="98"/>
      <c r="DI67" s="98"/>
      <c r="DJ67" s="98"/>
      <c r="DK67" s="98"/>
      <c r="DL67" s="98"/>
      <c r="DM67" s="98"/>
      <c r="DN67" s="98"/>
      <c r="DO67" s="98"/>
      <c r="DP67" s="98"/>
      <c r="DQ67" s="98"/>
      <c r="DR67" s="98"/>
      <c r="DS67" s="98"/>
      <c r="DT67" s="98"/>
      <c r="DU67" s="98"/>
      <c r="DV67" s="98"/>
      <c r="DW67" s="98"/>
      <c r="DX67" s="98"/>
      <c r="DY67" s="98"/>
      <c r="DZ67" s="98"/>
      <c r="EA67" s="98"/>
      <c r="EB67" s="98"/>
      <c r="EC67" s="98"/>
      <c r="ED67" s="98"/>
      <c r="EE67" s="98"/>
      <c r="EF67" s="98"/>
      <c r="EG67" s="98"/>
      <c r="EH67" s="98"/>
      <c r="EI67" s="98"/>
      <c r="EJ67" s="98"/>
      <c r="EK67" s="98"/>
      <c r="EL67" s="98"/>
      <c r="EM67" s="98"/>
      <c r="EN67" s="98"/>
      <c r="EO67" s="98"/>
      <c r="EP67" s="98"/>
      <c r="EQ67" s="98"/>
      <c r="ER67" s="98"/>
      <c r="ES67" s="98"/>
      <c r="ET67" s="98"/>
      <c r="EU67" s="98"/>
      <c r="EV67" s="98"/>
      <c r="EW67" s="98"/>
      <c r="EX67" s="98"/>
      <c r="EY67" s="98"/>
      <c r="EZ67" s="98"/>
      <c r="FA67" s="98"/>
      <c r="FB67" s="98"/>
      <c r="FC67" s="98"/>
      <c r="FD67" s="98"/>
      <c r="FE67" s="98"/>
      <c r="FF67" s="98"/>
      <c r="FG67" s="98"/>
      <c r="FH67" s="98"/>
      <c r="FI67" s="98"/>
      <c r="FJ67" s="98"/>
      <c r="FK67" s="98"/>
      <c r="FL67" s="98"/>
      <c r="FM67" s="98"/>
      <c r="FN67" s="98"/>
      <c r="FO67" s="98"/>
      <c r="FP67" s="98"/>
      <c r="FQ67" s="98"/>
      <c r="FR67" s="98"/>
      <c r="FS67" s="98"/>
      <c r="FT67" s="98"/>
      <c r="FU67" s="98"/>
      <c r="FV67" s="98"/>
      <c r="FW67" s="98"/>
      <c r="FX67" s="98"/>
      <c r="FY67" s="98"/>
      <c r="FZ67" s="98"/>
      <c r="GA67" s="98"/>
      <c r="GB67" s="98"/>
      <c r="GC67" s="98"/>
      <c r="GD67" s="98"/>
      <c r="GE67" s="98"/>
      <c r="GF67" s="98"/>
      <c r="GG67" s="98"/>
      <c r="GH67" s="98"/>
      <c r="GI67" s="98"/>
      <c r="GJ67" s="98"/>
      <c r="GK67" s="98"/>
      <c r="GL67" s="98"/>
      <c r="GM67" s="98"/>
      <c r="GN67" s="98"/>
      <c r="GO67" s="98"/>
      <c r="GP67" s="98"/>
      <c r="GQ67" s="98"/>
      <c r="GR67" s="98"/>
      <c r="GS67" s="98"/>
      <c r="GT67" s="98"/>
      <c r="GU67" s="98"/>
      <c r="GV67" s="98"/>
      <c r="GW67" s="98"/>
      <c r="GX67" s="98"/>
      <c r="GY67" s="98"/>
      <c r="GZ67" s="98"/>
      <c r="HA67" s="98"/>
      <c r="HB67" s="98"/>
      <c r="HC67" s="98"/>
      <c r="HD67" s="98"/>
      <c r="HE67" s="98"/>
      <c r="HF67" s="98"/>
      <c r="HG67" s="98"/>
      <c r="HH67" s="98"/>
      <c r="HI67" s="98"/>
      <c r="HJ67" s="98"/>
      <c r="HK67" s="98"/>
      <c r="HL67" s="98"/>
      <c r="HM67" s="98"/>
      <c r="HN67" s="98"/>
      <c r="HO67" s="98"/>
      <c r="HP67" s="98"/>
      <c r="HQ67" s="98"/>
      <c r="HR67" s="98"/>
      <c r="HS67" s="98"/>
      <c r="HT67" s="98"/>
      <c r="HU67" s="98"/>
      <c r="HV67" s="98"/>
      <c r="HW67" s="98"/>
      <c r="HX67" s="98"/>
      <c r="HY67" s="98"/>
      <c r="HZ67" s="98"/>
      <c r="IA67" s="98"/>
      <c r="IB67" s="98"/>
      <c r="IC67" s="98"/>
      <c r="ID67" s="98"/>
      <c r="IE67" s="98"/>
      <c r="IF67" s="98"/>
      <c r="IG67" s="98"/>
      <c r="IH67" s="98"/>
      <c r="II67" s="98"/>
      <c r="IJ67" s="98"/>
      <c r="IK67" s="98"/>
      <c r="IL67" s="98"/>
      <c r="IM67" s="98"/>
      <c r="IN67" s="98"/>
      <c r="IO67" s="98"/>
      <c r="IP67" s="98"/>
      <c r="IQ67" s="98"/>
      <c r="IR67" s="98"/>
      <c r="IS67" s="98"/>
      <c r="IT67" s="98"/>
      <c r="IU67" s="98"/>
      <c r="IV67" s="98"/>
    </row>
    <row r="68" customFormat="false" ht="32.45" hidden="false" customHeight="true" outlineLevel="0" collapsed="false">
      <c r="A68" s="122"/>
      <c r="B68" s="122"/>
      <c r="C68" s="34"/>
      <c r="D68" s="35"/>
      <c r="E68" s="35"/>
      <c r="F68" s="36"/>
      <c r="G68" s="24" t="s">
        <v>60</v>
      </c>
      <c r="H68" s="40"/>
      <c r="I68" s="123"/>
      <c r="J68" s="42"/>
      <c r="K68" s="40"/>
      <c r="L68" s="123"/>
      <c r="M68" s="42"/>
      <c r="N68" s="40"/>
      <c r="O68" s="123"/>
      <c r="P68" s="42"/>
      <c r="Q68" s="40"/>
      <c r="R68" s="123"/>
      <c r="S68" s="42"/>
      <c r="T68" s="40"/>
      <c r="U68" s="123"/>
      <c r="V68" s="42"/>
      <c r="W68" s="37"/>
      <c r="X68" s="142"/>
      <c r="Y68" s="39"/>
      <c r="Z68" s="37"/>
      <c r="AA68" s="142"/>
      <c r="AB68" s="39"/>
      <c r="AC68" s="43"/>
      <c r="AD68" s="43"/>
      <c r="AE68" s="43"/>
    </row>
    <row r="69" customFormat="false" ht="33.15" hidden="false" customHeight="true" outlineLevel="0" collapsed="false">
      <c r="A69" s="122"/>
      <c r="B69" s="122"/>
      <c r="C69" s="122"/>
      <c r="D69" s="122"/>
      <c r="E69" s="122"/>
      <c r="F69" s="36"/>
      <c r="G69" s="24" t="s">
        <v>66</v>
      </c>
      <c r="H69" s="45"/>
      <c r="I69" s="123"/>
      <c r="J69" s="46"/>
      <c r="K69" s="45"/>
      <c r="L69" s="123"/>
      <c r="M69" s="46"/>
      <c r="N69" s="45"/>
      <c r="O69" s="123"/>
      <c r="P69" s="124" t="s">
        <v>91</v>
      </c>
      <c r="Q69" s="45"/>
      <c r="R69" s="123"/>
      <c r="S69" s="46"/>
      <c r="T69" s="45"/>
      <c r="U69" s="123"/>
      <c r="V69" s="46"/>
      <c r="W69" s="45"/>
      <c r="X69" s="123"/>
      <c r="Y69" s="46"/>
      <c r="Z69" s="45"/>
      <c r="AA69" s="123"/>
      <c r="AB69" s="46"/>
      <c r="AC69" s="47"/>
      <c r="AD69" s="123"/>
      <c r="AE69" s="48"/>
    </row>
    <row r="70" customFormat="false" ht="34.3" hidden="false" customHeight="true" outlineLevel="0" collapsed="false">
      <c r="A70" s="122"/>
      <c r="B70" s="122"/>
      <c r="C70" s="49"/>
      <c r="D70" s="122"/>
      <c r="E70" s="122"/>
      <c r="F70" s="36"/>
      <c r="G70" s="24" t="s">
        <v>28</v>
      </c>
      <c r="H70" s="51" t="s">
        <v>40</v>
      </c>
      <c r="I70" s="51"/>
      <c r="J70" s="51"/>
      <c r="K70" s="25"/>
      <c r="L70" s="26" t="s">
        <v>41</v>
      </c>
      <c r="M70" s="27"/>
      <c r="N70" s="52"/>
      <c r="O70" s="26" t="s">
        <v>42</v>
      </c>
      <c r="P70" s="53"/>
      <c r="Q70" s="52"/>
      <c r="R70" s="26" t="s">
        <v>43</v>
      </c>
      <c r="S70" s="53"/>
      <c r="T70" s="51" t="s">
        <v>44</v>
      </c>
      <c r="U70" s="51"/>
      <c r="V70" s="51"/>
      <c r="W70" s="28"/>
      <c r="X70" s="26"/>
      <c r="Y70" s="54"/>
      <c r="Z70" s="28"/>
      <c r="AA70" s="26"/>
      <c r="AB70" s="54"/>
      <c r="AC70" s="25"/>
      <c r="AD70" s="26"/>
      <c r="AE70" s="27"/>
    </row>
    <row r="71" customFormat="false" ht="34.3" hidden="false" customHeight="true" outlineLevel="0" collapsed="false">
      <c r="A71" s="122"/>
      <c r="B71" s="122"/>
      <c r="C71" s="49"/>
      <c r="D71" s="122"/>
      <c r="E71" s="122"/>
      <c r="F71" s="36"/>
      <c r="G71" s="24" t="s">
        <v>60</v>
      </c>
      <c r="H71" s="143"/>
      <c r="I71" s="105"/>
      <c r="J71" s="106"/>
      <c r="K71" s="47"/>
      <c r="L71" s="123"/>
      <c r="M71" s="48"/>
      <c r="N71" s="37"/>
      <c r="O71" s="123"/>
      <c r="P71" s="39"/>
      <c r="Q71" s="37"/>
      <c r="R71" s="123"/>
      <c r="S71" s="39"/>
      <c r="T71" s="143"/>
      <c r="U71" s="105"/>
      <c r="V71" s="106"/>
      <c r="W71" s="45"/>
      <c r="X71" s="123"/>
      <c r="Y71" s="46"/>
      <c r="Z71" s="45"/>
      <c r="AA71" s="123"/>
      <c r="AB71" s="46"/>
      <c r="AC71" s="47"/>
      <c r="AD71" s="123"/>
      <c r="AE71" s="48"/>
    </row>
    <row r="72" customFormat="false" ht="34.3" hidden="false" customHeight="true" outlineLevel="0" collapsed="false">
      <c r="A72" s="58"/>
      <c r="B72" s="58"/>
      <c r="C72" s="59"/>
      <c r="D72" s="58"/>
      <c r="E72" s="58"/>
      <c r="F72" s="60"/>
      <c r="G72" s="24" t="s">
        <v>66</v>
      </c>
      <c r="H72" s="61"/>
      <c r="I72" s="123"/>
      <c r="J72" s="62"/>
      <c r="K72" s="61"/>
      <c r="L72" s="57"/>
      <c r="M72" s="62"/>
      <c r="N72" s="37"/>
      <c r="O72" s="123"/>
      <c r="P72" s="39"/>
      <c r="Q72" s="40"/>
      <c r="R72" s="57"/>
      <c r="S72" s="42"/>
      <c r="T72" s="40"/>
      <c r="U72" s="57"/>
      <c r="V72" s="42"/>
      <c r="W72" s="45"/>
      <c r="X72" s="123"/>
      <c r="Y72" s="46"/>
      <c r="Z72" s="45"/>
      <c r="AA72" s="123"/>
      <c r="AB72" s="46"/>
      <c r="AC72" s="47"/>
      <c r="AD72" s="123"/>
      <c r="AE72" s="48"/>
    </row>
    <row r="65218" customFormat="false" ht="12.8" hidden="false" customHeight="true" outlineLevel="0" collapsed="false"/>
    <row r="65219" customFormat="false" ht="12.8" hidden="false" customHeight="true" outlineLevel="0" collapsed="false"/>
    <row r="65220" customFormat="false" ht="12.8" hidden="false" customHeight="true" outlineLevel="0" collapsed="false"/>
    <row r="65221" customFormat="false" ht="12.8" hidden="false" customHeight="true" outlineLevel="0" collapsed="false"/>
    <row r="65222" customFormat="false" ht="12.8" hidden="false" customHeight="true" outlineLevel="0" collapsed="false"/>
    <row r="65223" customFormat="false" ht="12.8" hidden="false" customHeight="true" outlineLevel="0" collapsed="false"/>
    <row r="65224" customFormat="false" ht="12.8" hidden="false" customHeight="true" outlineLevel="0" collapsed="false"/>
    <row r="65225" customFormat="false" ht="12.8" hidden="false" customHeight="true" outlineLevel="0" collapsed="false"/>
    <row r="65226" customFormat="false" ht="12.8" hidden="false" customHeight="true" outlineLevel="0" collapsed="false"/>
    <row r="65227" customFormat="false" ht="12.8" hidden="false" customHeight="true" outlineLevel="0" collapsed="false"/>
    <row r="65228" customFormat="false" ht="12.8" hidden="false" customHeight="true" outlineLevel="0" collapsed="false"/>
    <row r="65229" customFormat="false" ht="12.8" hidden="false" customHeight="true" outlineLevel="0" collapsed="false"/>
    <row r="65230" customFormat="false" ht="12.8" hidden="false" customHeight="true" outlineLevel="0" collapsed="false"/>
    <row r="65231" customFormat="false" ht="12.8" hidden="false" customHeight="true" outlineLevel="0" collapsed="false"/>
    <row r="65232" customFormat="false" ht="12.8" hidden="false" customHeight="true" outlineLevel="0" collapsed="false"/>
    <row r="65233" customFormat="false" ht="12.8" hidden="false" customHeight="true" outlineLevel="0" collapsed="false"/>
    <row r="65234" customFormat="false" ht="12.8" hidden="false" customHeight="true" outlineLevel="0" collapsed="false"/>
    <row r="65235" customFormat="false" ht="12.8" hidden="false" customHeight="true" outlineLevel="0" collapsed="false"/>
    <row r="65236" customFormat="false" ht="12.8" hidden="false" customHeight="true" outlineLevel="0" collapsed="false"/>
    <row r="65237" customFormat="false" ht="12.8" hidden="false" customHeight="true" outlineLevel="0" collapsed="false"/>
    <row r="65238" customFormat="false" ht="12.8" hidden="false" customHeight="true" outlineLevel="0" collapsed="false"/>
    <row r="65239" customFormat="false" ht="12.8" hidden="false" customHeight="true" outlineLevel="0" collapsed="false"/>
    <row r="65240" customFormat="false" ht="12.8" hidden="false" customHeight="true" outlineLevel="0" collapsed="false"/>
    <row r="65241" customFormat="false" ht="12.8" hidden="false" customHeight="true" outlineLevel="0" collapsed="false"/>
    <row r="65242" customFormat="false" ht="12.8" hidden="false" customHeight="true" outlineLevel="0" collapsed="false"/>
    <row r="65243" customFormat="false" ht="12.8" hidden="false" customHeight="true" outlineLevel="0" collapsed="false"/>
    <row r="65244" customFormat="false" ht="12.8" hidden="false" customHeight="true" outlineLevel="0" collapsed="false"/>
    <row r="65245" customFormat="false" ht="12.8" hidden="false" customHeight="true" outlineLevel="0" collapsed="false"/>
    <row r="65246" customFormat="false" ht="12.8" hidden="false" customHeight="true" outlineLevel="0" collapsed="false"/>
    <row r="65247" customFormat="false" ht="12.8" hidden="false" customHeight="true" outlineLevel="0" collapsed="false"/>
    <row r="65248" customFormat="false" ht="12.8" hidden="false" customHeight="true" outlineLevel="0" collapsed="false"/>
    <row r="65249" customFormat="false" ht="12.8" hidden="false" customHeight="true" outlineLevel="0" collapsed="false"/>
    <row r="65250" customFormat="false" ht="12.8" hidden="false" customHeight="true" outlineLevel="0" collapsed="false"/>
    <row r="65251" customFormat="false" ht="12.8" hidden="false" customHeight="true" outlineLevel="0" collapsed="false"/>
    <row r="65252" customFormat="false" ht="12.8" hidden="false" customHeight="true" outlineLevel="0" collapsed="false"/>
    <row r="65253" customFormat="false" ht="12.8" hidden="false" customHeight="true" outlineLevel="0" collapsed="false"/>
    <row r="65254" customFormat="false" ht="12.8" hidden="false" customHeight="true" outlineLevel="0" collapsed="false"/>
    <row r="65255" customFormat="false" ht="12.8" hidden="false" customHeight="true" outlineLevel="0" collapsed="false"/>
    <row r="65256" customFormat="false" ht="12.8" hidden="false" customHeight="true" outlineLevel="0" collapsed="false"/>
    <row r="65257" customFormat="false" ht="12.8" hidden="false" customHeight="true" outlineLevel="0" collapsed="false"/>
    <row r="65258" customFormat="false" ht="12.8" hidden="false" customHeight="true" outlineLevel="0" collapsed="false"/>
    <row r="65259" customFormat="false" ht="12.8" hidden="false" customHeight="true" outlineLevel="0" collapsed="false"/>
    <row r="65260" customFormat="false" ht="12.8" hidden="false" customHeight="true" outlineLevel="0" collapsed="false"/>
    <row r="65261" customFormat="false" ht="12.8" hidden="false" customHeight="true" outlineLevel="0" collapsed="false"/>
    <row r="65262" customFormat="false" ht="12.8" hidden="false" customHeight="true" outlineLevel="0" collapsed="false"/>
    <row r="65263" customFormat="false" ht="12.8" hidden="false" customHeight="true" outlineLevel="0" collapsed="false"/>
    <row r="65264" customFormat="false" ht="12.8" hidden="false" customHeight="true" outlineLevel="0" collapsed="false"/>
    <row r="65265" customFormat="false" ht="12.8" hidden="false" customHeight="true" outlineLevel="0" collapsed="false"/>
    <row r="65266" customFormat="false" ht="12.8" hidden="false" customHeight="true" outlineLevel="0" collapsed="false"/>
    <row r="65267" customFormat="false" ht="12.8" hidden="false" customHeight="true" outlineLevel="0" collapsed="false"/>
    <row r="65268" customFormat="false" ht="12.8" hidden="false" customHeight="true" outlineLevel="0" collapsed="false"/>
    <row r="65269" customFormat="false" ht="12.8" hidden="false" customHeight="true" outlineLevel="0" collapsed="false"/>
    <row r="65270" customFormat="false" ht="12.8" hidden="false" customHeight="true" outlineLevel="0" collapsed="false"/>
    <row r="65271" customFormat="false" ht="12.8" hidden="false" customHeight="true" outlineLevel="0" collapsed="false"/>
    <row r="65272" customFormat="false" ht="12.8" hidden="false" customHeight="true" outlineLevel="0" collapsed="false"/>
    <row r="65273" customFormat="false" ht="12.8" hidden="false" customHeight="true" outlineLevel="0" collapsed="false"/>
    <row r="65274" customFormat="false" ht="12.8" hidden="false" customHeight="true" outlineLevel="0" collapsed="false"/>
    <row r="65275" customFormat="false" ht="12.8" hidden="false" customHeight="true" outlineLevel="0" collapsed="false"/>
    <row r="65276" customFormat="false" ht="12.8" hidden="false" customHeight="true" outlineLevel="0" collapsed="false"/>
    <row r="65277" customFormat="false" ht="12.8" hidden="false" customHeight="true" outlineLevel="0" collapsed="false"/>
    <row r="65278" customFormat="false" ht="12.8" hidden="false" customHeight="true" outlineLevel="0" collapsed="false"/>
    <row r="65279" customFormat="false" ht="12.8" hidden="false" customHeight="true" outlineLevel="0" collapsed="false"/>
    <row r="65280" customFormat="false" ht="12.8" hidden="false" customHeight="true" outlineLevel="0" collapsed="false"/>
    <row r="65281" customFormat="false" ht="12.8" hidden="false" customHeight="true" outlineLevel="0" collapsed="false"/>
    <row r="65282" customFormat="false" ht="12.8" hidden="false" customHeight="true" outlineLevel="0" collapsed="false"/>
    <row r="65283" customFormat="false" ht="12.8" hidden="false" customHeight="true" outlineLevel="0" collapsed="false"/>
    <row r="65284" customFormat="false" ht="12.8" hidden="false" customHeight="true" outlineLevel="0" collapsed="false"/>
    <row r="65285" customFormat="false" ht="12.8" hidden="false" customHeight="true" outlineLevel="0" collapsed="false"/>
    <row r="65286" customFormat="false" ht="12.8" hidden="false" customHeight="true" outlineLevel="0" collapsed="false"/>
    <row r="65287" customFormat="false" ht="12.8" hidden="false" customHeight="true" outlineLevel="0" collapsed="false"/>
    <row r="65288" customFormat="false" ht="12.8" hidden="false" customHeight="true" outlineLevel="0" collapsed="false"/>
    <row r="65289" customFormat="false" ht="12.8" hidden="false" customHeight="true" outlineLevel="0" collapsed="false"/>
    <row r="65290" customFormat="false" ht="12.8" hidden="false" customHeight="true" outlineLevel="0" collapsed="false"/>
    <row r="65291" customFormat="false" ht="12.8" hidden="false" customHeight="true" outlineLevel="0" collapsed="false"/>
    <row r="65292" customFormat="false" ht="12.8" hidden="false" customHeight="true" outlineLevel="0" collapsed="false"/>
    <row r="65293" customFormat="false" ht="12.8" hidden="false" customHeight="true" outlineLevel="0" collapsed="false"/>
    <row r="65294" customFormat="false" ht="12.8" hidden="false" customHeight="true" outlineLevel="0" collapsed="false"/>
    <row r="65295" customFormat="false" ht="12.8" hidden="false" customHeight="true" outlineLevel="0" collapsed="false"/>
    <row r="65296" customFormat="false" ht="12.8" hidden="false" customHeight="true" outlineLevel="0" collapsed="false"/>
    <row r="65297" customFormat="false" ht="12.8" hidden="false" customHeight="true" outlineLevel="0" collapsed="false"/>
    <row r="65298" customFormat="false" ht="12.8" hidden="false" customHeight="true" outlineLevel="0" collapsed="false"/>
    <row r="65299" customFormat="false" ht="12.8" hidden="false" customHeight="true" outlineLevel="0" collapsed="false"/>
    <row r="65300" customFormat="false" ht="12.8" hidden="false" customHeight="true" outlineLevel="0" collapsed="false"/>
    <row r="65301" customFormat="false" ht="12.8" hidden="false" customHeight="true" outlineLevel="0" collapsed="false"/>
    <row r="65302" customFormat="false" ht="12.8" hidden="false" customHeight="true" outlineLevel="0" collapsed="false"/>
    <row r="65303" customFormat="false" ht="12.8" hidden="false" customHeight="true" outlineLevel="0" collapsed="false"/>
    <row r="65304" customFormat="false" ht="12.8" hidden="false" customHeight="true" outlineLevel="0" collapsed="false"/>
    <row r="65305" customFormat="false" ht="12.8" hidden="false" customHeight="true" outlineLevel="0" collapsed="false"/>
    <row r="65306" customFormat="false" ht="12.8" hidden="false" customHeight="true" outlineLevel="0" collapsed="false"/>
    <row r="65307" customFormat="false" ht="12.8" hidden="false" customHeight="true" outlineLevel="0" collapsed="false"/>
    <row r="65308" customFormat="false" ht="12.8" hidden="false" customHeight="true" outlineLevel="0" collapsed="false"/>
    <row r="65309" customFormat="false" ht="12.8" hidden="false" customHeight="true" outlineLevel="0" collapsed="false"/>
    <row r="65310" customFormat="false" ht="12.8" hidden="false" customHeight="true" outlineLevel="0" collapsed="false"/>
    <row r="65311" customFormat="false" ht="12.8" hidden="false" customHeight="true" outlineLevel="0" collapsed="false"/>
    <row r="65312" customFormat="false" ht="12.8" hidden="false" customHeight="true" outlineLevel="0" collapsed="false"/>
    <row r="65313" customFormat="false" ht="12.8" hidden="false" customHeight="true" outlineLevel="0" collapsed="false"/>
    <row r="65314" customFormat="false" ht="12.8" hidden="false" customHeight="true" outlineLevel="0" collapsed="false"/>
    <row r="65315" customFormat="false" ht="12.8" hidden="false" customHeight="true" outlineLevel="0" collapsed="false"/>
    <row r="65316" customFormat="false" ht="12.8" hidden="false" customHeight="true" outlineLevel="0" collapsed="false"/>
    <row r="65317" customFormat="false" ht="12.8" hidden="false" customHeight="true" outlineLevel="0" collapsed="false"/>
    <row r="65318" customFormat="false" ht="12.8" hidden="false" customHeight="true" outlineLevel="0" collapsed="false"/>
    <row r="65319" customFormat="false" ht="12.8" hidden="false" customHeight="true" outlineLevel="0" collapsed="false"/>
    <row r="65320" customFormat="false" ht="12.8" hidden="false" customHeight="true" outlineLevel="0" collapsed="false"/>
    <row r="65321" customFormat="false" ht="12.8" hidden="false" customHeight="true" outlineLevel="0" collapsed="false"/>
    <row r="65322" customFormat="false" ht="12.8" hidden="false" customHeight="true" outlineLevel="0" collapsed="false"/>
    <row r="65323" customFormat="false" ht="12.8" hidden="false" customHeight="true" outlineLevel="0" collapsed="false"/>
    <row r="65324" customFormat="false" ht="12.8" hidden="false" customHeight="true" outlineLevel="0" collapsed="false"/>
    <row r="65325" customFormat="false" ht="12.8" hidden="false" customHeight="true" outlineLevel="0" collapsed="false"/>
    <row r="65326" customFormat="false" ht="12.8" hidden="false" customHeight="true" outlineLevel="0" collapsed="false"/>
    <row r="65327" customFormat="false" ht="12.8" hidden="false" customHeight="true" outlineLevel="0" collapsed="false"/>
    <row r="65328" customFormat="false" ht="12.8" hidden="false" customHeight="true" outlineLevel="0" collapsed="false"/>
    <row r="65329" customFormat="false" ht="12.8" hidden="false" customHeight="true" outlineLevel="0" collapsed="false"/>
    <row r="65330" customFormat="false" ht="12.8" hidden="false" customHeight="true" outlineLevel="0" collapsed="false"/>
    <row r="65331" customFormat="false" ht="12.8" hidden="false" customHeight="true" outlineLevel="0" collapsed="false"/>
    <row r="65332" customFormat="false" ht="12.8" hidden="false" customHeight="true" outlineLevel="0" collapsed="false"/>
    <row r="65333" customFormat="false" ht="12.8" hidden="false" customHeight="true" outlineLevel="0" collapsed="false"/>
    <row r="65334" customFormat="false" ht="12.8" hidden="false" customHeight="true" outlineLevel="0" collapsed="false"/>
    <row r="65335" customFormat="false" ht="12.8" hidden="false" customHeight="true" outlineLevel="0" collapsed="false"/>
    <row r="65336" customFormat="false" ht="12.8" hidden="false" customHeight="true" outlineLevel="0" collapsed="false"/>
    <row r="65337" customFormat="false" ht="12.8" hidden="false" customHeight="true" outlineLevel="0" collapsed="false"/>
    <row r="65338" customFormat="false" ht="12.8" hidden="false" customHeight="true" outlineLevel="0" collapsed="false"/>
    <row r="65339" customFormat="false" ht="12.8" hidden="false" customHeight="true" outlineLevel="0" collapsed="false"/>
    <row r="65340" customFormat="false" ht="12.8" hidden="false" customHeight="true" outlineLevel="0" collapsed="false"/>
    <row r="65341" customFormat="false" ht="12.8" hidden="false" customHeight="true" outlineLevel="0" collapsed="false"/>
    <row r="65342" customFormat="false" ht="12.8" hidden="false" customHeight="true" outlineLevel="0" collapsed="false"/>
    <row r="65343" customFormat="false" ht="12.8" hidden="false" customHeight="true" outlineLevel="0" collapsed="false"/>
    <row r="65344" customFormat="false" ht="12.8" hidden="false" customHeight="true" outlineLevel="0" collapsed="false"/>
    <row r="65345" customFormat="false" ht="12.8" hidden="false" customHeight="true" outlineLevel="0" collapsed="false"/>
    <row r="65346" customFormat="false" ht="12.8" hidden="false" customHeight="true" outlineLevel="0" collapsed="false"/>
    <row r="65347" customFormat="false" ht="12.8" hidden="false" customHeight="true" outlineLevel="0" collapsed="false"/>
    <row r="65348" customFormat="false" ht="12.8" hidden="false" customHeight="true" outlineLevel="0" collapsed="false"/>
    <row r="65349" customFormat="false" ht="12.8" hidden="false" customHeight="true" outlineLevel="0" collapsed="false"/>
    <row r="65350" customFormat="false" ht="12.8" hidden="false" customHeight="true" outlineLevel="0" collapsed="false"/>
    <row r="65351" customFormat="false" ht="12.8" hidden="false" customHeight="true" outlineLevel="0" collapsed="false"/>
    <row r="65352" customFormat="false" ht="12.8" hidden="false" customHeight="true" outlineLevel="0" collapsed="false"/>
    <row r="65353" customFormat="false" ht="12.8" hidden="false" customHeight="true" outlineLevel="0" collapsed="false"/>
    <row r="65354" customFormat="false" ht="12.8" hidden="false" customHeight="true" outlineLevel="0" collapsed="false"/>
    <row r="65355" customFormat="false" ht="12.8" hidden="false" customHeight="true" outlineLevel="0" collapsed="false"/>
    <row r="65356" customFormat="false" ht="12.8" hidden="false" customHeight="true" outlineLevel="0" collapsed="false"/>
    <row r="65357" customFormat="false" ht="12.8" hidden="false" customHeight="true" outlineLevel="0" collapsed="false"/>
    <row r="65358" customFormat="false" ht="12.8" hidden="false" customHeight="true" outlineLevel="0" collapsed="false"/>
    <row r="65359" customFormat="false" ht="12.8" hidden="false" customHeight="true" outlineLevel="0" collapsed="false"/>
    <row r="65360" customFormat="false" ht="12.8" hidden="false" customHeight="true" outlineLevel="0" collapsed="false"/>
    <row r="65361" customFormat="false" ht="12.8" hidden="false" customHeight="true" outlineLevel="0" collapsed="false"/>
    <row r="65362" customFormat="false" ht="12.8" hidden="false" customHeight="true" outlineLevel="0" collapsed="false"/>
    <row r="65363" customFormat="false" ht="12.8" hidden="false" customHeight="true" outlineLevel="0" collapsed="false"/>
    <row r="65364" customFormat="false" ht="12.8" hidden="false" customHeight="true" outlineLevel="0" collapsed="false"/>
    <row r="65365" customFormat="false" ht="12.8" hidden="false" customHeight="true" outlineLevel="0" collapsed="false"/>
    <row r="65366" customFormat="false" ht="12.8" hidden="false" customHeight="true" outlineLevel="0" collapsed="false"/>
    <row r="65367" customFormat="false" ht="12.8" hidden="false" customHeight="true" outlineLevel="0" collapsed="false"/>
    <row r="65368" customFormat="false" ht="12.8" hidden="false" customHeight="true" outlineLevel="0" collapsed="false"/>
    <row r="65369" customFormat="false" ht="12.8" hidden="false" customHeight="true" outlineLevel="0" collapsed="false"/>
    <row r="65370" customFormat="false" ht="12.8" hidden="false" customHeight="true" outlineLevel="0" collapsed="false"/>
    <row r="65371" customFormat="false" ht="12.8" hidden="false" customHeight="true" outlineLevel="0" collapsed="false"/>
    <row r="65372" customFormat="false" ht="12.8" hidden="false" customHeight="true" outlineLevel="0" collapsed="false"/>
    <row r="65373" customFormat="false" ht="12.8" hidden="false" customHeight="true" outlineLevel="0" collapsed="false"/>
    <row r="65374" customFormat="false" ht="12.8" hidden="false" customHeight="true" outlineLevel="0" collapsed="false"/>
    <row r="65375" customFormat="false" ht="12.8" hidden="false" customHeight="true" outlineLevel="0" collapsed="false"/>
    <row r="65376" customFormat="false" ht="12.8" hidden="false" customHeight="true" outlineLevel="0" collapsed="false"/>
    <row r="65377" customFormat="false" ht="12.8" hidden="false" customHeight="true" outlineLevel="0" collapsed="false"/>
    <row r="65378" customFormat="false" ht="12.8" hidden="false" customHeight="true" outlineLevel="0" collapsed="false"/>
    <row r="65379" customFormat="false" ht="12.8" hidden="false" customHeight="true" outlineLevel="0" collapsed="false"/>
    <row r="65380" customFormat="false" ht="12.8" hidden="false" customHeight="true" outlineLevel="0" collapsed="false"/>
    <row r="65381" customFormat="false" ht="12.8" hidden="false" customHeight="true" outlineLevel="0" collapsed="false"/>
    <row r="65382" customFormat="false" ht="12.8" hidden="false" customHeight="true" outlineLevel="0" collapsed="false"/>
    <row r="65383" customFormat="false" ht="12.8" hidden="false" customHeight="true" outlineLevel="0" collapsed="false"/>
    <row r="65384" customFormat="false" ht="12.8" hidden="false" customHeight="true" outlineLevel="0" collapsed="false"/>
    <row r="65385" customFormat="false" ht="12.8" hidden="false" customHeight="true" outlineLevel="0" collapsed="false"/>
    <row r="65386" customFormat="false" ht="12.8" hidden="false" customHeight="true" outlineLevel="0" collapsed="false"/>
    <row r="65387" customFormat="false" ht="12.8" hidden="false" customHeight="true" outlineLevel="0" collapsed="false"/>
    <row r="65388" customFormat="false" ht="12.8" hidden="false" customHeight="true" outlineLevel="0" collapsed="false"/>
    <row r="65389" customFormat="false" ht="12.8" hidden="false" customHeight="true" outlineLevel="0" collapsed="false"/>
    <row r="65390" customFormat="false" ht="12.8" hidden="false" customHeight="true" outlineLevel="0" collapsed="false"/>
    <row r="65391" customFormat="false" ht="12.8" hidden="false" customHeight="true" outlineLevel="0" collapsed="false"/>
    <row r="65392" customFormat="false" ht="12.8" hidden="false" customHeight="true" outlineLevel="0" collapsed="false"/>
    <row r="65393" customFormat="false" ht="12.8" hidden="false" customHeight="true" outlineLevel="0" collapsed="false"/>
    <row r="65394" customFormat="false" ht="12.8" hidden="false" customHeight="true" outlineLevel="0" collapsed="false"/>
    <row r="65395" customFormat="false" ht="12.8" hidden="false" customHeight="true" outlineLevel="0" collapsed="false"/>
    <row r="65396" customFormat="false" ht="12.8" hidden="false" customHeight="true" outlineLevel="0" collapsed="false"/>
    <row r="65397" customFormat="false" ht="12.8" hidden="false" customHeight="true" outlineLevel="0" collapsed="false"/>
    <row r="65398" customFormat="false" ht="12.8" hidden="false" customHeight="true" outlineLevel="0" collapsed="false"/>
    <row r="65399" customFormat="false" ht="12.8" hidden="false" customHeight="true" outlineLevel="0" collapsed="false"/>
    <row r="65400" customFormat="false" ht="12.8" hidden="false" customHeight="true" outlineLevel="0" collapsed="false"/>
    <row r="65401" customFormat="false" ht="12.8" hidden="false" customHeight="true" outlineLevel="0" collapsed="false"/>
    <row r="65402" customFormat="false" ht="12.8" hidden="false" customHeight="true" outlineLevel="0" collapsed="false"/>
    <row r="65403" customFormat="false" ht="12.8" hidden="false" customHeight="true" outlineLevel="0" collapsed="false"/>
    <row r="65404" customFormat="false" ht="12.8" hidden="false" customHeight="true" outlineLevel="0" collapsed="false"/>
    <row r="65405" customFormat="false" ht="12.8" hidden="false" customHeight="true" outlineLevel="0" collapsed="false"/>
    <row r="65406" customFormat="false" ht="12.8" hidden="false" customHeight="true" outlineLevel="0" collapsed="false"/>
    <row r="65407" customFormat="false" ht="12.8" hidden="false" customHeight="true" outlineLevel="0" collapsed="false"/>
    <row r="65408" customFormat="false" ht="12.8" hidden="false" customHeight="true" outlineLevel="0" collapsed="false"/>
    <row r="65409" customFormat="false" ht="12.8" hidden="false" customHeight="true" outlineLevel="0" collapsed="false"/>
    <row r="65410" customFormat="false" ht="12.8" hidden="false" customHeight="true" outlineLevel="0" collapsed="false"/>
    <row r="65411" customFormat="false" ht="12.8" hidden="false" customHeight="true" outlineLevel="0" collapsed="false"/>
    <row r="65412" customFormat="false" ht="12.8" hidden="false" customHeight="true" outlineLevel="0" collapsed="false"/>
    <row r="65413" customFormat="false" ht="12.8" hidden="false" customHeight="true" outlineLevel="0" collapsed="false"/>
    <row r="65414" customFormat="false" ht="12.8" hidden="false" customHeight="true" outlineLevel="0" collapsed="false"/>
    <row r="65415" customFormat="false" ht="12.8" hidden="false" customHeight="true" outlineLevel="0" collapsed="false"/>
    <row r="65416" customFormat="false" ht="12.8" hidden="false" customHeight="true" outlineLevel="0" collapsed="false"/>
    <row r="65417" customFormat="false" ht="12.8" hidden="false" customHeight="true" outlineLevel="0" collapsed="false"/>
    <row r="65418" customFormat="false" ht="12.8" hidden="false" customHeight="true" outlineLevel="0" collapsed="false"/>
    <row r="65419" customFormat="false" ht="12.8" hidden="false" customHeight="true" outlineLevel="0" collapsed="false"/>
    <row r="65420" customFormat="false" ht="12.8" hidden="false" customHeight="true" outlineLevel="0" collapsed="false"/>
    <row r="65421" customFormat="false" ht="12.8" hidden="false" customHeight="true" outlineLevel="0" collapsed="false"/>
    <row r="65422" customFormat="false" ht="12.8" hidden="false" customHeight="true" outlineLevel="0" collapsed="false"/>
    <row r="65423" customFormat="false" ht="12.8" hidden="false" customHeight="true" outlineLevel="0" collapsed="false"/>
    <row r="65424" customFormat="false" ht="12.8" hidden="false" customHeight="true" outlineLevel="0" collapsed="false"/>
    <row r="65425" customFormat="false" ht="12.8" hidden="false" customHeight="true" outlineLevel="0" collapsed="false"/>
    <row r="65426" customFormat="false" ht="12.8" hidden="false" customHeight="true" outlineLevel="0" collapsed="false"/>
    <row r="65427" customFormat="false" ht="12.8" hidden="false" customHeight="true" outlineLevel="0" collapsed="false"/>
    <row r="65428" customFormat="false" ht="12.8" hidden="false" customHeight="true" outlineLevel="0" collapsed="false"/>
    <row r="65429" customFormat="false" ht="12.8" hidden="false" customHeight="true" outlineLevel="0" collapsed="false"/>
    <row r="65430" customFormat="false" ht="12.8" hidden="false" customHeight="true" outlineLevel="0" collapsed="false"/>
    <row r="65431" customFormat="false" ht="12.8" hidden="false" customHeight="true" outlineLevel="0" collapsed="false"/>
    <row r="65432" customFormat="false" ht="12.8" hidden="false" customHeight="true" outlineLevel="0" collapsed="false"/>
    <row r="65433" customFormat="false" ht="12.8" hidden="false" customHeight="true" outlineLevel="0" collapsed="false"/>
    <row r="65434" customFormat="false" ht="12.8" hidden="false" customHeight="true" outlineLevel="0" collapsed="false"/>
    <row r="65435" customFormat="false" ht="12.8" hidden="false" customHeight="true" outlineLevel="0" collapsed="false"/>
    <row r="65436" customFormat="false" ht="12.8" hidden="false" customHeight="true" outlineLevel="0" collapsed="false"/>
    <row r="65437" customFormat="false" ht="12.8" hidden="false" customHeight="true" outlineLevel="0" collapsed="false"/>
    <row r="65438" customFormat="false" ht="12.8" hidden="false" customHeight="true" outlineLevel="0" collapsed="false"/>
    <row r="65439" customFormat="false" ht="12.8" hidden="false" customHeight="true" outlineLevel="0" collapsed="false"/>
    <row r="65440" customFormat="false" ht="12.8" hidden="false" customHeight="true" outlineLevel="0" collapsed="false"/>
    <row r="65441" customFormat="false" ht="12.8" hidden="false" customHeight="true" outlineLevel="0" collapsed="false"/>
    <row r="65442" customFormat="false" ht="12.8" hidden="false" customHeight="true" outlineLevel="0" collapsed="false"/>
    <row r="65443" customFormat="false" ht="12.8" hidden="false" customHeight="true" outlineLevel="0" collapsed="false"/>
    <row r="65444" customFormat="false" ht="12.8" hidden="false" customHeight="true" outlineLevel="0" collapsed="false"/>
    <row r="65445" customFormat="false" ht="12.8" hidden="false" customHeight="true" outlineLevel="0" collapsed="false"/>
    <row r="65446" customFormat="false" ht="12.8" hidden="false" customHeight="true" outlineLevel="0" collapsed="false"/>
    <row r="65447" customFormat="false" ht="12.8" hidden="false" customHeight="true" outlineLevel="0" collapsed="false"/>
    <row r="65448" customFormat="false" ht="12.8" hidden="false" customHeight="true" outlineLevel="0" collapsed="false"/>
    <row r="65449" customFormat="false" ht="12.8" hidden="false" customHeight="true" outlineLevel="0" collapsed="false"/>
    <row r="65450" customFormat="false" ht="12.8" hidden="false" customHeight="true" outlineLevel="0" collapsed="false"/>
    <row r="65451" customFormat="false" ht="12.8" hidden="false" customHeight="true" outlineLevel="0" collapsed="false"/>
    <row r="65452" customFormat="false" ht="12.8" hidden="false" customHeight="true" outlineLevel="0" collapsed="false"/>
    <row r="65453" customFormat="false" ht="12.8" hidden="false" customHeight="true" outlineLevel="0" collapsed="false"/>
    <row r="65454" customFormat="false" ht="12.8" hidden="false" customHeight="true" outlineLevel="0" collapsed="false"/>
    <row r="65455" customFormat="false" ht="12.8" hidden="false" customHeight="true" outlineLevel="0" collapsed="false"/>
    <row r="65456" customFormat="false" ht="12.8" hidden="false" customHeight="true" outlineLevel="0" collapsed="false"/>
    <row r="65457" customFormat="false" ht="12.8" hidden="false" customHeight="true" outlineLevel="0" collapsed="false"/>
    <row r="65458" customFormat="false" ht="12.8" hidden="false" customHeight="true" outlineLevel="0" collapsed="false"/>
    <row r="65459" customFormat="false" ht="12.8" hidden="false" customHeight="true" outlineLevel="0" collapsed="false"/>
    <row r="65460" customFormat="false" ht="12.8" hidden="false" customHeight="true" outlineLevel="0" collapsed="false"/>
    <row r="65461" customFormat="false" ht="12.8" hidden="false" customHeight="true" outlineLevel="0" collapsed="false"/>
    <row r="65462" customFormat="false" ht="12.8" hidden="false" customHeight="true" outlineLevel="0" collapsed="false"/>
    <row r="65463" customFormat="false" ht="12.8" hidden="false" customHeight="true" outlineLevel="0" collapsed="false"/>
    <row r="65464" customFormat="false" ht="12.8" hidden="false" customHeight="true" outlineLevel="0" collapsed="false"/>
    <row r="65465" customFormat="false" ht="12.8" hidden="false" customHeight="true" outlineLevel="0" collapsed="false"/>
    <row r="65466" customFormat="false" ht="12.8" hidden="false" customHeight="true" outlineLevel="0" collapsed="false"/>
    <row r="65467" customFormat="false" ht="12.8" hidden="false" customHeight="true" outlineLevel="0" collapsed="false"/>
    <row r="65468" customFormat="false" ht="12.8" hidden="false" customHeight="true" outlineLevel="0" collapsed="false"/>
    <row r="65469" customFormat="false" ht="12.8" hidden="false" customHeight="true" outlineLevel="0" collapsed="false"/>
    <row r="65470" customFormat="false" ht="12.8" hidden="false" customHeight="true" outlineLevel="0" collapsed="false"/>
    <row r="65471" customFormat="false" ht="12.8" hidden="false" customHeight="true" outlineLevel="0" collapsed="false"/>
    <row r="65472" customFormat="false" ht="12.8" hidden="false" customHeight="true" outlineLevel="0" collapsed="false"/>
    <row r="65473" customFormat="false" ht="12.8" hidden="false" customHeight="true" outlineLevel="0" collapsed="false"/>
    <row r="65474" customFormat="false" ht="12.8" hidden="false" customHeight="true" outlineLevel="0" collapsed="false"/>
    <row r="65475" customFormat="false" ht="12.8" hidden="false" customHeight="true" outlineLevel="0" collapsed="false"/>
    <row r="65476" customFormat="false" ht="12.8" hidden="false" customHeight="true" outlineLevel="0" collapsed="false"/>
    <row r="65477" customFormat="false" ht="12.8" hidden="false" customHeight="true" outlineLevel="0" collapsed="false"/>
    <row r="65478" customFormat="false" ht="12.8" hidden="false" customHeight="true" outlineLevel="0" collapsed="false"/>
    <row r="65479" customFormat="false" ht="12.8" hidden="false" customHeight="true" outlineLevel="0" collapsed="false"/>
    <row r="65480" customFormat="false" ht="12.8" hidden="false" customHeight="true" outlineLevel="0" collapsed="false"/>
    <row r="65481" customFormat="false" ht="12.8" hidden="false" customHeight="true" outlineLevel="0" collapsed="false"/>
    <row r="65482" customFormat="false" ht="12.8" hidden="false" customHeight="true" outlineLevel="0" collapsed="false"/>
    <row r="65483" customFormat="false" ht="12.8" hidden="false" customHeight="true" outlineLevel="0" collapsed="false"/>
    <row r="65484" customFormat="false" ht="12.8" hidden="false" customHeight="true" outlineLevel="0" collapsed="false"/>
    <row r="65485" customFormat="false" ht="12.8" hidden="false" customHeight="true" outlineLevel="0" collapsed="false"/>
    <row r="65486" customFormat="false" ht="12.8" hidden="false" customHeight="true" outlineLevel="0" collapsed="false"/>
    <row r="65487" customFormat="false" ht="12.8" hidden="false" customHeight="true" outlineLevel="0" collapsed="false"/>
    <row r="65488" customFormat="false" ht="12.8" hidden="false" customHeight="true" outlineLevel="0" collapsed="false"/>
    <row r="65489" customFormat="false" ht="12.8" hidden="false" customHeight="true" outlineLevel="0" collapsed="false"/>
    <row r="65490" customFormat="false" ht="12.8" hidden="false" customHeight="true" outlineLevel="0" collapsed="false"/>
    <row r="65491" customFormat="false" ht="12.8" hidden="false" customHeight="true" outlineLevel="0" collapsed="false"/>
    <row r="65492" customFormat="false" ht="12.8" hidden="false" customHeight="true" outlineLevel="0" collapsed="false"/>
    <row r="65493" customFormat="false" ht="12.8" hidden="false" customHeight="true" outlineLevel="0" collapsed="false"/>
    <row r="65494" customFormat="false" ht="12.8" hidden="false" customHeight="true" outlineLevel="0" collapsed="false"/>
    <row r="65495" customFormat="false" ht="12.8" hidden="false" customHeight="true" outlineLevel="0" collapsed="false"/>
    <row r="65496" customFormat="false" ht="12.8" hidden="false" customHeight="true" outlineLevel="0" collapsed="false"/>
    <row r="65497" customFormat="false" ht="12.8" hidden="false" customHeight="true" outlineLevel="0" collapsed="false"/>
    <row r="65498" customFormat="false" ht="12.8" hidden="false" customHeight="true" outlineLevel="0" collapsed="false"/>
    <row r="65499" customFormat="false" ht="12.8" hidden="false" customHeight="true" outlineLevel="0" collapsed="false"/>
    <row r="65500" customFormat="false" ht="12.8" hidden="false" customHeight="true" outlineLevel="0" collapsed="false"/>
    <row r="65501" customFormat="false" ht="12.8" hidden="false" customHeight="true" outlineLevel="0" collapsed="false"/>
    <row r="65502" customFormat="false" ht="12.8" hidden="false" customHeight="true" outlineLevel="0" collapsed="false"/>
    <row r="65503" customFormat="false" ht="12.8" hidden="false" customHeight="true" outlineLevel="0" collapsed="false"/>
    <row r="65504" customFormat="false" ht="12.8" hidden="false" customHeight="true" outlineLevel="0" collapsed="false"/>
    <row r="65505" customFormat="false" ht="12.8" hidden="false" customHeight="true" outlineLevel="0" collapsed="false"/>
    <row r="65506" customFormat="false" ht="12.8" hidden="false" customHeight="true" outlineLevel="0" collapsed="false"/>
    <row r="65507" customFormat="false" ht="12.8" hidden="false" customHeight="true" outlineLevel="0" collapsed="false"/>
    <row r="65508" customFormat="false" ht="12.8" hidden="false" customHeight="true" outlineLevel="0" collapsed="false"/>
    <row r="65509" customFormat="false" ht="12.8" hidden="false" customHeight="true" outlineLevel="0" collapsed="false"/>
    <row r="65510" customFormat="false" ht="12.8" hidden="false" customHeight="true" outlineLevel="0" collapsed="false"/>
    <row r="65511" customFormat="false" ht="12.8" hidden="false" customHeight="true" outlineLevel="0" collapsed="false"/>
    <row r="65512" customFormat="false" ht="12.8" hidden="false" customHeight="true" outlineLevel="0" collapsed="false"/>
    <row r="65513" customFormat="false" ht="12.8" hidden="false" customHeight="true" outlineLevel="0" collapsed="false"/>
    <row r="65514" customFormat="false" ht="12.8" hidden="false" customHeight="true" outlineLevel="0" collapsed="false"/>
    <row r="65515" customFormat="false" ht="12.8" hidden="false" customHeight="true" outlineLevel="0" collapsed="false"/>
    <row r="65516" customFormat="false" ht="12.8" hidden="false" customHeight="true" outlineLevel="0" collapsed="false"/>
    <row r="65517" customFormat="false" ht="12.8" hidden="false" customHeight="true" outlineLevel="0" collapsed="false"/>
    <row r="65518" customFormat="false" ht="12.8" hidden="false" customHeight="true" outlineLevel="0" collapsed="false"/>
    <row r="65519" customFormat="false" ht="12.8" hidden="false" customHeight="true" outlineLevel="0" collapsed="false"/>
    <row r="65520" customFormat="false" ht="12.8" hidden="false" customHeight="true" outlineLevel="0" collapsed="false"/>
    <row r="65521" customFormat="false" ht="12.8" hidden="false" customHeight="true" outlineLevel="0" collapsed="false"/>
    <row r="65522" customFormat="false" ht="12.8" hidden="false" customHeight="true" outlineLevel="0" collapsed="false"/>
    <row r="65523" customFormat="false" ht="12.8" hidden="false" customHeight="true" outlineLevel="0" collapsed="false"/>
    <row r="65524" customFormat="false" ht="12.8" hidden="false" customHeight="true" outlineLevel="0" collapsed="false"/>
    <row r="65525" customFormat="false" ht="12.8" hidden="false" customHeight="true" outlineLevel="0" collapsed="false"/>
    <row r="65526" customFormat="false" ht="12.8" hidden="false" customHeight="true" outlineLevel="0" collapsed="false"/>
    <row r="65527" customFormat="false" ht="12.8" hidden="false" customHeight="true" outlineLevel="0" collapsed="false"/>
    <row r="65528" customFormat="false" ht="12.8" hidden="false" customHeight="true" outlineLevel="0" collapsed="false"/>
    <row r="65529" customFormat="false" ht="12.8" hidden="false" customHeight="true" outlineLevel="0" collapsed="false"/>
    <row r="65530" customFormat="false" ht="12.8" hidden="false" customHeight="true" outlineLevel="0" collapsed="false"/>
    <row r="65531" customFormat="false" ht="12.8" hidden="false" customHeight="true" outlineLevel="0" collapsed="false"/>
    <row r="65532" customFormat="false" ht="12.8" hidden="false" customHeight="true" outlineLevel="0" collapsed="false"/>
    <row r="65533" customFormat="false" ht="12.8" hidden="false" customHeight="true" outlineLevel="0" collapsed="false"/>
    <row r="65534" customFormat="false" ht="12.8" hidden="false" customHeight="true" outlineLevel="0" collapsed="false"/>
    <row r="65535" customFormat="false" ht="12.8" hidden="false" customHeight="true" outlineLevel="0" collapsed="false"/>
    <row r="65536" customFormat="false" ht="12.8" hidden="false" customHeight="true" outlineLevel="0" collapsed="false"/>
    <row r="65537" customFormat="false" ht="12.8" hidden="false" customHeight="true" outlineLevel="0" collapsed="false"/>
    <row r="65538" customFormat="false" ht="12.8" hidden="false" customHeight="true" outlineLevel="0" collapsed="false"/>
    <row r="65539" customFormat="false" ht="12.8" hidden="false" customHeight="true" outlineLevel="0" collapsed="false"/>
    <row r="65540" customFormat="false" ht="12.8" hidden="false" customHeight="true" outlineLevel="0" collapsed="false"/>
    <row r="65541" customFormat="false" ht="12.8" hidden="false" customHeight="true" outlineLevel="0" collapsed="false"/>
    <row r="65542" customFormat="false" ht="12.8" hidden="false" customHeight="true" outlineLevel="0" collapsed="false"/>
    <row r="65543" customFormat="false" ht="12.8" hidden="false" customHeight="true" outlineLevel="0" collapsed="false"/>
    <row r="65544" customFormat="false" ht="12.8" hidden="false" customHeight="true" outlineLevel="0" collapsed="false"/>
    <row r="65545" customFormat="false" ht="12.8" hidden="false" customHeight="true" outlineLevel="0" collapsed="false"/>
    <row r="65546" customFormat="false" ht="12.8" hidden="false" customHeight="true" outlineLevel="0" collapsed="false"/>
    <row r="65547" customFormat="false" ht="12.8" hidden="false" customHeight="true" outlineLevel="0" collapsed="false"/>
    <row r="65548" customFormat="false" ht="12.8" hidden="false" customHeight="true" outlineLevel="0" collapsed="false"/>
    <row r="65549" customFormat="false" ht="12.8" hidden="false" customHeight="true" outlineLevel="0" collapsed="false"/>
    <row r="65550" customFormat="false" ht="12.8" hidden="false" customHeight="true" outlineLevel="0" collapsed="false"/>
    <row r="65551" customFormat="false" ht="12.8" hidden="false" customHeight="true" outlineLevel="0" collapsed="false"/>
    <row r="65552" customFormat="false" ht="12.8" hidden="false" customHeight="true" outlineLevel="0" collapsed="false"/>
    <row r="65553" customFormat="false" ht="12.8" hidden="false" customHeight="true" outlineLevel="0" collapsed="false"/>
    <row r="65554" customFormat="false" ht="12.8" hidden="false" customHeight="true" outlineLevel="0" collapsed="false"/>
  </sheetData>
  <mergeCells count="65">
    <mergeCell ref="A1:AE1"/>
    <mergeCell ref="A2:J4"/>
    <mergeCell ref="K2:P4"/>
    <mergeCell ref="Q2:V4"/>
    <mergeCell ref="W2:AE2"/>
    <mergeCell ref="W3:AE3"/>
    <mergeCell ref="W4:AE4"/>
    <mergeCell ref="A5:J9"/>
    <mergeCell ref="K5:P7"/>
    <mergeCell ref="Q5:V7"/>
    <mergeCell ref="W5:AE5"/>
    <mergeCell ref="W6:AE6"/>
    <mergeCell ref="W7:AE7"/>
    <mergeCell ref="K8:P8"/>
    <mergeCell ref="Q8:V8"/>
    <mergeCell ref="W8:AE8"/>
    <mergeCell ref="K9:P9"/>
    <mergeCell ref="Q9:V9"/>
    <mergeCell ref="W9:AE9"/>
    <mergeCell ref="A10:AE10"/>
    <mergeCell ref="A11:AE11"/>
    <mergeCell ref="AC12:AE12"/>
    <mergeCell ref="AC13:AE13"/>
    <mergeCell ref="AC14:AE14"/>
    <mergeCell ref="F16:F17"/>
    <mergeCell ref="H16:J16"/>
    <mergeCell ref="AC19:AE19"/>
    <mergeCell ref="AC20:AE20"/>
    <mergeCell ref="F22:F23"/>
    <mergeCell ref="H22:J22"/>
    <mergeCell ref="AC25:AE25"/>
    <mergeCell ref="AC26:AE26"/>
    <mergeCell ref="F28:F29"/>
    <mergeCell ref="H28:J28"/>
    <mergeCell ref="A31:AE31"/>
    <mergeCell ref="A32:B32"/>
    <mergeCell ref="AC33:AE33"/>
    <mergeCell ref="AC34:AE34"/>
    <mergeCell ref="A35:A36"/>
    <mergeCell ref="AC35:AE35"/>
    <mergeCell ref="H37:J37"/>
    <mergeCell ref="T37:V37"/>
    <mergeCell ref="AC40:AE40"/>
    <mergeCell ref="AC41:AE41"/>
    <mergeCell ref="H43:J43"/>
    <mergeCell ref="T43:V43"/>
    <mergeCell ref="AC46:AE46"/>
    <mergeCell ref="AC47:AE47"/>
    <mergeCell ref="H49:J49"/>
    <mergeCell ref="T49:V49"/>
    <mergeCell ref="AC52:AE52"/>
    <mergeCell ref="AC53:AE53"/>
    <mergeCell ref="H55:J55"/>
    <mergeCell ref="T55:V55"/>
    <mergeCell ref="AC58:AE58"/>
    <mergeCell ref="AC59:AE59"/>
    <mergeCell ref="H61:J61"/>
    <mergeCell ref="T61:V61"/>
    <mergeCell ref="A64:AE64"/>
    <mergeCell ref="A65:B65"/>
    <mergeCell ref="AC66:AE66"/>
    <mergeCell ref="AC67:AE67"/>
    <mergeCell ref="AC68:AE68"/>
    <mergeCell ref="H70:J70"/>
    <mergeCell ref="T70:V70"/>
  </mergeCells>
  <hyperlinks>
    <hyperlink ref="A34" r:id="rId1" display="SNO+ L01"/>
    <hyperlink ref="A40" r:id="rId2" display="SNO+ L02"/>
    <hyperlink ref="A46" r:id="rId3" display="SNO+ L03"/>
    <hyperlink ref="A52" r:id="rId4" display="SNO+ L04"/>
    <hyperlink ref="A58" r:id="rId5" display="SNO+ L05"/>
  </hyperlinks>
  <printOptions headings="false" gridLines="false" gridLinesSet="true" horizontalCentered="false" verticalCentered="false"/>
  <pageMargins left="0.3" right="0.3" top="0.922222222222222" bottom="0.922222222222222" header="0.236111111111111" footer="0.236111111111111"/>
  <pageSetup paperSize="1" scale="100" fitToWidth="1" fitToHeight="8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27025</TotalTime>
  <Application>LibreOffice/25.2.1.2$Linux_X86_64 LibreOffice_project/520$Build-2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2006-04-12T13:38:36Z</dcterms:created>
  <dc:creator/>
  <dc:description/>
  <dc:language>en-US</dc:language>
  <cp:lastModifiedBy/>
  <dcterms:modified xsi:type="dcterms:W3CDTF">2025-03-11T23:36:03Z</dcterms:modified>
  <cp:revision>3054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