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llected Ge Detector Sample Results" sheetId="1" r:id="rId1"/>
  </sheets>
  <definedNames>
    <definedName name="Excel_BuiltIn_Print_Area_1">'Collected Ge Detector Sample Results'!$1:$12</definedName>
    <definedName name="Excel_BuiltIn_Print_Titles_1">'Collected Ge Detector Sample Results'!$12:$12</definedName>
    <definedName name="Excel_BuiltIn_Print_Titles_1_1">'Collected Ge Detector Sample Results'!$1:$1</definedName>
  </definedNames>
  <calcPr fullCalcOnLoad="1"/>
</workbook>
</file>

<file path=xl/sharedStrings.xml><?xml version="1.0" encoding="utf-8"?>
<sst xmlns="http://schemas.openxmlformats.org/spreadsheetml/2006/main" count="234" uniqueCount="86">
  <si>
    <t xml:space="preserve">Some Useful Information Concerning the results: </t>
  </si>
  <si>
    <t>The Conversion factors for the primordial nuclides are given by:</t>
  </si>
  <si>
    <r>
      <rPr>
        <sz val="8"/>
        <rFont val="Bitstream Vera Serif"/>
        <family val="1"/>
      </rPr>
      <t>1 Bq 238U/kg =  81 ppb U (81 x 10</t>
    </r>
    <r>
      <rPr>
        <vertAlign val="superscript"/>
        <sz val="10"/>
        <rFont val="Bitstream Vera Sans"/>
        <family val="2"/>
      </rPr>
      <t>-9</t>
    </r>
    <r>
      <rPr>
        <sz val="10"/>
        <rFont val="Bitstream Vera Sans"/>
        <family val="2"/>
      </rPr>
      <t xml:space="preserve"> gU/g)</t>
    </r>
  </si>
  <si>
    <t>The 238U  decay chain gammas used are:</t>
  </si>
  <si>
    <t>234Th: 63.29 and 92.59 keV 
226Ra: 186.1 keV</t>
  </si>
  <si>
    <t>214Pb: 295.21 and 351.92 keV</t>
  </si>
  <si>
    <t>214Bi: 609.31, 1120.29, 1764.49 and 2204.21 keV</t>
  </si>
  <si>
    <t>The relationships are valid for any daughters in the 238U, 235U or 232Th chain only if the chain is in equilibrium.</t>
  </si>
  <si>
    <r>
      <rPr>
        <sz val="8"/>
        <rFont val="Bitstream Vera Serif"/>
        <family val="1"/>
      </rPr>
      <t>1 Bq 232Th/kg = 246 ppb Th (246 x 10</t>
    </r>
    <r>
      <rPr>
        <vertAlign val="superscript"/>
        <sz val="10"/>
        <rFont val="Bitstream Vera Sans"/>
        <family val="2"/>
      </rPr>
      <t>-9</t>
    </r>
    <r>
      <rPr>
        <sz val="10"/>
        <rFont val="Bitstream Vera Sans"/>
        <family val="2"/>
      </rPr>
      <t xml:space="preserve"> gTh/g)</t>
    </r>
  </si>
  <si>
    <t>The 232Th decay chain gammas used are:</t>
  </si>
  <si>
    <t>212Pb: 238.63 and 300.09 keV</t>
  </si>
  <si>
    <t xml:space="preserve">208Tl: 277.371, 583.19, 860.557 and 2614.53 keV, </t>
  </si>
  <si>
    <t>228Ac: 209.253, 338.320, 463,004, 911.21, 964.766 and 968.971 keV</t>
  </si>
  <si>
    <r>
      <rPr>
        <sz val="8"/>
        <rFont val="Bitstream Vera Serif"/>
        <family val="1"/>
      </rPr>
      <t>1 Bq 40K/kg = 32300 ppb K (32300 x 10</t>
    </r>
    <r>
      <rPr>
        <vertAlign val="superscript"/>
        <sz val="10"/>
        <rFont val="Bitstream Vera Sans"/>
        <family val="2"/>
      </rPr>
      <t>-6</t>
    </r>
    <r>
      <rPr>
        <sz val="10"/>
        <rFont val="Bitstream Vera Sans"/>
        <family val="2"/>
      </rPr>
      <t xml:space="preserve"> gK/g)</t>
    </r>
  </si>
  <si>
    <t>The 40K decay chain gamma used is:</t>
  </si>
  <si>
    <t>40K: 1460.83 keV</t>
  </si>
  <si>
    <t>1 Bq 235U/kg = 1.76 ppm U (1.76 x 10-6 gU/g)</t>
  </si>
  <si>
    <t>The 235U decay chain gammas used are:</t>
  </si>
  <si>
    <t>235U:  143.76, 163.33 and 205.31 keV</t>
  </si>
  <si>
    <t>Background runs for the Lively Detector</t>
  </si>
  <si>
    <t>If a measurement in the signal region is below the sideband regions then the 90% confidence limit is calculated.</t>
  </si>
  <si>
    <t xml:space="preserve">Sample Description </t>
  </si>
  <si>
    <t>Manufacturer</t>
  </si>
  <si>
    <t>Mass (g)</t>
  </si>
  <si>
    <t>Live Time (days)</t>
  </si>
  <si>
    <t>Run Numbers</t>
  </si>
  <si>
    <t>Counting Dates 
(if applicable)</t>
  </si>
  <si>
    <t>Background 1</t>
  </si>
  <si>
    <t>Results:</t>
  </si>
  <si>
    <t>238U from 226Ra</t>
  </si>
  <si>
    <t>238U from 234Th</t>
  </si>
  <si>
    <t>235U</t>
  </si>
  <si>
    <t>232Th</t>
  </si>
  <si>
    <t>40K</t>
  </si>
  <si>
    <t>137Cs</t>
  </si>
  <si>
    <t>60Co</t>
  </si>
  <si>
    <t>Comments</t>
  </si>
  <si>
    <t>Completely Empty Detector</t>
  </si>
  <si>
    <t>(mBq)</t>
  </si>
  <si>
    <t>+-</t>
  </si>
  <si>
    <t>210Pb:</t>
  </si>
  <si>
    <t>7Be:</t>
  </si>
  <si>
    <t>54Mn</t>
  </si>
  <si>
    <t>228Ac:</t>
  </si>
  <si>
    <t>210Po:</t>
  </si>
  <si>
    <t>&lt;0.26</t>
  </si>
  <si>
    <t>&lt;2629.00</t>
  </si>
  <si>
    <t>Background 2</t>
  </si>
  <si>
    <t>200324
200430</t>
  </si>
  <si>
    <t>&lt;0.043</t>
  </si>
  <si>
    <t>&lt;4463.00</t>
  </si>
  <si>
    <t>Combined Background</t>
  </si>
  <si>
    <t>Combined Backgrounds of runs CW1</t>
  </si>
  <si>
    <t>Completed Sample Measurements for  the Lively Detector</t>
  </si>
  <si>
    <t>SNO+ Measurements:</t>
  </si>
  <si>
    <t>SNO+ L01</t>
  </si>
  <si>
    <t>ThermoFisher Scientific</t>
  </si>
  <si>
    <t>506.3 g</t>
  </si>
  <si>
    <t>Butylated Hydroxytoluene</t>
  </si>
  <si>
    <t>Generally called BHT</t>
  </si>
  <si>
    <t>(mBq/kg)</t>
  </si>
  <si>
    <t>&lt;0.69</t>
  </si>
  <si>
    <t>&lt;8.00</t>
  </si>
  <si>
    <t>&lt;2.21</t>
  </si>
  <si>
    <t>&lt;0.32</t>
  </si>
  <si>
    <t>&lt;0.21</t>
  </si>
  <si>
    <t>(ppm / ppb / ppt)</t>
  </si>
  <si>
    <t>&lt;543.70</t>
  </si>
  <si>
    <t>&lt;0.20</t>
  </si>
  <si>
    <t>&lt;1.34</t>
  </si>
  <si>
    <t>SNO+ L02</t>
  </si>
  <si>
    <t>Lot Number: 72B10</t>
  </si>
  <si>
    <t>90.233 g</t>
  </si>
  <si>
    <t>220615
220621
22070101</t>
  </si>
  <si>
    <t>BIS-MSB 
1,4-bis-
(2-Methylstyryl)-Benzene</t>
  </si>
  <si>
    <t>Cas Number: 13280-61-0</t>
  </si>
  <si>
    <t>220707
22070701
22070706</t>
  </si>
  <si>
    <t>&lt;0.34</t>
  </si>
  <si>
    <t>&lt;2.85</t>
  </si>
  <si>
    <t>&lt;12.16</t>
  </si>
  <si>
    <t>&lt;1.39</t>
  </si>
  <si>
    <t>Curtiss Laboratories, Ivyland, PA</t>
  </si>
  <si>
    <t>In Progress Sample Measurements for  the Lively Detector</t>
  </si>
  <si>
    <t>Runs in Progress:</t>
  </si>
  <si>
    <t>Next Sample</t>
  </si>
  <si>
    <t>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</si>
</sst>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mmm\ d&quot;, &quot;yyyy"/>
    <numFmt numFmtId="166" formatCode="0.000"/>
    <numFmt numFmtId="167" formatCode="0.0000"/>
    <numFmt numFmtId="168" formatCode="0.0"/>
    <numFmt numFmtId="169" formatCode="0.00"/>
    <numFmt numFmtId="170" formatCode="0"/>
    <numFmt numFmtId="171" formatCode="0.00%"/>
  </numFmts>
  <fonts count="22">
    <font>
      <sz val="10"/>
      <name val="Bitstream Vera Sans"/>
      <family val="2"/>
    </font>
    <font>
      <sz val="10"/>
      <name val="Arial"/>
      <family val="0"/>
    </font>
    <font>
      <sz val="10"/>
      <color indexed="9"/>
      <name val="Bitstream Vera Sans"/>
      <family val="2"/>
    </font>
    <font>
      <b/>
      <sz val="10"/>
      <color indexed="8"/>
      <name val="Bitstream Vera Sans"/>
      <family val="2"/>
    </font>
    <font>
      <sz val="10"/>
      <color indexed="10"/>
      <name val="Bitstream Vera Sans"/>
      <family val="2"/>
    </font>
    <font>
      <b/>
      <sz val="10"/>
      <color indexed="9"/>
      <name val="Bitstream Vera Sans"/>
      <family val="2"/>
    </font>
    <font>
      <i/>
      <sz val="10"/>
      <color indexed="23"/>
      <name val="Bitstream Vera Sans"/>
      <family val="2"/>
    </font>
    <font>
      <sz val="10"/>
      <color indexed="17"/>
      <name val="Bitstream Vera Sans"/>
      <family val="2"/>
    </font>
    <font>
      <sz val="18"/>
      <color indexed="8"/>
      <name val="Bitstream Vera Sans"/>
      <family val="2"/>
    </font>
    <font>
      <sz val="12"/>
      <color indexed="8"/>
      <name val="Bitstream Vera Sans"/>
      <family val="2"/>
    </font>
    <font>
      <b/>
      <sz val="24"/>
      <color indexed="8"/>
      <name val="Bitstream Vera Sans"/>
      <family val="2"/>
    </font>
    <font>
      <sz val="10"/>
      <color indexed="19"/>
      <name val="Bitstream Vera Sans"/>
      <family val="2"/>
    </font>
    <font>
      <sz val="10"/>
      <color indexed="63"/>
      <name val="Bitstream Vera Sans"/>
      <family val="2"/>
    </font>
    <font>
      <sz val="8"/>
      <name val="Bitstream Vera Serif"/>
      <family val="1"/>
    </font>
    <font>
      <b/>
      <sz val="10"/>
      <name val="Bitstream Vera Serif"/>
      <family val="1"/>
    </font>
    <font>
      <vertAlign val="superscript"/>
      <sz val="10"/>
      <name val="Bitstream Vera Sans"/>
      <family val="2"/>
    </font>
    <font>
      <sz val="8"/>
      <color indexed="8"/>
      <name val="Bitstream Vera Serif"/>
      <family val="1"/>
    </font>
    <font>
      <sz val="10"/>
      <name val="Bitstream Vera Serif"/>
      <family val="1"/>
    </font>
    <font>
      <sz val="7"/>
      <name val="Bitstream Vera Serif"/>
      <family val="1"/>
    </font>
    <font>
      <sz val="8"/>
      <color indexed="12"/>
      <name val="Bitstream Vera Serif"/>
      <family val="1"/>
    </font>
    <font>
      <sz val="9"/>
      <name val="Bitstream Vera Sans"/>
      <family val="2"/>
    </font>
    <font>
      <b/>
      <sz val="8"/>
      <name val="Bitstream Vera Serif"/>
      <family val="1"/>
    </font>
  </fonts>
  <fills count="1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122">
    <xf numFmtId="164" fontId="0" fillId="0" borderId="0" xfId="0" applyAlignment="1">
      <alignment/>
    </xf>
    <xf numFmtId="164" fontId="13" fillId="0" borderId="0" xfId="0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horizontal="center" vertical="center" shrinkToFit="1"/>
    </xf>
    <xf numFmtId="164" fontId="13" fillId="9" borderId="0" xfId="0" applyFont="1" applyFill="1" applyBorder="1" applyAlignment="1">
      <alignment/>
    </xf>
    <xf numFmtId="164" fontId="14" fillId="0" borderId="2" xfId="0" applyFont="1" applyBorder="1" applyAlignment="1">
      <alignment horizontal="center" vertical="center" wrapText="1"/>
    </xf>
    <xf numFmtId="164" fontId="13" fillId="10" borderId="3" xfId="0" applyFont="1" applyFill="1" applyBorder="1" applyAlignment="1">
      <alignment horizontal="center" vertical="center" wrapText="1"/>
    </xf>
    <xf numFmtId="164" fontId="13" fillId="10" borderId="4" xfId="0" applyFont="1" applyFill="1" applyBorder="1" applyAlignment="1">
      <alignment horizontal="center" vertical="center" wrapText="1"/>
    </xf>
    <xf numFmtId="164" fontId="13" fillId="10" borderId="2" xfId="0" applyFont="1" applyFill="1" applyBorder="1" applyAlignment="1">
      <alignment horizontal="right" vertical="center" wrapText="1"/>
    </xf>
    <xf numFmtId="164" fontId="13" fillId="10" borderId="2" xfId="0" applyFont="1" applyFill="1" applyBorder="1" applyAlignment="1">
      <alignment horizontal="left" vertical="center" wrapText="1"/>
    </xf>
    <xf numFmtId="164" fontId="13" fillId="10" borderId="5" xfId="0" applyFont="1" applyFill="1" applyBorder="1" applyAlignment="1">
      <alignment horizontal="center" vertical="center" wrapText="1"/>
    </xf>
    <xf numFmtId="164" fontId="13" fillId="10" borderId="4" xfId="0" applyFont="1" applyFill="1" applyBorder="1" applyAlignment="1">
      <alignment horizontal="right" vertical="center" wrapText="1"/>
    </xf>
    <xf numFmtId="164" fontId="16" fillId="10" borderId="2" xfId="0" applyFont="1" applyFill="1" applyBorder="1" applyAlignment="1">
      <alignment horizontal="left" vertical="center" wrapText="1"/>
    </xf>
    <xf numFmtId="164" fontId="14" fillId="9" borderId="2" xfId="0" applyFont="1" applyFill="1" applyBorder="1" applyAlignment="1">
      <alignment horizontal="center" vertical="center" wrapText="1"/>
    </xf>
    <xf numFmtId="164" fontId="17" fillId="9" borderId="4" xfId="0" applyFont="1" applyFill="1" applyBorder="1" applyAlignment="1">
      <alignment horizontal="center" vertical="center" wrapText="1"/>
    </xf>
    <xf numFmtId="164" fontId="13" fillId="11" borderId="2" xfId="0" applyFont="1" applyFill="1" applyBorder="1" applyAlignment="1">
      <alignment horizontal="center" vertical="center" wrapText="1"/>
    </xf>
    <xf numFmtId="165" fontId="18" fillId="11" borderId="2" xfId="0" applyNumberFormat="1" applyFont="1" applyFill="1" applyBorder="1" applyAlignment="1">
      <alignment horizontal="center" vertical="center" wrapText="1" shrinkToFit="1"/>
    </xf>
    <xf numFmtId="164" fontId="13" fillId="11" borderId="2" xfId="0" applyFont="1" applyFill="1" applyBorder="1" applyAlignment="1">
      <alignment horizontal="center" vertical="center" wrapText="1"/>
    </xf>
    <xf numFmtId="164" fontId="13" fillId="11" borderId="4" xfId="0" applyFont="1" applyFill="1" applyBorder="1" applyAlignment="1">
      <alignment horizontal="center" vertical="center" wrapText="1"/>
    </xf>
    <xf numFmtId="164" fontId="13" fillId="11" borderId="6" xfId="0" applyFont="1" applyFill="1" applyBorder="1" applyAlignment="1">
      <alignment horizontal="center" vertical="center" wrapText="1"/>
    </xf>
    <xf numFmtId="164" fontId="13" fillId="11" borderId="7" xfId="0" applyFont="1" applyFill="1" applyBorder="1" applyAlignment="1">
      <alignment horizontal="center" vertical="center" wrapText="1"/>
    </xf>
    <xf numFmtId="164" fontId="13" fillId="11" borderId="4" xfId="0" applyFont="1" applyFill="1" applyBorder="1" applyAlignment="1">
      <alignment horizontal="right" vertical="center" wrapText="1"/>
    </xf>
    <xf numFmtId="164" fontId="13" fillId="9" borderId="3" xfId="0" applyFont="1" applyFill="1" applyBorder="1" applyAlignment="1">
      <alignment horizontal="center" vertical="center" wrapText="1"/>
    </xf>
    <xf numFmtId="166" fontId="13" fillId="9" borderId="3" xfId="0" applyNumberFormat="1" applyFont="1" applyFill="1" applyBorder="1" applyAlignment="1">
      <alignment horizontal="center" vertical="center" wrapText="1"/>
    </xf>
    <xf numFmtId="165" fontId="13" fillId="9" borderId="3" xfId="0" applyNumberFormat="1" applyFont="1" applyFill="1" applyBorder="1" applyAlignment="1">
      <alignment horizontal="center" vertical="center" shrinkToFit="1"/>
    </xf>
    <xf numFmtId="164" fontId="13" fillId="9" borderId="2" xfId="0" applyFont="1" applyFill="1" applyBorder="1" applyAlignment="1">
      <alignment horizontal="center" vertical="center" wrapText="1"/>
    </xf>
    <xf numFmtId="164" fontId="13" fillId="12" borderId="4" xfId="0" applyFont="1" applyFill="1" applyBorder="1" applyAlignment="1">
      <alignment horizontal="center" vertical="center" wrapText="1"/>
    </xf>
    <xf numFmtId="164" fontId="13" fillId="12" borderId="6" xfId="0" applyFont="1" applyFill="1" applyBorder="1" applyAlignment="1">
      <alignment horizontal="center" vertical="center" wrapText="1"/>
    </xf>
    <xf numFmtId="164" fontId="13" fillId="12" borderId="7" xfId="0" applyFont="1" applyFill="1" applyBorder="1" applyAlignment="1">
      <alignment horizontal="center" vertical="center" wrapText="1"/>
    </xf>
    <xf numFmtId="164" fontId="13" fillId="12" borderId="4" xfId="0" applyFont="1" applyFill="1" applyBorder="1" applyAlignment="1">
      <alignment horizontal="right" vertical="center" wrapText="1"/>
    </xf>
    <xf numFmtId="167" fontId="13" fillId="12" borderId="4" xfId="0" applyNumberFormat="1" applyFont="1" applyFill="1" applyBorder="1" applyAlignment="1">
      <alignment horizontal="center" vertical="center" wrapText="1"/>
    </xf>
    <xf numFmtId="167" fontId="13" fillId="12" borderId="6" xfId="0" applyNumberFormat="1" applyFont="1" applyFill="1" applyBorder="1" applyAlignment="1">
      <alignment horizontal="center" vertical="center" wrapText="1"/>
    </xf>
    <xf numFmtId="167" fontId="13" fillId="12" borderId="7" xfId="0" applyNumberFormat="1" applyFont="1" applyFill="1" applyBorder="1" applyAlignment="1">
      <alignment horizontal="center" vertical="center" wrapText="1"/>
    </xf>
    <xf numFmtId="164" fontId="13" fillId="12" borderId="2" xfId="0" applyFont="1" applyFill="1" applyBorder="1" applyAlignment="1">
      <alignment horizontal="center" vertical="center" wrapText="1"/>
    </xf>
    <xf numFmtId="164" fontId="13" fillId="9" borderId="5" xfId="0" applyFont="1" applyFill="1" applyBorder="1" applyAlignment="1">
      <alignment horizontal="center" vertical="center" wrapText="1"/>
    </xf>
    <xf numFmtId="168" fontId="13" fillId="9" borderId="5" xfId="0" applyNumberFormat="1" applyFont="1" applyFill="1" applyBorder="1" applyAlignment="1">
      <alignment horizontal="center" vertical="center" wrapText="1"/>
    </xf>
    <xf numFmtId="166" fontId="13" fillId="9" borderId="5" xfId="0" applyNumberFormat="1" applyFont="1" applyFill="1" applyBorder="1" applyAlignment="1">
      <alignment horizontal="center" vertical="center" wrapText="1"/>
    </xf>
    <xf numFmtId="165" fontId="13" fillId="9" borderId="5" xfId="0" applyNumberFormat="1" applyFont="1" applyFill="1" applyBorder="1" applyAlignment="1">
      <alignment horizontal="center" vertical="center" shrinkToFit="1"/>
    </xf>
    <xf numFmtId="166" fontId="13" fillId="9" borderId="4" xfId="0" applyNumberFormat="1" applyFont="1" applyFill="1" applyBorder="1" applyAlignment="1">
      <alignment horizontal="right" vertical="center" wrapText="1"/>
    </xf>
    <xf numFmtId="166" fontId="13" fillId="9" borderId="6" xfId="0" applyNumberFormat="1" applyFont="1" applyFill="1" applyBorder="1" applyAlignment="1">
      <alignment horizontal="center" vertical="center" wrapText="1"/>
    </xf>
    <xf numFmtId="166" fontId="13" fillId="9" borderId="7" xfId="0" applyNumberFormat="1" applyFont="1" applyFill="1" applyBorder="1" applyAlignment="1">
      <alignment horizontal="left" vertical="center" wrapText="1"/>
    </xf>
    <xf numFmtId="169" fontId="13" fillId="9" borderId="4" xfId="0" applyNumberFormat="1" applyFont="1" applyFill="1" applyBorder="1" applyAlignment="1">
      <alignment horizontal="right" vertical="center" wrapText="1"/>
    </xf>
    <xf numFmtId="164" fontId="13" fillId="9" borderId="6" xfId="0" applyFont="1" applyFill="1" applyBorder="1" applyAlignment="1">
      <alignment horizontal="center" vertical="center" wrapText="1"/>
    </xf>
    <xf numFmtId="169" fontId="13" fillId="9" borderId="7" xfId="0" applyNumberFormat="1" applyFont="1" applyFill="1" applyBorder="1" applyAlignment="1">
      <alignment horizontal="left" vertical="center" wrapText="1"/>
    </xf>
    <xf numFmtId="164" fontId="16" fillId="9" borderId="2" xfId="0" applyFont="1" applyFill="1" applyBorder="1" applyAlignment="1">
      <alignment horizontal="center" vertical="center" wrapText="1"/>
    </xf>
    <xf numFmtId="164" fontId="0" fillId="9" borderId="5" xfId="0" applyFill="1" applyBorder="1" applyAlignment="1">
      <alignment/>
    </xf>
    <xf numFmtId="164" fontId="13" fillId="9" borderId="4" xfId="0" applyFont="1" applyFill="1" applyBorder="1" applyAlignment="1">
      <alignment horizontal="right" vertical="center" wrapText="1"/>
    </xf>
    <xf numFmtId="164" fontId="13" fillId="9" borderId="7" xfId="0" applyFont="1" applyFill="1" applyBorder="1" applyAlignment="1">
      <alignment horizontal="left" vertical="center" wrapText="1"/>
    </xf>
    <xf numFmtId="164" fontId="13" fillId="9" borderId="4" xfId="0" applyFont="1" applyFill="1" applyBorder="1" applyAlignment="1">
      <alignment horizontal="center" vertical="center" wrapText="1"/>
    </xf>
    <xf numFmtId="164" fontId="13" fillId="9" borderId="7" xfId="0" applyFont="1" applyFill="1" applyBorder="1" applyAlignment="1">
      <alignment horizontal="center" vertical="center" wrapText="1"/>
    </xf>
    <xf numFmtId="164" fontId="13" fillId="9" borderId="8" xfId="0" applyFont="1" applyFill="1" applyBorder="1" applyAlignment="1">
      <alignment horizontal="center" vertical="center" wrapText="1"/>
    </xf>
    <xf numFmtId="165" fontId="13" fillId="9" borderId="5" xfId="0" applyNumberFormat="1" applyFont="1" applyFill="1" applyBorder="1" applyAlignment="1">
      <alignment horizontal="center" vertical="center" wrapText="1" shrinkToFit="1"/>
    </xf>
    <xf numFmtId="164" fontId="18" fillId="9" borderId="2" xfId="0" applyFont="1" applyFill="1" applyBorder="1" applyAlignment="1">
      <alignment horizontal="center" vertical="center" wrapText="1"/>
    </xf>
    <xf numFmtId="164" fontId="16" fillId="12" borderId="2" xfId="0" applyFont="1" applyFill="1" applyBorder="1" applyAlignment="1">
      <alignment horizontal="center" vertical="center" wrapText="1"/>
    </xf>
    <xf numFmtId="166" fontId="13" fillId="12" borderId="4" xfId="0" applyNumberFormat="1" applyFont="1" applyFill="1" applyBorder="1" applyAlignment="1">
      <alignment horizontal="right" vertical="center" wrapText="1"/>
    </xf>
    <xf numFmtId="166" fontId="13" fillId="12" borderId="7" xfId="0" applyNumberFormat="1" applyFont="1" applyFill="1" applyBorder="1" applyAlignment="1">
      <alignment horizontal="left" vertical="center" wrapText="1"/>
    </xf>
    <xf numFmtId="164" fontId="13" fillId="12" borderId="7" xfId="0" applyFont="1" applyFill="1" applyBorder="1" applyAlignment="1">
      <alignment horizontal="left" vertical="center" wrapText="1"/>
    </xf>
    <xf numFmtId="166" fontId="13" fillId="9" borderId="7" xfId="0" applyNumberFormat="1" applyFont="1" applyFill="1" applyBorder="1" applyAlignment="1">
      <alignment horizontal="left" vertical="center"/>
    </xf>
    <xf numFmtId="169" fontId="13" fillId="9" borderId="6" xfId="0" applyNumberFormat="1" applyFont="1" applyFill="1" applyBorder="1" applyAlignment="1">
      <alignment horizontal="center" vertical="center" wrapText="1"/>
    </xf>
    <xf numFmtId="164" fontId="13" fillId="9" borderId="9" xfId="0" applyFont="1" applyFill="1" applyBorder="1" applyAlignment="1">
      <alignment horizontal="center" vertical="center" wrapText="1"/>
    </xf>
    <xf numFmtId="164" fontId="13" fillId="9" borderId="10" xfId="0" applyFont="1" applyFill="1" applyBorder="1" applyAlignment="1">
      <alignment horizontal="center" vertical="center" wrapText="1"/>
    </xf>
    <xf numFmtId="165" fontId="13" fillId="9" borderId="9" xfId="0" applyNumberFormat="1" applyFont="1" applyFill="1" applyBorder="1" applyAlignment="1">
      <alignment horizontal="center" vertical="center" shrinkToFit="1"/>
    </xf>
    <xf numFmtId="169" fontId="13" fillId="9" borderId="4" xfId="0" applyNumberFormat="1" applyFont="1" applyFill="1" applyBorder="1" applyAlignment="1">
      <alignment horizontal="center" vertical="center" wrapText="1"/>
    </xf>
    <xf numFmtId="169" fontId="13" fillId="9" borderId="7" xfId="0" applyNumberFormat="1" applyFont="1" applyFill="1" applyBorder="1" applyAlignment="1">
      <alignment horizontal="center" vertical="center" wrapText="1"/>
    </xf>
    <xf numFmtId="164" fontId="13" fillId="13" borderId="3" xfId="0" applyFont="1" applyFill="1" applyBorder="1" applyAlignment="1">
      <alignment horizontal="center" vertical="center" wrapText="1"/>
    </xf>
    <xf numFmtId="166" fontId="13" fillId="13" borderId="3" xfId="0" applyNumberFormat="1" applyFont="1" applyFill="1" applyBorder="1" applyAlignment="1">
      <alignment horizontal="center" vertical="center" wrapText="1"/>
    </xf>
    <xf numFmtId="170" fontId="13" fillId="13" borderId="3" xfId="0" applyNumberFormat="1" applyFont="1" applyFill="1" applyBorder="1" applyAlignment="1">
      <alignment horizontal="center" vertical="center" wrapText="1"/>
    </xf>
    <xf numFmtId="165" fontId="13" fillId="13" borderId="3" xfId="0" applyNumberFormat="1" applyFont="1" applyFill="1" applyBorder="1" applyAlignment="1">
      <alignment horizontal="center" vertical="center" shrinkToFit="1"/>
    </xf>
    <xf numFmtId="164" fontId="13" fillId="13" borderId="2" xfId="0" applyFont="1" applyFill="1" applyBorder="1" applyAlignment="1">
      <alignment horizontal="center" vertical="center" wrapText="1"/>
    </xf>
    <xf numFmtId="164" fontId="13" fillId="13" borderId="5" xfId="0" applyFont="1" applyFill="1" applyBorder="1" applyAlignment="1">
      <alignment horizontal="center" vertical="center" wrapText="1"/>
    </xf>
    <xf numFmtId="168" fontId="13" fillId="13" borderId="5" xfId="0" applyNumberFormat="1" applyFont="1" applyFill="1" applyBorder="1" applyAlignment="1">
      <alignment horizontal="center" vertical="center" wrapText="1"/>
    </xf>
    <xf numFmtId="166" fontId="13" fillId="13" borderId="5" xfId="0" applyNumberFormat="1" applyFont="1" applyFill="1" applyBorder="1" applyAlignment="1">
      <alignment horizontal="center" vertical="center" wrapText="1"/>
    </xf>
    <xf numFmtId="165" fontId="13" fillId="13" borderId="5" xfId="0" applyNumberFormat="1" applyFont="1" applyFill="1" applyBorder="1" applyAlignment="1">
      <alignment horizontal="center" vertical="center" shrinkToFit="1"/>
    </xf>
    <xf numFmtId="166" fontId="13" fillId="13" borderId="4" xfId="0" applyNumberFormat="1" applyFont="1" applyFill="1" applyBorder="1" applyAlignment="1">
      <alignment horizontal="right" vertical="center" wrapText="1"/>
    </xf>
    <xf numFmtId="166" fontId="13" fillId="13" borderId="6" xfId="0" applyNumberFormat="1" applyFont="1" applyFill="1" applyBorder="1" applyAlignment="1">
      <alignment horizontal="center" vertical="center" wrapText="1"/>
    </xf>
    <xf numFmtId="166" fontId="13" fillId="13" borderId="7" xfId="0" applyNumberFormat="1" applyFont="1" applyFill="1" applyBorder="1" applyAlignment="1">
      <alignment horizontal="left" vertical="center" wrapText="1"/>
    </xf>
    <xf numFmtId="169" fontId="13" fillId="13" borderId="4" xfId="0" applyNumberFormat="1" applyFont="1" applyFill="1" applyBorder="1" applyAlignment="1">
      <alignment horizontal="right" vertical="center" wrapText="1"/>
    </xf>
    <xf numFmtId="164" fontId="13" fillId="13" borderId="6" xfId="0" applyFont="1" applyFill="1" applyBorder="1" applyAlignment="1">
      <alignment horizontal="center" vertical="center" wrapText="1"/>
    </xf>
    <xf numFmtId="169" fontId="13" fillId="13" borderId="7" xfId="0" applyNumberFormat="1" applyFont="1" applyFill="1" applyBorder="1" applyAlignment="1">
      <alignment horizontal="left" vertical="center" wrapText="1"/>
    </xf>
    <xf numFmtId="169" fontId="13" fillId="13" borderId="6" xfId="0" applyNumberFormat="1" applyFont="1" applyFill="1" applyBorder="1" applyAlignment="1">
      <alignment horizontal="center" vertical="center" wrapText="1"/>
    </xf>
    <xf numFmtId="164" fontId="16" fillId="13" borderId="2" xfId="0" applyFont="1" applyFill="1" applyBorder="1" applyAlignment="1">
      <alignment horizontal="center" vertical="center" wrapText="1"/>
    </xf>
    <xf numFmtId="164" fontId="0" fillId="13" borderId="5" xfId="0" applyFill="1" applyBorder="1" applyAlignment="1">
      <alignment/>
    </xf>
    <xf numFmtId="164" fontId="13" fillId="13" borderId="4" xfId="0" applyFont="1" applyFill="1" applyBorder="1" applyAlignment="1">
      <alignment horizontal="right" vertical="center" wrapText="1"/>
    </xf>
    <xf numFmtId="164" fontId="13" fillId="13" borderId="7" xfId="0" applyFont="1" applyFill="1" applyBorder="1" applyAlignment="1">
      <alignment horizontal="left" vertical="center" wrapText="1"/>
    </xf>
    <xf numFmtId="164" fontId="13" fillId="13" borderId="4" xfId="0" applyFont="1" applyFill="1" applyBorder="1" applyAlignment="1">
      <alignment horizontal="center" vertical="center" wrapText="1"/>
    </xf>
    <xf numFmtId="164" fontId="13" fillId="13" borderId="7" xfId="0" applyFont="1" applyFill="1" applyBorder="1" applyAlignment="1">
      <alignment horizontal="center" vertical="center" wrapText="1"/>
    </xf>
    <xf numFmtId="164" fontId="13" fillId="13" borderId="8" xfId="0" applyFont="1" applyFill="1" applyBorder="1" applyAlignment="1">
      <alignment horizontal="center" vertical="center" wrapText="1"/>
    </xf>
    <xf numFmtId="165" fontId="13" fillId="13" borderId="5" xfId="0" applyNumberFormat="1" applyFont="1" applyFill="1" applyBorder="1" applyAlignment="1">
      <alignment horizontal="center" vertical="center" wrapText="1" shrinkToFit="1"/>
    </xf>
    <xf numFmtId="164" fontId="18" fillId="13" borderId="2" xfId="0" applyFont="1" applyFill="1" applyBorder="1" applyAlignment="1">
      <alignment horizontal="center" vertical="center" wrapText="1"/>
    </xf>
    <xf numFmtId="169" fontId="13" fillId="13" borderId="7" xfId="0" applyNumberFormat="1" applyFont="1" applyFill="1" applyBorder="1" applyAlignment="1">
      <alignment horizontal="left" vertical="center"/>
    </xf>
    <xf numFmtId="164" fontId="13" fillId="13" borderId="9" xfId="0" applyFont="1" applyFill="1" applyBorder="1" applyAlignment="1">
      <alignment horizontal="center" vertical="center" wrapText="1"/>
    </xf>
    <xf numFmtId="164" fontId="13" fillId="13" borderId="10" xfId="0" applyFont="1" applyFill="1" applyBorder="1" applyAlignment="1">
      <alignment horizontal="center" vertical="center" wrapText="1"/>
    </xf>
    <xf numFmtId="165" fontId="13" fillId="13" borderId="9" xfId="0" applyNumberFormat="1" applyFont="1" applyFill="1" applyBorder="1" applyAlignment="1">
      <alignment horizontal="center" vertical="center" shrinkToFit="1"/>
    </xf>
    <xf numFmtId="169" fontId="13" fillId="13" borderId="4" xfId="0" applyNumberFormat="1" applyFont="1" applyFill="1" applyBorder="1" applyAlignment="1">
      <alignment horizontal="center" vertical="center" wrapText="1"/>
    </xf>
    <xf numFmtId="169" fontId="13" fillId="13" borderId="7" xfId="0" applyNumberFormat="1" applyFont="1" applyFill="1" applyBorder="1" applyAlignment="1">
      <alignment horizontal="center" vertical="center" wrapText="1"/>
    </xf>
    <xf numFmtId="164" fontId="13" fillId="14" borderId="4" xfId="0" applyFont="1" applyFill="1" applyBorder="1" applyAlignment="1">
      <alignment horizontal="center" vertical="center" wrapText="1"/>
    </xf>
    <xf numFmtId="164" fontId="13" fillId="14" borderId="6" xfId="0" applyFont="1" applyFill="1" applyBorder="1" applyAlignment="1">
      <alignment horizontal="center" vertical="center" wrapText="1"/>
    </xf>
    <xf numFmtId="165" fontId="13" fillId="14" borderId="6" xfId="0" applyNumberFormat="1" applyFont="1" applyFill="1" applyBorder="1" applyAlignment="1">
      <alignment horizontal="center" vertical="center" shrinkToFit="1"/>
    </xf>
    <xf numFmtId="164" fontId="13" fillId="14" borderId="7" xfId="0" applyFont="1" applyFill="1" applyBorder="1" applyAlignment="1">
      <alignment horizontal="center" vertical="center" wrapText="1"/>
    </xf>
    <xf numFmtId="164" fontId="19" fillId="9" borderId="3" xfId="0" applyFont="1" applyFill="1" applyBorder="1" applyAlignment="1">
      <alignment horizontal="center" vertical="center" wrapText="1"/>
    </xf>
    <xf numFmtId="170" fontId="13" fillId="9" borderId="3" xfId="0" applyNumberFormat="1" applyFont="1" applyFill="1" applyBorder="1" applyAlignment="1">
      <alignment horizontal="center" vertical="center" wrapText="1"/>
    </xf>
    <xf numFmtId="170" fontId="13" fillId="9" borderId="4" xfId="0" applyNumberFormat="1" applyFont="1" applyFill="1" applyBorder="1" applyAlignment="1">
      <alignment horizontal="right" vertical="center" wrapText="1"/>
    </xf>
    <xf numFmtId="170" fontId="13" fillId="9" borderId="6" xfId="0" applyNumberFormat="1" applyFont="1" applyFill="1" applyBorder="1" applyAlignment="1">
      <alignment horizontal="left" vertical="center" wrapText="1"/>
    </xf>
    <xf numFmtId="164" fontId="16" fillId="9" borderId="4" xfId="0" applyFont="1" applyFill="1" applyBorder="1" applyAlignment="1">
      <alignment horizontal="center" vertical="center" wrapText="1"/>
    </xf>
    <xf numFmtId="164" fontId="16" fillId="9" borderId="6" xfId="0" applyFont="1" applyFill="1" applyBorder="1" applyAlignment="1">
      <alignment horizontal="center" vertical="center" wrapText="1"/>
    </xf>
    <xf numFmtId="164" fontId="16" fillId="9" borderId="7" xfId="0" applyFont="1" applyFill="1" applyBorder="1" applyAlignment="1">
      <alignment horizontal="center" vertical="center" wrapText="1"/>
    </xf>
    <xf numFmtId="164" fontId="19" fillId="13" borderId="3" xfId="0" applyFont="1" applyFill="1" applyBorder="1" applyAlignment="1">
      <alignment horizontal="center" vertical="center" wrapText="1"/>
    </xf>
    <xf numFmtId="164" fontId="20" fillId="13" borderId="0" xfId="0" applyFont="1" applyFill="1" applyAlignment="1">
      <alignment horizontal="center" wrapText="1"/>
    </xf>
    <xf numFmtId="170" fontId="13" fillId="13" borderId="5" xfId="0" applyNumberFormat="1" applyFont="1" applyFill="1" applyBorder="1" applyAlignment="1">
      <alignment horizontal="center" vertical="center" wrapText="1"/>
    </xf>
    <xf numFmtId="164" fontId="0" fillId="13" borderId="0" xfId="0" applyFont="1" applyFill="1" applyAlignment="1">
      <alignment/>
    </xf>
    <xf numFmtId="170" fontId="13" fillId="13" borderId="4" xfId="0" applyNumberFormat="1" applyFont="1" applyFill="1" applyBorder="1" applyAlignment="1">
      <alignment horizontal="right" vertical="center" wrapText="1"/>
    </xf>
    <xf numFmtId="170" fontId="13" fillId="13" borderId="6" xfId="0" applyNumberFormat="1" applyFont="1" applyFill="1" applyBorder="1" applyAlignment="1">
      <alignment horizontal="left" vertical="center" wrapText="1"/>
    </xf>
    <xf numFmtId="169" fontId="16" fillId="13" borderId="4" xfId="0" applyNumberFormat="1" applyFont="1" applyFill="1" applyBorder="1" applyAlignment="1">
      <alignment horizontal="right" vertical="center" wrapText="1"/>
    </xf>
    <xf numFmtId="164" fontId="16" fillId="13" borderId="6" xfId="0" applyFont="1" applyFill="1" applyBorder="1" applyAlignment="1">
      <alignment horizontal="center" vertical="center" wrapText="1"/>
    </xf>
    <xf numFmtId="169" fontId="16" fillId="13" borderId="7" xfId="0" applyNumberFormat="1" applyFont="1" applyFill="1" applyBorder="1" applyAlignment="1">
      <alignment horizontal="left" vertical="center" wrapText="1"/>
    </xf>
    <xf numFmtId="164" fontId="16" fillId="13" borderId="4" xfId="0" applyFont="1" applyFill="1" applyBorder="1" applyAlignment="1">
      <alignment horizontal="center" vertical="center" wrapText="1"/>
    </xf>
    <xf numFmtId="164" fontId="16" fillId="13" borderId="7" xfId="0" applyFont="1" applyFill="1" applyBorder="1" applyAlignment="1">
      <alignment horizontal="center" vertical="center" wrapText="1"/>
    </xf>
    <xf numFmtId="164" fontId="21" fillId="14" borderId="4" xfId="0" applyFont="1" applyFill="1" applyBorder="1" applyAlignment="1">
      <alignment horizontal="center" vertical="center" wrapText="1"/>
    </xf>
    <xf numFmtId="164" fontId="13" fillId="14" borderId="6" xfId="0" applyFont="1" applyFill="1" applyBorder="1" applyAlignment="1">
      <alignment horizontal="right" vertical="center" wrapText="1"/>
    </xf>
    <xf numFmtId="169" fontId="13" fillId="14" borderId="6" xfId="0" applyNumberFormat="1" applyFont="1" applyFill="1" applyBorder="1" applyAlignment="1">
      <alignment horizontal="left" vertical="center" wrapText="1"/>
    </xf>
    <xf numFmtId="164" fontId="13" fillId="14" borderId="6" xfId="0" applyFont="1" applyFill="1" applyBorder="1" applyAlignment="1">
      <alignment horizontal="left" vertical="center" wrapText="1"/>
    </xf>
    <xf numFmtId="171" fontId="13" fillId="14" borderId="6" xfId="0" applyNumberFormat="1" applyFont="1" applyFill="1" applyBorder="1" applyAlignment="1">
      <alignment horizontal="right" vertical="center" wrapText="1"/>
    </xf>
    <xf numFmtId="171" fontId="13" fillId="14" borderId="6" xfId="0" applyNumberFormat="1" applyFont="1" applyFill="1" applyBorder="1" applyAlignment="1">
      <alignment horizontal="left" vertical="center"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BCC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nolab.ca/users/services/gamma-assay/coax/SNOP/cc01/cc01.html" TargetMode="External" /><Relationship Id="rId2" Type="http://schemas.openxmlformats.org/officeDocument/2006/relationships/hyperlink" Target="https://www.snolab.ca/users/services/gamma-assay/coax/SNOP/cc02/cc02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tabSelected="1" zoomScale="85" zoomScaleNormal="85" workbookViewId="0" topLeftCell="A40">
      <selection activeCell="B49" sqref="B49"/>
    </sheetView>
  </sheetViews>
  <sheetFormatPr defaultColWidth="9.140625" defaultRowHeight="13.5" customHeight="1"/>
  <cols>
    <col min="1" max="2" width="13.421875" style="1" customWidth="1"/>
    <col min="3" max="3" width="7.421875" style="1" customWidth="1"/>
    <col min="4" max="4" width="8.421875" style="1" customWidth="1"/>
    <col min="5" max="5" width="10.421875" style="1" customWidth="1"/>
    <col min="6" max="6" width="10.421875" style="2" customWidth="1"/>
    <col min="7" max="7" width="10.421875" style="1" customWidth="1"/>
    <col min="8" max="8" width="9.421875" style="1" customWidth="1"/>
    <col min="9" max="9" width="8.421875" style="1" customWidth="1"/>
    <col min="10" max="10" width="7.421875" style="1" customWidth="1"/>
    <col min="11" max="12" width="9.421875" style="1" customWidth="1"/>
    <col min="13" max="13" width="8.421875" style="1" customWidth="1"/>
    <col min="14" max="14" width="9.421875" style="1" customWidth="1"/>
    <col min="15" max="15" width="5.421875" style="1" customWidth="1"/>
    <col min="16" max="16" width="8.421875" style="1" customWidth="1"/>
    <col min="17" max="17" width="9.421875" style="1" customWidth="1"/>
    <col min="18" max="18" width="6.421875" style="1" customWidth="1"/>
    <col min="19" max="19" width="8.421875" style="1" customWidth="1"/>
    <col min="20" max="20" width="10.421875" style="1" customWidth="1"/>
    <col min="21" max="21" width="5.421875" style="1" customWidth="1"/>
    <col min="22" max="23" width="9.421875" style="1" customWidth="1"/>
    <col min="24" max="24" width="5.421875" style="1" customWidth="1"/>
    <col min="25" max="25" width="8.421875" style="1" customWidth="1"/>
    <col min="26" max="26" width="9.421875" style="1" customWidth="1"/>
    <col min="27" max="27" width="5.421875" style="1" customWidth="1"/>
    <col min="28" max="28" width="8.421875" style="1" customWidth="1"/>
    <col min="29" max="29" width="6.421875" style="1" customWidth="1"/>
    <col min="30" max="30" width="3.421875" style="1" customWidth="1"/>
    <col min="31" max="31" width="6.421875" style="1" customWidth="1"/>
    <col min="32" max="16384" width="9.421875" style="3" customWidth="1"/>
  </cols>
  <sheetData>
    <row r="1" spans="1:31" ht="29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36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6" t="s">
        <v>2</v>
      </c>
      <c r="L2" s="6"/>
      <c r="M2" s="6"/>
      <c r="N2" s="6"/>
      <c r="O2" s="6"/>
      <c r="P2" s="6"/>
      <c r="Q2" s="7" t="s">
        <v>3</v>
      </c>
      <c r="R2" s="7"/>
      <c r="S2" s="7"/>
      <c r="T2" s="7"/>
      <c r="U2" s="7"/>
      <c r="V2" s="7"/>
      <c r="W2" s="8" t="s">
        <v>4</v>
      </c>
      <c r="X2" s="8"/>
      <c r="Y2" s="8"/>
      <c r="Z2" s="8"/>
      <c r="AA2" s="8"/>
      <c r="AB2" s="8"/>
      <c r="AC2" s="8"/>
      <c r="AD2" s="8"/>
      <c r="AE2" s="8"/>
    </row>
    <row r="3" spans="1:31" ht="28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8" t="s">
        <v>5</v>
      </c>
      <c r="X3" s="8"/>
      <c r="Y3" s="8"/>
      <c r="Z3" s="8"/>
      <c r="AA3" s="8"/>
      <c r="AB3" s="8"/>
      <c r="AC3" s="8"/>
      <c r="AD3" s="8"/>
      <c r="AE3" s="8"/>
    </row>
    <row r="4" spans="1:31" ht="28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7"/>
      <c r="R4" s="7"/>
      <c r="S4" s="7"/>
      <c r="T4" s="7"/>
      <c r="U4" s="7"/>
      <c r="V4" s="7"/>
      <c r="W4" s="8" t="s">
        <v>6</v>
      </c>
      <c r="X4" s="8"/>
      <c r="Y4" s="8"/>
      <c r="Z4" s="8"/>
      <c r="AA4" s="8"/>
      <c r="AB4" s="8"/>
      <c r="AC4" s="8"/>
      <c r="AD4" s="8"/>
      <c r="AE4" s="8"/>
    </row>
    <row r="5" spans="1:31" ht="28.5" customHeight="1">
      <c r="A5" s="9" t="s">
        <v>7</v>
      </c>
      <c r="B5" s="9"/>
      <c r="C5" s="9"/>
      <c r="D5" s="9"/>
      <c r="E5" s="9"/>
      <c r="F5" s="9"/>
      <c r="G5" s="9"/>
      <c r="H5" s="9"/>
      <c r="I5" s="9"/>
      <c r="J5" s="9"/>
      <c r="K5" s="6" t="s">
        <v>8</v>
      </c>
      <c r="L5" s="6"/>
      <c r="M5" s="6"/>
      <c r="N5" s="6"/>
      <c r="O5" s="6"/>
      <c r="P5" s="6"/>
      <c r="Q5" s="10" t="s">
        <v>9</v>
      </c>
      <c r="R5" s="10"/>
      <c r="S5" s="10"/>
      <c r="T5" s="10"/>
      <c r="U5" s="10"/>
      <c r="V5" s="10"/>
      <c r="W5" s="8" t="s">
        <v>10</v>
      </c>
      <c r="X5" s="8"/>
      <c r="Y5" s="8"/>
      <c r="Z5" s="8"/>
      <c r="AA5" s="8"/>
      <c r="AB5" s="8"/>
      <c r="AC5" s="8"/>
      <c r="AD5" s="8"/>
      <c r="AE5" s="8"/>
    </row>
    <row r="6" spans="1:31" ht="28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6"/>
      <c r="L6" s="6"/>
      <c r="M6" s="6"/>
      <c r="N6" s="6"/>
      <c r="O6" s="6"/>
      <c r="P6" s="6"/>
      <c r="Q6" s="10"/>
      <c r="R6" s="10"/>
      <c r="S6" s="10"/>
      <c r="T6" s="10"/>
      <c r="U6" s="10"/>
      <c r="V6" s="10"/>
      <c r="W6" s="11" t="s">
        <v>11</v>
      </c>
      <c r="X6" s="11"/>
      <c r="Y6" s="11"/>
      <c r="Z6" s="11"/>
      <c r="AA6" s="11"/>
      <c r="AB6" s="11"/>
      <c r="AC6" s="11"/>
      <c r="AD6" s="11"/>
      <c r="AE6" s="11"/>
    </row>
    <row r="7" spans="1:31" ht="28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6"/>
      <c r="L7" s="6"/>
      <c r="M7" s="6"/>
      <c r="N7" s="6"/>
      <c r="O7" s="6"/>
      <c r="P7" s="6"/>
      <c r="Q7" s="10"/>
      <c r="R7" s="10"/>
      <c r="S7" s="10"/>
      <c r="T7" s="10"/>
      <c r="U7" s="10"/>
      <c r="V7" s="10"/>
      <c r="W7" s="11" t="s">
        <v>12</v>
      </c>
      <c r="X7" s="11"/>
      <c r="Y7" s="11"/>
      <c r="Z7" s="11"/>
      <c r="AA7" s="11"/>
      <c r="AB7" s="11"/>
      <c r="AC7" s="11"/>
      <c r="AD7" s="11"/>
      <c r="AE7" s="11"/>
    </row>
    <row r="8" spans="1:31" ht="29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6" t="s">
        <v>13</v>
      </c>
      <c r="L8" s="6"/>
      <c r="M8" s="6"/>
      <c r="N8" s="6"/>
      <c r="O8" s="6"/>
      <c r="P8" s="6"/>
      <c r="Q8" s="7" t="s">
        <v>14</v>
      </c>
      <c r="R8" s="7"/>
      <c r="S8" s="7"/>
      <c r="T8" s="7"/>
      <c r="U8" s="7"/>
      <c r="V8" s="7"/>
      <c r="W8" s="8" t="s">
        <v>15</v>
      </c>
      <c r="X8" s="8"/>
      <c r="Y8" s="8"/>
      <c r="Z8" s="8"/>
      <c r="AA8" s="8"/>
      <c r="AB8" s="8"/>
      <c r="AC8" s="8"/>
      <c r="AD8" s="8"/>
      <c r="AE8" s="8"/>
    </row>
    <row r="9" spans="1:31" ht="28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6" t="s">
        <v>16</v>
      </c>
      <c r="L9" s="6"/>
      <c r="M9" s="6"/>
      <c r="N9" s="6"/>
      <c r="O9" s="6"/>
      <c r="P9" s="6"/>
      <c r="Q9" s="7" t="s">
        <v>17</v>
      </c>
      <c r="R9" s="7"/>
      <c r="S9" s="7"/>
      <c r="T9" s="7"/>
      <c r="U9" s="7"/>
      <c r="V9" s="7"/>
      <c r="W9" s="8" t="s">
        <v>18</v>
      </c>
      <c r="X9" s="8"/>
      <c r="Y9" s="8"/>
      <c r="Z9" s="8"/>
      <c r="AA9" s="8"/>
      <c r="AB9" s="8"/>
      <c r="AC9" s="8"/>
      <c r="AD9" s="8"/>
      <c r="AE9" s="8"/>
    </row>
    <row r="10" spans="1:31" ht="29.25" customHeight="1">
      <c r="A10" s="12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</row>
    <row r="11" spans="1:31" ht="29.25" customHeight="1">
      <c r="A11" s="13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ht="28.5" customHeight="1">
      <c r="A12" s="14" t="s">
        <v>21</v>
      </c>
      <c r="B12" s="14" t="s">
        <v>22</v>
      </c>
      <c r="C12" s="14" t="s">
        <v>23</v>
      </c>
      <c r="D12" s="14" t="s">
        <v>24</v>
      </c>
      <c r="E12" s="14" t="s">
        <v>25</v>
      </c>
      <c r="F12" s="15" t="s">
        <v>26</v>
      </c>
      <c r="G12" s="16"/>
      <c r="H12" s="17"/>
      <c r="I12" s="18"/>
      <c r="J12" s="19"/>
      <c r="K12" s="17"/>
      <c r="L12" s="18"/>
      <c r="M12" s="19"/>
      <c r="N12" s="17"/>
      <c r="O12" s="18"/>
      <c r="P12" s="19"/>
      <c r="Q12" s="17"/>
      <c r="R12" s="18"/>
      <c r="S12" s="19"/>
      <c r="T12" s="20"/>
      <c r="U12" s="18"/>
      <c r="V12" s="19"/>
      <c r="W12" s="17"/>
      <c r="X12" s="18"/>
      <c r="Y12" s="19"/>
      <c r="Z12" s="17"/>
      <c r="AA12" s="18"/>
      <c r="AB12" s="19"/>
      <c r="AC12" s="14"/>
      <c r="AD12" s="14"/>
      <c r="AE12" s="14"/>
    </row>
    <row r="13" spans="1:31" ht="36.75" customHeight="1">
      <c r="A13" s="21" t="s">
        <v>27</v>
      </c>
      <c r="B13" s="21"/>
      <c r="C13" s="21"/>
      <c r="D13" s="22">
        <v>171.327</v>
      </c>
      <c r="E13" s="22"/>
      <c r="F13" s="23">
        <v>43553</v>
      </c>
      <c r="G13" s="24" t="s">
        <v>28</v>
      </c>
      <c r="H13" s="25"/>
      <c r="I13" s="26" t="s">
        <v>29</v>
      </c>
      <c r="J13" s="27"/>
      <c r="K13" s="25"/>
      <c r="L13" s="26" t="s">
        <v>30</v>
      </c>
      <c r="M13" s="27"/>
      <c r="N13" s="25"/>
      <c r="O13" s="26" t="s">
        <v>31</v>
      </c>
      <c r="P13" s="27"/>
      <c r="Q13" s="25"/>
      <c r="R13" s="26" t="s">
        <v>32</v>
      </c>
      <c r="S13" s="27"/>
      <c r="T13" s="28"/>
      <c r="U13" s="26" t="s">
        <v>33</v>
      </c>
      <c r="V13" s="27"/>
      <c r="W13" s="25"/>
      <c r="X13" s="26" t="s">
        <v>34</v>
      </c>
      <c r="Y13" s="27"/>
      <c r="Z13" s="29"/>
      <c r="AA13" s="30" t="s">
        <v>35</v>
      </c>
      <c r="AB13" s="31"/>
      <c r="AC13" s="32" t="s">
        <v>36</v>
      </c>
      <c r="AD13" s="32"/>
      <c r="AE13" s="32"/>
    </row>
    <row r="14" spans="1:31" ht="36.75" customHeight="1">
      <c r="A14" s="33" t="s">
        <v>37</v>
      </c>
      <c r="B14" s="33"/>
      <c r="C14" s="34"/>
      <c r="D14" s="35"/>
      <c r="E14" s="35"/>
      <c r="F14" s="36">
        <v>43850</v>
      </c>
      <c r="G14" s="24" t="s">
        <v>38</v>
      </c>
      <c r="H14" s="37">
        <v>1.201</v>
      </c>
      <c r="I14" s="38" t="s">
        <v>39</v>
      </c>
      <c r="J14" s="39">
        <v>0.053430000000000005</v>
      </c>
      <c r="K14" s="40">
        <v>2.575</v>
      </c>
      <c r="L14" s="41" t="s">
        <v>39</v>
      </c>
      <c r="M14" s="42">
        <v>0.40390000000000004</v>
      </c>
      <c r="N14" s="37">
        <v>0.10980000000000001</v>
      </c>
      <c r="O14" s="38" t="s">
        <v>39</v>
      </c>
      <c r="P14" s="39">
        <v>0.015240000000000002</v>
      </c>
      <c r="Q14" s="37">
        <v>1.074</v>
      </c>
      <c r="R14" s="38" t="s">
        <v>39</v>
      </c>
      <c r="S14" s="39">
        <v>0.0584</v>
      </c>
      <c r="T14" s="40">
        <v>4.9686</v>
      </c>
      <c r="U14" s="41" t="s">
        <v>39</v>
      </c>
      <c r="V14" s="42">
        <v>0.45170000000000005</v>
      </c>
      <c r="W14" s="37">
        <v>0.0235</v>
      </c>
      <c r="X14" s="38" t="s">
        <v>39</v>
      </c>
      <c r="Y14" s="39">
        <v>0.021400000000000002</v>
      </c>
      <c r="Z14" s="37">
        <v>0.1177</v>
      </c>
      <c r="AA14" s="38" t="s">
        <v>39</v>
      </c>
      <c r="AB14" s="39">
        <v>0.017650000000000002</v>
      </c>
      <c r="AC14" s="43"/>
      <c r="AD14" s="43"/>
      <c r="AE14" s="43"/>
    </row>
    <row r="15" spans="1:31" ht="28.5" customHeight="1">
      <c r="A15" s="44"/>
      <c r="B15" s="33"/>
      <c r="C15" s="33"/>
      <c r="D15" s="33"/>
      <c r="E15" s="33"/>
      <c r="F15" s="36"/>
      <c r="G15" s="24"/>
      <c r="H15" s="45"/>
      <c r="I15" s="41"/>
      <c r="J15" s="46"/>
      <c r="K15" s="45"/>
      <c r="L15" s="41"/>
      <c r="M15" s="46"/>
      <c r="N15" s="45"/>
      <c r="O15" s="41"/>
      <c r="P15" s="46"/>
      <c r="Q15" s="45"/>
      <c r="R15" s="41"/>
      <c r="S15" s="46"/>
      <c r="T15" s="45"/>
      <c r="U15" s="41"/>
      <c r="V15" s="46"/>
      <c r="W15" s="45"/>
      <c r="X15" s="41"/>
      <c r="Y15" s="46"/>
      <c r="Z15" s="45"/>
      <c r="AA15" s="41"/>
      <c r="AB15" s="46"/>
      <c r="AC15" s="47"/>
      <c r="AD15" s="41"/>
      <c r="AE15" s="48"/>
    </row>
    <row r="16" spans="1:31" ht="28.5" customHeight="1">
      <c r="A16" s="33"/>
      <c r="B16" s="33"/>
      <c r="C16" s="49"/>
      <c r="D16" s="33"/>
      <c r="E16" s="33"/>
      <c r="F16" s="50"/>
      <c r="G16" s="51" t="s">
        <v>28</v>
      </c>
      <c r="H16" s="52" t="s">
        <v>40</v>
      </c>
      <c r="I16" s="52"/>
      <c r="J16" s="52"/>
      <c r="K16" s="25"/>
      <c r="L16" s="26" t="s">
        <v>41</v>
      </c>
      <c r="M16" s="27"/>
      <c r="N16" s="53"/>
      <c r="O16" s="26" t="s">
        <v>42</v>
      </c>
      <c r="P16" s="54"/>
      <c r="Q16" s="53"/>
      <c r="R16" s="26" t="s">
        <v>43</v>
      </c>
      <c r="S16" s="54"/>
      <c r="T16" s="28"/>
      <c r="U16" s="26" t="s">
        <v>44</v>
      </c>
      <c r="V16" s="55"/>
      <c r="W16" s="28"/>
      <c r="X16" s="26"/>
      <c r="Y16" s="55"/>
      <c r="Z16" s="28"/>
      <c r="AA16" s="26"/>
      <c r="AB16" s="55"/>
      <c r="AC16" s="25"/>
      <c r="AD16" s="26"/>
      <c r="AE16" s="27"/>
    </row>
    <row r="17" spans="1:31" ht="28.5" customHeight="1">
      <c r="A17" s="33"/>
      <c r="B17" s="33"/>
      <c r="C17" s="49"/>
      <c r="D17" s="33"/>
      <c r="E17" s="33"/>
      <c r="F17" s="50"/>
      <c r="G17" s="24" t="s">
        <v>38</v>
      </c>
      <c r="H17" s="40">
        <v>289.25</v>
      </c>
      <c r="I17" s="41" t="s">
        <v>39</v>
      </c>
      <c r="J17" s="42">
        <v>31.53</v>
      </c>
      <c r="K17" s="37" t="s">
        <v>45</v>
      </c>
      <c r="L17" s="38"/>
      <c r="M17" s="56"/>
      <c r="N17" s="37">
        <v>0.0235</v>
      </c>
      <c r="O17" s="41" t="s">
        <v>39</v>
      </c>
      <c r="P17" s="39">
        <v>0.021</v>
      </c>
      <c r="Q17" s="37">
        <v>1.305</v>
      </c>
      <c r="R17" s="38" t="s">
        <v>39</v>
      </c>
      <c r="S17" s="39">
        <v>0.09911</v>
      </c>
      <c r="T17" s="40" t="s">
        <v>46</v>
      </c>
      <c r="U17" s="57"/>
      <c r="V17" s="42"/>
      <c r="W17" s="45"/>
      <c r="X17" s="41"/>
      <c r="Y17" s="46"/>
      <c r="Z17" s="45"/>
      <c r="AA17" s="41"/>
      <c r="AB17" s="46"/>
      <c r="AC17" s="47"/>
      <c r="AD17" s="41"/>
      <c r="AE17" s="48"/>
    </row>
    <row r="18" spans="1:31" ht="28.5" customHeight="1">
      <c r="A18" s="58"/>
      <c r="B18" s="58"/>
      <c r="C18" s="59"/>
      <c r="D18" s="58"/>
      <c r="E18" s="58"/>
      <c r="F18" s="60"/>
      <c r="G18" s="24"/>
      <c r="H18" s="61"/>
      <c r="I18" s="41"/>
      <c r="J18" s="62"/>
      <c r="K18" s="61"/>
      <c r="L18" s="57"/>
      <c r="M18" s="62"/>
      <c r="N18" s="37"/>
      <c r="O18" s="41"/>
      <c r="P18" s="39"/>
      <c r="Q18" s="40"/>
      <c r="R18" s="57"/>
      <c r="S18" s="42"/>
      <c r="T18" s="40"/>
      <c r="U18" s="57"/>
      <c r="V18" s="42"/>
      <c r="W18" s="45"/>
      <c r="X18" s="41"/>
      <c r="Y18" s="46"/>
      <c r="Z18" s="45"/>
      <c r="AA18" s="41"/>
      <c r="AB18" s="46"/>
      <c r="AC18" s="47"/>
      <c r="AD18" s="41"/>
      <c r="AE18" s="48"/>
    </row>
    <row r="19" spans="1:31" ht="36.75" customHeight="1">
      <c r="A19" s="63" t="s">
        <v>47</v>
      </c>
      <c r="B19" s="63"/>
      <c r="C19" s="63"/>
      <c r="D19" s="64">
        <v>55.461</v>
      </c>
      <c r="E19" s="65" t="s">
        <v>48</v>
      </c>
      <c r="F19" s="66">
        <v>43914</v>
      </c>
      <c r="G19" s="67" t="s">
        <v>28</v>
      </c>
      <c r="H19" s="25"/>
      <c r="I19" s="26" t="s">
        <v>29</v>
      </c>
      <c r="J19" s="27"/>
      <c r="K19" s="25"/>
      <c r="L19" s="26" t="s">
        <v>30</v>
      </c>
      <c r="M19" s="27"/>
      <c r="N19" s="25"/>
      <c r="O19" s="26" t="s">
        <v>31</v>
      </c>
      <c r="P19" s="27"/>
      <c r="Q19" s="25"/>
      <c r="R19" s="26" t="s">
        <v>32</v>
      </c>
      <c r="S19" s="27"/>
      <c r="T19" s="28"/>
      <c r="U19" s="26" t="s">
        <v>33</v>
      </c>
      <c r="V19" s="27"/>
      <c r="W19" s="25"/>
      <c r="X19" s="26" t="s">
        <v>34</v>
      </c>
      <c r="Y19" s="27"/>
      <c r="Z19" s="29"/>
      <c r="AA19" s="30" t="s">
        <v>35</v>
      </c>
      <c r="AB19" s="31"/>
      <c r="AC19" s="32" t="s">
        <v>36</v>
      </c>
      <c r="AD19" s="32"/>
      <c r="AE19" s="32"/>
    </row>
    <row r="20" spans="1:31" ht="36.75" customHeight="1">
      <c r="A20" s="68" t="s">
        <v>37</v>
      </c>
      <c r="B20" s="68"/>
      <c r="C20" s="69"/>
      <c r="D20" s="70"/>
      <c r="E20" s="70"/>
      <c r="F20" s="71">
        <v>43970</v>
      </c>
      <c r="G20" s="67" t="s">
        <v>38</v>
      </c>
      <c r="H20" s="72">
        <v>1.2429999999999999</v>
      </c>
      <c r="I20" s="73" t="s">
        <v>39</v>
      </c>
      <c r="J20" s="74">
        <v>0.083</v>
      </c>
      <c r="K20" s="75">
        <v>3.017</v>
      </c>
      <c r="L20" s="76" t="s">
        <v>39</v>
      </c>
      <c r="M20" s="77">
        <v>0.8641000000000001</v>
      </c>
      <c r="N20" s="72">
        <v>0.161</v>
      </c>
      <c r="O20" s="73" t="s">
        <v>39</v>
      </c>
      <c r="P20" s="74">
        <v>0.028800000000000003</v>
      </c>
      <c r="Q20" s="75">
        <v>1.381</v>
      </c>
      <c r="R20" s="78" t="s">
        <v>39</v>
      </c>
      <c r="S20" s="77">
        <v>0.09954</v>
      </c>
      <c r="T20" s="75">
        <v>8.3492</v>
      </c>
      <c r="U20" s="76" t="s">
        <v>39</v>
      </c>
      <c r="V20" s="77">
        <v>0.9440000000000001</v>
      </c>
      <c r="W20" s="72" t="s">
        <v>49</v>
      </c>
      <c r="X20" s="73"/>
      <c r="Y20" s="74"/>
      <c r="Z20" s="72">
        <v>0.111</v>
      </c>
      <c r="AA20" s="73" t="s">
        <v>39</v>
      </c>
      <c r="AB20" s="74">
        <v>0.030930000000000003</v>
      </c>
      <c r="AC20" s="79"/>
      <c r="AD20" s="79"/>
      <c r="AE20" s="79"/>
    </row>
    <row r="21" spans="1:31" ht="28.5" customHeight="1">
      <c r="A21" s="80"/>
      <c r="B21" s="68"/>
      <c r="C21" s="68"/>
      <c r="D21" s="68"/>
      <c r="E21" s="68"/>
      <c r="F21" s="71"/>
      <c r="G21" s="67"/>
      <c r="H21" s="81"/>
      <c r="I21" s="76"/>
      <c r="J21" s="82"/>
      <c r="K21" s="81"/>
      <c r="L21" s="76"/>
      <c r="M21" s="82"/>
      <c r="N21" s="81"/>
      <c r="O21" s="76"/>
      <c r="P21" s="82"/>
      <c r="Q21" s="81"/>
      <c r="R21" s="76"/>
      <c r="S21" s="82"/>
      <c r="T21" s="81"/>
      <c r="U21" s="76"/>
      <c r="V21" s="82"/>
      <c r="W21" s="81"/>
      <c r="X21" s="76"/>
      <c r="Y21" s="82"/>
      <c r="Z21" s="81"/>
      <c r="AA21" s="76"/>
      <c r="AB21" s="82"/>
      <c r="AC21" s="83"/>
      <c r="AD21" s="76"/>
      <c r="AE21" s="84"/>
    </row>
    <row r="22" spans="1:31" ht="28.5" customHeight="1">
      <c r="A22" s="68"/>
      <c r="B22" s="68"/>
      <c r="C22" s="85"/>
      <c r="D22" s="68"/>
      <c r="E22" s="68"/>
      <c r="F22" s="86"/>
      <c r="G22" s="87" t="s">
        <v>28</v>
      </c>
      <c r="H22" s="52" t="s">
        <v>40</v>
      </c>
      <c r="I22" s="52"/>
      <c r="J22" s="52"/>
      <c r="K22" s="25"/>
      <c r="L22" s="26" t="s">
        <v>41</v>
      </c>
      <c r="M22" s="27"/>
      <c r="N22" s="53"/>
      <c r="O22" s="26" t="s">
        <v>42</v>
      </c>
      <c r="P22" s="54"/>
      <c r="Q22" s="53"/>
      <c r="R22" s="26" t="s">
        <v>43</v>
      </c>
      <c r="S22" s="54"/>
      <c r="T22" s="28"/>
      <c r="U22" s="26" t="s">
        <v>44</v>
      </c>
      <c r="V22" s="55"/>
      <c r="W22" s="28"/>
      <c r="X22" s="26"/>
      <c r="Y22" s="55"/>
      <c r="Z22" s="28"/>
      <c r="AA22" s="26"/>
      <c r="AB22" s="55"/>
      <c r="AC22" s="25"/>
      <c r="AD22" s="26"/>
      <c r="AE22" s="27"/>
    </row>
    <row r="23" spans="1:31" ht="28.5" customHeight="1">
      <c r="A23" s="68"/>
      <c r="B23" s="68"/>
      <c r="C23" s="85"/>
      <c r="D23" s="68"/>
      <c r="E23" s="68"/>
      <c r="F23" s="86"/>
      <c r="G23" s="67" t="s">
        <v>38</v>
      </c>
      <c r="H23" s="75">
        <v>554.52</v>
      </c>
      <c r="I23" s="76" t="s">
        <v>39</v>
      </c>
      <c r="J23" s="77">
        <v>80.36</v>
      </c>
      <c r="K23" s="75">
        <v>0.7436</v>
      </c>
      <c r="L23" s="78" t="s">
        <v>39</v>
      </c>
      <c r="M23" s="88">
        <v>0.29560000000000003</v>
      </c>
      <c r="N23" s="72">
        <v>0.019785999999999998</v>
      </c>
      <c r="O23" s="76" t="s">
        <v>39</v>
      </c>
      <c r="P23" s="74">
        <v>0.034640000000000004</v>
      </c>
      <c r="Q23" s="75">
        <v>2.215</v>
      </c>
      <c r="R23" s="78" t="s">
        <v>39</v>
      </c>
      <c r="S23" s="77">
        <v>0.17850000000000002</v>
      </c>
      <c r="T23" s="75" t="s">
        <v>50</v>
      </c>
      <c r="U23" s="78"/>
      <c r="V23" s="77"/>
      <c r="W23" s="81"/>
      <c r="X23" s="76"/>
      <c r="Y23" s="82"/>
      <c r="Z23" s="81"/>
      <c r="AA23" s="76"/>
      <c r="AB23" s="82"/>
      <c r="AC23" s="83"/>
      <c r="AD23" s="76"/>
      <c r="AE23" s="84"/>
    </row>
    <row r="24" spans="1:31" ht="28.5" customHeight="1">
      <c r="A24" s="89"/>
      <c r="B24" s="89"/>
      <c r="C24" s="90"/>
      <c r="D24" s="89"/>
      <c r="E24" s="89"/>
      <c r="F24" s="91"/>
      <c r="G24" s="67"/>
      <c r="H24" s="92"/>
      <c r="I24" s="76"/>
      <c r="J24" s="93"/>
      <c r="K24" s="92"/>
      <c r="L24" s="78"/>
      <c r="M24" s="93"/>
      <c r="N24" s="72"/>
      <c r="O24" s="76"/>
      <c r="P24" s="74"/>
      <c r="Q24" s="75"/>
      <c r="R24" s="78"/>
      <c r="S24" s="77"/>
      <c r="T24" s="75"/>
      <c r="U24" s="78"/>
      <c r="V24" s="77"/>
      <c r="W24" s="81"/>
      <c r="X24" s="76"/>
      <c r="Y24" s="82"/>
      <c r="Z24" s="81"/>
      <c r="AA24" s="76"/>
      <c r="AB24" s="82"/>
      <c r="AC24" s="83"/>
      <c r="AD24" s="76"/>
      <c r="AE24" s="84"/>
    </row>
    <row r="25" spans="1:31" ht="42" customHeight="1">
      <c r="A25" s="21" t="s">
        <v>51</v>
      </c>
      <c r="B25" s="21" t="s">
        <v>52</v>
      </c>
      <c r="C25" s="49"/>
      <c r="D25" s="22">
        <f>D13</f>
        <v>171.327</v>
      </c>
      <c r="E25" s="22"/>
      <c r="F25" s="23"/>
      <c r="G25" s="24" t="s">
        <v>28</v>
      </c>
      <c r="H25" s="25"/>
      <c r="I25" s="26" t="s">
        <v>29</v>
      </c>
      <c r="J25" s="27"/>
      <c r="K25" s="25"/>
      <c r="L25" s="26" t="s">
        <v>30</v>
      </c>
      <c r="M25" s="27"/>
      <c r="N25" s="25"/>
      <c r="O25" s="26" t="s">
        <v>31</v>
      </c>
      <c r="P25" s="27"/>
      <c r="Q25" s="25"/>
      <c r="R25" s="26" t="s">
        <v>32</v>
      </c>
      <c r="S25" s="27"/>
      <c r="T25" s="28"/>
      <c r="U25" s="26" t="s">
        <v>33</v>
      </c>
      <c r="V25" s="27"/>
      <c r="W25" s="25"/>
      <c r="X25" s="26" t="s">
        <v>34</v>
      </c>
      <c r="Y25" s="27"/>
      <c r="Z25" s="29"/>
      <c r="AA25" s="30" t="s">
        <v>35</v>
      </c>
      <c r="AB25" s="31"/>
      <c r="AC25" s="32" t="s">
        <v>36</v>
      </c>
      <c r="AD25" s="32"/>
      <c r="AE25" s="32"/>
    </row>
    <row r="26" spans="1:31" ht="27.75" customHeight="1">
      <c r="A26" s="33"/>
      <c r="B26" s="33"/>
      <c r="C26" s="34"/>
      <c r="D26" s="35"/>
      <c r="E26" s="35"/>
      <c r="F26" s="36"/>
      <c r="G26" s="24" t="s">
        <v>38</v>
      </c>
      <c r="H26" s="37">
        <v>1.201</v>
      </c>
      <c r="I26" s="38" t="s">
        <v>39</v>
      </c>
      <c r="J26" s="39">
        <v>0.053430000000000005</v>
      </c>
      <c r="K26" s="40">
        <v>2.575</v>
      </c>
      <c r="L26" s="41" t="s">
        <v>39</v>
      </c>
      <c r="M26" s="42">
        <v>0.40390000000000004</v>
      </c>
      <c r="N26" s="37">
        <v>0.10980000000000001</v>
      </c>
      <c r="O26" s="38" t="s">
        <v>39</v>
      </c>
      <c r="P26" s="39">
        <v>0.015240000000000002</v>
      </c>
      <c r="Q26" s="37">
        <v>1.074</v>
      </c>
      <c r="R26" s="38" t="s">
        <v>39</v>
      </c>
      <c r="S26" s="39">
        <v>0.0584</v>
      </c>
      <c r="T26" s="40">
        <v>4.9686</v>
      </c>
      <c r="U26" s="41" t="s">
        <v>39</v>
      </c>
      <c r="V26" s="42">
        <v>0.45170000000000005</v>
      </c>
      <c r="W26" s="37">
        <v>0.0235</v>
      </c>
      <c r="X26" s="38" t="s">
        <v>39</v>
      </c>
      <c r="Y26" s="39">
        <v>0.021400000000000002</v>
      </c>
      <c r="Z26" s="37">
        <v>0.1177</v>
      </c>
      <c r="AA26" s="38" t="s">
        <v>39</v>
      </c>
      <c r="AB26" s="39">
        <v>0.017650000000000002</v>
      </c>
      <c r="AC26" s="43"/>
      <c r="AD26" s="43"/>
      <c r="AE26" s="43"/>
    </row>
    <row r="27" spans="1:31" ht="33" customHeight="1">
      <c r="A27" s="33" t="s">
        <v>37</v>
      </c>
      <c r="B27" s="33"/>
      <c r="C27" s="33"/>
      <c r="D27" s="33"/>
      <c r="E27" s="33"/>
      <c r="F27" s="36"/>
      <c r="G27" s="24"/>
      <c r="H27" s="45"/>
      <c r="I27" s="41"/>
      <c r="J27" s="46"/>
      <c r="K27" s="45"/>
      <c r="L27" s="41"/>
      <c r="M27" s="46"/>
      <c r="N27" s="45"/>
      <c r="O27" s="41"/>
      <c r="P27" s="46"/>
      <c r="Q27" s="45"/>
      <c r="R27" s="41"/>
      <c r="S27" s="46"/>
      <c r="T27" s="45"/>
      <c r="U27" s="41"/>
      <c r="V27" s="46"/>
      <c r="W27" s="45"/>
      <c r="X27" s="41"/>
      <c r="Y27" s="46"/>
      <c r="Z27" s="45"/>
      <c r="AA27" s="41"/>
      <c r="AB27" s="46"/>
      <c r="AC27" s="47"/>
      <c r="AD27" s="41"/>
      <c r="AE27" s="48"/>
    </row>
    <row r="28" spans="1:31" ht="33.75" customHeight="1">
      <c r="A28" s="33"/>
      <c r="B28" s="33"/>
      <c r="C28" s="49"/>
      <c r="D28" s="33"/>
      <c r="E28" s="33"/>
      <c r="F28" s="50"/>
      <c r="G28" s="51" t="s">
        <v>28</v>
      </c>
      <c r="H28" s="52" t="s">
        <v>40</v>
      </c>
      <c r="I28" s="52"/>
      <c r="J28" s="52"/>
      <c r="K28" s="25"/>
      <c r="L28" s="26" t="s">
        <v>41</v>
      </c>
      <c r="M28" s="27"/>
      <c r="N28" s="53"/>
      <c r="O28" s="26" t="s">
        <v>42</v>
      </c>
      <c r="P28" s="54"/>
      <c r="Q28" s="53"/>
      <c r="R28" s="26" t="s">
        <v>43</v>
      </c>
      <c r="S28" s="54"/>
      <c r="T28" s="28"/>
      <c r="U28" s="26" t="s">
        <v>44</v>
      </c>
      <c r="V28" s="55"/>
      <c r="W28" s="28"/>
      <c r="X28" s="26"/>
      <c r="Y28" s="55"/>
      <c r="Z28" s="28"/>
      <c r="AA28" s="26"/>
      <c r="AB28" s="55"/>
      <c r="AC28" s="25"/>
      <c r="AD28" s="26"/>
      <c r="AE28" s="27"/>
    </row>
    <row r="29" spans="1:31" ht="33.75" customHeight="1">
      <c r="A29" s="33"/>
      <c r="B29" s="33"/>
      <c r="C29" s="49"/>
      <c r="D29" s="33"/>
      <c r="E29" s="33"/>
      <c r="F29" s="50"/>
      <c r="G29" s="24" t="s">
        <v>38</v>
      </c>
      <c r="H29" s="40">
        <v>289.25</v>
      </c>
      <c r="I29" s="41" t="s">
        <v>39</v>
      </c>
      <c r="J29" s="42">
        <v>31.53</v>
      </c>
      <c r="K29" s="37" t="s">
        <v>45</v>
      </c>
      <c r="L29" s="38"/>
      <c r="M29" s="56"/>
      <c r="N29" s="37">
        <v>0.0235</v>
      </c>
      <c r="O29" s="41" t="s">
        <v>39</v>
      </c>
      <c r="P29" s="39">
        <v>0.021</v>
      </c>
      <c r="Q29" s="37">
        <v>1.305</v>
      </c>
      <c r="R29" s="38" t="s">
        <v>39</v>
      </c>
      <c r="S29" s="39">
        <v>0.09911</v>
      </c>
      <c r="T29" s="40" t="s">
        <v>46</v>
      </c>
      <c r="U29" s="57"/>
      <c r="V29" s="42"/>
      <c r="W29" s="45"/>
      <c r="X29" s="41"/>
      <c r="Y29" s="46"/>
      <c r="Z29" s="45"/>
      <c r="AA29" s="41"/>
      <c r="AB29" s="46"/>
      <c r="AC29" s="47"/>
      <c r="AD29" s="41"/>
      <c r="AE29" s="48"/>
    </row>
    <row r="30" spans="1:31" ht="33.75" customHeight="1">
      <c r="A30" s="58"/>
      <c r="B30" s="58"/>
      <c r="C30" s="59"/>
      <c r="D30" s="58"/>
      <c r="E30" s="58"/>
      <c r="F30" s="60"/>
      <c r="G30" s="24"/>
      <c r="H30" s="61"/>
      <c r="I30" s="41"/>
      <c r="J30" s="62"/>
      <c r="K30" s="61"/>
      <c r="L30" s="57"/>
      <c r="M30" s="62"/>
      <c r="N30" s="37"/>
      <c r="O30" s="41"/>
      <c r="P30" s="39"/>
      <c r="Q30" s="40"/>
      <c r="R30" s="57"/>
      <c r="S30" s="42"/>
      <c r="T30" s="40"/>
      <c r="U30" s="57"/>
      <c r="V30" s="42"/>
      <c r="W30" s="45"/>
      <c r="X30" s="41"/>
      <c r="Y30" s="46"/>
      <c r="Z30" s="45"/>
      <c r="AA30" s="41"/>
      <c r="AB30" s="46"/>
      <c r="AC30" s="47"/>
      <c r="AD30" s="41"/>
      <c r="AE30" s="48"/>
    </row>
    <row r="31" spans="1:31" ht="41.25" customHeight="1">
      <c r="A31" s="12" t="s">
        <v>53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1:256" ht="36" customHeight="1">
      <c r="A32" s="94" t="s">
        <v>54</v>
      </c>
      <c r="B32" s="94"/>
      <c r="C32" s="95"/>
      <c r="D32" s="95"/>
      <c r="E32" s="96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7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31" ht="37.5" customHeight="1">
      <c r="A33" s="14" t="s">
        <v>21</v>
      </c>
      <c r="B33" s="14"/>
      <c r="C33" s="14" t="s">
        <v>23</v>
      </c>
      <c r="D33" s="14" t="s">
        <v>24</v>
      </c>
      <c r="E33" s="14" t="s">
        <v>25</v>
      </c>
      <c r="F33" s="15" t="s">
        <v>26</v>
      </c>
      <c r="G33" s="14"/>
      <c r="H33" s="17"/>
      <c r="I33" s="18"/>
      <c r="J33" s="19"/>
      <c r="K33" s="17"/>
      <c r="L33" s="18"/>
      <c r="M33" s="19"/>
      <c r="N33" s="17"/>
      <c r="O33" s="18"/>
      <c r="P33" s="19"/>
      <c r="Q33" s="17"/>
      <c r="R33" s="18"/>
      <c r="S33" s="19"/>
      <c r="T33" s="20"/>
      <c r="U33" s="18"/>
      <c r="V33" s="19"/>
      <c r="W33" s="17"/>
      <c r="X33" s="18"/>
      <c r="Y33" s="19"/>
      <c r="Z33" s="17"/>
      <c r="AA33" s="18"/>
      <c r="AB33" s="19"/>
      <c r="AC33" s="14"/>
      <c r="AD33" s="14"/>
      <c r="AE33" s="14"/>
    </row>
    <row r="34" spans="1:31" ht="42" customHeight="1">
      <c r="A34" s="98" t="s">
        <v>55</v>
      </c>
      <c r="B34" s="21" t="s">
        <v>56</v>
      </c>
      <c r="C34" s="49" t="s">
        <v>57</v>
      </c>
      <c r="D34" s="22">
        <v>12.263</v>
      </c>
      <c r="E34" s="99">
        <v>210408</v>
      </c>
      <c r="F34" s="23">
        <v>44294</v>
      </c>
      <c r="G34" s="24" t="s">
        <v>28</v>
      </c>
      <c r="H34" s="25"/>
      <c r="I34" s="26" t="s">
        <v>29</v>
      </c>
      <c r="J34" s="27"/>
      <c r="K34" s="25"/>
      <c r="L34" s="26" t="s">
        <v>30</v>
      </c>
      <c r="M34" s="27"/>
      <c r="N34" s="25"/>
      <c r="O34" s="26" t="s">
        <v>31</v>
      </c>
      <c r="P34" s="27"/>
      <c r="Q34" s="25"/>
      <c r="R34" s="26" t="s">
        <v>32</v>
      </c>
      <c r="S34" s="27"/>
      <c r="T34" s="28"/>
      <c r="U34" s="26" t="s">
        <v>33</v>
      </c>
      <c r="V34" s="27"/>
      <c r="W34" s="25"/>
      <c r="X34" s="26" t="s">
        <v>34</v>
      </c>
      <c r="Y34" s="27"/>
      <c r="Z34" s="25"/>
      <c r="AA34" s="26" t="s">
        <v>35</v>
      </c>
      <c r="AB34" s="27"/>
      <c r="AC34" s="32" t="s">
        <v>36</v>
      </c>
      <c r="AD34" s="32"/>
      <c r="AE34" s="32"/>
    </row>
    <row r="35" spans="1:31" ht="27.75" customHeight="1">
      <c r="A35" s="33" t="s">
        <v>58</v>
      </c>
      <c r="B35" s="33" t="s">
        <v>59</v>
      </c>
      <c r="C35" s="34"/>
      <c r="D35" s="35"/>
      <c r="E35" s="35"/>
      <c r="F35" s="36">
        <v>44307</v>
      </c>
      <c r="G35" s="24" t="s">
        <v>60</v>
      </c>
      <c r="H35" s="40" t="s">
        <v>61</v>
      </c>
      <c r="I35" s="41"/>
      <c r="J35" s="42"/>
      <c r="K35" s="40" t="s">
        <v>62</v>
      </c>
      <c r="L35" s="41"/>
      <c r="M35" s="42"/>
      <c r="N35" s="40">
        <v>0.205</v>
      </c>
      <c r="O35" s="41" t="s">
        <v>39</v>
      </c>
      <c r="P35" s="42">
        <v>0.1929</v>
      </c>
      <c r="Q35" s="40">
        <v>0.7901</v>
      </c>
      <c r="R35" s="41" t="s">
        <v>39</v>
      </c>
      <c r="S35" s="42">
        <v>0.5375</v>
      </c>
      <c r="T35" s="40" t="s">
        <v>63</v>
      </c>
      <c r="U35" s="41"/>
      <c r="V35" s="42"/>
      <c r="W35" s="37" t="s">
        <v>64</v>
      </c>
      <c r="X35" s="38"/>
      <c r="Y35" s="39"/>
      <c r="Z35" s="37" t="s">
        <v>65</v>
      </c>
      <c r="AA35" s="38"/>
      <c r="AB35" s="39"/>
      <c r="AC35" s="43"/>
      <c r="AD35" s="43"/>
      <c r="AE35" s="43"/>
    </row>
    <row r="36" spans="1:31" ht="33" customHeight="1">
      <c r="A36" s="33"/>
      <c r="B36" s="33"/>
      <c r="C36" s="33"/>
      <c r="D36" s="33"/>
      <c r="E36" s="33"/>
      <c r="F36" s="36"/>
      <c r="G36" s="24" t="s">
        <v>66</v>
      </c>
      <c r="H36" s="100">
        <f>"&lt;"&amp;ROUND(RIGHT(H35,LEN(H35)-1)*81/1,2)&amp;" ppt"</f>
        <v>0</v>
      </c>
      <c r="I36" s="41"/>
      <c r="J36" s="101"/>
      <c r="K36" s="100">
        <f>"&lt;"&amp;ROUND(RIGHT(K35,LEN(K35)-1)*81/1000,2)&amp;" ppb"</f>
        <v>0</v>
      </c>
      <c r="L36" s="41"/>
      <c r="M36" s="101"/>
      <c r="N36" s="100">
        <f>ROUND(N35*1760/1000,2)&amp;" ppb"</f>
        <v>0</v>
      </c>
      <c r="O36" s="41" t="s">
        <v>39</v>
      </c>
      <c r="P36" s="101">
        <f>ROUND(P35*1760/1000,2)&amp;" ppb"</f>
        <v>0</v>
      </c>
      <c r="Q36" s="100">
        <f>ROUND(Q35*246/1,2)&amp;" ppt"</f>
        <v>0</v>
      </c>
      <c r="R36" s="41" t="s">
        <v>39</v>
      </c>
      <c r="S36" s="101">
        <f>ROUND(S35*246/1,2)&amp;" ppt"</f>
        <v>0</v>
      </c>
      <c r="T36" s="100">
        <f>"&lt;"&amp;ROUND(RIGHT(T35,LEN(T35)-1)*32300/1000,2)&amp;" ppb"</f>
        <v>0</v>
      </c>
      <c r="U36" s="41"/>
      <c r="V36" s="46"/>
      <c r="W36" s="45"/>
      <c r="X36" s="41"/>
      <c r="Y36" s="46"/>
      <c r="Z36" s="45"/>
      <c r="AA36" s="41"/>
      <c r="AB36" s="46"/>
      <c r="AC36" s="47"/>
      <c r="AD36" s="41"/>
      <c r="AE36" s="48"/>
    </row>
    <row r="37" spans="1:31" ht="33.75" customHeight="1">
      <c r="A37" s="33"/>
      <c r="B37" s="33"/>
      <c r="C37" s="49"/>
      <c r="D37" s="33"/>
      <c r="E37" s="33"/>
      <c r="F37" s="36"/>
      <c r="G37" s="24" t="s">
        <v>28</v>
      </c>
      <c r="H37" s="52" t="s">
        <v>40</v>
      </c>
      <c r="I37" s="52"/>
      <c r="J37" s="52"/>
      <c r="K37" s="25"/>
      <c r="L37" s="26" t="s">
        <v>41</v>
      </c>
      <c r="M37" s="27"/>
      <c r="N37" s="53"/>
      <c r="O37" s="26" t="s">
        <v>42</v>
      </c>
      <c r="P37" s="54"/>
      <c r="Q37" s="53"/>
      <c r="R37" s="26" t="s">
        <v>43</v>
      </c>
      <c r="S37" s="54"/>
      <c r="T37" s="52"/>
      <c r="U37" s="52"/>
      <c r="V37" s="52"/>
      <c r="W37" s="28"/>
      <c r="X37" s="26"/>
      <c r="Y37" s="55"/>
      <c r="Z37" s="28"/>
      <c r="AA37" s="26"/>
      <c r="AB37" s="55"/>
      <c r="AC37" s="25"/>
      <c r="AD37" s="26"/>
      <c r="AE37" s="27"/>
    </row>
    <row r="38" spans="1:31" ht="33.75" customHeight="1">
      <c r="A38" s="33"/>
      <c r="B38" s="33"/>
      <c r="C38" s="49"/>
      <c r="D38" s="33"/>
      <c r="E38" s="33"/>
      <c r="F38" s="36"/>
      <c r="G38" s="24" t="s">
        <v>60</v>
      </c>
      <c r="H38" s="102" t="s">
        <v>67</v>
      </c>
      <c r="I38" s="103"/>
      <c r="J38" s="104"/>
      <c r="K38" s="40">
        <v>1.4843</v>
      </c>
      <c r="L38" s="57" t="s">
        <v>39</v>
      </c>
      <c r="M38" s="42">
        <v>1.784</v>
      </c>
      <c r="N38" s="37" t="s">
        <v>68</v>
      </c>
      <c r="O38" s="41"/>
      <c r="P38" s="39"/>
      <c r="Q38" s="37" t="s">
        <v>69</v>
      </c>
      <c r="R38" s="41"/>
      <c r="S38" s="39"/>
      <c r="T38" s="102"/>
      <c r="U38" s="103"/>
      <c r="V38" s="104"/>
      <c r="W38" s="45"/>
      <c r="X38" s="41"/>
      <c r="Y38" s="46"/>
      <c r="Z38" s="45"/>
      <c r="AA38" s="41"/>
      <c r="AB38" s="46"/>
      <c r="AC38" s="47"/>
      <c r="AD38" s="41"/>
      <c r="AE38" s="48"/>
    </row>
    <row r="39" spans="1:31" ht="33.75" customHeight="1">
      <c r="A39" s="58"/>
      <c r="B39" s="58"/>
      <c r="C39" s="59"/>
      <c r="D39" s="58"/>
      <c r="E39" s="58"/>
      <c r="F39" s="60"/>
      <c r="G39" s="24" t="s">
        <v>66</v>
      </c>
      <c r="H39" s="100">
        <f>"&lt;"&amp;ROUND(RIGHT(H38,LEN(H38)-1)*81/1000,2)&amp;" ppb"</f>
        <v>0</v>
      </c>
      <c r="I39" s="41"/>
      <c r="J39" s="101"/>
      <c r="K39" s="61"/>
      <c r="L39" s="57"/>
      <c r="M39" s="62"/>
      <c r="N39" s="37"/>
      <c r="O39" s="41"/>
      <c r="P39" s="39"/>
      <c r="Q39" s="100">
        <f>"&lt;"&amp;ROUND(RIGHT(Q38,LEN(Q38)-1)*246/1,2)&amp;" ppt"</f>
        <v>0</v>
      </c>
      <c r="R39" s="41"/>
      <c r="S39" s="46"/>
      <c r="T39" s="40"/>
      <c r="U39" s="57"/>
      <c r="V39" s="42"/>
      <c r="W39" s="45"/>
      <c r="X39" s="41"/>
      <c r="Y39" s="46"/>
      <c r="Z39" s="45"/>
      <c r="AA39" s="41"/>
      <c r="AB39" s="46"/>
      <c r="AC39" s="47"/>
      <c r="AD39" s="41"/>
      <c r="AE39" s="48"/>
    </row>
    <row r="40" spans="1:256" ht="42" customHeight="1">
      <c r="A40" s="105" t="s">
        <v>70</v>
      </c>
      <c r="B40" s="63" t="s">
        <v>71</v>
      </c>
      <c r="C40" s="85" t="s">
        <v>72</v>
      </c>
      <c r="D40" s="64">
        <v>23.748</v>
      </c>
      <c r="E40" s="65" t="s">
        <v>73</v>
      </c>
      <c r="F40" s="66">
        <v>44727</v>
      </c>
      <c r="G40" s="67" t="s">
        <v>28</v>
      </c>
      <c r="H40" s="25"/>
      <c r="I40" s="26" t="s">
        <v>29</v>
      </c>
      <c r="J40" s="27"/>
      <c r="K40" s="25"/>
      <c r="L40" s="26" t="s">
        <v>30</v>
      </c>
      <c r="M40" s="27"/>
      <c r="N40" s="25"/>
      <c r="O40" s="26" t="s">
        <v>31</v>
      </c>
      <c r="P40" s="27"/>
      <c r="Q40" s="25"/>
      <c r="R40" s="26" t="s">
        <v>32</v>
      </c>
      <c r="S40" s="27"/>
      <c r="T40" s="28"/>
      <c r="U40" s="26" t="s">
        <v>33</v>
      </c>
      <c r="V40" s="27"/>
      <c r="W40" s="25"/>
      <c r="X40" s="26" t="s">
        <v>34</v>
      </c>
      <c r="Y40" s="27"/>
      <c r="Z40" s="25"/>
      <c r="AA40" s="26" t="s">
        <v>35</v>
      </c>
      <c r="AB40" s="27"/>
      <c r="AC40" s="32" t="s">
        <v>36</v>
      </c>
      <c r="AD40" s="32"/>
      <c r="AE40" s="32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31" ht="47.25" customHeight="1">
      <c r="A41" s="106" t="s">
        <v>74</v>
      </c>
      <c r="B41" s="68" t="s">
        <v>75</v>
      </c>
      <c r="C41" s="69"/>
      <c r="D41" s="70"/>
      <c r="E41" s="107" t="s">
        <v>76</v>
      </c>
      <c r="F41" s="71">
        <v>44754</v>
      </c>
      <c r="G41" s="67" t="s">
        <v>60</v>
      </c>
      <c r="H41" s="75" t="s">
        <v>77</v>
      </c>
      <c r="I41" s="76"/>
      <c r="J41" s="77"/>
      <c r="K41" s="75">
        <v>49.36</v>
      </c>
      <c r="L41" s="76" t="s">
        <v>39</v>
      </c>
      <c r="M41" s="77">
        <v>22.7</v>
      </c>
      <c r="N41" s="75">
        <v>1.801</v>
      </c>
      <c r="O41" s="76" t="s">
        <v>39</v>
      </c>
      <c r="P41" s="77">
        <v>0.5825</v>
      </c>
      <c r="Q41" s="75" t="s">
        <v>78</v>
      </c>
      <c r="R41" s="76"/>
      <c r="S41" s="77"/>
      <c r="T41" s="75" t="s">
        <v>79</v>
      </c>
      <c r="U41" s="76"/>
      <c r="V41" s="77"/>
      <c r="W41" s="75" t="s">
        <v>80</v>
      </c>
      <c r="X41" s="78"/>
      <c r="Y41" s="77"/>
      <c r="Z41" s="72" t="s">
        <v>80</v>
      </c>
      <c r="AA41" s="73"/>
      <c r="AB41" s="74"/>
      <c r="AC41" s="79"/>
      <c r="AD41" s="79"/>
      <c r="AE41" s="79"/>
    </row>
    <row r="42" spans="1:31" ht="33" customHeight="1">
      <c r="A42" s="108"/>
      <c r="B42" s="68" t="s">
        <v>81</v>
      </c>
      <c r="C42" s="68"/>
      <c r="D42" s="68"/>
      <c r="E42" s="68"/>
      <c r="F42" s="71"/>
      <c r="G42" s="67" t="s">
        <v>66</v>
      </c>
      <c r="H42" s="109">
        <f>"&lt;"&amp;ROUND(RIGHT(H41,LEN(H41)-1)*81/1,2)&amp;" ppt"</f>
        <v>0</v>
      </c>
      <c r="I42" s="76"/>
      <c r="J42" s="110"/>
      <c r="K42" s="109">
        <f>ROUND(K41*81/1000,2)&amp;" ppb"</f>
        <v>0</v>
      </c>
      <c r="L42" s="76" t="s">
        <v>39</v>
      </c>
      <c r="M42" s="110">
        <f>ROUND(M41*81/1000,2)&amp;" ppb"</f>
        <v>0</v>
      </c>
      <c r="N42" s="109">
        <f>ROUND(N41*1760/1000,2)&amp;" ppb"</f>
        <v>0</v>
      </c>
      <c r="O42" s="76" t="s">
        <v>39</v>
      </c>
      <c r="P42" s="110">
        <f>ROUND(P41*1760/1000,2)&amp;" ppb"</f>
        <v>0</v>
      </c>
      <c r="Q42" s="109">
        <f>"&lt;"&amp;ROUND(RIGHT(Q41,LEN(Q41)-1)*246/1000,2)&amp;" ppb"</f>
        <v>0</v>
      </c>
      <c r="R42" s="76"/>
      <c r="S42" s="82"/>
      <c r="T42" s="109">
        <f>"&lt;"&amp;ROUND(RIGHT(T41,LEN(T41)-1)*32300/1000,2)&amp;" ppb"</f>
        <v>0</v>
      </c>
      <c r="U42" s="76"/>
      <c r="V42" s="82"/>
      <c r="W42" s="81"/>
      <c r="X42" s="76"/>
      <c r="Y42" s="82"/>
      <c r="Z42" s="81"/>
      <c r="AA42" s="76"/>
      <c r="AB42" s="82"/>
      <c r="AC42" s="83"/>
      <c r="AD42" s="76"/>
      <c r="AE42" s="84"/>
    </row>
    <row r="43" spans="1:31" ht="33.75" customHeight="1">
      <c r="A43" s="68"/>
      <c r="B43" s="68"/>
      <c r="C43" s="85"/>
      <c r="D43" s="68"/>
      <c r="E43" s="68"/>
      <c r="F43" s="71"/>
      <c r="G43" s="67" t="s">
        <v>28</v>
      </c>
      <c r="H43" s="52" t="s">
        <v>40</v>
      </c>
      <c r="I43" s="52"/>
      <c r="J43" s="52"/>
      <c r="K43" s="25"/>
      <c r="L43" s="26" t="s">
        <v>41</v>
      </c>
      <c r="M43" s="27"/>
      <c r="N43" s="53"/>
      <c r="O43" s="26" t="s">
        <v>42</v>
      </c>
      <c r="P43" s="54"/>
      <c r="Q43" s="53"/>
      <c r="R43" s="26" t="s">
        <v>43</v>
      </c>
      <c r="S43" s="54"/>
      <c r="T43" s="52"/>
      <c r="U43" s="52"/>
      <c r="V43" s="52"/>
      <c r="W43" s="28"/>
      <c r="X43" s="26"/>
      <c r="Y43" s="55"/>
      <c r="Z43" s="28"/>
      <c r="AA43" s="26"/>
      <c r="AB43" s="55"/>
      <c r="AC43" s="25"/>
      <c r="AD43" s="26"/>
      <c r="AE43" s="27"/>
    </row>
    <row r="44" spans="1:31" ht="33.75" customHeight="1">
      <c r="A44" s="68"/>
      <c r="B44" s="68"/>
      <c r="C44" s="85"/>
      <c r="D44" s="68"/>
      <c r="E44" s="68"/>
      <c r="F44" s="71"/>
      <c r="G44" s="67" t="s">
        <v>60</v>
      </c>
      <c r="H44" s="111">
        <v>898.76</v>
      </c>
      <c r="I44" s="112" t="s">
        <v>39</v>
      </c>
      <c r="J44" s="113">
        <v>816.2</v>
      </c>
      <c r="K44" s="75">
        <v>5.6009</v>
      </c>
      <c r="L44" s="78" t="s">
        <v>39</v>
      </c>
      <c r="M44" s="77">
        <v>6.672</v>
      </c>
      <c r="N44" s="75">
        <v>0.60073</v>
      </c>
      <c r="O44" s="78" t="s">
        <v>39</v>
      </c>
      <c r="P44" s="77">
        <v>0.7339</v>
      </c>
      <c r="Q44" s="75">
        <v>8.496</v>
      </c>
      <c r="R44" s="78" t="s">
        <v>39</v>
      </c>
      <c r="S44" s="77">
        <v>3.278</v>
      </c>
      <c r="T44" s="114"/>
      <c r="U44" s="112"/>
      <c r="V44" s="115"/>
      <c r="W44" s="81"/>
      <c r="X44" s="76"/>
      <c r="Y44" s="82"/>
      <c r="Z44" s="81"/>
      <c r="AA44" s="76"/>
      <c r="AB44" s="82"/>
      <c r="AC44" s="83"/>
      <c r="AD44" s="76"/>
      <c r="AE44" s="84"/>
    </row>
    <row r="45" spans="1:31" ht="33.75" customHeight="1">
      <c r="A45" s="89"/>
      <c r="B45" s="89"/>
      <c r="C45" s="90"/>
      <c r="D45" s="89"/>
      <c r="E45" s="89"/>
      <c r="F45" s="91"/>
      <c r="G45" s="67" t="s">
        <v>66</v>
      </c>
      <c r="H45" s="109">
        <f>ROUND(H44*81/1000,2)&amp;" ppb"</f>
        <v>0</v>
      </c>
      <c r="I45" s="76" t="s">
        <v>39</v>
      </c>
      <c r="J45" s="110">
        <f>ROUND(J44*81/1000,2)&amp;" ppb"</f>
        <v>0</v>
      </c>
      <c r="K45" s="92"/>
      <c r="L45" s="78"/>
      <c r="M45" s="93"/>
      <c r="N45" s="72"/>
      <c r="O45" s="76"/>
      <c r="P45" s="74"/>
      <c r="Q45" s="109">
        <f>ROUND(Q44*246/1000,2)&amp;" ppb"</f>
        <v>0</v>
      </c>
      <c r="R45" s="76" t="s">
        <v>39</v>
      </c>
      <c r="S45" s="110">
        <f>ROUND(S44*246/1000,2)&amp;" ppb"</f>
        <v>0</v>
      </c>
      <c r="T45" s="75"/>
      <c r="U45" s="78"/>
      <c r="V45" s="77"/>
      <c r="W45" s="81"/>
      <c r="X45" s="76"/>
      <c r="Y45" s="82"/>
      <c r="Z45" s="81"/>
      <c r="AA45" s="76"/>
      <c r="AB45" s="82"/>
      <c r="AC45" s="83"/>
      <c r="AD45" s="76"/>
      <c r="AE45" s="84"/>
    </row>
    <row r="46" spans="1:31" ht="41.25" customHeight="1">
      <c r="A46" s="12" t="s">
        <v>82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</row>
    <row r="47" spans="1:31" ht="32.25" customHeight="1">
      <c r="A47" s="116" t="s">
        <v>83</v>
      </c>
      <c r="B47" s="116"/>
      <c r="C47" s="95"/>
      <c r="D47" s="95"/>
      <c r="E47" s="95"/>
      <c r="F47" s="96"/>
      <c r="G47" s="95"/>
      <c r="H47" s="117"/>
      <c r="I47" s="95"/>
      <c r="J47" s="118"/>
      <c r="K47" s="95"/>
      <c r="L47" s="95"/>
      <c r="M47" s="95"/>
      <c r="N47" s="95"/>
      <c r="O47" s="95"/>
      <c r="P47" s="95"/>
      <c r="Q47" s="117"/>
      <c r="R47" s="95"/>
      <c r="S47" s="119"/>
      <c r="T47" s="120"/>
      <c r="U47" s="95"/>
      <c r="V47" s="121"/>
      <c r="W47" s="117"/>
      <c r="X47" s="95"/>
      <c r="Y47" s="119"/>
      <c r="Z47" s="117"/>
      <c r="AA47" s="95"/>
      <c r="AB47" s="95"/>
      <c r="AC47" s="95"/>
      <c r="AD47" s="95"/>
      <c r="AE47" s="97"/>
    </row>
    <row r="48" spans="1:31" ht="37.5" customHeight="1">
      <c r="A48" s="14" t="s">
        <v>21</v>
      </c>
      <c r="B48" s="14"/>
      <c r="C48" s="14" t="s">
        <v>23</v>
      </c>
      <c r="D48" s="14" t="s">
        <v>24</v>
      </c>
      <c r="E48" s="14" t="s">
        <v>25</v>
      </c>
      <c r="F48" s="15" t="s">
        <v>26</v>
      </c>
      <c r="G48" s="14"/>
      <c r="H48" s="17"/>
      <c r="I48" s="18"/>
      <c r="J48" s="19"/>
      <c r="K48" s="17"/>
      <c r="L48" s="18"/>
      <c r="M48" s="19"/>
      <c r="N48" s="17"/>
      <c r="O48" s="18"/>
      <c r="P48" s="19"/>
      <c r="Q48" s="17"/>
      <c r="R48" s="18"/>
      <c r="S48" s="19"/>
      <c r="T48" s="20"/>
      <c r="U48" s="18"/>
      <c r="V48" s="19"/>
      <c r="W48" s="17"/>
      <c r="X48" s="18"/>
      <c r="Y48" s="19"/>
      <c r="Z48" s="17"/>
      <c r="AA48" s="18"/>
      <c r="AB48" s="19"/>
      <c r="AC48" s="14"/>
      <c r="AD48" s="14"/>
      <c r="AE48" s="14"/>
    </row>
    <row r="49" spans="1:256" ht="42" customHeight="1">
      <c r="A49" s="21" t="s">
        <v>84</v>
      </c>
      <c r="B49" s="21"/>
      <c r="C49" s="49"/>
      <c r="D49" s="22"/>
      <c r="E49" s="22"/>
      <c r="F49" s="23"/>
      <c r="G49" s="24" t="s">
        <v>28</v>
      </c>
      <c r="H49" s="25"/>
      <c r="I49" s="26" t="s">
        <v>29</v>
      </c>
      <c r="J49" s="27"/>
      <c r="K49" s="25"/>
      <c r="L49" s="26" t="s">
        <v>30</v>
      </c>
      <c r="M49" s="27"/>
      <c r="N49" s="25"/>
      <c r="O49" s="26" t="s">
        <v>31</v>
      </c>
      <c r="P49" s="27"/>
      <c r="Q49" s="25"/>
      <c r="R49" s="26" t="s">
        <v>32</v>
      </c>
      <c r="S49" s="27"/>
      <c r="T49" s="28"/>
      <c r="U49" s="26" t="s">
        <v>33</v>
      </c>
      <c r="V49" s="27"/>
      <c r="W49" s="25"/>
      <c r="X49" s="26" t="s">
        <v>34</v>
      </c>
      <c r="Y49" s="27"/>
      <c r="Z49" s="25"/>
      <c r="AA49" s="26" t="s">
        <v>35</v>
      </c>
      <c r="AB49" s="27"/>
      <c r="AC49" s="32" t="s">
        <v>36</v>
      </c>
      <c r="AD49" s="32"/>
      <c r="AE49" s="32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31" ht="27.75" customHeight="1">
      <c r="A50" s="33"/>
      <c r="B50" s="33"/>
      <c r="C50" s="34"/>
      <c r="D50" s="35"/>
      <c r="E50" s="35"/>
      <c r="F50" s="36"/>
      <c r="G50" s="24" t="s">
        <v>60</v>
      </c>
      <c r="H50" s="40"/>
      <c r="I50" s="41"/>
      <c r="J50" s="42"/>
      <c r="K50" s="40"/>
      <c r="L50" s="41"/>
      <c r="M50" s="42"/>
      <c r="N50" s="40"/>
      <c r="O50" s="41"/>
      <c r="P50" s="42"/>
      <c r="Q50" s="40"/>
      <c r="R50" s="41"/>
      <c r="S50" s="42"/>
      <c r="T50" s="40"/>
      <c r="U50" s="41"/>
      <c r="V50" s="42"/>
      <c r="W50" s="37"/>
      <c r="X50" s="38"/>
      <c r="Y50" s="39"/>
      <c r="Z50" s="37"/>
      <c r="AA50" s="38"/>
      <c r="AB50" s="39"/>
      <c r="AC50" s="43"/>
      <c r="AD50" s="43"/>
      <c r="AE50" s="43"/>
    </row>
    <row r="51" spans="1:31" ht="33" customHeight="1">
      <c r="A51" s="33"/>
      <c r="B51" s="33"/>
      <c r="C51" s="33"/>
      <c r="D51" s="33"/>
      <c r="E51" s="33"/>
      <c r="F51" s="36"/>
      <c r="G51" s="24" t="s">
        <v>66</v>
      </c>
      <c r="H51" s="45"/>
      <c r="I51" s="41"/>
      <c r="J51" s="46"/>
      <c r="K51" s="45"/>
      <c r="L51" s="41"/>
      <c r="M51" s="46"/>
      <c r="N51" s="45"/>
      <c r="O51" s="41"/>
      <c r="P51" s="46" t="s">
        <v>85</v>
      </c>
      <c r="Q51" s="45"/>
      <c r="R51" s="41"/>
      <c r="S51" s="46"/>
      <c r="T51" s="45"/>
      <c r="U51" s="41"/>
      <c r="V51" s="46"/>
      <c r="W51" s="45"/>
      <c r="X51" s="41"/>
      <c r="Y51" s="46"/>
      <c r="Z51" s="45"/>
      <c r="AA51" s="41"/>
      <c r="AB51" s="46"/>
      <c r="AC51" s="47"/>
      <c r="AD51" s="41"/>
      <c r="AE51" s="48"/>
    </row>
    <row r="52" spans="1:31" ht="33.75" customHeight="1">
      <c r="A52" s="33"/>
      <c r="B52" s="33"/>
      <c r="C52" s="49"/>
      <c r="D52" s="33"/>
      <c r="E52" s="33"/>
      <c r="F52" s="36"/>
      <c r="G52" s="24" t="s">
        <v>28</v>
      </c>
      <c r="H52" s="52" t="s">
        <v>40</v>
      </c>
      <c r="I52" s="52"/>
      <c r="J52" s="52"/>
      <c r="K52" s="25"/>
      <c r="L52" s="26" t="s">
        <v>41</v>
      </c>
      <c r="M52" s="27"/>
      <c r="N52" s="53"/>
      <c r="O52" s="26" t="s">
        <v>42</v>
      </c>
      <c r="P52" s="54"/>
      <c r="Q52" s="53"/>
      <c r="R52" s="26" t="s">
        <v>43</v>
      </c>
      <c r="S52" s="54"/>
      <c r="T52" s="52" t="s">
        <v>44</v>
      </c>
      <c r="U52" s="52"/>
      <c r="V52" s="52"/>
      <c r="W52" s="28"/>
      <c r="X52" s="26"/>
      <c r="Y52" s="55"/>
      <c r="Z52" s="28"/>
      <c r="AA52" s="26"/>
      <c r="AB52" s="55"/>
      <c r="AC52" s="25"/>
      <c r="AD52" s="26"/>
      <c r="AE52" s="27"/>
    </row>
    <row r="53" spans="1:31" ht="33.75" customHeight="1">
      <c r="A53" s="33"/>
      <c r="B53" s="33"/>
      <c r="C53" s="49"/>
      <c r="D53" s="33"/>
      <c r="E53" s="33"/>
      <c r="F53" s="36"/>
      <c r="G53" s="24" t="s">
        <v>60</v>
      </c>
      <c r="H53" s="102"/>
      <c r="I53" s="103"/>
      <c r="J53" s="104"/>
      <c r="K53" s="47"/>
      <c r="L53" s="41"/>
      <c r="M53" s="48"/>
      <c r="N53" s="37"/>
      <c r="O53" s="41"/>
      <c r="P53" s="39"/>
      <c r="Q53" s="37"/>
      <c r="R53" s="41"/>
      <c r="S53" s="39"/>
      <c r="T53" s="102"/>
      <c r="U53" s="103"/>
      <c r="V53" s="104"/>
      <c r="W53" s="45"/>
      <c r="X53" s="41"/>
      <c r="Y53" s="46"/>
      <c r="Z53" s="45"/>
      <c r="AA53" s="41"/>
      <c r="AB53" s="46"/>
      <c r="AC53" s="47"/>
      <c r="AD53" s="41"/>
      <c r="AE53" s="48"/>
    </row>
    <row r="54" spans="1:31" ht="33.75" customHeight="1">
      <c r="A54" s="58"/>
      <c r="B54" s="58"/>
      <c r="C54" s="59"/>
      <c r="D54" s="58"/>
      <c r="E54" s="58"/>
      <c r="F54" s="60"/>
      <c r="G54" s="24" t="s">
        <v>66</v>
      </c>
      <c r="H54" s="61"/>
      <c r="I54" s="41"/>
      <c r="J54" s="62"/>
      <c r="K54" s="61"/>
      <c r="L54" s="57"/>
      <c r="M54" s="62"/>
      <c r="N54" s="37"/>
      <c r="O54" s="41"/>
      <c r="P54" s="39"/>
      <c r="Q54" s="40"/>
      <c r="R54" s="57"/>
      <c r="S54" s="42"/>
      <c r="T54" s="40"/>
      <c r="U54" s="57"/>
      <c r="V54" s="42"/>
      <c r="W54" s="45"/>
      <c r="X54" s="41"/>
      <c r="Y54" s="46"/>
      <c r="Z54" s="45"/>
      <c r="AA54" s="41"/>
      <c r="AB54" s="46"/>
      <c r="AC54" s="47"/>
      <c r="AD54" s="41"/>
      <c r="AE54" s="48"/>
    </row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3">
    <mergeCell ref="A1:AE1"/>
    <mergeCell ref="A2:J4"/>
    <mergeCell ref="K2:P4"/>
    <mergeCell ref="Q2:V4"/>
    <mergeCell ref="W2:AE2"/>
    <mergeCell ref="W3:AE3"/>
    <mergeCell ref="W4:AE4"/>
    <mergeCell ref="A5:J9"/>
    <mergeCell ref="K5:P7"/>
    <mergeCell ref="Q5:V7"/>
    <mergeCell ref="W5:AE5"/>
    <mergeCell ref="W6:AE6"/>
    <mergeCell ref="W7:AE7"/>
    <mergeCell ref="K8:P8"/>
    <mergeCell ref="Q8:V8"/>
    <mergeCell ref="W8:AE8"/>
    <mergeCell ref="K9:P9"/>
    <mergeCell ref="Q9:V9"/>
    <mergeCell ref="W9:AE9"/>
    <mergeCell ref="A10:AE10"/>
    <mergeCell ref="A11:AE11"/>
    <mergeCell ref="AC12:AE12"/>
    <mergeCell ref="AC13:AE13"/>
    <mergeCell ref="AC14:AE14"/>
    <mergeCell ref="F16:F17"/>
    <mergeCell ref="H16:J16"/>
    <mergeCell ref="AC19:AE19"/>
    <mergeCell ref="AC20:AE20"/>
    <mergeCell ref="F22:F23"/>
    <mergeCell ref="H22:J22"/>
    <mergeCell ref="AC25:AE25"/>
    <mergeCell ref="AC26:AE26"/>
    <mergeCell ref="F28:F29"/>
    <mergeCell ref="H28:J28"/>
    <mergeCell ref="A31:AE31"/>
    <mergeCell ref="A32:B32"/>
    <mergeCell ref="AC33:AE33"/>
    <mergeCell ref="AC34:AE34"/>
    <mergeCell ref="A35:A36"/>
    <mergeCell ref="AC35:AE35"/>
    <mergeCell ref="H37:J37"/>
    <mergeCell ref="T37:V37"/>
    <mergeCell ref="AC40:AE40"/>
    <mergeCell ref="AC41:AE41"/>
    <mergeCell ref="H43:J43"/>
    <mergeCell ref="T43:V43"/>
    <mergeCell ref="A46:AE46"/>
    <mergeCell ref="A47:B47"/>
    <mergeCell ref="AC48:AE48"/>
    <mergeCell ref="AC49:AE49"/>
    <mergeCell ref="AC50:AE50"/>
    <mergeCell ref="H52:J52"/>
    <mergeCell ref="T52:V52"/>
  </mergeCells>
  <hyperlinks>
    <hyperlink ref="A34" r:id="rId1" display="SNO+ L01"/>
    <hyperlink ref="A40" r:id="rId2" display="SNO+ L02"/>
  </hyperlinks>
  <printOptions/>
  <pageMargins left="0.3" right="0.3" top="0.9222222222222223" bottom="0.9222222222222223" header="0.23611111111111113" footer="0.23611111111111113"/>
  <pageSetup firstPageNumber="1" useFirstPageNumber="1" fitToHeight="8" fitToWidth="1" horizontalDpi="300" verticalDpi="300" orientation="landscape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26960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 Lawson</cp:lastModifiedBy>
  <dcterms:created xsi:type="dcterms:W3CDTF">2006-04-12T17:38:36Z</dcterms:created>
  <dcterms:modified xsi:type="dcterms:W3CDTF">2023-10-19T20:23:20Z</dcterms:modified>
  <cp:category/>
  <cp:version/>
  <cp:contentType/>
  <cp:contentStatus/>
  <cp:revision>3033</cp:revision>
</cp:coreProperties>
</file>