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Re'!$1:$12</definedName>
    <definedName function="false" hidden="false" name="Excel_BuiltIn_Print_Titles_1" vbProcedure="false">'Collected Ge Detector Sample Re'!$12:$12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<sst xmlns="http://schemas.openxmlformats.org/spreadsheetml/2006/main" count="2926" uniqueCount="606">
  <si>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</si>
  <si>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</si>
  <si>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</si>
  <si>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</si>
  <si>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</si>
  <si>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</si>
  <si>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</si>
  <si>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</si>
  <si>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</si>
  <si>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</si>
  <si>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</si>
  <si>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</si>
  <si>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</si>
  <si>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</si>
  <si>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</si>
  <si>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</si>
  <si>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</si>
  <si>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</si>
  <si>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</si>
  <si>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runs for the Lively Detector</t>
  </si>
  <si>
    <t xml:space="preserve">If a measurement in the signal region is below the sideband regions then the 90% confidence limit is calculated.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</si>
  <si>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</si>
  <si>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</si>
  <si>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</si>
  <si>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</si>
  <si>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</si>
  <si>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</si>
  <si>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</si>
  <si>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</si>
  <si>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</si>
  <si>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</si>
  <si>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</si>
  <si>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</si>
  <si>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</si>
  <si>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</si>
  <si>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</si>
  <si>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</si>
  <si>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</si>
  <si>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</si>
  <si>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</si>
  <si>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</si>
  <si>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</si>
  <si>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</t>
  </si>
  <si>
    <t xml:space="preserve">228Ac:</t>
  </si>
  <si>
    <t xml:space="preserve">210Po:</t>
  </si>
  <si>
    <t xml:space="preserve">&lt;0.26</t>
  </si>
  <si>
    <t xml:space="preserve">&lt;2629.00</t>
  </si>
  <si>
    <t xml:space="preserve">Background 2</t>
  </si>
  <si>
    <t xml:space="preserve">200324
200430</t>
  </si>
  <si>
    <t xml:space="preserve">&lt;0.043</t>
  </si>
  <si>
    <t xml:space="preserve">&lt;4463.00</t>
  </si>
  <si>
    <t xml:space="preserve">Combined Background</t>
  </si>
  <si>
    <t xml:space="preserve">Combined Backgrounds of runs CW1</t>
  </si>
  <si>
    <t xml:space="preserve">Completed Sample Measurements for  the Lively Detector</t>
  </si>
  <si>
    <t xml:space="preserve">SNOLAB Measurements:</t>
  </si>
  <si>
    <t xml:space="preserve">SNOLAB L01</t>
  </si>
  <si>
    <t xml:space="preserve">Lake in City of Greater Sudbury, Ontario</t>
  </si>
  <si>
    <t xml:space="preserve">865.8 g</t>
  </si>
  <si>
    <t xml:space="preserve">Long Lake Water</t>
  </si>
  <si>
    <t xml:space="preserve">Sample collected on 2018-10-26 at 13:57</t>
  </si>
  <si>
    <t xml:space="preserve">(mBq/kg)</t>
  </si>
  <si>
    <t xml:space="preserve">&lt;0.30</t>
  </si>
  <si>
    <t xml:space="preserve">&lt;0.83</t>
  </si>
  <si>
    <t xml:space="preserve">Sample also counted on PGT as SNOLAB 106</t>
  </si>
  <si>
    <t xml:space="preserve">(ppm / ppb / ppt)</t>
  </si>
  <si>
    <t xml:space="preserve">SNOLAB L02</t>
  </si>
  <si>
    <t xml:space="preserve">1010.10 g</t>
  </si>
  <si>
    <t xml:space="preserve">Ramsey Lake Water</t>
  </si>
  <si>
    <t xml:space="preserve">Sample collected on 2019-10-12 at 11:10</t>
  </si>
  <si>
    <t xml:space="preserve">&lt;0.19</t>
  </si>
  <si>
    <t xml:space="preserve">&lt;0.16</t>
  </si>
  <si>
    <t xml:space="preserve">.</t>
  </si>
  <si>
    <t xml:space="preserve">&lt;0.34</t>
  </si>
  <si>
    <t xml:space="preserve">SNOLAB L03</t>
  </si>
  <si>
    <t xml:space="preserve">939.4 g</t>
  </si>
  <si>
    <t xml:space="preserve">St. Charles Lake Water</t>
  </si>
  <si>
    <t xml:space="preserve">Sample collected on 2019-10-28 at 13:25</t>
  </si>
  <si>
    <t xml:space="preserve">&lt;0.64</t>
  </si>
  <si>
    <t xml:space="preserve">&lt;0.66</t>
  </si>
  <si>
    <t xml:space="preserve">&lt;0.21</t>
  </si>
  <si>
    <t xml:space="preserve">SNOLAB L04</t>
  </si>
  <si>
    <t xml:space="preserve">Mill Spec: T-27730A</t>
  </si>
  <si>
    <t xml:space="preserve">26.0 g</t>
  </si>
  <si>
    <t xml:space="preserve">Gray Stainless Steel PTFE Thread Seal Tape</t>
  </si>
  <si>
    <t xml:space="preserve">DuPont,
Made in USA</t>
  </si>
  <si>
    <t xml:space="preserve">&lt;2.43</t>
  </si>
  <si>
    <t xml:space="preserve">&lt;56.97</t>
  </si>
  <si>
    <t xml:space="preserve">&lt;2.84</t>
  </si>
  <si>
    <t xml:space="preserve">&lt;67.07</t>
  </si>
  <si>
    <t xml:space="preserve">&lt;1.98</t>
  </si>
  <si>
    <t xml:space="preserve">&lt;3.28</t>
  </si>
  <si>
    <t xml:space="preserve">Sample consists of tape from three rolls</t>
  </si>
  <si>
    <t xml:space="preserve">&lt;9844.00</t>
  </si>
  <si>
    <t xml:space="preserve">&lt;31.64</t>
  </si>
  <si>
    <t xml:space="preserve">&lt;2.74</t>
  </si>
  <si>
    <t xml:space="preserve">SNOLAB L05</t>
  </si>
  <si>
    <t xml:space="preserve">Two types of PEX Tubing</t>
  </si>
  <si>
    <t xml:space="preserve">249.0 g</t>
  </si>
  <si>
    <t xml:space="preserve">200213
200214</t>
  </si>
  <si>
    <t xml:space="preserve">UPONOR PEX Tubing</t>
  </si>
  <si>
    <t xml:space="preserve">UPONOR-PEX-A
ID: UB66120629B-14350</t>
  </si>
  <si>
    <t xml:space="preserve">&lt;9.53</t>
  </si>
  <si>
    <t xml:space="preserve">&lt;1.00</t>
  </si>
  <si>
    <t xml:space="preserve">&lt;0.33</t>
  </si>
  <si>
    <t xml:space="preserve">UPONOR AquaPEX PEX 5106
6DR9 B137 P</t>
  </si>
  <si>
    <t xml:space="preserve">SNOLAB L06</t>
  </si>
  <si>
    <t xml:space="preserve">Clear Non-Toxic PVC</t>
  </si>
  <si>
    <t xml:space="preserve">424.2 g</t>
  </si>
  <si>
    <t xml:space="preserve">Clear Braided Tubing</t>
  </si>
  <si>
    <t xml:space="preserve">With Multiple Textile Braid</t>
  </si>
  <si>
    <t xml:space="preserve">&lt;0.59</t>
  </si>
  <si>
    <t xml:space="preserve">Tube ID  is ¾”
Hose Label: 201504017 </t>
  </si>
  <si>
    <t xml:space="preserve">&lt;6.60</t>
  </si>
  <si>
    <t xml:space="preserve">&lt;0.67</t>
  </si>
  <si>
    <t xml:space="preserve">SNOLAB L07</t>
  </si>
  <si>
    <t xml:space="preserve">NIST Sample</t>
  </si>
  <si>
    <t xml:space="preserve">28.825 g</t>
  </si>
  <si>
    <t xml:space="preserve">Powdered Ocean Sediment Calibration Sample</t>
  </si>
  <si>
    <t xml:space="preserve">Cross Comparison Sample A</t>
  </si>
  <si>
    <t xml:space="preserve">&lt;29.27</t>
  </si>
  <si>
    <t xml:space="preserve">Sample placed directly on top of the detector</t>
  </si>
  <si>
    <t xml:space="preserve">241Am</t>
  </si>
  <si>
    <t xml:space="preserve">&lt;15870.00</t>
  </si>
  <si>
    <t xml:space="preserve">&lt;173.90</t>
  </si>
  <si>
    <t xml:space="preserve">SNOLAB L08</t>
  </si>
  <si>
    <t xml:space="preserve">33.454 g</t>
  </si>
  <si>
    <t xml:space="preserve">200610
200624</t>
  </si>
  <si>
    <t xml:space="preserve">Cross Comparison Sample B</t>
  </si>
  <si>
    <t xml:space="preserve">&lt;9704.00</t>
  </si>
  <si>
    <t xml:space="preserve">SNOLAB L09</t>
  </si>
  <si>
    <t xml:space="preserve">953.2 g</t>
  </si>
  <si>
    <t xml:space="preserve">Lake Nepahwin Water</t>
  </si>
  <si>
    <t xml:space="preserve">Sample collected on 2019-10-7 at 19:00</t>
  </si>
  <si>
    <t xml:space="preserve">&lt;0.23</t>
  </si>
  <si>
    <t xml:space="preserve">&lt;7.94</t>
  </si>
  <si>
    <t xml:space="preserve">&lt;0.083</t>
  </si>
  <si>
    <t xml:space="preserve">SNOLAB L10</t>
  </si>
  <si>
    <t xml:space="preserve">1006.2 g</t>
  </si>
  <si>
    <t xml:space="preserve">Simon Lake Water</t>
  </si>
  <si>
    <t xml:space="preserve">Sample collected on 2020-09-19 at 18:00</t>
  </si>
  <si>
    <t xml:space="preserve">&lt;0.29</t>
  </si>
  <si>
    <t xml:space="preserve">&lt;0.096</t>
  </si>
  <si>
    <t xml:space="preserve">&lt;330.90</t>
  </si>
  <si>
    <t xml:space="preserve">&lt;0.25</t>
  </si>
  <si>
    <t xml:space="preserve">SNOLAB L11</t>
  </si>
  <si>
    <t xml:space="preserve">984.5 g</t>
  </si>
  <si>
    <t xml:space="preserve">Sample collected on 2020-09-10 at 19:05</t>
  </si>
  <si>
    <t xml:space="preserve">&lt;0.28</t>
  </si>
  <si>
    <t xml:space="preserve">&lt;0.15</t>
  </si>
  <si>
    <t xml:space="preserve">&lt;0.18</t>
  </si>
  <si>
    <t xml:space="preserve">SNOLAB L12</t>
  </si>
  <si>
    <t xml:space="preserve">Lake Bed Sand from Simon Lake in City of Greater Sudbury, Ontario</t>
  </si>
  <si>
    <t xml:space="preserve">603.3 g</t>
  </si>
  <si>
    <t xml:space="preserve">Simon Lake Sand</t>
  </si>
  <si>
    <t xml:space="preserve">N/D – No observable signal due to U &amp; Th Interference</t>
  </si>
  <si>
    <t xml:space="preserve">&lt;32.30</t>
  </si>
  <si>
    <t xml:space="preserve">SNOLAB L13</t>
  </si>
  <si>
    <t xml:space="preserve">Lake Bed Sand from Long Lake in City of Greater Sudbury, Ontario</t>
  </si>
  <si>
    <t xml:space="preserve">599.0 g</t>
  </si>
  <si>
    <t xml:space="preserve">Long Lake Sand</t>
  </si>
  <si>
    <t xml:space="preserve">Sample collected on 2020-09-27 at 15:00</t>
  </si>
  <si>
    <t xml:space="preserve">SNOLAB L14</t>
  </si>
  <si>
    <t xml:space="preserve">Lake Bed Sand from Vermillion  Lake in City of Greater Sudbury, Ontario</t>
  </si>
  <si>
    <t xml:space="preserve">677.3 g</t>
  </si>
  <si>
    <t xml:space="preserve">Vermillion Lake Sand</t>
  </si>
  <si>
    <t xml:space="preserve">Sample collected on 2020-10-23 at 13:00</t>
  </si>
  <si>
    <t xml:space="preserve">&lt;17550.00</t>
  </si>
  <si>
    <t xml:space="preserve">SNOLAB L15</t>
  </si>
  <si>
    <t xml:space="preserve">1121.8 g</t>
  </si>
  <si>
    <t xml:space="preserve">210127
210202</t>
  </si>
  <si>
    <t xml:space="preserve">Water from broken pipe in Surface Clean Lab</t>
  </si>
  <si>
    <t xml:space="preserve">&lt;9.92</t>
  </si>
  <si>
    <t xml:space="preserve">&lt;0.22</t>
  </si>
  <si>
    <t xml:space="preserve">&lt;0.081</t>
  </si>
  <si>
    <t xml:space="preserve">&lt;399.70</t>
  </si>
  <si>
    <t xml:space="preserve">&lt;1.90</t>
  </si>
  <si>
    <t xml:space="preserve">&lt;0.32</t>
  </si>
  <si>
    <t xml:space="preserve">SNOLAB L16</t>
  </si>
  <si>
    <t xml:space="preserve">Filters used to filter incoming air to the SNOLAB surface building</t>
  </si>
  <si>
    <t xml:space="preserve">337.83 g</t>
  </si>
  <si>
    <t xml:space="preserve">Camfil XH Absolute HEPA High Capacity Filters</t>
  </si>
  <si>
    <t xml:space="preserve">PN: 855211592</t>
  </si>
  <si>
    <t xml:space="preserve">22Na:</t>
  </si>
  <si>
    <t xml:space="preserve">Filter Type: XH Absolute</t>
  </si>
  <si>
    <t xml:space="preserve">&lt;35.19</t>
  </si>
  <si>
    <t xml:space="preserve">SNOLAB L17</t>
  </si>
  <si>
    <t xml:space="preserve">Nora vulcanized rubber compound</t>
  </si>
  <si>
    <t xml:space="preserve">100.4 g</t>
  </si>
  <si>
    <t xml:space="preserve">Norament XP Rubber Flooring</t>
  </si>
  <si>
    <t xml:space="preserve">Type: 5109 “Orion”</t>
  </si>
  <si>
    <t xml:space="preserve">&lt;15.28</t>
  </si>
  <si>
    <t xml:space="preserve">&lt;10.31</t>
  </si>
  <si>
    <t xml:space="preserve">Nora Systems Inc Salem, NH 03079</t>
  </si>
  <si>
    <t xml:space="preserve">&lt;109.60</t>
  </si>
  <si>
    <t xml:space="preserve">SNOLAB L18</t>
  </si>
  <si>
    <t xml:space="preserve">Lake Bed Sand from Lohi Lake in City of Greater Sudbury, Ontario</t>
  </si>
  <si>
    <t xml:space="preserve">467.1 g</t>
  </si>
  <si>
    <t xml:space="preserve">Lohi Lake Sand</t>
  </si>
  <si>
    <t xml:space="preserve">Sample collected on 2021-09-06 at 15:00</t>
  </si>
  <si>
    <t xml:space="preserve">&lt;38.50</t>
  </si>
  <si>
    <t xml:space="preserve">SNOLAB L19</t>
  </si>
  <si>
    <t xml:space="preserve">Lake Bed Sand from Nepahwin Lake in City of Greater Sudbury, Ontario</t>
  </si>
  <si>
    <t xml:space="preserve">478.0 g</t>
  </si>
  <si>
    <t xml:space="preserve">Nepahwin Lake Sand</t>
  </si>
  <si>
    <t xml:space="preserve">Sample collected on 2021-09-05 at 19:00</t>
  </si>
  <si>
    <t xml:space="preserve">&lt;25.13</t>
  </si>
  <si>
    <t xml:space="preserve">SNOLAB L20</t>
  </si>
  <si>
    <t xml:space="preserve">499.8 g</t>
  </si>
  <si>
    <t xml:space="preserve">Sample collected on 2021-09-07 at 18:00</t>
  </si>
  <si>
    <t xml:space="preserve">&lt;37.06</t>
  </si>
  <si>
    <t xml:space="preserve">SNOLAB L21</t>
  </si>
  <si>
    <t xml:space="preserve">Armstrong Item 870 Cleanroom VL (non-perforated)</t>
  </si>
  <si>
    <t xml:space="preserve">117.0 g</t>
  </si>
  <si>
    <t xml:space="preserve">Ceiling Tile</t>
  </si>
  <si>
    <t xml:space="preserve">&lt;25.46</t>
  </si>
  <si>
    <t xml:space="preserve">&lt;81.84</t>
  </si>
  <si>
    <t xml:space="preserve">&lt;623.90</t>
  </si>
  <si>
    <t xml:space="preserve">SNOLAB L22</t>
  </si>
  <si>
    <t xml:space="preserve">Floor Sample for Surface Labs</t>
  </si>
  <si>
    <t xml:space="preserve">36.6 g</t>
  </si>
  <si>
    <t xml:space="preserve">210928
211001</t>
  </si>
  <si>
    <t xml:space="preserve">Floor Tile
Altro Operetta – Glee</t>
  </si>
  <si>
    <t xml:space="preserve">Altro Operetta Glee OP2136</t>
  </si>
  <si>
    <t xml:space="preserve">&lt;9.85</t>
  </si>
  <si>
    <t xml:space="preserve">&lt;14.16</t>
  </si>
  <si>
    <t xml:space="preserve">&lt;129.40</t>
  </si>
  <si>
    <t xml:space="preserve">&lt;16.26</t>
  </si>
  <si>
    <t xml:space="preserve">SNOLAB L23</t>
  </si>
  <si>
    <t xml:space="preserve">78.5 g</t>
  </si>
  <si>
    <t xml:space="preserve">21100101
211004</t>
  </si>
  <si>
    <t xml:space="preserve">Floor Tile Altro Symphonia – Vapor</t>
  </si>
  <si>
    <t xml:space="preserve">Altro Symphonia Vapor  PH2004</t>
  </si>
  <si>
    <t xml:space="preserve">&lt;9.41</t>
  </si>
  <si>
    <t xml:space="preserve">&lt;10550.00</t>
  </si>
  <si>
    <t xml:space="preserve">&lt;168.70</t>
  </si>
  <si>
    <t xml:space="preserve">&lt;22.51</t>
  </si>
  <si>
    <t xml:space="preserve">SNOLAB L24</t>
  </si>
  <si>
    <t xml:space="preserve">79.5 g</t>
  </si>
  <si>
    <t xml:space="preserve">Floor Tile
Altro Symphonia – Flurry</t>
  </si>
  <si>
    <t xml:space="preserve">Altro Symphonia Flurry  PH2012</t>
  </si>
  <si>
    <t xml:space="preserve">&lt;6.28</t>
  </si>
  <si>
    <t xml:space="preserve">&lt;13.54</t>
  </si>
  <si>
    <t xml:space="preserve">&lt;170.90</t>
  </si>
  <si>
    <t xml:space="preserve">&lt;18.52</t>
  </si>
  <si>
    <t xml:space="preserve">SNOLAB L25</t>
  </si>
  <si>
    <t xml:space="preserve">Lake Bed Sand from Vermilion Lake in City of Greater Sudbury, Ontario</t>
  </si>
  <si>
    <t xml:space="preserve">385.9 g</t>
  </si>
  <si>
    <t xml:space="preserve">Vermilion Lake Sand</t>
  </si>
  <si>
    <t xml:space="preserve">Sample collected on 2021-09-18 at 20:52</t>
  </si>
  <si>
    <t xml:space="preserve">&lt;20.27</t>
  </si>
  <si>
    <t xml:space="preserve">SNOLAB L26</t>
  </si>
  <si>
    <t xml:space="preserve">Sample Collected in April, 2021</t>
  </si>
  <si>
    <t xml:space="preserve">1871.3 g</t>
  </si>
  <si>
    <t xml:space="preserve">211207
21120702</t>
  </si>
  <si>
    <t xml:space="preserve">King Shotcrete 25017</t>
  </si>
  <si>
    <t xml:space="preserve">Product #: 25017 or MS-D3 UG MF</t>
  </si>
  <si>
    <t xml:space="preserve">&lt;11.26</t>
  </si>
  <si>
    <t xml:space="preserve">&lt;17.16</t>
  </si>
  <si>
    <t xml:space="preserve">Bag No; 70
Batch Date: 11 Feb 2021</t>
  </si>
  <si>
    <t xml:space="preserve">SNOLAB L27</t>
  </si>
  <si>
    <t xml:space="preserve">W.R. Meadows of Canada</t>
  </si>
  <si>
    <t xml:space="preserve">1753.3 g</t>
  </si>
  <si>
    <t xml:space="preserve">Construction Grout</t>
  </si>
  <si>
    <t xml:space="preserve">Product: CG-86
Part: 3600-201</t>
  </si>
  <si>
    <t xml:space="preserve">&lt;2.67</t>
  </si>
  <si>
    <t xml:space="preserve">&lt;11.15</t>
  </si>
  <si>
    <t xml:space="preserve">SNOLAB L28</t>
  </si>
  <si>
    <t xml:space="preserve">Screen Material used during construction of the UG lab expansion</t>
  </si>
  <si>
    <t xml:space="preserve">559.55 g</t>
  </si>
  <si>
    <t xml:space="preserve">Wall Screen (Galvanized Steel)</t>
  </si>
  <si>
    <t xml:space="preserve">&lt;0.92</t>
  </si>
  <si>
    <t xml:space="preserve">SNOLAB L29</t>
  </si>
  <si>
    <t xml:space="preserve">Imagine smooth ABS-33 / Pebble Beach</t>
  </si>
  <si>
    <t xml:space="preserve">158.25 g</t>
  </si>
  <si>
    <t xml:space="preserve">ABPure Nfuse Rubber Sheet</t>
  </si>
  <si>
    <t xml:space="preserve">&lt;9.38</t>
  </si>
  <si>
    <t xml:space="preserve">&lt;17.78</t>
  </si>
  <si>
    <t xml:space="preserve">&lt;120.00</t>
  </si>
  <si>
    <t xml:space="preserve">SNOLAB L30</t>
  </si>
  <si>
    <t xml:space="preserve">Lake Bed Sand from St. Charles Lake in City of Greater Sudbury, Ontario</t>
  </si>
  <si>
    <t xml:space="preserve">604.45 g</t>
  </si>
  <si>
    <t xml:space="preserve">St Charles Lake Sand</t>
  </si>
  <si>
    <t xml:space="preserve">Sample collected on 2021-09-27 at 14:10</t>
  </si>
  <si>
    <t xml:space="preserve">&lt;25.30</t>
  </si>
  <si>
    <t xml:space="preserve">&lt;17170.00</t>
  </si>
  <si>
    <t xml:space="preserve">SNOLAB L31</t>
  </si>
  <si>
    <t xml:space="preserve">Lake Bed Sand from Ramsey Lake in City of Greater Sudbury, Ontario</t>
  </si>
  <si>
    <t xml:space="preserve">552.25 g</t>
  </si>
  <si>
    <t xml:space="preserve">Ramsey Lake Sand</t>
  </si>
  <si>
    <t xml:space="preserve">Sample collected on 2021-09-27 at 17:00</t>
  </si>
  <si>
    <t xml:space="preserve">&lt;38.57</t>
  </si>
  <si>
    <t xml:space="preserve">SNOLAB L32</t>
  </si>
  <si>
    <t xml:space="preserve">Lake Bed Sand from Laurentian Lake in City of Greater Sudbury, Ontario</t>
  </si>
  <si>
    <t xml:space="preserve">613.2 g</t>
  </si>
  <si>
    <t xml:space="preserve">Lake Laurentian Sand</t>
  </si>
  <si>
    <t xml:space="preserve">Sample collected on 2021-10-08 at 18:00</t>
  </si>
  <si>
    <t xml:space="preserve">&lt;19.55</t>
  </si>
  <si>
    <t xml:space="preserve">SNOLAB L33</t>
  </si>
  <si>
    <t xml:space="preserve">Aluminum Ceiling Tile Panel</t>
  </si>
  <si>
    <t xml:space="preserve">184.3 g</t>
  </si>
  <si>
    <t xml:space="preserve">211210
211213</t>
  </si>
  <si>
    <t xml:space="preserve">Rockfon Planostile Ceiling Tile</t>
  </si>
  <si>
    <t xml:space="preserve"> </t>
  </si>
  <si>
    <t xml:space="preserve">&lt;3.03</t>
  </si>
  <si>
    <t xml:space="preserve">&lt;1.20</t>
  </si>
  <si>
    <t xml:space="preserve">SNOLAB L34</t>
  </si>
  <si>
    <t xml:space="preserve">Lake Bed Shoreline Sand/Sediment  from Long Lake in City of Greater Sudbury, Ontario</t>
  </si>
  <si>
    <t xml:space="preserve">150.5 g</t>
  </si>
  <si>
    <t xml:space="preserve">Long Lake Shoreline Sediment</t>
  </si>
  <si>
    <t xml:space="preserve">Sample collected on 2021-11-02 at 16:52</t>
  </si>
  <si>
    <t xml:space="preserve">&lt;17.50</t>
  </si>
  <si>
    <t xml:space="preserve">SNOLAB L35</t>
  </si>
  <si>
    <t xml:space="preserve">Long Lake in City of Greater Sudbury, Ontario</t>
  </si>
  <si>
    <t xml:space="preserve">998.3 g</t>
  </si>
  <si>
    <t xml:space="preserve">211223
220103</t>
  </si>
  <si>
    <t xml:space="preserve">Sample collected on 2019-11-02 at 16:52</t>
  </si>
  <si>
    <t xml:space="preserve">&lt;0.14</t>
  </si>
  <si>
    <t xml:space="preserve">&lt;0.40</t>
  </si>
  <si>
    <t xml:space="preserve">&lt;1.15</t>
  </si>
  <si>
    <t xml:space="preserve">SNOLAB L36</t>
  </si>
  <si>
    <t xml:space="preserve">Capintec Inc,  Mirion Technologies</t>
  </si>
  <si>
    <t xml:space="preserve">946.0 g</t>
  </si>
  <si>
    <t xml:space="preserve">Radi-Clean</t>
  </si>
  <si>
    <t xml:space="preserve">Model 03-333</t>
  </si>
  <si>
    <t xml:space="preserve">&lt;0.47</t>
  </si>
  <si>
    <t xml:space="preserve">&lt;0.69</t>
  </si>
  <si>
    <t xml:space="preserve">&lt;5.08</t>
  </si>
  <si>
    <t xml:space="preserve">&lt;0.53</t>
  </si>
  <si>
    <t xml:space="preserve">SNOLAB L37</t>
  </si>
  <si>
    <t xml:space="preserve">Biodex Medical Systems Inc.</t>
  </si>
  <si>
    <t xml:space="preserve">1049.1 g</t>
  </si>
  <si>
    <t xml:space="preserve">RadiacWash</t>
  </si>
  <si>
    <t xml:space="preserve">&lt;5.29</t>
  </si>
  <si>
    <t xml:space="preserve">&lt;0.095</t>
  </si>
  <si>
    <t xml:space="preserve">&lt;0.17</t>
  </si>
  <si>
    <t xml:space="preserve">SNOLAB L38</t>
  </si>
  <si>
    <t xml:space="preserve">18.066 g</t>
  </si>
  <si>
    <t xml:space="preserve">235U
 (This may be overestimated due to 226Ra interference)</t>
  </si>
  <si>
    <t xml:space="preserve">Majorana Demonstrator Experiment</t>
  </si>
  <si>
    <t xml:space="preserve">&lt;0.85</t>
  </si>
  <si>
    <t xml:space="preserve">&lt;4.92</t>
  </si>
  <si>
    <t xml:space="preserve">&lt;75.01</t>
  </si>
  <si>
    <t xml:space="preserve">&lt;1.69</t>
  </si>
  <si>
    <t xml:space="preserve">&lt;1.89</t>
  </si>
  <si>
    <t xml:space="preserve">Cryostat Spider M1</t>
  </si>
  <si>
    <t xml:space="preserve">(mBq/piece)</t>
  </si>
  <si>
    <t xml:space="preserve">226Ra
(Peak from 186.2 keV only)</t>
  </si>
  <si>
    <t xml:space="preserve">&lt;1758.00</t>
  </si>
  <si>
    <t xml:space="preserve">&lt;33.63</t>
  </si>
  <si>
    <t xml:space="preserve">SNOLAB L39</t>
  </si>
  <si>
    <t xml:space="preserve">1012.7 g</t>
  </si>
  <si>
    <t xml:space="preserve">220517
220608</t>
  </si>
  <si>
    <t xml:space="preserve">Radi-Clean
Diluted with UPW at the 4% dilution level as  per manufacturers directions</t>
  </si>
  <si>
    <t xml:space="preserve">&lt;0.090</t>
  </si>
  <si>
    <t xml:space="preserve">&lt;204.70</t>
  </si>
  <si>
    <t xml:space="preserve">SNOLAB L40</t>
  </si>
  <si>
    <t xml:space="preserve">Ramsey Lake In City of Greater Sudbury, Ontario</t>
  </si>
  <si>
    <t xml:space="preserve">989.4 g</t>
  </si>
  <si>
    <t xml:space="preserve">220923
220828</t>
  </si>
  <si>
    <t xml:space="preserve">Sample collected on 2022-09-09 at 13:33</t>
  </si>
  <si>
    <t xml:space="preserve">&lt;0.46</t>
  </si>
  <si>
    <t xml:space="preserve">&lt;9.97</t>
  </si>
  <si>
    <t xml:space="preserve">&lt;0.11</t>
  </si>
  <si>
    <t xml:space="preserve">SNOLAB L41</t>
  </si>
  <si>
    <t xml:space="preserve">1000.5 g</t>
  </si>
  <si>
    <t xml:space="preserve">22100601
221012</t>
  </si>
  <si>
    <t xml:space="preserve">Sample collected on 2022-09-06 at 17:30</t>
  </si>
  <si>
    <t xml:space="preserve">&lt;0.13</t>
  </si>
  <si>
    <t xml:space="preserve">&lt;790.80</t>
  </si>
  <si>
    <t xml:space="preserve">&lt;0.36</t>
  </si>
  <si>
    <t xml:space="preserve">SNOLAB L42</t>
  </si>
  <si>
    <t xml:space="preserve">Lohi Lake in City of Greater Sudbury, Ontario</t>
  </si>
  <si>
    <t xml:space="preserve">1031.6 g</t>
  </si>
  <si>
    <t xml:space="preserve">Lohi Lake</t>
  </si>
  <si>
    <t xml:space="preserve">Sample collected on 2022-09-04 at 15:40</t>
  </si>
  <si>
    <t xml:space="preserve">&lt;0.57</t>
  </si>
  <si>
    <t xml:space="preserve">&lt;526.70</t>
  </si>
  <si>
    <t xml:space="preserve">&lt;1.31</t>
  </si>
  <si>
    <t xml:space="preserve">SNOLAB L43</t>
  </si>
  <si>
    <t xml:space="preserve">Laurentian Lake in City of Greater Sudbury, Ontario</t>
  </si>
  <si>
    <t xml:space="preserve">946.7 g</t>
  </si>
  <si>
    <t xml:space="preserve">Laurentian Lake Water</t>
  </si>
  <si>
    <t xml:space="preserve">Sample collected on 2022-09-02 at 12:15</t>
  </si>
  <si>
    <t xml:space="preserve">&lt;17.92</t>
  </si>
  <si>
    <t xml:space="preserve">&lt;1.02</t>
  </si>
  <si>
    <t xml:space="preserve">SNOLAB L44</t>
  </si>
  <si>
    <t xml:space="preserve">Panache Lake in City of Greater Sudbury, Ontario</t>
  </si>
  <si>
    <t xml:space="preserve">1017.0 g</t>
  </si>
  <si>
    <t xml:space="preserve">221116
221121</t>
  </si>
  <si>
    <t xml:space="preserve">Panache Lake Water</t>
  </si>
  <si>
    <t xml:space="preserve">Sample collected on 2022-09-10 at 16:30</t>
  </si>
  <si>
    <t xml:space="preserve">&lt;21.61</t>
  </si>
  <si>
    <t xml:space="preserve">&lt;1.35</t>
  </si>
  <si>
    <t xml:space="preserve">SNOLAB L45</t>
  </si>
  <si>
    <t xml:space="preserve">McCharles Lake (Vermilion River)  in City of Greater Sudbury, Ontario</t>
  </si>
  <si>
    <t xml:space="preserve">1004.7 g</t>
  </si>
  <si>
    <t xml:space="preserve">221123
221128</t>
  </si>
  <si>
    <t xml:space="preserve">McCharles Lake / Vermilion River Water</t>
  </si>
  <si>
    <t xml:space="preserve">Sample collected on 2022-09-17 at 16:00</t>
  </si>
  <si>
    <t xml:space="preserve">&lt;22.59</t>
  </si>
  <si>
    <t xml:space="preserve">&lt;392.30</t>
  </si>
  <si>
    <t xml:space="preserve">&lt;0.24</t>
  </si>
  <si>
    <t xml:space="preserve">SNOLAB L46</t>
  </si>
  <si>
    <t xml:space="preserve">Simon Lake in City of Greater Sudbury, Ontario</t>
  </si>
  <si>
    <t xml:space="preserve">1003.6 g</t>
  </si>
  <si>
    <t xml:space="preserve">221130
221202
221207</t>
  </si>
  <si>
    <t xml:space="preserve">Sample collected on 2022-09-10 at 17:00</t>
  </si>
  <si>
    <t xml:space="preserve">&lt;20.20</t>
  </si>
  <si>
    <t xml:space="preserve">&lt;0.48</t>
  </si>
  <si>
    <t xml:space="preserve">&lt;0.42</t>
  </si>
  <si>
    <t xml:space="preserve">&lt;3.57</t>
  </si>
  <si>
    <t xml:space="preserve">SNOLAB L47</t>
  </si>
  <si>
    <t xml:space="preserve">Robinson Lake in City of Greater Sudbury, Ontario</t>
  </si>
  <si>
    <t xml:space="preserve">901.0 g</t>
  </si>
  <si>
    <t xml:space="preserve">Robinson Lake Water</t>
  </si>
  <si>
    <t xml:space="preserve">Sample collected on 2022-09-17 at 14:39</t>
  </si>
  <si>
    <t xml:space="preserve">&lt;0.49</t>
  </si>
  <si>
    <t xml:space="preserve">&lt;0.31</t>
  </si>
  <si>
    <t xml:space="preserve">&lt;350.10</t>
  </si>
  <si>
    <t xml:space="preserve">&lt;1.11</t>
  </si>
  <si>
    <t xml:space="preserve">SNOLAB L48</t>
  </si>
  <si>
    <t xml:space="preserve">Nuclean is diluted at 1:50 with UPW as per the directions</t>
  </si>
  <si>
    <t xml:space="preserve">1011.7 g</t>
  </si>
  <si>
    <t xml:space="preserve">230118
230126</t>
  </si>
  <si>
    <t xml:space="preserve">Nuclean NC-200 Mixed Cleaning Liquid</t>
  </si>
  <si>
    <t xml:space="preserve">National Diagnostics, Atlanta Georgia</t>
  </si>
  <si>
    <t xml:space="preserve">&lt;10.33</t>
  </si>
  <si>
    <t xml:space="preserve">&lt;2.51</t>
  </si>
  <si>
    <t xml:space="preserve">&lt;0.077</t>
  </si>
  <si>
    <t xml:space="preserve">&lt;1.72</t>
  </si>
  <si>
    <t xml:space="preserve">SNOLAB L49</t>
  </si>
  <si>
    <t xml:space="preserve">2255.3 g</t>
  </si>
  <si>
    <t xml:space="preserve">230307
230314</t>
  </si>
  <si>
    <t xml:space="preserve">Lemer Pax CuC1 Copper Block</t>
  </si>
  <si>
    <t xml:space="preserve">&lt;0.020</t>
  </si>
  <si>
    <t xml:space="preserve">&lt;1.55</t>
  </si>
  <si>
    <t xml:space="preserve">&lt;0.084</t>
  </si>
  <si>
    <t xml:space="preserve">&lt;0.094</t>
  </si>
  <si>
    <t xml:space="preserve">57Co:</t>
  </si>
  <si>
    <t xml:space="preserve">58Co:</t>
  </si>
  <si>
    <t xml:space="preserve">&lt;43.18</t>
  </si>
  <si>
    <t xml:space="preserve">SNOLAB L50</t>
  </si>
  <si>
    <t xml:space="preserve">2855.7 g</t>
  </si>
  <si>
    <t xml:space="preserve">230317
230320</t>
  </si>
  <si>
    <t xml:space="preserve">Lemer Pax LB Lead</t>
  </si>
  <si>
    <t xml:space="preserve">&lt;0.032</t>
  </si>
  <si>
    <t xml:space="preserve">&lt;0.058</t>
  </si>
  <si>
    <t xml:space="preserve">&lt;0.023</t>
  </si>
  <si>
    <t xml:space="preserve">&lt;0.27</t>
  </si>
  <si>
    <t xml:space="preserve">SNOLAB L51</t>
  </si>
  <si>
    <t xml:space="preserve">707.3 g</t>
  </si>
  <si>
    <t xml:space="preserve">Lemer Pax ULB Lead</t>
  </si>
  <si>
    <t xml:space="preserve">&lt;0.044</t>
  </si>
  <si>
    <t xml:space="preserve">&lt;3.90</t>
  </si>
  <si>
    <t xml:space="preserve">&lt;3.02</t>
  </si>
  <si>
    <t xml:space="preserve">&lt;0.10</t>
  </si>
  <si>
    <t xml:space="preserve">&lt;109.10</t>
  </si>
  <si>
    <t xml:space="preserve">&lt;0.12</t>
  </si>
  <si>
    <t xml:space="preserve">&lt;0.99</t>
  </si>
  <si>
    <t xml:space="preserve">SNOLAB L52</t>
  </si>
  <si>
    <t xml:space="preserve">Certified organic by Pacific Agricultural  Certifiaction Society 16-507</t>
  </si>
  <si>
    <t xml:space="preserve">268.2 g</t>
  </si>
  <si>
    <t xml:space="preserve">Que Pasa Tortilaa Chips</t>
  </si>
  <si>
    <t xml:space="preserve">Que Pasa Mexican Foods, Richmond BC</t>
  </si>
  <si>
    <t xml:space="preserve">&lt;4.71</t>
  </si>
  <si>
    <t xml:space="preserve">&lt;24.31</t>
  </si>
  <si>
    <t xml:space="preserve">SNOLAB L53</t>
  </si>
  <si>
    <t xml:space="preserve">This containes trace amounts of acid and copper</t>
  </si>
  <si>
    <t xml:space="preserve">861.5 g</t>
  </si>
  <si>
    <t xml:space="preserve">Spent Copper Etching Solution</t>
  </si>
  <si>
    <t xml:space="preserve">Etching Time: 10 minutes</t>
  </si>
  <si>
    <t xml:space="preserve">&lt;11.90</t>
  </si>
  <si>
    <t xml:space="preserve">&lt;0.54</t>
  </si>
  <si>
    <t xml:space="preserve">&lt;5.44</t>
  </si>
  <si>
    <t xml:space="preserve">&lt;0.088</t>
  </si>
  <si>
    <r>
      <rPr>
        <sz val="8"/>
        <rFont val="Bitstream Vera Serif"/>
        <family val="1"/>
        <charset val="1"/>
      </rPr>
      <t xml:space="preserve">Etching Date: April 13</t>
    </r>
    <r>
      <rPr>
        <vertAlign val="superscript"/>
        <sz val="8"/>
        <rFont val="Bitstream Vera Serif"/>
        <family val="1"/>
        <charset val="1"/>
      </rPr>
      <t xml:space="preserve">th</t>
    </r>
    <r>
      <rPr>
        <sz val="8"/>
        <rFont val="Bitstream Vera Serif"/>
        <family val="1"/>
        <charset val="1"/>
      </rPr>
      <t xml:space="preserve">, 2023</t>
    </r>
  </si>
  <si>
    <t xml:space="preserve">&lt;1.88</t>
  </si>
  <si>
    <t xml:space="preserve">&lt;1.68</t>
  </si>
  <si>
    <t xml:space="preserve">SNOLAB L54</t>
  </si>
  <si>
    <t xml:space="preserve">This contains 1% citric acid</t>
  </si>
  <si>
    <t xml:space="preserve">915.4 g</t>
  </si>
  <si>
    <t xml:space="preserve">23060704
230614
230620</t>
  </si>
  <si>
    <t xml:space="preserve">Spent Copper Passivation Solution</t>
  </si>
  <si>
    <t xml:space="preserve">Passivation Time: 5 minutes</t>
  </si>
  <si>
    <t xml:space="preserve">&lt;1.65</t>
  </si>
  <si>
    <t xml:space="preserve">&lt;2.01</t>
  </si>
  <si>
    <t xml:space="preserve">&lt;0.056</t>
  </si>
  <si>
    <t xml:space="preserve">&lt;0.029</t>
  </si>
  <si>
    <t xml:space="preserve">Etching Date: April 13th, 2023</t>
  </si>
  <si>
    <t xml:space="preserve">&lt;123.00</t>
  </si>
  <si>
    <t xml:space="preserve">&lt;0.56</t>
  </si>
  <si>
    <t xml:space="preserve">&lt;0.057</t>
  </si>
  <si>
    <t xml:space="preserve">&lt;0.68</t>
  </si>
  <si>
    <t xml:space="preserve">SNOLAB L55</t>
  </si>
  <si>
    <t xml:space="preserve">2x7x7 cm slab of low-background pure (undoped) CsI scintillator. SICCAS origin.</t>
  </si>
  <si>
    <t xml:space="preserve">470.2 g</t>
  </si>
  <si>
    <t xml:space="preserve">CsI Scintillator (undoped) for CEvN@ESS Project</t>
  </si>
  <si>
    <t xml:space="preserve">&lt;0.20</t>
  </si>
  <si>
    <t xml:space="preserve">&lt;0.45</t>
  </si>
  <si>
    <t xml:space="preserve">&lt;4.11</t>
  </si>
  <si>
    <t xml:space="preserve">210Pb</t>
  </si>
  <si>
    <t xml:space="preserve">7Be</t>
  </si>
  <si>
    <t xml:space="preserve">228Ac</t>
  </si>
  <si>
    <t xml:space="preserve">134Cs</t>
  </si>
  <si>
    <t xml:space="preserve">132Cs</t>
  </si>
  <si>
    <t xml:space="preserve">&lt;3.85</t>
  </si>
  <si>
    <t xml:space="preserve">&lt;0.39</t>
  </si>
  <si>
    <t xml:space="preserve">SNOLAB L56</t>
  </si>
  <si>
    <t xml:space="preserve">971.3 g</t>
  </si>
  <si>
    <t xml:space="preserve">23101802
23101803
231023
231024
23102401</t>
  </si>
  <si>
    <t xml:space="preserve">Sample collected on 2023-08-24</t>
  </si>
  <si>
    <t xml:space="preserve">&lt;14.12</t>
  </si>
  <si>
    <t xml:space="preserve">&lt;576.60</t>
  </si>
  <si>
    <t xml:space="preserve">SNOLAB L57</t>
  </si>
  <si>
    <t xml:space="preserve">991.3 g</t>
  </si>
  <si>
    <t xml:space="preserve">231026
23102601
231028
231029</t>
  </si>
  <si>
    <t xml:space="preserve">Sample collected on 2023-08-02 </t>
  </si>
  <si>
    <t xml:space="preserve">231030
231031
231101
231102
231103</t>
  </si>
  <si>
    <t xml:space="preserve">&lt;0.62</t>
  </si>
  <si>
    <t xml:space="preserve">&lt;0.44</t>
  </si>
  <si>
    <t xml:space="preserve">&lt;328.10</t>
  </si>
  <si>
    <t xml:space="preserve">SNOLAB L58</t>
  </si>
  <si>
    <t xml:space="preserve">1029.5 g</t>
  </si>
  <si>
    <t xml:space="preserve">Sample collected on 2023-09-09</t>
  </si>
  <si>
    <t xml:space="preserve">&lt;10.16</t>
  </si>
  <si>
    <t xml:space="preserve">&lt;0.74</t>
  </si>
  <si>
    <t xml:space="preserve">&lt;217.30</t>
  </si>
  <si>
    <t xml:space="preserve">&lt;1.18</t>
  </si>
  <si>
    <t xml:space="preserve">SNOLAB L59</t>
  </si>
  <si>
    <t xml:space="preserve">Richard Lake in City of Greater Sudbury, Ontario</t>
  </si>
  <si>
    <t xml:space="preserve">1018.9 g</t>
  </si>
  <si>
    <t xml:space="preserve">Richard Lake Water</t>
  </si>
  <si>
    <t xml:space="preserve">Sample collected on 2023-09-10</t>
  </si>
  <si>
    <t xml:space="preserve">&lt;8.69</t>
  </si>
  <si>
    <t xml:space="preserve">&lt;0.087</t>
  </si>
  <si>
    <t xml:space="preserve">&lt;0.58</t>
  </si>
  <si>
    <t xml:space="preserve">SNOLAB L60</t>
  </si>
  <si>
    <t xml:space="preserve">2x7x7 cm slab of low-background pure (undoped) CsI scintillator. AMCRYS origin.</t>
  </si>
  <si>
    <t xml:space="preserve">445.8 g</t>
  </si>
  <si>
    <t xml:space="preserve">&lt;1.26</t>
  </si>
  <si>
    <t xml:space="preserve">&lt;2.92</t>
  </si>
  <si>
    <t xml:space="preserve">Type: MC/03-70 70 20</t>
  </si>
  <si>
    <t xml:space="preserve">Serial No: 001 09.23</t>
  </si>
  <si>
    <t xml:space="preserve">&lt;1.34E4</t>
  </si>
  <si>
    <t xml:space="preserve">SNOLAB L61</t>
  </si>
  <si>
    <t xml:space="preserve">Bubble Detector Technologies BDS Tubes</t>
  </si>
  <si>
    <t xml:space="preserve">3030.6 g</t>
  </si>
  <si>
    <t xml:space="preserve">231228
240105</t>
  </si>
  <si>
    <t xml:space="preserve">BDS Tubes</t>
  </si>
  <si>
    <t xml:space="preserve">144 units</t>
  </si>
  <si>
    <t xml:space="preserve">SNOLAB L62</t>
  </si>
  <si>
    <t xml:space="preserve">Stonhard
www.stonhard.com</t>
  </si>
  <si>
    <t xml:space="preserve">118.2 g</t>
  </si>
  <si>
    <t xml:space="preserve">240419
240422</t>
  </si>
  <si>
    <t xml:space="preserve">Stonclad GS-GS4 – Pewter
Flooring</t>
  </si>
  <si>
    <t xml:space="preserve">&lt;7.10</t>
  </si>
  <si>
    <t xml:space="preserve">&lt;89.30</t>
  </si>
  <si>
    <t xml:space="preserve">SNOLAB L63</t>
  </si>
  <si>
    <t xml:space="preserve">70% Cocoa</t>
  </si>
  <si>
    <t xml:space="preserve">202.3 g</t>
  </si>
  <si>
    <t xml:space="preserve">President’s Choice Organic Dark Chocolate</t>
  </si>
  <si>
    <t xml:space="preserve">Made in Belgium</t>
  </si>
  <si>
    <t xml:space="preserve">&lt;22.83</t>
  </si>
  <si>
    <t xml:space="preserve">&lt;2857.00</t>
  </si>
  <si>
    <t xml:space="preserve">&lt;21.26</t>
  </si>
  <si>
    <t xml:space="preserve">SNOLAB L64</t>
  </si>
  <si>
    <t xml:space="preserve">Medium Grey
#32 broadcast
33NA Finish</t>
  </si>
  <si>
    <t xml:space="preserve">117.8 g</t>
  </si>
  <si>
    <t xml:space="preserve">Sikafloor 22NA PurCem</t>
  </si>
  <si>
    <t xml:space="preserve">Type: SS-0621</t>
  </si>
  <si>
    <t xml:space="preserve">&lt;4220.00</t>
  </si>
  <si>
    <t xml:space="preserve">&lt;24.25</t>
  </si>
  <si>
    <t xml:space="preserve">SNOLAB L65</t>
  </si>
  <si>
    <t xml:space="preserve">197.1 g</t>
  </si>
  <si>
    <t xml:space="preserve">Lindt White chocolate</t>
  </si>
  <si>
    <t xml:space="preserve">&lt;273.30</t>
  </si>
  <si>
    <t xml:space="preserve">&lt;2408.00</t>
  </si>
  <si>
    <t xml:space="preserve">&lt;99.11</t>
  </si>
  <si>
    <t xml:space="preserve">&lt;15.61</t>
  </si>
  <si>
    <t xml:space="preserve">SNOLAB L66</t>
  </si>
  <si>
    <t xml:space="preserve">991.1 g</t>
  </si>
  <si>
    <t xml:space="preserve">Sample collected on 2024-09-11</t>
  </si>
  <si>
    <t xml:space="preserve">&lt;13.57</t>
  </si>
  <si>
    <t xml:space="preserve">&lt;670.10</t>
  </si>
  <si>
    <t xml:space="preserve">SNOLAB L67</t>
  </si>
  <si>
    <t xml:space="preserve">1043.0 g</t>
  </si>
  <si>
    <t xml:space="preserve">Lohi Lake Water</t>
  </si>
  <si>
    <t xml:space="preserve">Sample collected on 2024-08-11</t>
  </si>
  <si>
    <t xml:space="preserve">&lt;14.51</t>
  </si>
  <si>
    <t xml:space="preserve">In Progress Sample Measurements for  the Lively Detector</t>
  </si>
  <si>
    <t xml:space="preserve">Runs in Progress:</t>
  </si>
  <si>
    <t xml:space="preserve">SNOLAB L68</t>
  </si>
  <si>
    <t xml:space="preserve">80 (d) x 20 (t) mm disc of  CsI (Na) crystal scintillator. SICCAS origin.</t>
  </si>
  <si>
    <t xml:space="preserve">451.2 g</t>
  </si>
  <si>
    <t xml:space="preserve">250402
250416</t>
  </si>
  <si>
    <t xml:space="preserve">CsI(Na) Crystal Scintillator for CEvNS@ESS Project</t>
  </si>
  <si>
    <t xml:space="preserve">&lt;1.91</t>
  </si>
  <si>
    <t xml:space="preserve">&lt;21750.00</t>
  </si>
  <si>
    <t xml:space="preserve">1..034</t>
  </si>
  <si>
    <t xml:space="preserve">SNOLAB L69</t>
  </si>
  <si>
    <t xml:space="preserve">Injection Molded Scintillator Tiles</t>
  </si>
  <si>
    <t xml:space="preserve">2068.4 g</t>
  </si>
  <si>
    <t xml:space="preserve">Injection Molded Tiles (FNAL)</t>
  </si>
  <si>
    <t xml:space="preserve">Made at FNAL</t>
  </si>
  <si>
    <t xml:space="preserve">Sample counted for Juan Estrada</t>
  </si>
  <si>
    <t xml:space="preserve">Next Sample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</si>
</sst>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mmm\ d&quot;, &quot;yyyy"/>
    <numFmt numFmtId="166" formatCode="0.000"/>
    <numFmt numFmtId="167" formatCode="0.0000"/>
    <numFmt numFmtId="168" formatCode="0.0"/>
    <numFmt numFmtId="169" formatCode="0.00"/>
    <numFmt numFmtId="170" formatCode="0"/>
    <numFmt numFmtId="171" formatCode="0.00E+00"/>
    <numFmt numFmtId="172" formatCode="[$$-1009]#,##0.00;[RED]\-[$$-1009]#,##0.00"/>
    <numFmt numFmtId="173" formatCode="0.00%"/>
  </numFmts>
  <fonts count="25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vertAlign val="superscript"/>
      <sz val="8"/>
      <name val="Bitstream Vera Serif"/>
      <family val="1"/>
      <charset val="1"/>
    </font>
    <font>
      <sz val="9"/>
      <name val="Bitstream Vera Serif"/>
      <family val="1"/>
      <charset val="1"/>
    </font>
    <font>
      <b val="true"/>
      <sz val="8"/>
      <name val="Bitstream Vera Serif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00FFFF"/>
        <bgColor rgb="FF00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3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8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8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8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8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5" xfId="0" applyFont="true" applyBorder="true" applyAlignment="true" applyProtection="true">
      <alignment horizontal="center" vertical="bottom" textRotation="0" wrapText="true" indent="0" shrinkToFit="true"/>
      <protection locked="true" hidden="false"/>
    </xf>
    <xf numFmtId="170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8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3" fillId="13" borderId="5" xfId="0" applyFont="true" applyBorder="true" applyAlignment="true" applyProtection="true">
      <alignment horizontal="center" vertical="bottom" textRotation="0" wrapText="true" indent="0" shrinkToFit="tru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8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coax/SNOLAB/cc01/cc01.html" TargetMode="External"/><Relationship Id="rId2" Type="http://schemas.openxmlformats.org/officeDocument/2006/relationships/hyperlink" Target="https://www.snolab.ca/users/services/gamma-assay/coax/SNOLAB/cc02/cc02.html" TargetMode="External"/><Relationship Id="rId3" Type="http://schemas.openxmlformats.org/officeDocument/2006/relationships/hyperlink" Target="https://www.snolab.ca/users/services/gamma-assay/coax/SNOLAB/cc03/cc03.html" TargetMode="External"/><Relationship Id="rId4" Type="http://schemas.openxmlformats.org/officeDocument/2006/relationships/hyperlink" Target="https://www.snolab.ca/users/services/gamma-assay/coax/SNOLAB/cc04/cc04.html" TargetMode="External"/><Relationship Id="rId5" Type="http://schemas.openxmlformats.org/officeDocument/2006/relationships/hyperlink" Target="https://www.snolab.ca/users/services/gamma-assay/coax/SNOLAB/cc05/cc05.html" TargetMode="External"/><Relationship Id="rId6" Type="http://schemas.openxmlformats.org/officeDocument/2006/relationships/hyperlink" Target="https://www.snolab.ca/users/services/gamma-assay/coax/SNOLAB/cc06/cc06.html" TargetMode="External"/><Relationship Id="rId7" Type="http://schemas.openxmlformats.org/officeDocument/2006/relationships/hyperlink" Target="https://www.snolab.ca/users/services/gamma-assay/coax/SNOLAB/cc07/cc07.html" TargetMode="External"/><Relationship Id="rId8" Type="http://schemas.openxmlformats.org/officeDocument/2006/relationships/hyperlink" Target="https://www.snolab.ca/users/services/gamma-assay/coax/SNOLAB/cc08/cc08.html" TargetMode="External"/><Relationship Id="rId9" Type="http://schemas.openxmlformats.org/officeDocument/2006/relationships/hyperlink" Target="https://www.snolab.ca/users/services/gamma-assay/coax/SNOLAB/cc09/cc09.html" TargetMode="External"/><Relationship Id="rId10" Type="http://schemas.openxmlformats.org/officeDocument/2006/relationships/hyperlink" Target="https://www.snolab.ca/users/services/gamma-assay/coax/SNOLAB/cc10/cc10.html" TargetMode="External"/><Relationship Id="rId11" Type="http://schemas.openxmlformats.org/officeDocument/2006/relationships/hyperlink" Target="https://www.snolab.ca/users/services/gamma-assay/coax/SNOLAB/cc11/cc11.html" TargetMode="External"/><Relationship Id="rId12" Type="http://schemas.openxmlformats.org/officeDocument/2006/relationships/hyperlink" Target="https://www.snolab.ca/users/services/gamma-assay/coax/SNOLAB/cc12/cc12.html" TargetMode="External"/><Relationship Id="rId13" Type="http://schemas.openxmlformats.org/officeDocument/2006/relationships/hyperlink" Target="https://www.snolab.ca/users/services/gamma-assay/coax/SNOLAB/cc13/cc13.html" TargetMode="External"/><Relationship Id="rId14" Type="http://schemas.openxmlformats.org/officeDocument/2006/relationships/hyperlink" Target="https://www.snolab.ca/users/services/gamma-assay/coax/SNOLAB/cc14/cc14.html" TargetMode="External"/><Relationship Id="rId15" Type="http://schemas.openxmlformats.org/officeDocument/2006/relationships/hyperlink" Target="https://www.snolab.ca/users/services/gamma-assay/coax/SNOLAB/cc15/cc15.html" TargetMode="External"/><Relationship Id="rId16" Type="http://schemas.openxmlformats.org/officeDocument/2006/relationships/hyperlink" Target="https://www.snolab.ca/users/services/gamma-assay/coax/SNOLAB/cc16/cc16.html" TargetMode="External"/><Relationship Id="rId17" Type="http://schemas.openxmlformats.org/officeDocument/2006/relationships/hyperlink" Target="https://www.snolab.ca/users/services/gamma-assay/coax/SNOLAB/cc17/cc17.html" TargetMode="External"/><Relationship Id="rId18" Type="http://schemas.openxmlformats.org/officeDocument/2006/relationships/hyperlink" Target="https://www.snolab.ca/users/services/gamma-assay/coax/SNOLAB/cc18/cc18.html" TargetMode="External"/><Relationship Id="rId19" Type="http://schemas.openxmlformats.org/officeDocument/2006/relationships/hyperlink" Target="https://www.snolab.ca/users/services/gamma-assay/coax/SNOLAB/cc19/cc19.html" TargetMode="External"/><Relationship Id="rId20" Type="http://schemas.openxmlformats.org/officeDocument/2006/relationships/hyperlink" Target="https://www.snolab.ca/users/services/gamma-assay/coax/SNOLAB/cc20/cc20.html" TargetMode="External"/><Relationship Id="rId21" Type="http://schemas.openxmlformats.org/officeDocument/2006/relationships/hyperlink" Target="https://www.snolab.ca/users/services/gamma-assay/coax/SNOLAB/cc21/cc21.html" TargetMode="External"/><Relationship Id="rId22" Type="http://schemas.openxmlformats.org/officeDocument/2006/relationships/hyperlink" Target="https://www.snolab.ca/users/services/gamma-assay/coax/SNOLAB/cc22/cc22.html" TargetMode="External"/><Relationship Id="rId23" Type="http://schemas.openxmlformats.org/officeDocument/2006/relationships/hyperlink" Target="https://www.snolab.ca/users/services/gamma-assay/coax/SNOLAB/cc23/cc23.html" TargetMode="External"/><Relationship Id="rId24" Type="http://schemas.openxmlformats.org/officeDocument/2006/relationships/hyperlink" Target="https://www.snolab.ca/users/services/gamma-assay/coax/SNOLAB/cc24/cc24.html" TargetMode="External"/><Relationship Id="rId25" Type="http://schemas.openxmlformats.org/officeDocument/2006/relationships/hyperlink" Target="https://www.snolab.ca/users/services/gamma-assay/coax/SNOLAB/cc25/cc25.html" TargetMode="External"/><Relationship Id="rId26" Type="http://schemas.openxmlformats.org/officeDocument/2006/relationships/hyperlink" Target="https://www.snolab.ca/users/services/gamma-assay/coax/SNOLAB/cc26/cc26.html" TargetMode="External"/><Relationship Id="rId27" Type="http://schemas.openxmlformats.org/officeDocument/2006/relationships/hyperlink" Target="https://www.snolab.ca/users/services/gamma-assay/coax/SNOLAB/cc27/cc27.html" TargetMode="External"/><Relationship Id="rId28" Type="http://schemas.openxmlformats.org/officeDocument/2006/relationships/hyperlink" Target="https://www.snolab.ca/users/services/gamma-assay/coax/SNOLAB/cc28/cc28.html" TargetMode="External"/><Relationship Id="rId29" Type="http://schemas.openxmlformats.org/officeDocument/2006/relationships/hyperlink" Target="https://www.snolab.ca/users/services/gamma-assay/coax/SNOLAB/cc29/cc29.html" TargetMode="External"/><Relationship Id="rId30" Type="http://schemas.openxmlformats.org/officeDocument/2006/relationships/hyperlink" Target="https://www.snolab.ca/users/services/gamma-assay/coax/SNOLAB/cc30/cc30.html" TargetMode="External"/><Relationship Id="rId31" Type="http://schemas.openxmlformats.org/officeDocument/2006/relationships/hyperlink" Target="https://www.snolab.ca/users/services/gamma-assay/coax/SNOLAB/cc31/cc31.html" TargetMode="External"/><Relationship Id="rId32" Type="http://schemas.openxmlformats.org/officeDocument/2006/relationships/hyperlink" Target="https://www.snolab.ca/users/services/gamma-assay/coax/SNOLAB/cc32/cc32.html" TargetMode="External"/><Relationship Id="rId33" Type="http://schemas.openxmlformats.org/officeDocument/2006/relationships/hyperlink" Target="https://www.snolab.ca/users/services/gamma-assay/coax/SNOLAB/cc33/cc33.html" TargetMode="External"/><Relationship Id="rId34" Type="http://schemas.openxmlformats.org/officeDocument/2006/relationships/hyperlink" Target="https://www.snolab.ca/users/services/gamma-assay/coax/SNOLAB/cc34/cc34.html" TargetMode="External"/><Relationship Id="rId35" Type="http://schemas.openxmlformats.org/officeDocument/2006/relationships/hyperlink" Target="https://www.snolab.ca/users/services/gamma-assay/coax/SNOLAB/cc35/cc35.html" TargetMode="External"/><Relationship Id="rId36" Type="http://schemas.openxmlformats.org/officeDocument/2006/relationships/hyperlink" Target="https://www.snolab.ca/users/services/gamma-assay/coax/SNOLAB/cc36/cc36.html" TargetMode="External"/><Relationship Id="rId37" Type="http://schemas.openxmlformats.org/officeDocument/2006/relationships/hyperlink" Target="https://www.snolab.ca/users/services/gamma-assay/coax/SNOLAB/cc37/cc37.html" TargetMode="External"/><Relationship Id="rId38" Type="http://schemas.openxmlformats.org/officeDocument/2006/relationships/hyperlink" Target="https://www.snolab.ca/users/services/gamma-assay/coax/SNOLAB/cc38/cc38.html" TargetMode="External"/><Relationship Id="rId39" Type="http://schemas.openxmlformats.org/officeDocument/2006/relationships/hyperlink" Target="https://www.snolab.ca/users/services/gamma-assay/coax/SNOLAB/cc39/cc39.html" TargetMode="External"/><Relationship Id="rId40" Type="http://schemas.openxmlformats.org/officeDocument/2006/relationships/hyperlink" Target="https://www.snolab.ca/users/services/gamma-assay/coax/SNOLAB/cc40/cc40.html" TargetMode="External"/><Relationship Id="rId41" Type="http://schemas.openxmlformats.org/officeDocument/2006/relationships/hyperlink" Target="https://www.snolab.ca/users/services/gamma-assay/coax/SNOLAB/cc41/cc41.html" TargetMode="External"/><Relationship Id="rId42" Type="http://schemas.openxmlformats.org/officeDocument/2006/relationships/hyperlink" Target="https://www.snolab.ca/users/services/gamma-assay/coax/SNOLAB/cc42/cc42.html" TargetMode="External"/><Relationship Id="rId43" Type="http://schemas.openxmlformats.org/officeDocument/2006/relationships/hyperlink" Target="https://www.snolab.ca/users/services/gamma-assay/coax/SNOLAB/cc43/cc43.html" TargetMode="External"/><Relationship Id="rId44" Type="http://schemas.openxmlformats.org/officeDocument/2006/relationships/hyperlink" Target="https://www.snolab.ca/users/services/gamma-assay/coax/SNOLAB/cc44/cc44.html" TargetMode="External"/><Relationship Id="rId45" Type="http://schemas.openxmlformats.org/officeDocument/2006/relationships/hyperlink" Target="https://www.snolab.ca/users/services/gamma-assay/coax/SNOLAB/cc45/cc45.html" TargetMode="External"/><Relationship Id="rId46" Type="http://schemas.openxmlformats.org/officeDocument/2006/relationships/hyperlink" Target="https://www.snolab.ca/users/services/gamma-assay/coax/SNOLAB/cc46/cc46.html" TargetMode="External"/><Relationship Id="rId47" Type="http://schemas.openxmlformats.org/officeDocument/2006/relationships/hyperlink" Target="https://www.snolab.ca/users/services/gamma-assay/coax/SNOLAB/cc47/cc47.html" TargetMode="External"/><Relationship Id="rId48" Type="http://schemas.openxmlformats.org/officeDocument/2006/relationships/hyperlink" Target="https://www.snolab.ca/users/services/gamma-assay/coax/SNOLAB/cc48/cc48.html" TargetMode="External"/><Relationship Id="rId49" Type="http://schemas.openxmlformats.org/officeDocument/2006/relationships/hyperlink" Target="https://www.snolab.ca/users/services/gamma-assay/coax/SNOLAB/cc49/cc49.html" TargetMode="External"/><Relationship Id="rId50" Type="http://schemas.openxmlformats.org/officeDocument/2006/relationships/hyperlink" Target="https://www.snolab.ca/users/services/gamma-assay/coax/SNOLAB/cc50/cc50.html" TargetMode="External"/><Relationship Id="rId51" Type="http://schemas.openxmlformats.org/officeDocument/2006/relationships/hyperlink" Target="https://www.snolab.ca/users/services/gamma-assay/coax/SNOLAB/cc51/cc51.html" TargetMode="External"/><Relationship Id="rId52" Type="http://schemas.openxmlformats.org/officeDocument/2006/relationships/hyperlink" Target="https://www.snolab.ca/users/services/gamma-assay/coax/SNOLAB/cc52/cc52.html" TargetMode="External"/><Relationship Id="rId53" Type="http://schemas.openxmlformats.org/officeDocument/2006/relationships/hyperlink" Target="https://www.snolab.ca/users/services/gamma-assay/coax/SNOLAB/cc53/cc53.html" TargetMode="External"/><Relationship Id="rId54" Type="http://schemas.openxmlformats.org/officeDocument/2006/relationships/hyperlink" Target="https://www.snolab.ca/users/services/gamma-assay/coax/SNOLAB/cc54/cc54.html" TargetMode="External"/><Relationship Id="rId55" Type="http://schemas.openxmlformats.org/officeDocument/2006/relationships/hyperlink" Target="https://www.snolab.ca/users/services/gamma-assay/coax/SNOLAB/cc55/cc55.html" TargetMode="External"/><Relationship Id="rId56" Type="http://schemas.openxmlformats.org/officeDocument/2006/relationships/hyperlink" Target="https://www.snolab.ca/users/services/gamma-assay/coax/SNOLAB/cc56/cc56.html" TargetMode="External"/><Relationship Id="rId57" Type="http://schemas.openxmlformats.org/officeDocument/2006/relationships/hyperlink" Target="https://www.snolab.ca/users/services/gamma-assay/coax/SNOLAB/cc57/cc57.html" TargetMode="External"/><Relationship Id="rId58" Type="http://schemas.openxmlformats.org/officeDocument/2006/relationships/hyperlink" Target="https://www.snolab.ca/users/services/gamma-assay/coax/SNOLAB/cc58/cc58.html" TargetMode="External"/><Relationship Id="rId59" Type="http://schemas.openxmlformats.org/officeDocument/2006/relationships/hyperlink" Target="https://www.snolab.ca/users/services/gamma-assay/coax/SNOLAB/cc58/cc58.html" TargetMode="External"/><Relationship Id="rId60" Type="http://schemas.openxmlformats.org/officeDocument/2006/relationships/hyperlink" Target="https://www.snolab.ca/users/services/gamma-assay/coax/SNOLAB/cc60/cc60.html" TargetMode="External"/><Relationship Id="rId61" Type="http://schemas.openxmlformats.org/officeDocument/2006/relationships/hyperlink" Target="https://www.snolab.ca/users/services/gamma-assay/coax/SNOLAB/cc61/cc61.html" TargetMode="External"/><Relationship Id="rId62" Type="http://schemas.openxmlformats.org/officeDocument/2006/relationships/hyperlink" Target="https://www.snolab.ca/users/services/gamma-assay/coax/SNOLAB/cc62/cc62.html" TargetMode="External"/><Relationship Id="rId63" Type="http://schemas.openxmlformats.org/officeDocument/2006/relationships/hyperlink" Target="http://www.stonhard.com/" TargetMode="External"/><Relationship Id="rId64" Type="http://schemas.openxmlformats.org/officeDocument/2006/relationships/hyperlink" Target="https://www.snolab.ca/users/services/gamma-assay/coax/SNOLAB/cc63/cc63.html" TargetMode="External"/><Relationship Id="rId65" Type="http://schemas.openxmlformats.org/officeDocument/2006/relationships/hyperlink" Target="https://www.snolab.ca/users/services/gamma-assay/coax/SNOLAB/cc64/cc64.html" TargetMode="External"/><Relationship Id="rId66" Type="http://schemas.openxmlformats.org/officeDocument/2006/relationships/hyperlink" Target="https://www.snolab.ca/users/services/gamma-assay/coax/SNOLAB/cc65/cc65.html" TargetMode="External"/><Relationship Id="rId67" Type="http://schemas.openxmlformats.org/officeDocument/2006/relationships/hyperlink" Target="https://www.snolab.ca/users/services/gamma-assay/coax/SNOLAB/cc66/cc66.html" TargetMode="External"/><Relationship Id="rId68" Type="http://schemas.openxmlformats.org/officeDocument/2006/relationships/hyperlink" Target="https://www.snolab.ca/users/services/gamma-assay/coax/SNOLAB/cc67/cc67.html" TargetMode="External"/><Relationship Id="rId69" Type="http://schemas.openxmlformats.org/officeDocument/2006/relationships/hyperlink" Target="https://www.snolab.ca/users/services/gamma-assay/coax/SNOLAB/cc68/cc68.html" TargetMode="External"/><Relationship Id="rId70" Type="http://schemas.openxmlformats.org/officeDocument/2006/relationships/hyperlink" Target="https://www.snolab.ca/users/services/gamma-assay/coax/SNOLAB/cc69/cc69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65572"/>
  <sheetViews>
    <sheetView showFormulas="false" showGridLines="true" showRowColHeaders="true" showZeros="true" rightToLeft="false" tabSelected="true" showOutlineSymbols="true" defaultGridColor="true" view="normal" topLeftCell="A437" colorId="64" zoomScale="95" zoomScaleNormal="95" zoomScalePageLayoutView="100" workbookViewId="0">
      <selection pane="topLeft" activeCell="I443" activeCellId="0" sqref="I443"/>
    </sheetView>
  </sheetViews>
  <sheetFormatPr defaultColWidth="9.3515625" defaultRowHeight="14.1" customHeight="true" zeroHeight="false" outlineLevelRow="0" outlineLevelCol="0"/>
  <cols>
    <col collapsed="false" customWidth="true" hidden="false" outlineLevel="0" max="2" min="1" style="1" width="13.34"/>
    <col collapsed="false" customWidth="true" hidden="false" outlineLevel="0" max="3" min="3" style="1" width="7.34"/>
    <col collapsed="false" customWidth="true" hidden="false" outlineLevel="0" max="4" min="4" style="1" width="8.34"/>
    <col collapsed="false" customWidth="true" hidden="false" outlineLevel="0" max="5" min="5" style="1" width="10.34"/>
    <col collapsed="false" customWidth="true" hidden="false" outlineLevel="0" max="6" min="6" style="2" width="10.34"/>
    <col collapsed="false" customWidth="true" hidden="false" outlineLevel="0" max="7" min="7" style="1" width="10.34"/>
    <col collapsed="false" customWidth="true" hidden="false" outlineLevel="0" max="8" min="8" style="1" width="11.48"/>
    <col collapsed="false" customWidth="true" hidden="false" outlineLevel="0" max="9" min="9" style="1" width="8.34"/>
    <col collapsed="false" customWidth="false" hidden="false" outlineLevel="0" max="12" min="10" style="1" width="9.34"/>
    <col collapsed="false" customWidth="true" hidden="false" outlineLevel="0" max="13" min="13" style="1" width="8.34"/>
    <col collapsed="false" customWidth="false" hidden="false" outlineLevel="0" max="14" min="14" style="1" width="9.34"/>
    <col collapsed="false" customWidth="true" hidden="false" outlineLevel="0" max="15" min="15" style="1" width="5.34"/>
    <col collapsed="false" customWidth="true" hidden="false" outlineLevel="0" max="16" min="16" style="1" width="8.34"/>
    <col collapsed="false" customWidth="false" hidden="false" outlineLevel="0" max="17" min="17" style="1" width="9.34"/>
    <col collapsed="false" customWidth="true" hidden="false" outlineLevel="0" max="18" min="18" style="1" width="6.34"/>
    <col collapsed="false" customWidth="true" hidden="false" outlineLevel="0" max="19" min="19" style="1" width="8.34"/>
    <col collapsed="false" customWidth="true" hidden="false" outlineLevel="0" max="20" min="20" style="1" width="10.34"/>
    <col collapsed="false" customWidth="true" hidden="false" outlineLevel="0" max="21" min="21" style="1" width="5.34"/>
    <col collapsed="false" customWidth="false" hidden="false" outlineLevel="0" max="23" min="22" style="1" width="9.34"/>
    <col collapsed="false" customWidth="true" hidden="false" outlineLevel="0" max="24" min="24" style="1" width="5.34"/>
    <col collapsed="false" customWidth="true" hidden="false" outlineLevel="0" max="25" min="25" style="1" width="8.34"/>
    <col collapsed="false" customWidth="false" hidden="false" outlineLevel="0" max="26" min="26" style="1" width="9.34"/>
    <col collapsed="false" customWidth="true" hidden="false" outlineLevel="0" max="27" min="27" style="1" width="5.34"/>
    <col collapsed="false" customWidth="true" hidden="false" outlineLevel="0" max="28" min="28" style="1" width="8.34"/>
    <col collapsed="false" customWidth="true" hidden="false" outlineLevel="0" max="29" min="29" style="1" width="6.34"/>
    <col collapsed="false" customWidth="true" hidden="false" outlineLevel="0" max="30" min="30" style="1" width="3.34"/>
    <col collapsed="false" customWidth="true" hidden="false" outlineLevel="0" max="31" min="31" style="1" width="6.34"/>
    <col collapsed="false" customWidth="false" hidden="false" outlineLevel="0" max="257" min="32" style="3" width="9.34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8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8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8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8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28.8" hidden="false" customHeight="true" outlineLevel="0" collapsed="false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customFormat="false" ht="28.8" hidden="false" customHeight="true" outlineLevel="0" collapsed="false">
      <c r="A12" s="14" t="s">
        <v>21</v>
      </c>
      <c r="B12" s="14" t="s">
        <v>22</v>
      </c>
      <c r="C12" s="14" t="s">
        <v>23</v>
      </c>
      <c r="D12" s="14" t="s">
        <v>24</v>
      </c>
      <c r="E12" s="14" t="s">
        <v>25</v>
      </c>
      <c r="F12" s="15" t="s">
        <v>26</v>
      </c>
      <c r="G12" s="14"/>
      <c r="H12" s="16"/>
      <c r="I12" s="17"/>
      <c r="J12" s="18"/>
      <c r="K12" s="16"/>
      <c r="L12" s="17"/>
      <c r="M12" s="18"/>
      <c r="N12" s="16"/>
      <c r="O12" s="17"/>
      <c r="P12" s="18"/>
      <c r="Q12" s="16"/>
      <c r="R12" s="17"/>
      <c r="S12" s="18"/>
      <c r="T12" s="19"/>
      <c r="U12" s="17"/>
      <c r="V12" s="18"/>
      <c r="W12" s="16"/>
      <c r="X12" s="17"/>
      <c r="Y12" s="18"/>
      <c r="Z12" s="16"/>
      <c r="AA12" s="17"/>
      <c r="AB12" s="18"/>
      <c r="AC12" s="20"/>
      <c r="AD12" s="20"/>
      <c r="AE12" s="20"/>
    </row>
    <row r="13" customFormat="false" ht="24.8" hidden="false" customHeight="true" outlineLevel="0" collapsed="false">
      <c r="A13" s="21" t="s">
        <v>27</v>
      </c>
      <c r="B13" s="21"/>
      <c r="C13" s="21"/>
      <c r="D13" s="22" t="n">
        <v>171.327</v>
      </c>
      <c r="E13" s="22"/>
      <c r="F13" s="23" t="n">
        <v>43553</v>
      </c>
      <c r="G13" s="24" t="s">
        <v>28</v>
      </c>
      <c r="H13" s="25"/>
      <c r="I13" s="26" t="s">
        <v>29</v>
      </c>
      <c r="J13" s="27"/>
      <c r="K13" s="25"/>
      <c r="L13" s="26" t="s">
        <v>30</v>
      </c>
      <c r="M13" s="27"/>
      <c r="N13" s="25"/>
      <c r="O13" s="26" t="s">
        <v>31</v>
      </c>
      <c r="P13" s="27"/>
      <c r="Q13" s="25"/>
      <c r="R13" s="26" t="s">
        <v>32</v>
      </c>
      <c r="S13" s="27"/>
      <c r="T13" s="28"/>
      <c r="U13" s="26" t="s">
        <v>33</v>
      </c>
      <c r="V13" s="27"/>
      <c r="W13" s="25"/>
      <c r="X13" s="26" t="s">
        <v>34</v>
      </c>
      <c r="Y13" s="27"/>
      <c r="Z13" s="29"/>
      <c r="AA13" s="30" t="s">
        <v>35</v>
      </c>
      <c r="AB13" s="31"/>
      <c r="AC13" s="32" t="s">
        <v>36</v>
      </c>
      <c r="AD13" s="32"/>
      <c r="AE13" s="32"/>
    </row>
    <row r="14" customFormat="false" ht="24.8" hidden="false" customHeight="true" outlineLevel="0" collapsed="false">
      <c r="A14" s="33" t="s">
        <v>37</v>
      </c>
      <c r="B14" s="33"/>
      <c r="C14" s="34"/>
      <c r="D14" s="35"/>
      <c r="E14" s="35"/>
      <c r="F14" s="36" t="n">
        <v>43850</v>
      </c>
      <c r="G14" s="24" t="s">
        <v>38</v>
      </c>
      <c r="H14" s="37" t="n">
        <v>1.201</v>
      </c>
      <c r="I14" s="38" t="s">
        <v>39</v>
      </c>
      <c r="J14" s="39" t="n">
        <v>0.05343</v>
      </c>
      <c r="K14" s="40" t="n">
        <v>2.575</v>
      </c>
      <c r="L14" s="41" t="s">
        <v>39</v>
      </c>
      <c r="M14" s="42" t="n">
        <v>0.4039</v>
      </c>
      <c r="N14" s="37" t="n">
        <v>0.1098</v>
      </c>
      <c r="O14" s="38" t="s">
        <v>39</v>
      </c>
      <c r="P14" s="39" t="n">
        <v>0.01524</v>
      </c>
      <c r="Q14" s="37" t="n">
        <v>1.074</v>
      </c>
      <c r="R14" s="38" t="s">
        <v>39</v>
      </c>
      <c r="S14" s="39" t="n">
        <v>0.0584</v>
      </c>
      <c r="T14" s="40" t="n">
        <v>4.9686</v>
      </c>
      <c r="U14" s="41" t="s">
        <v>39</v>
      </c>
      <c r="V14" s="42" t="n">
        <v>0.4517</v>
      </c>
      <c r="W14" s="37" t="n">
        <v>0.0235</v>
      </c>
      <c r="X14" s="38" t="s">
        <v>39</v>
      </c>
      <c r="Y14" s="39" t="n">
        <v>0.0214</v>
      </c>
      <c r="Z14" s="37" t="n">
        <v>0.1177</v>
      </c>
      <c r="AA14" s="38" t="s">
        <v>39</v>
      </c>
      <c r="AB14" s="39" t="n">
        <v>0.01765</v>
      </c>
      <c r="AC14" s="43"/>
      <c r="AD14" s="43"/>
      <c r="AE14" s="43"/>
    </row>
    <row r="15" customFormat="false" ht="18.25" hidden="false" customHeight="true" outlineLevel="0" collapsed="false">
      <c r="A15" s="44"/>
      <c r="B15" s="33"/>
      <c r="C15" s="33"/>
      <c r="D15" s="33"/>
      <c r="E15" s="33"/>
      <c r="F15" s="36"/>
      <c r="G15" s="24"/>
      <c r="H15" s="45"/>
      <c r="I15" s="41"/>
      <c r="J15" s="46"/>
      <c r="K15" s="45"/>
      <c r="L15" s="41"/>
      <c r="M15" s="46"/>
      <c r="N15" s="45"/>
      <c r="O15" s="41"/>
      <c r="P15" s="46"/>
      <c r="Q15" s="45"/>
      <c r="R15" s="41"/>
      <c r="S15" s="46"/>
      <c r="T15" s="45"/>
      <c r="U15" s="41"/>
      <c r="V15" s="46"/>
      <c r="W15" s="45"/>
      <c r="X15" s="41"/>
      <c r="Y15" s="46"/>
      <c r="Z15" s="45"/>
      <c r="AA15" s="41"/>
      <c r="AB15" s="46"/>
      <c r="AC15" s="47"/>
      <c r="AD15" s="41"/>
      <c r="AE15" s="48"/>
    </row>
    <row r="16" customFormat="false" ht="18.25" hidden="false" customHeight="true" outlineLevel="0" collapsed="false">
      <c r="A16" s="33"/>
      <c r="B16" s="33"/>
      <c r="C16" s="49"/>
      <c r="D16" s="33"/>
      <c r="E16" s="33"/>
      <c r="F16" s="36"/>
      <c r="G16" s="24" t="s">
        <v>28</v>
      </c>
      <c r="H16" s="50" t="s">
        <v>40</v>
      </c>
      <c r="I16" s="50"/>
      <c r="J16" s="50"/>
      <c r="K16" s="25"/>
      <c r="L16" s="26" t="s">
        <v>41</v>
      </c>
      <c r="M16" s="27"/>
      <c r="N16" s="51"/>
      <c r="O16" s="26" t="s">
        <v>42</v>
      </c>
      <c r="P16" s="52"/>
      <c r="Q16" s="51"/>
      <c r="R16" s="26" t="s">
        <v>43</v>
      </c>
      <c r="S16" s="52"/>
      <c r="T16" s="28"/>
      <c r="U16" s="26" t="s">
        <v>44</v>
      </c>
      <c r="V16" s="53"/>
      <c r="W16" s="28"/>
      <c r="X16" s="26"/>
      <c r="Y16" s="53"/>
      <c r="Z16" s="28"/>
      <c r="AA16" s="26"/>
      <c r="AB16" s="53"/>
      <c r="AC16" s="25"/>
      <c r="AD16" s="26"/>
      <c r="AE16" s="27"/>
    </row>
    <row r="17" customFormat="false" ht="18.25" hidden="false" customHeight="true" outlineLevel="0" collapsed="false">
      <c r="A17" s="33"/>
      <c r="B17" s="33"/>
      <c r="C17" s="49"/>
      <c r="D17" s="33"/>
      <c r="E17" s="33"/>
      <c r="F17" s="36"/>
      <c r="G17" s="24" t="s">
        <v>38</v>
      </c>
      <c r="H17" s="40" t="n">
        <v>289.25</v>
      </c>
      <c r="I17" s="41" t="s">
        <v>39</v>
      </c>
      <c r="J17" s="42" t="n">
        <v>31.53</v>
      </c>
      <c r="K17" s="54" t="s">
        <v>45</v>
      </c>
      <c r="L17" s="38"/>
      <c r="M17" s="39"/>
      <c r="N17" s="37" t="n">
        <v>0.0235</v>
      </c>
      <c r="O17" s="41" t="s">
        <v>39</v>
      </c>
      <c r="P17" s="39" t="n">
        <v>0.021</v>
      </c>
      <c r="Q17" s="37" t="n">
        <v>1.305</v>
      </c>
      <c r="R17" s="38" t="s">
        <v>39</v>
      </c>
      <c r="S17" s="39" t="n">
        <v>0.09911</v>
      </c>
      <c r="T17" s="55" t="s">
        <v>46</v>
      </c>
      <c r="U17" s="56"/>
      <c r="V17" s="42"/>
      <c r="W17" s="45"/>
      <c r="X17" s="41"/>
      <c r="Y17" s="46"/>
      <c r="Z17" s="45"/>
      <c r="AA17" s="41"/>
      <c r="AB17" s="46"/>
      <c r="AC17" s="47"/>
      <c r="AD17" s="41"/>
      <c r="AE17" s="48"/>
    </row>
    <row r="18" customFormat="false" ht="18.25" hidden="false" customHeight="true" outlineLevel="0" collapsed="false">
      <c r="A18" s="57"/>
      <c r="B18" s="57"/>
      <c r="C18" s="58"/>
      <c r="D18" s="57"/>
      <c r="E18" s="57"/>
      <c r="F18" s="59"/>
      <c r="G18" s="24"/>
      <c r="H18" s="60"/>
      <c r="I18" s="41"/>
      <c r="J18" s="61"/>
      <c r="K18" s="60"/>
      <c r="L18" s="56"/>
      <c r="M18" s="61"/>
      <c r="N18" s="37"/>
      <c r="O18" s="41"/>
      <c r="P18" s="39"/>
      <c r="Q18" s="40"/>
      <c r="R18" s="56"/>
      <c r="S18" s="42"/>
      <c r="T18" s="40"/>
      <c r="U18" s="56"/>
      <c r="V18" s="42"/>
      <c r="W18" s="45"/>
      <c r="X18" s="41"/>
      <c r="Y18" s="46"/>
      <c r="Z18" s="45"/>
      <c r="AA18" s="41"/>
      <c r="AB18" s="46"/>
      <c r="AC18" s="47"/>
      <c r="AD18" s="41"/>
      <c r="AE18" s="48"/>
    </row>
    <row r="19" customFormat="false" ht="37.2" hidden="false" customHeight="true" outlineLevel="0" collapsed="false">
      <c r="A19" s="62" t="s">
        <v>47</v>
      </c>
      <c r="B19" s="62"/>
      <c r="C19" s="62"/>
      <c r="D19" s="63" t="n">
        <v>55.461</v>
      </c>
      <c r="E19" s="64" t="s">
        <v>48</v>
      </c>
      <c r="F19" s="65" t="n">
        <v>43914</v>
      </c>
      <c r="G19" s="66" t="s">
        <v>28</v>
      </c>
      <c r="H19" s="25"/>
      <c r="I19" s="26" t="s">
        <v>29</v>
      </c>
      <c r="J19" s="27"/>
      <c r="K19" s="25"/>
      <c r="L19" s="26" t="s">
        <v>30</v>
      </c>
      <c r="M19" s="27"/>
      <c r="N19" s="25"/>
      <c r="O19" s="26" t="s">
        <v>31</v>
      </c>
      <c r="P19" s="27"/>
      <c r="Q19" s="25"/>
      <c r="R19" s="26" t="s">
        <v>32</v>
      </c>
      <c r="S19" s="27"/>
      <c r="T19" s="28"/>
      <c r="U19" s="26" t="s">
        <v>33</v>
      </c>
      <c r="V19" s="27"/>
      <c r="W19" s="25"/>
      <c r="X19" s="26" t="s">
        <v>34</v>
      </c>
      <c r="Y19" s="27"/>
      <c r="Z19" s="29"/>
      <c r="AA19" s="30" t="s">
        <v>35</v>
      </c>
      <c r="AB19" s="31"/>
      <c r="AC19" s="32" t="s">
        <v>36</v>
      </c>
      <c r="AD19" s="32"/>
      <c r="AE19" s="32"/>
    </row>
    <row r="20" customFormat="false" ht="37.2" hidden="false" customHeight="true" outlineLevel="0" collapsed="false">
      <c r="A20" s="67" t="s">
        <v>37</v>
      </c>
      <c r="B20" s="67"/>
      <c r="C20" s="68"/>
      <c r="D20" s="69"/>
      <c r="E20" s="69"/>
      <c r="F20" s="70" t="n">
        <v>43970</v>
      </c>
      <c r="G20" s="66" t="s">
        <v>38</v>
      </c>
      <c r="H20" s="71" t="n">
        <v>1.243</v>
      </c>
      <c r="I20" s="72" t="s">
        <v>39</v>
      </c>
      <c r="J20" s="73" t="n">
        <v>0.083</v>
      </c>
      <c r="K20" s="74" t="n">
        <v>3.017</v>
      </c>
      <c r="L20" s="75" t="s">
        <v>39</v>
      </c>
      <c r="M20" s="76" t="n">
        <v>0.8641</v>
      </c>
      <c r="N20" s="71" t="n">
        <v>0.161</v>
      </c>
      <c r="O20" s="72" t="s">
        <v>39</v>
      </c>
      <c r="P20" s="73" t="n">
        <v>0.0288</v>
      </c>
      <c r="Q20" s="74" t="n">
        <v>1.381</v>
      </c>
      <c r="R20" s="77" t="s">
        <v>39</v>
      </c>
      <c r="S20" s="76" t="n">
        <v>0.09954</v>
      </c>
      <c r="T20" s="74" t="n">
        <v>8.3492</v>
      </c>
      <c r="U20" s="75" t="s">
        <v>39</v>
      </c>
      <c r="V20" s="76" t="n">
        <v>0.944</v>
      </c>
      <c r="W20" s="78" t="s">
        <v>49</v>
      </c>
      <c r="X20" s="72"/>
      <c r="Y20" s="73"/>
      <c r="Z20" s="71" t="n">
        <v>0.111</v>
      </c>
      <c r="AA20" s="72" t="s">
        <v>39</v>
      </c>
      <c r="AB20" s="73" t="n">
        <v>0.03093</v>
      </c>
      <c r="AC20" s="79"/>
      <c r="AD20" s="79"/>
      <c r="AE20" s="79"/>
    </row>
    <row r="21" customFormat="false" ht="29.05" hidden="false" customHeight="true" outlineLevel="0" collapsed="false">
      <c r="A21" s="80"/>
      <c r="B21" s="67"/>
      <c r="C21" s="67"/>
      <c r="D21" s="67"/>
      <c r="E21" s="67"/>
      <c r="F21" s="70"/>
      <c r="G21" s="66"/>
      <c r="H21" s="81"/>
      <c r="I21" s="75"/>
      <c r="J21" s="82"/>
      <c r="K21" s="81"/>
      <c r="L21" s="75"/>
      <c r="M21" s="82"/>
      <c r="N21" s="81"/>
      <c r="O21" s="75"/>
      <c r="P21" s="82"/>
      <c r="Q21" s="81"/>
      <c r="R21" s="75"/>
      <c r="S21" s="82"/>
      <c r="T21" s="81"/>
      <c r="U21" s="75"/>
      <c r="V21" s="82"/>
      <c r="W21" s="81"/>
      <c r="X21" s="75"/>
      <c r="Y21" s="82"/>
      <c r="Z21" s="81"/>
      <c r="AA21" s="75"/>
      <c r="AB21" s="82"/>
      <c r="AC21" s="83"/>
      <c r="AD21" s="75"/>
      <c r="AE21" s="84"/>
    </row>
    <row r="22" customFormat="false" ht="29.05" hidden="false" customHeight="true" outlineLevel="0" collapsed="false">
      <c r="A22" s="67"/>
      <c r="B22" s="67"/>
      <c r="C22" s="85"/>
      <c r="D22" s="67"/>
      <c r="E22" s="67"/>
      <c r="F22" s="70"/>
      <c r="G22" s="66" t="s">
        <v>28</v>
      </c>
      <c r="H22" s="50" t="s">
        <v>40</v>
      </c>
      <c r="I22" s="50"/>
      <c r="J22" s="50"/>
      <c r="K22" s="25"/>
      <c r="L22" s="26" t="s">
        <v>41</v>
      </c>
      <c r="M22" s="27"/>
      <c r="N22" s="51"/>
      <c r="O22" s="26" t="s">
        <v>42</v>
      </c>
      <c r="P22" s="52"/>
      <c r="Q22" s="51"/>
      <c r="R22" s="26" t="s">
        <v>43</v>
      </c>
      <c r="S22" s="52"/>
      <c r="T22" s="28"/>
      <c r="U22" s="26" t="s">
        <v>44</v>
      </c>
      <c r="V22" s="53"/>
      <c r="W22" s="28"/>
      <c r="X22" s="26"/>
      <c r="Y22" s="53"/>
      <c r="Z22" s="28"/>
      <c r="AA22" s="26"/>
      <c r="AB22" s="53"/>
      <c r="AC22" s="25"/>
      <c r="AD22" s="26"/>
      <c r="AE22" s="27"/>
    </row>
    <row r="23" customFormat="false" ht="29.05" hidden="false" customHeight="true" outlineLevel="0" collapsed="false">
      <c r="A23" s="67"/>
      <c r="B23" s="67"/>
      <c r="C23" s="85"/>
      <c r="D23" s="67"/>
      <c r="E23" s="67"/>
      <c r="F23" s="70"/>
      <c r="G23" s="66" t="s">
        <v>38</v>
      </c>
      <c r="H23" s="74" t="n">
        <v>554.52</v>
      </c>
      <c r="I23" s="75" t="s">
        <v>39</v>
      </c>
      <c r="J23" s="76" t="n">
        <v>80.36</v>
      </c>
      <c r="K23" s="74" t="n">
        <v>0.7436</v>
      </c>
      <c r="L23" s="77" t="s">
        <v>39</v>
      </c>
      <c r="M23" s="76" t="n">
        <v>0.2956</v>
      </c>
      <c r="N23" s="71" t="n">
        <v>0.019786</v>
      </c>
      <c r="O23" s="75" t="s">
        <v>39</v>
      </c>
      <c r="P23" s="73" t="n">
        <v>0.03464</v>
      </c>
      <c r="Q23" s="74" t="n">
        <v>2.215</v>
      </c>
      <c r="R23" s="77" t="s">
        <v>39</v>
      </c>
      <c r="S23" s="76" t="n">
        <v>0.1785</v>
      </c>
      <c r="T23" s="86" t="s">
        <v>50</v>
      </c>
      <c r="U23" s="77"/>
      <c r="V23" s="76"/>
      <c r="W23" s="81"/>
      <c r="X23" s="75"/>
      <c r="Y23" s="82"/>
      <c r="Z23" s="81"/>
      <c r="AA23" s="75"/>
      <c r="AB23" s="82"/>
      <c r="AC23" s="83"/>
      <c r="AD23" s="75"/>
      <c r="AE23" s="84"/>
    </row>
    <row r="24" customFormat="false" ht="29.05" hidden="false" customHeight="true" outlineLevel="0" collapsed="false">
      <c r="A24" s="87"/>
      <c r="B24" s="87"/>
      <c r="C24" s="88"/>
      <c r="D24" s="87"/>
      <c r="E24" s="87"/>
      <c r="F24" s="89"/>
      <c r="G24" s="66"/>
      <c r="H24" s="90"/>
      <c r="I24" s="75"/>
      <c r="J24" s="91"/>
      <c r="K24" s="90"/>
      <c r="L24" s="77"/>
      <c r="M24" s="91"/>
      <c r="N24" s="71"/>
      <c r="O24" s="75"/>
      <c r="P24" s="73"/>
      <c r="Q24" s="74"/>
      <c r="R24" s="77"/>
      <c r="S24" s="76"/>
      <c r="T24" s="74"/>
      <c r="U24" s="77"/>
      <c r="V24" s="76"/>
      <c r="W24" s="81"/>
      <c r="X24" s="75"/>
      <c r="Y24" s="82"/>
      <c r="Z24" s="81"/>
      <c r="AA24" s="75"/>
      <c r="AB24" s="82"/>
      <c r="AC24" s="83"/>
      <c r="AD24" s="75"/>
      <c r="AE24" s="84"/>
    </row>
    <row r="25" customFormat="false" ht="42.4" hidden="false" customHeight="true" outlineLevel="0" collapsed="false">
      <c r="A25" s="21" t="s">
        <v>51</v>
      </c>
      <c r="B25" s="21" t="s">
        <v>52</v>
      </c>
      <c r="C25" s="49"/>
      <c r="D25" s="22" t="n">
        <f aca="false">D13</f>
        <v>171.327</v>
      </c>
      <c r="E25" s="22"/>
      <c r="F25" s="23"/>
      <c r="G25" s="24" t="s">
        <v>28</v>
      </c>
      <c r="H25" s="25"/>
      <c r="I25" s="26" t="s">
        <v>29</v>
      </c>
      <c r="J25" s="27"/>
      <c r="K25" s="25"/>
      <c r="L25" s="26" t="s">
        <v>30</v>
      </c>
      <c r="M25" s="27"/>
      <c r="N25" s="25"/>
      <c r="O25" s="26" t="s">
        <v>31</v>
      </c>
      <c r="P25" s="27"/>
      <c r="Q25" s="25"/>
      <c r="R25" s="26" t="s">
        <v>32</v>
      </c>
      <c r="S25" s="27"/>
      <c r="T25" s="28"/>
      <c r="U25" s="26" t="s">
        <v>33</v>
      </c>
      <c r="V25" s="27"/>
      <c r="W25" s="25"/>
      <c r="X25" s="26" t="s">
        <v>34</v>
      </c>
      <c r="Y25" s="27"/>
      <c r="Z25" s="29"/>
      <c r="AA25" s="30" t="s">
        <v>35</v>
      </c>
      <c r="AB25" s="31"/>
      <c r="AC25" s="32" t="s">
        <v>36</v>
      </c>
      <c r="AD25" s="32"/>
      <c r="AE25" s="32"/>
    </row>
    <row r="26" customFormat="false" ht="28.25" hidden="false" customHeight="true" outlineLevel="0" collapsed="false">
      <c r="A26" s="33"/>
      <c r="B26" s="33"/>
      <c r="C26" s="34"/>
      <c r="D26" s="35"/>
      <c r="E26" s="35"/>
      <c r="F26" s="36"/>
      <c r="G26" s="24" t="s">
        <v>38</v>
      </c>
      <c r="H26" s="37" t="n">
        <v>1.201</v>
      </c>
      <c r="I26" s="38" t="s">
        <v>39</v>
      </c>
      <c r="J26" s="39" t="n">
        <v>0.05343</v>
      </c>
      <c r="K26" s="40" t="n">
        <v>2.575</v>
      </c>
      <c r="L26" s="41" t="s">
        <v>39</v>
      </c>
      <c r="M26" s="42" t="n">
        <v>0.4039</v>
      </c>
      <c r="N26" s="37" t="n">
        <v>0.1098</v>
      </c>
      <c r="O26" s="38" t="s">
        <v>39</v>
      </c>
      <c r="P26" s="39" t="n">
        <v>0.01524</v>
      </c>
      <c r="Q26" s="37" t="n">
        <v>1.074</v>
      </c>
      <c r="R26" s="38" t="s">
        <v>39</v>
      </c>
      <c r="S26" s="39" t="n">
        <v>0.0584</v>
      </c>
      <c r="T26" s="40" t="n">
        <v>4.9686</v>
      </c>
      <c r="U26" s="41" t="s">
        <v>39</v>
      </c>
      <c r="V26" s="42" t="n">
        <v>0.4517</v>
      </c>
      <c r="W26" s="37" t="n">
        <v>0.0235</v>
      </c>
      <c r="X26" s="38" t="s">
        <v>39</v>
      </c>
      <c r="Y26" s="39" t="n">
        <v>0.0214</v>
      </c>
      <c r="Z26" s="37" t="n">
        <v>0.1177</v>
      </c>
      <c r="AA26" s="38" t="s">
        <v>39</v>
      </c>
      <c r="AB26" s="39" t="n">
        <v>0.01765</v>
      </c>
      <c r="AC26" s="43"/>
      <c r="AD26" s="43"/>
      <c r="AE26" s="43"/>
    </row>
    <row r="27" customFormat="false" ht="33.15" hidden="false" customHeight="true" outlineLevel="0" collapsed="false">
      <c r="A27" s="33" t="s">
        <v>37</v>
      </c>
      <c r="B27" s="33"/>
      <c r="C27" s="33"/>
      <c r="D27" s="33"/>
      <c r="E27" s="33"/>
      <c r="F27" s="36"/>
      <c r="G27" s="24"/>
      <c r="H27" s="45"/>
      <c r="I27" s="41"/>
      <c r="J27" s="46"/>
      <c r="K27" s="45"/>
      <c r="L27" s="41"/>
      <c r="M27" s="46"/>
      <c r="N27" s="45"/>
      <c r="O27" s="41"/>
      <c r="P27" s="46"/>
      <c r="Q27" s="45"/>
      <c r="R27" s="41"/>
      <c r="S27" s="46"/>
      <c r="T27" s="45"/>
      <c r="U27" s="41"/>
      <c r="V27" s="46"/>
      <c r="W27" s="45"/>
      <c r="X27" s="41"/>
      <c r="Y27" s="46"/>
      <c r="Z27" s="45"/>
      <c r="AA27" s="41"/>
      <c r="AB27" s="46"/>
      <c r="AC27" s="47"/>
      <c r="AD27" s="41"/>
      <c r="AE27" s="48"/>
    </row>
    <row r="28" customFormat="false" ht="34.3" hidden="false" customHeight="true" outlineLevel="0" collapsed="false">
      <c r="A28" s="33"/>
      <c r="B28" s="33"/>
      <c r="C28" s="49"/>
      <c r="D28" s="33"/>
      <c r="E28" s="33"/>
      <c r="F28" s="36"/>
      <c r="G28" s="24" t="s">
        <v>28</v>
      </c>
      <c r="H28" s="50" t="s">
        <v>40</v>
      </c>
      <c r="I28" s="50"/>
      <c r="J28" s="50"/>
      <c r="K28" s="25"/>
      <c r="L28" s="26" t="s">
        <v>41</v>
      </c>
      <c r="M28" s="27"/>
      <c r="N28" s="51"/>
      <c r="O28" s="26" t="s">
        <v>42</v>
      </c>
      <c r="P28" s="52"/>
      <c r="Q28" s="51"/>
      <c r="R28" s="26" t="s">
        <v>43</v>
      </c>
      <c r="S28" s="52"/>
      <c r="T28" s="28"/>
      <c r="U28" s="26" t="s">
        <v>44</v>
      </c>
      <c r="V28" s="53"/>
      <c r="W28" s="28"/>
      <c r="X28" s="26"/>
      <c r="Y28" s="53"/>
      <c r="Z28" s="28"/>
      <c r="AA28" s="26"/>
      <c r="AB28" s="53"/>
      <c r="AC28" s="25"/>
      <c r="AD28" s="26"/>
      <c r="AE28" s="27"/>
    </row>
    <row r="29" customFormat="false" ht="34.3" hidden="false" customHeight="true" outlineLevel="0" collapsed="false">
      <c r="A29" s="33"/>
      <c r="B29" s="33"/>
      <c r="C29" s="49"/>
      <c r="D29" s="33"/>
      <c r="E29" s="33"/>
      <c r="F29" s="36"/>
      <c r="G29" s="24" t="s">
        <v>38</v>
      </c>
      <c r="H29" s="40" t="n">
        <v>289.25</v>
      </c>
      <c r="I29" s="41" t="s">
        <v>39</v>
      </c>
      <c r="J29" s="42" t="n">
        <v>31.53</v>
      </c>
      <c r="K29" s="54" t="s">
        <v>45</v>
      </c>
      <c r="L29" s="38"/>
      <c r="M29" s="39"/>
      <c r="N29" s="37" t="n">
        <v>0.0235</v>
      </c>
      <c r="O29" s="41" t="s">
        <v>39</v>
      </c>
      <c r="P29" s="39" t="n">
        <v>0.021</v>
      </c>
      <c r="Q29" s="37" t="n">
        <v>1.305</v>
      </c>
      <c r="R29" s="38" t="s">
        <v>39</v>
      </c>
      <c r="S29" s="39" t="n">
        <v>0.09911</v>
      </c>
      <c r="T29" s="55" t="s">
        <v>46</v>
      </c>
      <c r="U29" s="56"/>
      <c r="V29" s="42"/>
      <c r="W29" s="45"/>
      <c r="X29" s="41"/>
      <c r="Y29" s="46"/>
      <c r="Z29" s="45"/>
      <c r="AA29" s="41"/>
      <c r="AB29" s="46"/>
      <c r="AC29" s="47"/>
      <c r="AD29" s="41"/>
      <c r="AE29" s="48"/>
    </row>
    <row r="30" customFormat="false" ht="34.3" hidden="false" customHeight="true" outlineLevel="0" collapsed="false">
      <c r="A30" s="57"/>
      <c r="B30" s="57"/>
      <c r="C30" s="58"/>
      <c r="D30" s="57"/>
      <c r="E30" s="57"/>
      <c r="F30" s="59"/>
      <c r="G30" s="24"/>
      <c r="H30" s="60"/>
      <c r="I30" s="41"/>
      <c r="J30" s="61"/>
      <c r="K30" s="60"/>
      <c r="L30" s="56"/>
      <c r="M30" s="61"/>
      <c r="N30" s="37"/>
      <c r="O30" s="41"/>
      <c r="P30" s="39"/>
      <c r="Q30" s="40"/>
      <c r="R30" s="56"/>
      <c r="S30" s="42"/>
      <c r="T30" s="40"/>
      <c r="U30" s="56"/>
      <c r="V30" s="42"/>
      <c r="W30" s="45"/>
      <c r="X30" s="41"/>
      <c r="Y30" s="46"/>
      <c r="Z30" s="45"/>
      <c r="AA30" s="41"/>
      <c r="AB30" s="46"/>
      <c r="AC30" s="47"/>
      <c r="AD30" s="41"/>
      <c r="AE30" s="48"/>
    </row>
    <row r="31" customFormat="false" ht="41.45" hidden="false" customHeight="true" outlineLevel="0" collapsed="false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Format="false" ht="26.95" hidden="false" customHeight="true" outlineLevel="0" collapsed="false">
      <c r="A32" s="92" t="s">
        <v>54</v>
      </c>
      <c r="B32" s="92"/>
      <c r="C32" s="93"/>
      <c r="D32" s="93"/>
      <c r="E32" s="94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5"/>
      <c r="AE32" s="3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  <c r="IQ32" s="96"/>
      <c r="IR32" s="96"/>
      <c r="IS32" s="96"/>
      <c r="IT32" s="96"/>
      <c r="IU32" s="96"/>
      <c r="IV32" s="96"/>
    </row>
    <row r="33" customFormat="false" ht="38.05" hidden="false" customHeight="true" outlineLevel="0" collapsed="false">
      <c r="A33" s="14" t="s">
        <v>21</v>
      </c>
      <c r="B33" s="14"/>
      <c r="C33" s="14" t="s">
        <v>23</v>
      </c>
      <c r="D33" s="14" t="s">
        <v>24</v>
      </c>
      <c r="E33" s="14" t="s">
        <v>25</v>
      </c>
      <c r="F33" s="15" t="s">
        <v>26</v>
      </c>
      <c r="G33" s="14"/>
      <c r="H33" s="16"/>
      <c r="I33" s="17"/>
      <c r="J33" s="18"/>
      <c r="K33" s="16"/>
      <c r="L33" s="17"/>
      <c r="M33" s="18"/>
      <c r="N33" s="16"/>
      <c r="O33" s="17"/>
      <c r="P33" s="18"/>
      <c r="Q33" s="16"/>
      <c r="R33" s="17"/>
      <c r="S33" s="18"/>
      <c r="T33" s="19"/>
      <c r="U33" s="17"/>
      <c r="V33" s="18"/>
      <c r="W33" s="16"/>
      <c r="X33" s="17"/>
      <c r="Y33" s="18"/>
      <c r="Z33" s="16"/>
      <c r="AA33" s="17"/>
      <c r="AB33" s="18"/>
      <c r="AC33" s="20"/>
      <c r="AD33" s="20"/>
      <c r="AE33" s="20"/>
    </row>
    <row r="34" customFormat="false" ht="42.4" hidden="false" customHeight="true" outlineLevel="0" collapsed="false">
      <c r="A34" s="97" t="s">
        <v>55</v>
      </c>
      <c r="B34" s="21" t="s">
        <v>56</v>
      </c>
      <c r="C34" s="98" t="s">
        <v>57</v>
      </c>
      <c r="D34" s="22" t="n">
        <v>6.854</v>
      </c>
      <c r="E34" s="99" t="n">
        <v>200120</v>
      </c>
      <c r="F34" s="23" t="n">
        <v>43850</v>
      </c>
      <c r="G34" s="24" t="s">
        <v>28</v>
      </c>
      <c r="H34" s="25"/>
      <c r="I34" s="26" t="s">
        <v>29</v>
      </c>
      <c r="J34" s="27"/>
      <c r="K34" s="25"/>
      <c r="L34" s="26" t="s">
        <v>30</v>
      </c>
      <c r="M34" s="27"/>
      <c r="N34" s="25"/>
      <c r="O34" s="26" t="s">
        <v>31</v>
      </c>
      <c r="P34" s="27"/>
      <c r="Q34" s="25"/>
      <c r="R34" s="26" t="s">
        <v>32</v>
      </c>
      <c r="S34" s="27"/>
      <c r="T34" s="28"/>
      <c r="U34" s="26" t="s">
        <v>33</v>
      </c>
      <c r="V34" s="27"/>
      <c r="W34" s="25"/>
      <c r="X34" s="26" t="s">
        <v>34</v>
      </c>
      <c r="Y34" s="27"/>
      <c r="Z34" s="25"/>
      <c r="AA34" s="26" t="s">
        <v>35</v>
      </c>
      <c r="AB34" s="27"/>
      <c r="AC34" s="32" t="s">
        <v>36</v>
      </c>
      <c r="AD34" s="32"/>
      <c r="AE34" s="32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</row>
    <row r="35" customFormat="false" ht="36.45" hidden="false" customHeight="true" outlineLevel="0" collapsed="false">
      <c r="A35" s="33" t="s">
        <v>58</v>
      </c>
      <c r="B35" s="33" t="s">
        <v>59</v>
      </c>
      <c r="C35" s="34"/>
      <c r="D35" s="35"/>
      <c r="E35" s="35"/>
      <c r="F35" s="36" t="n">
        <v>43857</v>
      </c>
      <c r="G35" s="24" t="s">
        <v>60</v>
      </c>
      <c r="H35" s="40" t="n">
        <v>1.636</v>
      </c>
      <c r="I35" s="41" t="s">
        <v>39</v>
      </c>
      <c r="J35" s="42" t="n">
        <v>0.4767</v>
      </c>
      <c r="K35" s="40" t="n">
        <v>8.858</v>
      </c>
      <c r="L35" s="41" t="s">
        <v>39</v>
      </c>
      <c r="M35" s="42" t="n">
        <v>7.429</v>
      </c>
      <c r="N35" s="55" t="s">
        <v>61</v>
      </c>
      <c r="O35" s="41"/>
      <c r="P35" s="42"/>
      <c r="Q35" s="55" t="s">
        <v>62</v>
      </c>
      <c r="R35" s="41"/>
      <c r="S35" s="42"/>
      <c r="T35" s="40" t="n">
        <v>28.783</v>
      </c>
      <c r="U35" s="41" t="s">
        <v>39</v>
      </c>
      <c r="V35" s="42" t="n">
        <v>5.91</v>
      </c>
      <c r="W35" s="40" t="n">
        <v>0.42195</v>
      </c>
      <c r="X35" s="100" t="s">
        <v>39</v>
      </c>
      <c r="Y35" s="42" t="n">
        <v>0.2632</v>
      </c>
      <c r="Z35" s="54" t="s">
        <v>45</v>
      </c>
      <c r="AA35" s="38"/>
      <c r="AB35" s="39"/>
      <c r="AC35" s="43"/>
      <c r="AD35" s="43"/>
      <c r="AE35" s="43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  <c r="IV35" s="96"/>
    </row>
    <row r="36" customFormat="false" ht="33.15" hidden="false" customHeight="true" outlineLevel="0" collapsed="false">
      <c r="A36" s="33"/>
      <c r="B36" s="33" t="s">
        <v>63</v>
      </c>
      <c r="C36" s="33"/>
      <c r="D36" s="33"/>
      <c r="E36" s="33"/>
      <c r="F36" s="36"/>
      <c r="G36" s="24" t="s">
        <v>64</v>
      </c>
      <c r="H36" s="101" t="str">
        <f aca="false">ROUND(H35*81/1000,2)&amp;" ppb"</f>
        <v>0.13 ppb</v>
      </c>
      <c r="I36" s="41" t="s">
        <v>39</v>
      </c>
      <c r="J36" s="102" t="str">
        <f aca="false">ROUND(J35*81/1000,2)&amp;" ppb"</f>
        <v>0.04 ppb</v>
      </c>
      <c r="K36" s="101" t="str">
        <f aca="false">ROUND(K35*81/1000,2)&amp;" ppb"</f>
        <v>0.72 ppb</v>
      </c>
      <c r="L36" s="41" t="s">
        <v>39</v>
      </c>
      <c r="M36" s="102" t="str">
        <f aca="false">ROUND(M35*81/1000,2)&amp;" ppb"</f>
        <v>0.6 ppb</v>
      </c>
      <c r="N36" s="101" t="str">
        <f aca="false">"&lt;"&amp;ROUND(RIGHT(N35,LEN(N35)-1)*1760/1000,2)&amp;" ppb"</f>
        <v>&lt;0.53 ppb</v>
      </c>
      <c r="O36" s="41"/>
      <c r="P36" s="102"/>
      <c r="Q36" s="101" t="str">
        <f aca="false">"&lt;"&amp;ROUND(RIGHT(Q35,LEN(Q35)-1)*246/1000,2)&amp;" ppb"</f>
        <v>&lt;0.2 ppb</v>
      </c>
      <c r="R36" s="41"/>
      <c r="S36" s="102"/>
      <c r="T36" s="101" t="str">
        <f aca="false">ROUND(T35*32300/1000,2)&amp;" ppb"</f>
        <v>929.69 ppb</v>
      </c>
      <c r="U36" s="41" t="s">
        <v>39</v>
      </c>
      <c r="V36" s="102" t="str">
        <f aca="false">ROUND(V35*32300/1000,2)&amp;" ppb"</f>
        <v>190.89 ppb</v>
      </c>
      <c r="W36" s="45"/>
      <c r="X36" s="41"/>
      <c r="Y36" s="46"/>
      <c r="Z36" s="45"/>
      <c r="AA36" s="41"/>
      <c r="AB36" s="46"/>
      <c r="AC36" s="47"/>
      <c r="AD36" s="41"/>
      <c r="AE36" s="48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96"/>
      <c r="ID36" s="96"/>
      <c r="IE36" s="96"/>
      <c r="IF36" s="96"/>
      <c r="IG36" s="96"/>
      <c r="IH36" s="96"/>
      <c r="II36" s="96"/>
      <c r="IJ36" s="96"/>
      <c r="IK36" s="96"/>
      <c r="IL36" s="96"/>
      <c r="IM36" s="96"/>
      <c r="IN36" s="96"/>
      <c r="IO36" s="96"/>
      <c r="IP36" s="96"/>
      <c r="IQ36" s="96"/>
      <c r="IR36" s="96"/>
      <c r="IS36" s="96"/>
      <c r="IT36" s="96"/>
      <c r="IU36" s="96"/>
      <c r="IV36" s="96"/>
    </row>
    <row r="37" customFormat="false" ht="34.3" hidden="false" customHeight="true" outlineLevel="0" collapsed="false">
      <c r="A37" s="33"/>
      <c r="B37" s="33"/>
      <c r="C37" s="49"/>
      <c r="D37" s="33"/>
      <c r="E37" s="33"/>
      <c r="F37" s="36"/>
      <c r="G37" s="24" t="s">
        <v>28</v>
      </c>
      <c r="H37" s="50" t="s">
        <v>40</v>
      </c>
      <c r="I37" s="50"/>
      <c r="J37" s="50"/>
      <c r="K37" s="25"/>
      <c r="L37" s="26" t="s">
        <v>41</v>
      </c>
      <c r="M37" s="27"/>
      <c r="N37" s="51"/>
      <c r="O37" s="26" t="s">
        <v>42</v>
      </c>
      <c r="P37" s="52"/>
      <c r="Q37" s="51"/>
      <c r="R37" s="26" t="s">
        <v>43</v>
      </c>
      <c r="S37" s="52"/>
      <c r="T37" s="50"/>
      <c r="U37" s="50"/>
      <c r="V37" s="50"/>
      <c r="W37" s="28"/>
      <c r="X37" s="26"/>
      <c r="Y37" s="53"/>
      <c r="Z37" s="28"/>
      <c r="AA37" s="26"/>
      <c r="AB37" s="53"/>
      <c r="AC37" s="25"/>
      <c r="AD37" s="26"/>
      <c r="AE37" s="27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</row>
    <row r="38" customFormat="false" ht="34.3" hidden="false" customHeight="true" outlineLevel="0" collapsed="false">
      <c r="A38" s="33"/>
      <c r="B38" s="33"/>
      <c r="C38" s="49"/>
      <c r="D38" s="33"/>
      <c r="E38" s="33"/>
      <c r="F38" s="36"/>
      <c r="G38" s="24" t="s">
        <v>60</v>
      </c>
      <c r="H38" s="103" t="n">
        <v>1195.3</v>
      </c>
      <c r="I38" s="104" t="s">
        <v>39</v>
      </c>
      <c r="J38" s="105" t="n">
        <v>582.9</v>
      </c>
      <c r="K38" s="60" t="n">
        <v>0.73297</v>
      </c>
      <c r="L38" s="100" t="s">
        <v>39</v>
      </c>
      <c r="M38" s="61" t="n">
        <v>1.595</v>
      </c>
      <c r="N38" s="54" t="s">
        <v>61</v>
      </c>
      <c r="O38" s="41"/>
      <c r="P38" s="39"/>
      <c r="Q38" s="40" t="n">
        <v>1.089</v>
      </c>
      <c r="R38" s="100" t="s">
        <v>39</v>
      </c>
      <c r="S38" s="42" t="n">
        <v>0.7984</v>
      </c>
      <c r="T38" s="106"/>
      <c r="U38" s="107"/>
      <c r="V38" s="108"/>
      <c r="W38" s="45"/>
      <c r="X38" s="41"/>
      <c r="Y38" s="46"/>
      <c r="Z38" s="45"/>
      <c r="AA38" s="41"/>
      <c r="AB38" s="46"/>
      <c r="AC38" s="47"/>
      <c r="AD38" s="41"/>
      <c r="AE38" s="48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</row>
    <row r="39" customFormat="false" ht="34.3" hidden="false" customHeight="true" outlineLevel="0" collapsed="false">
      <c r="A39" s="57"/>
      <c r="B39" s="57"/>
      <c r="C39" s="58"/>
      <c r="D39" s="57"/>
      <c r="E39" s="57"/>
      <c r="F39" s="59"/>
      <c r="G39" s="24" t="s">
        <v>64</v>
      </c>
      <c r="H39" s="101" t="str">
        <f aca="false">ROUND(H38*81/1000,2)&amp;" ppb"</f>
        <v>96.82 ppb</v>
      </c>
      <c r="I39" s="41" t="s">
        <v>39</v>
      </c>
      <c r="J39" s="102" t="str">
        <f aca="false">ROUND(J38*81/1000,2)&amp;" ppb"</f>
        <v>47.21 ppb</v>
      </c>
      <c r="K39" s="60"/>
      <c r="L39" s="56"/>
      <c r="M39" s="61"/>
      <c r="N39" s="37"/>
      <c r="O39" s="41"/>
      <c r="P39" s="39"/>
      <c r="Q39" s="101" t="str">
        <f aca="false">ROUND(Q38*246/1000,2)&amp;" ppb"</f>
        <v>0.27 ppb</v>
      </c>
      <c r="R39" s="41" t="s">
        <v>39</v>
      </c>
      <c r="S39" s="102" t="str">
        <f aca="false">ROUND(S38*246/1000,2)&amp;" ppb"</f>
        <v>0.2 ppb</v>
      </c>
      <c r="T39" s="101"/>
      <c r="U39" s="56"/>
      <c r="V39" s="42"/>
      <c r="W39" s="45"/>
      <c r="X39" s="41"/>
      <c r="Y39" s="46"/>
      <c r="Z39" s="45"/>
      <c r="AA39" s="41"/>
      <c r="AB39" s="46"/>
      <c r="AC39" s="47"/>
      <c r="AD39" s="41"/>
      <c r="AE39" s="48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  <row r="40" customFormat="false" ht="42.4" hidden="false" customHeight="true" outlineLevel="0" collapsed="false">
      <c r="A40" s="109" t="s">
        <v>65</v>
      </c>
      <c r="B40" s="62" t="s">
        <v>56</v>
      </c>
      <c r="C40" s="110" t="s">
        <v>66</v>
      </c>
      <c r="D40" s="63" t="n">
        <v>7.826</v>
      </c>
      <c r="E40" s="64" t="n">
        <v>200127</v>
      </c>
      <c r="F40" s="65" t="n">
        <v>43857</v>
      </c>
      <c r="G40" s="66" t="s">
        <v>28</v>
      </c>
      <c r="H40" s="25"/>
      <c r="I40" s="26" t="s">
        <v>29</v>
      </c>
      <c r="J40" s="27"/>
      <c r="K40" s="25"/>
      <c r="L40" s="26" t="s">
        <v>30</v>
      </c>
      <c r="M40" s="27"/>
      <c r="N40" s="25"/>
      <c r="O40" s="26" t="s">
        <v>31</v>
      </c>
      <c r="P40" s="27"/>
      <c r="Q40" s="25"/>
      <c r="R40" s="26" t="s">
        <v>32</v>
      </c>
      <c r="S40" s="27"/>
      <c r="T40" s="28"/>
      <c r="U40" s="26" t="s">
        <v>33</v>
      </c>
      <c r="V40" s="27"/>
      <c r="W40" s="25"/>
      <c r="X40" s="26" t="s">
        <v>34</v>
      </c>
      <c r="Y40" s="27"/>
      <c r="Z40" s="25"/>
      <c r="AA40" s="26" t="s">
        <v>35</v>
      </c>
      <c r="AB40" s="27"/>
      <c r="AC40" s="32" t="s">
        <v>36</v>
      </c>
      <c r="AD40" s="32"/>
      <c r="AE40" s="32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</row>
    <row r="41" customFormat="false" ht="37.3" hidden="false" customHeight="true" outlineLevel="0" collapsed="false">
      <c r="A41" s="67" t="s">
        <v>67</v>
      </c>
      <c r="B41" s="67" t="s">
        <v>68</v>
      </c>
      <c r="C41" s="68"/>
      <c r="D41" s="69"/>
      <c r="E41" s="69"/>
      <c r="F41" s="70" t="n">
        <v>43865</v>
      </c>
      <c r="G41" s="66" t="s">
        <v>60</v>
      </c>
      <c r="H41" s="74" t="n">
        <v>2.164</v>
      </c>
      <c r="I41" s="75" t="s">
        <v>39</v>
      </c>
      <c r="J41" s="76" t="n">
        <v>0.411</v>
      </c>
      <c r="K41" s="74" t="n">
        <v>7.406</v>
      </c>
      <c r="L41" s="75" t="s">
        <v>39</v>
      </c>
      <c r="M41" s="76" t="n">
        <v>5.322</v>
      </c>
      <c r="N41" s="86" t="s">
        <v>69</v>
      </c>
      <c r="O41" s="75"/>
      <c r="P41" s="76"/>
      <c r="Q41" s="74" t="n">
        <v>0.4451</v>
      </c>
      <c r="R41" s="75" t="s">
        <v>39</v>
      </c>
      <c r="S41" s="76" t="n">
        <v>0.4038</v>
      </c>
      <c r="T41" s="74" t="n">
        <v>36.83</v>
      </c>
      <c r="U41" s="75" t="s">
        <v>39</v>
      </c>
      <c r="V41" s="76" t="n">
        <v>5.779</v>
      </c>
      <c r="W41" s="74" t="n">
        <v>0.847</v>
      </c>
      <c r="X41" s="77" t="s">
        <v>39</v>
      </c>
      <c r="Y41" s="76" t="n">
        <v>0.2634</v>
      </c>
      <c r="Z41" s="78" t="s">
        <v>70</v>
      </c>
      <c r="AA41" s="72"/>
      <c r="AB41" s="73"/>
      <c r="AC41" s="79"/>
      <c r="AD41" s="79"/>
      <c r="AE41" s="79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</row>
    <row r="42" customFormat="false" ht="33.15" hidden="false" customHeight="true" outlineLevel="0" collapsed="false">
      <c r="A42" s="67"/>
      <c r="B42" s="67"/>
      <c r="C42" s="67"/>
      <c r="D42" s="67"/>
      <c r="E42" s="67"/>
      <c r="F42" s="70"/>
      <c r="G42" s="66" t="s">
        <v>64</v>
      </c>
      <c r="H42" s="111" t="str">
        <f aca="false">ROUND(H41*81/1000,2)&amp;" ppb"</f>
        <v>0.18 ppb</v>
      </c>
      <c r="I42" s="75" t="s">
        <v>39</v>
      </c>
      <c r="J42" s="112" t="str">
        <f aca="false">ROUND(J41*81/1000,2)&amp;" ppb"</f>
        <v>0.03 ppb</v>
      </c>
      <c r="K42" s="111" t="str">
        <f aca="false">ROUND(K41*81/1000,2)&amp;" ppb"</f>
        <v>0.6 ppb</v>
      </c>
      <c r="L42" s="75" t="s">
        <v>39</v>
      </c>
      <c r="M42" s="112" t="str">
        <f aca="false">ROUND(M41*81/1000,2)&amp;" ppb"</f>
        <v>0.43 ppb</v>
      </c>
      <c r="N42" s="111" t="str">
        <f aca="false">"&lt;"&amp;ROUND(RIGHT(N41,LEN(N41)-1)*1760/1000,2)&amp;" ppb"</f>
        <v>&lt;0.33 ppb</v>
      </c>
      <c r="O42" s="75"/>
      <c r="P42" s="113" t="s">
        <v>71</v>
      </c>
      <c r="Q42" s="111" t="str">
        <f aca="false">ROUND(Q41*246/1000,2)&amp;" ppb"</f>
        <v>0.11 ppb</v>
      </c>
      <c r="R42" s="75" t="s">
        <v>39</v>
      </c>
      <c r="S42" s="112" t="str">
        <f aca="false">ROUND(S41*246/1000,2)&amp;" ppb"</f>
        <v>0.1 ppb</v>
      </c>
      <c r="T42" s="111" t="str">
        <f aca="false">ROUND(T41*32300/1000,2)&amp;" ppb"</f>
        <v>1189.61 ppb</v>
      </c>
      <c r="U42" s="75" t="s">
        <v>39</v>
      </c>
      <c r="V42" s="112" t="str">
        <f aca="false">ROUND(V41*32300/1000,2)&amp;" ppb"</f>
        <v>186.66 ppb</v>
      </c>
      <c r="W42" s="81"/>
      <c r="X42" s="75"/>
      <c r="Y42" s="82"/>
      <c r="Z42" s="81"/>
      <c r="AA42" s="75"/>
      <c r="AB42" s="82"/>
      <c r="AC42" s="83"/>
      <c r="AD42" s="75"/>
      <c r="AE42" s="84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</row>
    <row r="43" customFormat="false" ht="34.3" hidden="false" customHeight="true" outlineLevel="0" collapsed="false">
      <c r="A43" s="67"/>
      <c r="B43" s="67"/>
      <c r="C43" s="85"/>
      <c r="D43" s="67"/>
      <c r="E43" s="67"/>
      <c r="F43" s="70"/>
      <c r="G43" s="66" t="s">
        <v>28</v>
      </c>
      <c r="H43" s="50" t="s">
        <v>40</v>
      </c>
      <c r="I43" s="50"/>
      <c r="J43" s="50"/>
      <c r="K43" s="25"/>
      <c r="L43" s="26" t="s">
        <v>41</v>
      </c>
      <c r="M43" s="27"/>
      <c r="N43" s="51"/>
      <c r="O43" s="26" t="s">
        <v>42</v>
      </c>
      <c r="P43" s="52"/>
      <c r="Q43" s="51"/>
      <c r="R43" s="26" t="s">
        <v>43</v>
      </c>
      <c r="S43" s="52"/>
      <c r="T43" s="50"/>
      <c r="U43" s="50"/>
      <c r="V43" s="50"/>
      <c r="W43" s="28"/>
      <c r="X43" s="26"/>
      <c r="Y43" s="53"/>
      <c r="Z43" s="28"/>
      <c r="AA43" s="26"/>
      <c r="AB43" s="53"/>
      <c r="AC43" s="25"/>
      <c r="AD43" s="26"/>
      <c r="AE43" s="27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</row>
    <row r="44" customFormat="false" ht="34.3" hidden="false" customHeight="true" outlineLevel="0" collapsed="false">
      <c r="A44" s="67"/>
      <c r="B44" s="67"/>
      <c r="C44" s="85"/>
      <c r="D44" s="67"/>
      <c r="E44" s="67"/>
      <c r="F44" s="70"/>
      <c r="G44" s="66" t="s">
        <v>60</v>
      </c>
      <c r="H44" s="114" t="n">
        <v>2812.7</v>
      </c>
      <c r="I44" s="115" t="s">
        <v>39</v>
      </c>
      <c r="J44" s="116" t="n">
        <v>551.8</v>
      </c>
      <c r="K44" s="74" t="n">
        <v>5.8649</v>
      </c>
      <c r="L44" s="77" t="s">
        <v>39</v>
      </c>
      <c r="M44" s="76" t="n">
        <v>2.052</v>
      </c>
      <c r="N44" s="78" t="s">
        <v>72</v>
      </c>
      <c r="O44" s="75"/>
      <c r="P44" s="73"/>
      <c r="Q44" s="74" t="n">
        <v>1.897</v>
      </c>
      <c r="R44" s="77" t="s">
        <v>39</v>
      </c>
      <c r="S44" s="76" t="n">
        <v>0.6936</v>
      </c>
      <c r="T44" s="117"/>
      <c r="U44" s="118"/>
      <c r="V44" s="119"/>
      <c r="W44" s="81"/>
      <c r="X44" s="75"/>
      <c r="Y44" s="82"/>
      <c r="Z44" s="81"/>
      <c r="AA44" s="75"/>
      <c r="AB44" s="82"/>
      <c r="AC44" s="83"/>
      <c r="AD44" s="75"/>
      <c r="AE44" s="84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</row>
    <row r="45" customFormat="false" ht="34.3" hidden="false" customHeight="true" outlineLevel="0" collapsed="false">
      <c r="A45" s="87"/>
      <c r="B45" s="87"/>
      <c r="C45" s="88"/>
      <c r="D45" s="87"/>
      <c r="E45" s="87"/>
      <c r="F45" s="89"/>
      <c r="G45" s="66" t="s">
        <v>64</v>
      </c>
      <c r="H45" s="111" t="str">
        <f aca="false">ROUND(H44*81/1000,2)&amp;" ppb"</f>
        <v>227.83 ppb</v>
      </c>
      <c r="I45" s="75" t="s">
        <v>39</v>
      </c>
      <c r="J45" s="112" t="str">
        <f aca="false">ROUND(J44*81/1000,2)&amp;" ppb"</f>
        <v>44.7 ppb</v>
      </c>
      <c r="K45" s="90"/>
      <c r="L45" s="77"/>
      <c r="M45" s="91"/>
      <c r="N45" s="71"/>
      <c r="O45" s="75"/>
      <c r="P45" s="73"/>
      <c r="Q45" s="111" t="str">
        <f aca="false">ROUND(Q44*246/1000,2)&amp;" ppb"</f>
        <v>0.47 ppb</v>
      </c>
      <c r="R45" s="75" t="s">
        <v>39</v>
      </c>
      <c r="S45" s="112" t="str">
        <f aca="false">ROUND(S44*246/1000,2)&amp;" ppb"</f>
        <v>0.17 ppb</v>
      </c>
      <c r="T45" s="111"/>
      <c r="U45" s="77"/>
      <c r="V45" s="76"/>
      <c r="W45" s="81"/>
      <c r="X45" s="75"/>
      <c r="Y45" s="82"/>
      <c r="Z45" s="81"/>
      <c r="AA45" s="75"/>
      <c r="AB45" s="82"/>
      <c r="AC45" s="83"/>
      <c r="AD45" s="75"/>
      <c r="AE45" s="84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</row>
    <row r="46" customFormat="false" ht="42.4" hidden="false" customHeight="true" outlineLevel="0" collapsed="false">
      <c r="A46" s="97" t="s">
        <v>73</v>
      </c>
      <c r="B46" s="21" t="s">
        <v>56</v>
      </c>
      <c r="C46" s="98" t="s">
        <v>74</v>
      </c>
      <c r="D46" s="22" t="n">
        <v>6.749</v>
      </c>
      <c r="E46" s="99" t="n">
        <v>200302</v>
      </c>
      <c r="F46" s="23" t="n">
        <v>43892</v>
      </c>
      <c r="G46" s="24" t="s">
        <v>28</v>
      </c>
      <c r="H46" s="25"/>
      <c r="I46" s="26" t="s">
        <v>29</v>
      </c>
      <c r="J46" s="27"/>
      <c r="K46" s="25"/>
      <c r="L46" s="26" t="s">
        <v>30</v>
      </c>
      <c r="M46" s="27"/>
      <c r="N46" s="25"/>
      <c r="O46" s="26" t="s">
        <v>31</v>
      </c>
      <c r="P46" s="27"/>
      <c r="Q46" s="25"/>
      <c r="R46" s="26" t="s">
        <v>32</v>
      </c>
      <c r="S46" s="27"/>
      <c r="T46" s="28"/>
      <c r="U46" s="26" t="s">
        <v>33</v>
      </c>
      <c r="V46" s="27"/>
      <c r="W46" s="25"/>
      <c r="X46" s="26" t="s">
        <v>34</v>
      </c>
      <c r="Y46" s="27"/>
      <c r="Z46" s="25"/>
      <c r="AA46" s="26" t="s">
        <v>35</v>
      </c>
      <c r="AB46" s="27"/>
      <c r="AC46" s="32" t="s">
        <v>36</v>
      </c>
      <c r="AD46" s="32"/>
      <c r="AE46" s="32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  <c r="IV46" s="96"/>
    </row>
    <row r="47" customFormat="false" ht="39.8" hidden="false" customHeight="true" outlineLevel="0" collapsed="false">
      <c r="A47" s="33" t="s">
        <v>75</v>
      </c>
      <c r="B47" s="33" t="s">
        <v>76</v>
      </c>
      <c r="C47" s="34"/>
      <c r="D47" s="35"/>
      <c r="E47" s="35"/>
      <c r="F47" s="36" t="n">
        <v>43899</v>
      </c>
      <c r="G47" s="24" t="s">
        <v>60</v>
      </c>
      <c r="H47" s="55" t="s">
        <v>77</v>
      </c>
      <c r="I47" s="41"/>
      <c r="J47" s="42"/>
      <c r="K47" s="40" t="n">
        <v>2.838</v>
      </c>
      <c r="L47" s="41" t="s">
        <v>39</v>
      </c>
      <c r="M47" s="42" t="n">
        <v>6.286</v>
      </c>
      <c r="N47" s="37" t="n">
        <v>0.078</v>
      </c>
      <c r="O47" s="38" t="s">
        <v>39</v>
      </c>
      <c r="P47" s="39" t="n">
        <v>0.164</v>
      </c>
      <c r="Q47" s="55" t="s">
        <v>78</v>
      </c>
      <c r="R47" s="41"/>
      <c r="S47" s="42"/>
      <c r="T47" s="40" t="n">
        <v>53.122</v>
      </c>
      <c r="U47" s="41" t="s">
        <v>39</v>
      </c>
      <c r="V47" s="42" t="n">
        <v>7.689</v>
      </c>
      <c r="W47" s="40" t="n">
        <v>0.66</v>
      </c>
      <c r="X47" s="100" t="s">
        <v>39</v>
      </c>
      <c r="Y47" s="42" t="n">
        <v>0.28</v>
      </c>
      <c r="Z47" s="55" t="s">
        <v>45</v>
      </c>
      <c r="AA47" s="56"/>
      <c r="AB47" s="42"/>
      <c r="AC47" s="43"/>
      <c r="AD47" s="43"/>
      <c r="AE47" s="43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6"/>
      <c r="IK47" s="96"/>
      <c r="IL47" s="96"/>
      <c r="IM47" s="96"/>
      <c r="IN47" s="96"/>
      <c r="IO47" s="96"/>
      <c r="IP47" s="96"/>
      <c r="IQ47" s="96"/>
      <c r="IR47" s="96"/>
      <c r="IS47" s="96"/>
      <c r="IT47" s="96"/>
      <c r="IU47" s="96"/>
      <c r="IV47" s="96"/>
    </row>
    <row r="48" customFormat="false" ht="33.15" hidden="false" customHeight="true" outlineLevel="0" collapsed="false">
      <c r="A48" s="33"/>
      <c r="B48" s="33"/>
      <c r="C48" s="33"/>
      <c r="D48" s="33"/>
      <c r="E48" s="33"/>
      <c r="F48" s="36"/>
      <c r="G48" s="24" t="s">
        <v>64</v>
      </c>
      <c r="H48" s="101" t="str">
        <f aca="false">"&lt;"&amp;ROUND(RIGHT(H47,LEN(H47)-1)*81/1,2)&amp;" ppt"</f>
        <v>&lt;51.84 ppt</v>
      </c>
      <c r="I48" s="41"/>
      <c r="J48" s="102"/>
      <c r="K48" s="101" t="str">
        <f aca="false">ROUND(K47*81/1000,2)&amp;" ppb"</f>
        <v>0.23 ppb</v>
      </c>
      <c r="L48" s="41" t="s">
        <v>39</v>
      </c>
      <c r="M48" s="102" t="str">
        <f aca="false">ROUND(M47*81/1000,2)&amp;" ppb"</f>
        <v>0.51 ppb</v>
      </c>
      <c r="N48" s="101" t="str">
        <f aca="false">ROUND(N47*1760/1,2)&amp;" ppt"</f>
        <v>137.28 ppt</v>
      </c>
      <c r="O48" s="41" t="s">
        <v>39</v>
      </c>
      <c r="P48" s="102" t="str">
        <f aca="false">ROUND(P47*1760/1,2)&amp;" ppt"</f>
        <v>288.64 ppt</v>
      </c>
      <c r="Q48" s="101" t="str">
        <f aca="false">"&lt;"&amp;ROUND(RIGHT(Q47,LEN(Q47)-1)*246/1,2)&amp;" ppt"</f>
        <v>&lt;162.36 ppt</v>
      </c>
      <c r="R48" s="41"/>
      <c r="S48" s="46"/>
      <c r="T48" s="101" t="str">
        <f aca="false">ROUND(T47*32300/1000,2)&amp;" ppb"</f>
        <v>1715.84 ppb</v>
      </c>
      <c r="U48" s="41" t="s">
        <v>39</v>
      </c>
      <c r="V48" s="102" t="str">
        <f aca="false">ROUND(V47*32300/1000,2)&amp;" ppb"</f>
        <v>248.35 ppb</v>
      </c>
      <c r="W48" s="45"/>
      <c r="X48" s="41"/>
      <c r="Y48" s="46"/>
      <c r="Z48" s="45"/>
      <c r="AA48" s="41"/>
      <c r="AB48" s="46"/>
      <c r="AC48" s="47"/>
      <c r="AD48" s="41"/>
      <c r="AE48" s="48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  <c r="IU48" s="96"/>
      <c r="IV48" s="96"/>
    </row>
    <row r="49" customFormat="false" ht="34.3" hidden="false" customHeight="true" outlineLevel="0" collapsed="false">
      <c r="A49" s="33"/>
      <c r="B49" s="33"/>
      <c r="C49" s="49"/>
      <c r="D49" s="33"/>
      <c r="E49" s="33"/>
      <c r="F49" s="36"/>
      <c r="G49" s="24" t="s">
        <v>28</v>
      </c>
      <c r="H49" s="50" t="s">
        <v>40</v>
      </c>
      <c r="I49" s="50"/>
      <c r="J49" s="50"/>
      <c r="K49" s="25"/>
      <c r="L49" s="26" t="s">
        <v>41</v>
      </c>
      <c r="M49" s="27"/>
      <c r="N49" s="51"/>
      <c r="O49" s="26" t="s">
        <v>42</v>
      </c>
      <c r="P49" s="52"/>
      <c r="Q49" s="51"/>
      <c r="R49" s="26" t="s">
        <v>43</v>
      </c>
      <c r="S49" s="52"/>
      <c r="T49" s="50"/>
      <c r="U49" s="50"/>
      <c r="V49" s="50"/>
      <c r="W49" s="28"/>
      <c r="X49" s="26"/>
      <c r="Y49" s="53"/>
      <c r="Z49" s="28"/>
      <c r="AA49" s="26"/>
      <c r="AB49" s="53"/>
      <c r="AC49" s="25"/>
      <c r="AD49" s="26"/>
      <c r="AE49" s="27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  <c r="IU49" s="96"/>
      <c r="IV49" s="96"/>
    </row>
    <row r="50" customFormat="false" ht="34.3" hidden="false" customHeight="true" outlineLevel="0" collapsed="false">
      <c r="A50" s="33"/>
      <c r="B50" s="33"/>
      <c r="C50" s="49"/>
      <c r="D50" s="33"/>
      <c r="E50" s="33"/>
      <c r="F50" s="36"/>
      <c r="G50" s="24" t="s">
        <v>60</v>
      </c>
      <c r="H50" s="106" t="n">
        <v>2664.1</v>
      </c>
      <c r="I50" s="120" t="s">
        <v>39</v>
      </c>
      <c r="J50" s="105" t="n">
        <v>568.6</v>
      </c>
      <c r="K50" s="40" t="n">
        <v>3.199</v>
      </c>
      <c r="L50" s="100" t="s">
        <v>39</v>
      </c>
      <c r="M50" s="42" t="n">
        <v>2.119</v>
      </c>
      <c r="N50" s="54" t="s">
        <v>79</v>
      </c>
      <c r="O50" s="41"/>
      <c r="P50" s="39"/>
      <c r="Q50" s="40" t="n">
        <v>0.982</v>
      </c>
      <c r="R50" s="100" t="s">
        <v>39</v>
      </c>
      <c r="S50" s="42" t="n">
        <v>0.7691</v>
      </c>
      <c r="T50" s="103"/>
      <c r="U50" s="104"/>
      <c r="V50" s="105"/>
      <c r="W50" s="45"/>
      <c r="X50" s="41"/>
      <c r="Y50" s="46"/>
      <c r="Z50" s="45"/>
      <c r="AA50" s="41"/>
      <c r="AB50" s="46"/>
      <c r="AC50" s="47"/>
      <c r="AD50" s="41"/>
      <c r="AE50" s="48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  <c r="HG50" s="96"/>
      <c r="HH50" s="96"/>
      <c r="HI50" s="96"/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96"/>
      <c r="IT50" s="96"/>
      <c r="IU50" s="96"/>
      <c r="IV50" s="96"/>
    </row>
    <row r="51" customFormat="false" ht="34.3" hidden="false" customHeight="true" outlineLevel="0" collapsed="false">
      <c r="A51" s="57"/>
      <c r="B51" s="57"/>
      <c r="C51" s="58"/>
      <c r="D51" s="57"/>
      <c r="E51" s="57"/>
      <c r="F51" s="59"/>
      <c r="G51" s="24" t="s">
        <v>64</v>
      </c>
      <c r="H51" s="101" t="str">
        <f aca="false">ROUND(H50*81/1000,2)&amp;" ppb"</f>
        <v>215.79 ppb</v>
      </c>
      <c r="I51" s="41" t="s">
        <v>39</v>
      </c>
      <c r="J51" s="102" t="str">
        <f aca="false">ROUND(J50*81/1000,2)&amp;" ppb"</f>
        <v>46.06 ppb</v>
      </c>
      <c r="K51" s="60"/>
      <c r="L51" s="56"/>
      <c r="M51" s="61"/>
      <c r="N51" s="37"/>
      <c r="O51" s="41"/>
      <c r="P51" s="39"/>
      <c r="Q51" s="101" t="str">
        <f aca="false">ROUND(Q50*246/1000,2)&amp;" ppb"</f>
        <v>0.24 ppb</v>
      </c>
      <c r="R51" s="41" t="s">
        <v>39</v>
      </c>
      <c r="S51" s="102" t="str">
        <f aca="false">ROUND(S50*246/1000,2)&amp;" ppb"</f>
        <v>0.19 ppb</v>
      </c>
      <c r="T51" s="101"/>
      <c r="U51" s="41"/>
      <c r="V51" s="102"/>
      <c r="W51" s="45"/>
      <c r="X51" s="41"/>
      <c r="Y51" s="46"/>
      <c r="Z51" s="45"/>
      <c r="AA51" s="41"/>
      <c r="AB51" s="46"/>
      <c r="AC51" s="47"/>
      <c r="AD51" s="41"/>
      <c r="AE51" s="48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96"/>
      <c r="IT51" s="96"/>
      <c r="IU51" s="96"/>
      <c r="IV51" s="96"/>
    </row>
    <row r="52" customFormat="false" ht="42.4" hidden="false" customHeight="true" outlineLevel="0" collapsed="false">
      <c r="A52" s="109" t="s">
        <v>80</v>
      </c>
      <c r="B52" s="62" t="s">
        <v>81</v>
      </c>
      <c r="C52" s="110" t="s">
        <v>82</v>
      </c>
      <c r="D52" s="63" t="n">
        <v>8.826</v>
      </c>
      <c r="E52" s="64" t="n">
        <v>200204</v>
      </c>
      <c r="F52" s="65" t="n">
        <v>43865</v>
      </c>
      <c r="G52" s="66" t="s">
        <v>28</v>
      </c>
      <c r="H52" s="25"/>
      <c r="I52" s="26" t="s">
        <v>29</v>
      </c>
      <c r="J52" s="27"/>
      <c r="K52" s="25"/>
      <c r="L52" s="26" t="s">
        <v>30</v>
      </c>
      <c r="M52" s="27"/>
      <c r="N52" s="25"/>
      <c r="O52" s="26" t="s">
        <v>31</v>
      </c>
      <c r="P52" s="27"/>
      <c r="Q52" s="25"/>
      <c r="R52" s="26" t="s">
        <v>32</v>
      </c>
      <c r="S52" s="27"/>
      <c r="T52" s="28"/>
      <c r="U52" s="26" t="s">
        <v>33</v>
      </c>
      <c r="V52" s="27"/>
      <c r="W52" s="25"/>
      <c r="X52" s="26" t="s">
        <v>34</v>
      </c>
      <c r="Y52" s="27"/>
      <c r="Z52" s="25"/>
      <c r="AA52" s="26" t="s">
        <v>35</v>
      </c>
      <c r="AB52" s="27"/>
      <c r="AC52" s="32" t="s">
        <v>36</v>
      </c>
      <c r="AD52" s="32"/>
      <c r="AE52" s="32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6"/>
      <c r="IV52" s="96"/>
    </row>
    <row r="53" customFormat="false" ht="33.95" hidden="false" customHeight="true" outlineLevel="0" collapsed="false">
      <c r="A53" s="67" t="s">
        <v>83</v>
      </c>
      <c r="B53" s="67" t="s">
        <v>84</v>
      </c>
      <c r="C53" s="68"/>
      <c r="D53" s="69"/>
      <c r="E53" s="69"/>
      <c r="F53" s="70" t="n">
        <v>43874</v>
      </c>
      <c r="G53" s="66" t="s">
        <v>60</v>
      </c>
      <c r="H53" s="86" t="s">
        <v>85</v>
      </c>
      <c r="I53" s="75"/>
      <c r="J53" s="76"/>
      <c r="K53" s="86" t="s">
        <v>86</v>
      </c>
      <c r="L53" s="75"/>
      <c r="M53" s="76"/>
      <c r="N53" s="86" t="s">
        <v>87</v>
      </c>
      <c r="O53" s="75"/>
      <c r="P53" s="76"/>
      <c r="Q53" s="74" t="n">
        <v>16.69</v>
      </c>
      <c r="R53" s="75" t="s">
        <v>39</v>
      </c>
      <c r="S53" s="76" t="n">
        <v>7.139</v>
      </c>
      <c r="T53" s="86" t="s">
        <v>88</v>
      </c>
      <c r="U53" s="75"/>
      <c r="V53" s="76"/>
      <c r="W53" s="78" t="s">
        <v>89</v>
      </c>
      <c r="X53" s="72"/>
      <c r="Y53" s="73"/>
      <c r="Z53" s="78" t="s">
        <v>90</v>
      </c>
      <c r="AA53" s="72"/>
      <c r="AB53" s="73"/>
      <c r="AC53" s="79"/>
      <c r="AD53" s="79"/>
      <c r="AE53" s="79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  <c r="HF53" s="96"/>
      <c r="HG53" s="96"/>
      <c r="HH53" s="96"/>
      <c r="HI53" s="96"/>
      <c r="HJ53" s="96"/>
      <c r="HK53" s="96"/>
      <c r="HL53" s="96"/>
      <c r="HM53" s="96"/>
      <c r="HN53" s="96"/>
      <c r="HO53" s="96"/>
      <c r="HP53" s="96"/>
      <c r="HQ53" s="96"/>
      <c r="HR53" s="96"/>
      <c r="HS53" s="96"/>
      <c r="HT53" s="96"/>
      <c r="HU53" s="96"/>
      <c r="HV53" s="96"/>
      <c r="HW53" s="96"/>
      <c r="HX53" s="96"/>
      <c r="HY53" s="96"/>
      <c r="HZ53" s="96"/>
      <c r="IA53" s="96"/>
      <c r="IB53" s="96"/>
      <c r="IC53" s="96"/>
      <c r="ID53" s="96"/>
      <c r="IE53" s="96"/>
      <c r="IF53" s="96"/>
      <c r="IG53" s="96"/>
      <c r="IH53" s="96"/>
      <c r="II53" s="96"/>
      <c r="IJ53" s="96"/>
      <c r="IK53" s="96"/>
      <c r="IL53" s="96"/>
      <c r="IM53" s="96"/>
      <c r="IN53" s="96"/>
      <c r="IO53" s="96"/>
      <c r="IP53" s="96"/>
      <c r="IQ53" s="96"/>
      <c r="IR53" s="96"/>
      <c r="IS53" s="96"/>
      <c r="IT53" s="96"/>
      <c r="IU53" s="96"/>
      <c r="IV53" s="96"/>
    </row>
    <row r="54" customFormat="false" ht="41.45" hidden="false" customHeight="true" outlineLevel="0" collapsed="false">
      <c r="A54" s="67"/>
      <c r="B54" s="67" t="s">
        <v>91</v>
      </c>
      <c r="C54" s="67"/>
      <c r="D54" s="67"/>
      <c r="E54" s="67"/>
      <c r="F54" s="70"/>
      <c r="G54" s="66" t="s">
        <v>64</v>
      </c>
      <c r="H54" s="111" t="str">
        <f aca="false">"&lt;"&amp;ROUND(RIGHT(H53,LEN(H53)-1)*81/1,2)&amp;" ppt"</f>
        <v>&lt;196.83 ppt</v>
      </c>
      <c r="I54" s="75"/>
      <c r="J54" s="112"/>
      <c r="K54" s="111" t="str">
        <f aca="false">"&lt;"&amp;ROUND(RIGHT(K53,LEN(K53)-1)*81/1000,2)&amp;" ppb"</f>
        <v>&lt;4.61 ppb</v>
      </c>
      <c r="L54" s="75"/>
      <c r="M54" s="112"/>
      <c r="N54" s="111" t="str">
        <f aca="false">"&lt;"&amp;ROUND(RIGHT(N53,LEN(N53)-1)*1760/1000,2)&amp;" ppb"</f>
        <v>&lt;5 ppb</v>
      </c>
      <c r="O54" s="75"/>
      <c r="P54" s="112"/>
      <c r="Q54" s="111" t="str">
        <f aca="false">ROUND(Q53*246/1000,2)&amp;" ppb"</f>
        <v>4.11 ppb</v>
      </c>
      <c r="R54" s="75" t="s">
        <v>39</v>
      </c>
      <c r="S54" s="112" t="str">
        <f aca="false">ROUND(S53*246/1000,2)&amp;" ppb"</f>
        <v>1.76 ppb</v>
      </c>
      <c r="T54" s="111" t="str">
        <f aca="false">"&lt;"&amp;ROUND(RIGHT(T53,LEN(T53)-1)*32300/1000000,2)&amp;" ppm"</f>
        <v>&lt;2.17 ppm</v>
      </c>
      <c r="U54" s="75"/>
      <c r="V54" s="112"/>
      <c r="W54" s="81"/>
      <c r="X54" s="75"/>
      <c r="Y54" s="82"/>
      <c r="Z54" s="81"/>
      <c r="AA54" s="75"/>
      <c r="AB54" s="82"/>
      <c r="AC54" s="83"/>
      <c r="AD54" s="75"/>
      <c r="AE54" s="84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6"/>
      <c r="HT54" s="96"/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6"/>
      <c r="IN54" s="96"/>
      <c r="IO54" s="96"/>
      <c r="IP54" s="96"/>
      <c r="IQ54" s="96"/>
      <c r="IR54" s="96"/>
      <c r="IS54" s="96"/>
      <c r="IT54" s="96"/>
      <c r="IU54" s="96"/>
      <c r="IV54" s="96"/>
    </row>
    <row r="55" customFormat="false" ht="34.3" hidden="false" customHeight="true" outlineLevel="0" collapsed="false">
      <c r="A55" s="67"/>
      <c r="B55" s="67"/>
      <c r="C55" s="85"/>
      <c r="D55" s="67"/>
      <c r="E55" s="67"/>
      <c r="F55" s="70"/>
      <c r="G55" s="66" t="s">
        <v>28</v>
      </c>
      <c r="H55" s="50" t="s">
        <v>40</v>
      </c>
      <c r="I55" s="50"/>
      <c r="J55" s="50"/>
      <c r="K55" s="25"/>
      <c r="L55" s="26" t="s">
        <v>41</v>
      </c>
      <c r="M55" s="27"/>
      <c r="N55" s="51"/>
      <c r="O55" s="26" t="s">
        <v>42</v>
      </c>
      <c r="P55" s="52"/>
      <c r="Q55" s="51"/>
      <c r="R55" s="26" t="s">
        <v>43</v>
      </c>
      <c r="S55" s="52"/>
      <c r="T55" s="50"/>
      <c r="U55" s="50"/>
      <c r="V55" s="50"/>
      <c r="W55" s="28"/>
      <c r="X55" s="26"/>
      <c r="Y55" s="53"/>
      <c r="Z55" s="28"/>
      <c r="AA55" s="26"/>
      <c r="AB55" s="53"/>
      <c r="AC55" s="25"/>
      <c r="AD55" s="26"/>
      <c r="AE55" s="27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6"/>
      <c r="HG55" s="96"/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6"/>
      <c r="HV55" s="96"/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6"/>
      <c r="IK55" s="96"/>
      <c r="IL55" s="96"/>
      <c r="IM55" s="96"/>
      <c r="IN55" s="96"/>
      <c r="IO55" s="96"/>
      <c r="IP55" s="96"/>
      <c r="IQ55" s="96"/>
      <c r="IR55" s="96"/>
      <c r="IS55" s="96"/>
      <c r="IT55" s="96"/>
      <c r="IU55" s="96"/>
      <c r="IV55" s="96"/>
    </row>
    <row r="56" customFormat="false" ht="34.3" hidden="false" customHeight="true" outlineLevel="0" collapsed="false">
      <c r="A56" s="67"/>
      <c r="B56" s="67"/>
      <c r="C56" s="85"/>
      <c r="D56" s="67"/>
      <c r="E56" s="67"/>
      <c r="F56" s="70"/>
      <c r="G56" s="66" t="s">
        <v>60</v>
      </c>
      <c r="H56" s="121" t="s">
        <v>92</v>
      </c>
      <c r="I56" s="115"/>
      <c r="J56" s="122"/>
      <c r="K56" s="123" t="s">
        <v>93</v>
      </c>
      <c r="L56" s="75"/>
      <c r="M56" s="84"/>
      <c r="N56" s="78" t="s">
        <v>94</v>
      </c>
      <c r="O56" s="75"/>
      <c r="P56" s="73"/>
      <c r="Q56" s="74" t="n">
        <v>23.21</v>
      </c>
      <c r="R56" s="77" t="s">
        <v>39</v>
      </c>
      <c r="S56" s="76" t="n">
        <v>12.81</v>
      </c>
      <c r="T56" s="117"/>
      <c r="U56" s="118"/>
      <c r="V56" s="119"/>
      <c r="W56" s="81"/>
      <c r="X56" s="75"/>
      <c r="Y56" s="82"/>
      <c r="Z56" s="81"/>
      <c r="AA56" s="75"/>
      <c r="AB56" s="82"/>
      <c r="AC56" s="83"/>
      <c r="AD56" s="75"/>
      <c r="AE56" s="84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  <c r="GQ56" s="96"/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6"/>
      <c r="HG56" s="96"/>
      <c r="HH56" s="96"/>
      <c r="HI56" s="96"/>
      <c r="HJ56" s="96"/>
      <c r="HK56" s="96"/>
      <c r="HL56" s="96"/>
      <c r="HM56" s="96"/>
      <c r="HN56" s="96"/>
      <c r="HO56" s="96"/>
      <c r="HP56" s="96"/>
      <c r="HQ56" s="96"/>
      <c r="HR56" s="96"/>
      <c r="HS56" s="96"/>
      <c r="HT56" s="96"/>
      <c r="HU56" s="96"/>
      <c r="HV56" s="96"/>
      <c r="HW56" s="96"/>
      <c r="HX56" s="96"/>
      <c r="HY56" s="96"/>
      <c r="HZ56" s="96"/>
      <c r="IA56" s="96"/>
      <c r="IB56" s="96"/>
      <c r="IC56" s="96"/>
      <c r="ID56" s="96"/>
      <c r="IE56" s="96"/>
      <c r="IF56" s="96"/>
      <c r="IG56" s="96"/>
      <c r="IH56" s="96"/>
      <c r="II56" s="96"/>
      <c r="IJ56" s="96"/>
      <c r="IK56" s="96"/>
      <c r="IL56" s="96"/>
      <c r="IM56" s="96"/>
      <c r="IN56" s="96"/>
      <c r="IO56" s="96"/>
      <c r="IP56" s="96"/>
      <c r="IQ56" s="96"/>
      <c r="IR56" s="96"/>
      <c r="IS56" s="96"/>
      <c r="IT56" s="96"/>
      <c r="IU56" s="96"/>
      <c r="IV56" s="96"/>
    </row>
    <row r="57" customFormat="false" ht="34.3" hidden="false" customHeight="true" outlineLevel="0" collapsed="false">
      <c r="A57" s="87"/>
      <c r="B57" s="87"/>
      <c r="C57" s="88"/>
      <c r="D57" s="87"/>
      <c r="E57" s="87"/>
      <c r="F57" s="89"/>
      <c r="G57" s="66" t="s">
        <v>64</v>
      </c>
      <c r="H57" s="111" t="str">
        <f aca="false">"&lt;"&amp;ROUND(RIGHT(H56,LEN(H56)-1)*81/1000,2)&amp;" ppb"</f>
        <v>&lt;797.36 ppb</v>
      </c>
      <c r="I57" s="75"/>
      <c r="J57" s="112"/>
      <c r="K57" s="90"/>
      <c r="L57" s="77"/>
      <c r="M57" s="91"/>
      <c r="N57" s="71"/>
      <c r="O57" s="75"/>
      <c r="P57" s="73"/>
      <c r="Q57" s="111" t="str">
        <f aca="false">ROUND(Q56*246/1000,2)&amp;" ppb"</f>
        <v>5.71 ppb</v>
      </c>
      <c r="R57" s="75" t="s">
        <v>39</v>
      </c>
      <c r="S57" s="112" t="str">
        <f aca="false">ROUND(S56*246/1000,2)&amp;" ppb"</f>
        <v>3.15 ppb</v>
      </c>
      <c r="T57" s="111"/>
      <c r="U57" s="77"/>
      <c r="V57" s="76"/>
      <c r="W57" s="81"/>
      <c r="X57" s="75"/>
      <c r="Y57" s="82"/>
      <c r="Z57" s="81"/>
      <c r="AA57" s="75"/>
      <c r="AB57" s="82"/>
      <c r="AC57" s="83"/>
      <c r="AD57" s="75"/>
      <c r="AE57" s="84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6"/>
      <c r="IP57" s="96"/>
      <c r="IQ57" s="96"/>
      <c r="IR57" s="96"/>
      <c r="IS57" s="96"/>
      <c r="IT57" s="96"/>
      <c r="IU57" s="96"/>
      <c r="IV57" s="96"/>
    </row>
    <row r="58" customFormat="false" ht="42.4" hidden="false" customHeight="true" outlineLevel="0" collapsed="false">
      <c r="A58" s="97" t="s">
        <v>95</v>
      </c>
      <c r="B58" s="21" t="s">
        <v>96</v>
      </c>
      <c r="C58" s="98" t="s">
        <v>97</v>
      </c>
      <c r="D58" s="22" t="n">
        <v>7.687</v>
      </c>
      <c r="E58" s="124" t="s">
        <v>98</v>
      </c>
      <c r="F58" s="23" t="n">
        <v>43874</v>
      </c>
      <c r="G58" s="24" t="s">
        <v>28</v>
      </c>
      <c r="H58" s="25"/>
      <c r="I58" s="26" t="s">
        <v>29</v>
      </c>
      <c r="J58" s="27"/>
      <c r="K58" s="25"/>
      <c r="L58" s="26" t="s">
        <v>30</v>
      </c>
      <c r="M58" s="27"/>
      <c r="N58" s="25"/>
      <c r="O58" s="26" t="s">
        <v>31</v>
      </c>
      <c r="P58" s="27"/>
      <c r="Q58" s="25"/>
      <c r="R58" s="26" t="s">
        <v>32</v>
      </c>
      <c r="S58" s="27"/>
      <c r="T58" s="28"/>
      <c r="U58" s="26" t="s">
        <v>33</v>
      </c>
      <c r="V58" s="27"/>
      <c r="W58" s="25"/>
      <c r="X58" s="26" t="s">
        <v>34</v>
      </c>
      <c r="Y58" s="27"/>
      <c r="Z58" s="25"/>
      <c r="AA58" s="26" t="s">
        <v>35</v>
      </c>
      <c r="AB58" s="27"/>
      <c r="AC58" s="32" t="s">
        <v>36</v>
      </c>
      <c r="AD58" s="32"/>
      <c r="AE58" s="32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  <c r="GQ58" s="96"/>
      <c r="GR58" s="96"/>
      <c r="GS58" s="96"/>
      <c r="GT58" s="96"/>
      <c r="GU58" s="96"/>
      <c r="GV58" s="96"/>
      <c r="GW58" s="96"/>
      <c r="GX58" s="96"/>
      <c r="GY58" s="96"/>
      <c r="GZ58" s="96"/>
      <c r="HA58" s="96"/>
      <c r="HB58" s="96"/>
      <c r="HC58" s="96"/>
      <c r="HD58" s="96"/>
      <c r="HE58" s="96"/>
      <c r="HF58" s="96"/>
      <c r="HG58" s="96"/>
      <c r="HH58" s="96"/>
      <c r="HI58" s="96"/>
      <c r="HJ58" s="96"/>
      <c r="HK58" s="96"/>
      <c r="HL58" s="96"/>
      <c r="HM58" s="96"/>
      <c r="HN58" s="96"/>
      <c r="HO58" s="96"/>
      <c r="HP58" s="96"/>
      <c r="HQ58" s="96"/>
      <c r="HR58" s="96"/>
      <c r="HS58" s="96"/>
      <c r="HT58" s="96"/>
      <c r="HU58" s="96"/>
      <c r="HV58" s="96"/>
      <c r="HW58" s="96"/>
      <c r="HX58" s="96"/>
      <c r="HY58" s="96"/>
      <c r="HZ58" s="96"/>
      <c r="IA58" s="96"/>
      <c r="IB58" s="96"/>
      <c r="IC58" s="96"/>
      <c r="ID58" s="96"/>
      <c r="IE58" s="96"/>
      <c r="IF58" s="96"/>
      <c r="IG58" s="96"/>
      <c r="IH58" s="96"/>
      <c r="II58" s="96"/>
      <c r="IJ58" s="96"/>
      <c r="IK58" s="96"/>
      <c r="IL58" s="96"/>
      <c r="IM58" s="96"/>
      <c r="IN58" s="96"/>
      <c r="IO58" s="96"/>
      <c r="IP58" s="96"/>
      <c r="IQ58" s="96"/>
      <c r="IR58" s="96"/>
      <c r="IS58" s="96"/>
      <c r="IT58" s="96"/>
      <c r="IU58" s="96"/>
      <c r="IV58" s="96"/>
    </row>
    <row r="59" customFormat="false" ht="45.6" hidden="false" customHeight="true" outlineLevel="0" collapsed="false">
      <c r="A59" s="33" t="s">
        <v>99</v>
      </c>
      <c r="B59" s="33" t="s">
        <v>100</v>
      </c>
      <c r="C59" s="34"/>
      <c r="D59" s="35"/>
      <c r="E59" s="35"/>
      <c r="F59" s="36" t="n">
        <v>43882</v>
      </c>
      <c r="G59" s="24" t="s">
        <v>60</v>
      </c>
      <c r="H59" s="40" t="n">
        <v>22.26</v>
      </c>
      <c r="I59" s="41" t="s">
        <v>39</v>
      </c>
      <c r="J59" s="42" t="n">
        <v>2.205</v>
      </c>
      <c r="K59" s="40" t="n">
        <v>10.91</v>
      </c>
      <c r="L59" s="41" t="s">
        <v>39</v>
      </c>
      <c r="M59" s="42" t="n">
        <v>19.07</v>
      </c>
      <c r="N59" s="40" t="n">
        <v>0.3426</v>
      </c>
      <c r="O59" s="41" t="s">
        <v>39</v>
      </c>
      <c r="P59" s="42" t="n">
        <v>0.6282</v>
      </c>
      <c r="Q59" s="40" t="n">
        <v>14.57</v>
      </c>
      <c r="R59" s="41" t="s">
        <v>39</v>
      </c>
      <c r="S59" s="42" t="n">
        <v>2.246</v>
      </c>
      <c r="T59" s="55" t="s">
        <v>101</v>
      </c>
      <c r="U59" s="41"/>
      <c r="V59" s="42"/>
      <c r="W59" s="55" t="s">
        <v>102</v>
      </c>
      <c r="X59" s="56"/>
      <c r="Y59" s="42"/>
      <c r="Z59" s="54" t="s">
        <v>103</v>
      </c>
      <c r="AA59" s="38"/>
      <c r="AB59" s="39"/>
      <c r="AC59" s="43"/>
      <c r="AD59" s="43"/>
      <c r="AE59" s="43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  <c r="GQ59" s="96"/>
      <c r="GR59" s="96"/>
      <c r="GS59" s="96"/>
      <c r="GT59" s="96"/>
      <c r="GU59" s="96"/>
      <c r="GV59" s="96"/>
      <c r="GW59" s="96"/>
      <c r="GX59" s="96"/>
      <c r="GY59" s="96"/>
      <c r="GZ59" s="96"/>
      <c r="HA59" s="96"/>
      <c r="HB59" s="96"/>
      <c r="HC59" s="96"/>
      <c r="HD59" s="96"/>
      <c r="HE59" s="96"/>
      <c r="HF59" s="96"/>
      <c r="HG59" s="96"/>
      <c r="HH59" s="96"/>
      <c r="HI59" s="96"/>
      <c r="HJ59" s="96"/>
      <c r="HK59" s="96"/>
      <c r="HL59" s="96"/>
      <c r="HM59" s="96"/>
      <c r="HN59" s="96"/>
      <c r="HO59" s="96"/>
      <c r="HP59" s="96"/>
      <c r="HQ59" s="96"/>
      <c r="HR59" s="96"/>
      <c r="HS59" s="96"/>
      <c r="HT59" s="96"/>
      <c r="HU59" s="96"/>
      <c r="HV59" s="96"/>
      <c r="HW59" s="96"/>
      <c r="HX59" s="96"/>
      <c r="HY59" s="96"/>
      <c r="HZ59" s="96"/>
      <c r="IA59" s="96"/>
      <c r="IB59" s="96"/>
      <c r="IC59" s="96"/>
      <c r="ID59" s="96"/>
      <c r="IE59" s="96"/>
      <c r="IF59" s="96"/>
      <c r="IG59" s="96"/>
      <c r="IH59" s="96"/>
      <c r="II59" s="96"/>
      <c r="IJ59" s="96"/>
      <c r="IK59" s="96"/>
      <c r="IL59" s="96"/>
      <c r="IM59" s="96"/>
      <c r="IN59" s="96"/>
      <c r="IO59" s="96"/>
      <c r="IP59" s="96"/>
      <c r="IQ59" s="96"/>
      <c r="IR59" s="96"/>
      <c r="IS59" s="96"/>
      <c r="IT59" s="96"/>
      <c r="IU59" s="96"/>
      <c r="IV59" s="96"/>
    </row>
    <row r="60" customFormat="false" ht="33.15" hidden="false" customHeight="true" outlineLevel="0" collapsed="false">
      <c r="A60" s="33"/>
      <c r="B60" s="33" t="s">
        <v>104</v>
      </c>
      <c r="C60" s="33"/>
      <c r="D60" s="33"/>
      <c r="E60" s="33"/>
      <c r="F60" s="36"/>
      <c r="G60" s="24" t="s">
        <v>64</v>
      </c>
      <c r="H60" s="101" t="str">
        <f aca="false">ROUND(H59*81/1000,2)&amp;" ppb"</f>
        <v>1.8 ppb</v>
      </c>
      <c r="I60" s="41" t="s">
        <v>39</v>
      </c>
      <c r="J60" s="102" t="str">
        <f aca="false">ROUND(J59*81/1000,2)&amp;" ppb"</f>
        <v>0.18 ppb</v>
      </c>
      <c r="K60" s="101" t="str">
        <f aca="false">ROUND(K59*81/1000,2)&amp;" ppb"</f>
        <v>0.88 ppb</v>
      </c>
      <c r="L60" s="41" t="s">
        <v>39</v>
      </c>
      <c r="M60" s="102" t="str">
        <f aca="false">ROUND(M59*81/1000,2)&amp;" ppb"</f>
        <v>1.54 ppb</v>
      </c>
      <c r="N60" s="101" t="str">
        <f aca="false">ROUND(N59*1760/1000,2)&amp;" ppb"</f>
        <v>0.6 ppb</v>
      </c>
      <c r="O60" s="41" t="s">
        <v>39</v>
      </c>
      <c r="P60" s="102" t="str">
        <f aca="false">ROUND(P59*1760/1000,2)&amp;" ppb"</f>
        <v>1.11 ppb</v>
      </c>
      <c r="Q60" s="101" t="str">
        <f aca="false">ROUND(Q59*246/1000,2)&amp;" ppb"</f>
        <v>3.58 ppb</v>
      </c>
      <c r="R60" s="41" t="s">
        <v>39</v>
      </c>
      <c r="S60" s="102" t="str">
        <f aca="false">ROUND(S59*246/1000,2)&amp;" ppb"</f>
        <v>0.55 ppb</v>
      </c>
      <c r="T60" s="101" t="str">
        <f aca="false">"&lt;"&amp;ROUND(RIGHT(T59,LEN(T59)-1)*32300/1000,2)&amp;" ppb"</f>
        <v>&lt;307.82 ppb</v>
      </c>
      <c r="U60" s="41"/>
      <c r="V60" s="102"/>
      <c r="W60" s="45"/>
      <c r="X60" s="41"/>
      <c r="Y60" s="46"/>
      <c r="Z60" s="45"/>
      <c r="AA60" s="41"/>
      <c r="AB60" s="46"/>
      <c r="AC60" s="47"/>
      <c r="AD60" s="41"/>
      <c r="AE60" s="48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</row>
    <row r="61" customFormat="false" ht="34.3" hidden="false" customHeight="true" outlineLevel="0" collapsed="false">
      <c r="A61" s="33"/>
      <c r="B61" s="33"/>
      <c r="C61" s="49"/>
      <c r="D61" s="33"/>
      <c r="E61" s="33"/>
      <c r="F61" s="36"/>
      <c r="G61" s="24" t="s">
        <v>28</v>
      </c>
      <c r="H61" s="50" t="s">
        <v>40</v>
      </c>
      <c r="I61" s="50"/>
      <c r="J61" s="50"/>
      <c r="K61" s="25"/>
      <c r="L61" s="26" t="s">
        <v>41</v>
      </c>
      <c r="M61" s="27"/>
      <c r="N61" s="51"/>
      <c r="O61" s="26" t="s">
        <v>42</v>
      </c>
      <c r="P61" s="52"/>
      <c r="Q61" s="51"/>
      <c r="R61" s="26" t="s">
        <v>43</v>
      </c>
      <c r="S61" s="52"/>
      <c r="T61" s="50"/>
      <c r="U61" s="50"/>
      <c r="V61" s="50"/>
      <c r="W61" s="28"/>
      <c r="X61" s="26"/>
      <c r="Y61" s="53"/>
      <c r="Z61" s="28"/>
      <c r="AA61" s="26"/>
      <c r="AB61" s="53"/>
      <c r="AC61" s="25"/>
      <c r="AD61" s="26"/>
      <c r="AE61" s="27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</row>
    <row r="62" customFormat="false" ht="34.3" hidden="false" customHeight="true" outlineLevel="0" collapsed="false">
      <c r="A62" s="33"/>
      <c r="B62" s="33"/>
      <c r="C62" s="49"/>
      <c r="D62" s="33"/>
      <c r="E62" s="33"/>
      <c r="F62" s="36"/>
      <c r="G62" s="24" t="s">
        <v>60</v>
      </c>
      <c r="H62" s="103" t="n">
        <v>3788</v>
      </c>
      <c r="I62" s="104" t="s">
        <v>39</v>
      </c>
      <c r="J62" s="105" t="n">
        <v>1999</v>
      </c>
      <c r="K62" s="45" t="n">
        <v>3.92</v>
      </c>
      <c r="L62" s="41" t="s">
        <v>39</v>
      </c>
      <c r="M62" s="46" t="n">
        <v>5.74</v>
      </c>
      <c r="N62" s="40" t="n">
        <v>0.95276</v>
      </c>
      <c r="O62" s="100" t="s">
        <v>39</v>
      </c>
      <c r="P62" s="42" t="n">
        <v>0.7703</v>
      </c>
      <c r="Q62" s="40" t="n">
        <v>2.417</v>
      </c>
      <c r="R62" s="100" t="s">
        <v>39</v>
      </c>
      <c r="S62" s="42" t="n">
        <v>2.703</v>
      </c>
      <c r="T62" s="103"/>
      <c r="U62" s="104"/>
      <c r="V62" s="105"/>
      <c r="W62" s="45"/>
      <c r="X62" s="41"/>
      <c r="Y62" s="46"/>
      <c r="Z62" s="45"/>
      <c r="AA62" s="41"/>
      <c r="AB62" s="46"/>
      <c r="AC62" s="47"/>
      <c r="AD62" s="41"/>
      <c r="AE62" s="48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  <c r="GQ62" s="96"/>
      <c r="GR62" s="96"/>
      <c r="GS62" s="96"/>
      <c r="GT62" s="96"/>
      <c r="GU62" s="96"/>
      <c r="GV62" s="96"/>
      <c r="GW62" s="96"/>
      <c r="GX62" s="96"/>
      <c r="GY62" s="96"/>
      <c r="GZ62" s="96"/>
      <c r="HA62" s="96"/>
      <c r="HB62" s="96"/>
      <c r="HC62" s="96"/>
      <c r="HD62" s="96"/>
      <c r="HE62" s="96"/>
      <c r="HF62" s="96"/>
      <c r="HG62" s="96"/>
      <c r="HH62" s="96"/>
      <c r="HI62" s="96"/>
      <c r="HJ62" s="96"/>
      <c r="HK62" s="96"/>
      <c r="HL62" s="96"/>
      <c r="HM62" s="96"/>
      <c r="HN62" s="96"/>
      <c r="HO62" s="96"/>
      <c r="HP62" s="96"/>
      <c r="HQ62" s="96"/>
      <c r="HR62" s="96"/>
      <c r="HS62" s="96"/>
      <c r="HT62" s="96"/>
      <c r="HU62" s="96"/>
      <c r="HV62" s="96"/>
      <c r="HW62" s="96"/>
      <c r="HX62" s="96"/>
      <c r="HY62" s="96"/>
      <c r="HZ62" s="96"/>
      <c r="IA62" s="96"/>
      <c r="IB62" s="96"/>
      <c r="IC62" s="96"/>
      <c r="ID62" s="96"/>
      <c r="IE62" s="96"/>
      <c r="IF62" s="96"/>
      <c r="IG62" s="96"/>
      <c r="IH62" s="96"/>
      <c r="II62" s="96"/>
      <c r="IJ62" s="96"/>
      <c r="IK62" s="96"/>
      <c r="IL62" s="96"/>
      <c r="IM62" s="96"/>
      <c r="IN62" s="96"/>
      <c r="IO62" s="96"/>
      <c r="IP62" s="96"/>
      <c r="IQ62" s="96"/>
      <c r="IR62" s="96"/>
      <c r="IS62" s="96"/>
      <c r="IT62" s="96"/>
      <c r="IU62" s="96"/>
      <c r="IV62" s="96"/>
    </row>
    <row r="63" customFormat="false" ht="34.3" hidden="false" customHeight="true" outlineLevel="0" collapsed="false">
      <c r="A63" s="57"/>
      <c r="B63" s="57"/>
      <c r="C63" s="58"/>
      <c r="D63" s="57"/>
      <c r="E63" s="57"/>
      <c r="F63" s="59"/>
      <c r="G63" s="24" t="s">
        <v>64</v>
      </c>
      <c r="H63" s="101" t="str">
        <f aca="false">ROUND(H62*81/1000,2)&amp;" ppb"</f>
        <v>306.83 ppb</v>
      </c>
      <c r="I63" s="41" t="s">
        <v>39</v>
      </c>
      <c r="J63" s="102" t="str">
        <f aca="false">ROUND(J62*81/1000,2)&amp;" ppb"</f>
        <v>161.92 ppb</v>
      </c>
      <c r="K63" s="60"/>
      <c r="L63" s="56"/>
      <c r="M63" s="61"/>
      <c r="N63" s="37"/>
      <c r="O63" s="41"/>
      <c r="P63" s="39"/>
      <c r="Q63" s="101" t="str">
        <f aca="false">ROUND(Q62*246/1000,2)&amp;" ppb"</f>
        <v>0.59 ppb</v>
      </c>
      <c r="R63" s="41" t="s">
        <v>39</v>
      </c>
      <c r="S63" s="102" t="str">
        <f aca="false">ROUND(S62*246/1000,2)&amp;" ppb"</f>
        <v>0.66 ppb</v>
      </c>
      <c r="T63" s="101"/>
      <c r="U63" s="41"/>
      <c r="V63" s="102"/>
      <c r="W63" s="45"/>
      <c r="X63" s="41"/>
      <c r="Y63" s="46"/>
      <c r="Z63" s="45"/>
      <c r="AA63" s="41"/>
      <c r="AB63" s="46"/>
      <c r="AC63" s="47"/>
      <c r="AD63" s="41"/>
      <c r="AE63" s="48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  <c r="GQ63" s="96"/>
      <c r="GR63" s="96"/>
      <c r="GS63" s="96"/>
      <c r="GT63" s="96"/>
      <c r="GU63" s="96"/>
      <c r="GV63" s="96"/>
      <c r="GW63" s="96"/>
      <c r="GX63" s="96"/>
      <c r="GY63" s="96"/>
      <c r="GZ63" s="96"/>
      <c r="HA63" s="96"/>
      <c r="HB63" s="96"/>
      <c r="HC63" s="96"/>
      <c r="HD63" s="96"/>
      <c r="HE63" s="96"/>
      <c r="HF63" s="96"/>
      <c r="HG63" s="96"/>
      <c r="HH63" s="96"/>
      <c r="HI63" s="96"/>
      <c r="HJ63" s="96"/>
      <c r="HK63" s="96"/>
      <c r="HL63" s="96"/>
      <c r="HM63" s="96"/>
      <c r="HN63" s="96"/>
      <c r="HO63" s="96"/>
      <c r="HP63" s="96"/>
      <c r="HQ63" s="96"/>
      <c r="HR63" s="96"/>
      <c r="HS63" s="96"/>
      <c r="HT63" s="96"/>
      <c r="HU63" s="96"/>
      <c r="HV63" s="96"/>
      <c r="HW63" s="96"/>
      <c r="HX63" s="96"/>
      <c r="HY63" s="96"/>
      <c r="HZ63" s="96"/>
      <c r="IA63" s="96"/>
      <c r="IB63" s="96"/>
      <c r="IC63" s="96"/>
      <c r="ID63" s="96"/>
      <c r="IE63" s="96"/>
      <c r="IF63" s="96"/>
      <c r="IG63" s="96"/>
      <c r="IH63" s="96"/>
      <c r="II63" s="96"/>
      <c r="IJ63" s="96"/>
      <c r="IK63" s="96"/>
      <c r="IL63" s="96"/>
      <c r="IM63" s="96"/>
      <c r="IN63" s="96"/>
      <c r="IO63" s="96"/>
      <c r="IP63" s="96"/>
      <c r="IQ63" s="96"/>
      <c r="IR63" s="96"/>
      <c r="IS63" s="96"/>
      <c r="IT63" s="96"/>
      <c r="IU63" s="96"/>
      <c r="IV63" s="96"/>
    </row>
    <row r="64" customFormat="false" ht="42.4" hidden="false" customHeight="true" outlineLevel="0" collapsed="false">
      <c r="A64" s="109" t="s">
        <v>105</v>
      </c>
      <c r="B64" s="62" t="s">
        <v>106</v>
      </c>
      <c r="C64" s="110" t="s">
        <v>107</v>
      </c>
      <c r="D64" s="63" t="n">
        <v>9.833</v>
      </c>
      <c r="E64" s="64" t="n">
        <v>200221</v>
      </c>
      <c r="F64" s="65" t="n">
        <v>43882</v>
      </c>
      <c r="G64" s="66" t="s">
        <v>28</v>
      </c>
      <c r="H64" s="25"/>
      <c r="I64" s="26" t="s">
        <v>29</v>
      </c>
      <c r="J64" s="27"/>
      <c r="K64" s="25"/>
      <c r="L64" s="26" t="s">
        <v>30</v>
      </c>
      <c r="M64" s="27"/>
      <c r="N64" s="25"/>
      <c r="O64" s="26" t="s">
        <v>31</v>
      </c>
      <c r="P64" s="27"/>
      <c r="Q64" s="25"/>
      <c r="R64" s="26" t="s">
        <v>32</v>
      </c>
      <c r="S64" s="27"/>
      <c r="T64" s="28"/>
      <c r="U64" s="26" t="s">
        <v>33</v>
      </c>
      <c r="V64" s="27"/>
      <c r="W64" s="25"/>
      <c r="X64" s="26" t="s">
        <v>34</v>
      </c>
      <c r="Y64" s="27"/>
      <c r="Z64" s="25"/>
      <c r="AA64" s="26" t="s">
        <v>35</v>
      </c>
      <c r="AB64" s="27"/>
      <c r="AC64" s="32" t="s">
        <v>36</v>
      </c>
      <c r="AD64" s="32"/>
      <c r="AE64" s="32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  <c r="GQ64" s="96"/>
      <c r="GR64" s="96"/>
      <c r="GS64" s="96"/>
      <c r="GT64" s="96"/>
      <c r="GU64" s="96"/>
      <c r="GV64" s="96"/>
      <c r="GW64" s="96"/>
      <c r="GX64" s="96"/>
      <c r="GY64" s="96"/>
      <c r="GZ64" s="96"/>
      <c r="HA64" s="96"/>
      <c r="HB64" s="96"/>
      <c r="HC64" s="96"/>
      <c r="HD64" s="96"/>
      <c r="HE64" s="96"/>
      <c r="HF64" s="96"/>
      <c r="HG64" s="96"/>
      <c r="HH64" s="96"/>
      <c r="HI64" s="96"/>
      <c r="HJ64" s="96"/>
      <c r="HK64" s="96"/>
      <c r="HL64" s="96"/>
      <c r="HM64" s="96"/>
      <c r="HN64" s="96"/>
      <c r="HO64" s="96"/>
      <c r="HP64" s="96"/>
      <c r="HQ64" s="96"/>
      <c r="HR64" s="96"/>
      <c r="HS64" s="96"/>
      <c r="HT64" s="96"/>
      <c r="HU64" s="96"/>
      <c r="HV64" s="96"/>
      <c r="HW64" s="96"/>
      <c r="HX64" s="96"/>
      <c r="HY64" s="96"/>
      <c r="HZ64" s="96"/>
      <c r="IA64" s="96"/>
      <c r="IB64" s="96"/>
      <c r="IC64" s="96"/>
      <c r="ID64" s="96"/>
      <c r="IE64" s="96"/>
      <c r="IF64" s="96"/>
      <c r="IG64" s="96"/>
      <c r="IH64" s="96"/>
      <c r="II64" s="96"/>
      <c r="IJ64" s="96"/>
      <c r="IK64" s="96"/>
      <c r="IL64" s="96"/>
      <c r="IM64" s="96"/>
      <c r="IN64" s="96"/>
      <c r="IO64" s="96"/>
      <c r="IP64" s="96"/>
      <c r="IQ64" s="96"/>
      <c r="IR64" s="96"/>
      <c r="IS64" s="96"/>
      <c r="IT64" s="96"/>
      <c r="IU64" s="96"/>
      <c r="IV64" s="96"/>
    </row>
    <row r="65" customFormat="false" ht="28.25" hidden="false" customHeight="true" outlineLevel="0" collapsed="false">
      <c r="A65" s="67" t="s">
        <v>108</v>
      </c>
      <c r="B65" s="67" t="s">
        <v>109</v>
      </c>
      <c r="C65" s="68"/>
      <c r="D65" s="69"/>
      <c r="E65" s="69"/>
      <c r="F65" s="70" t="n">
        <v>43892</v>
      </c>
      <c r="G65" s="66" t="s">
        <v>60</v>
      </c>
      <c r="H65" s="74" t="n">
        <v>1.563</v>
      </c>
      <c r="I65" s="75" t="s">
        <v>39</v>
      </c>
      <c r="J65" s="76" t="n">
        <v>1.03</v>
      </c>
      <c r="K65" s="74" t="n">
        <v>14.88</v>
      </c>
      <c r="L65" s="75" t="s">
        <v>39</v>
      </c>
      <c r="M65" s="76" t="n">
        <v>12.64</v>
      </c>
      <c r="N65" s="74" t="n">
        <v>0.2849</v>
      </c>
      <c r="O65" s="75" t="s">
        <v>39</v>
      </c>
      <c r="P65" s="76" t="n">
        <v>0.3913</v>
      </c>
      <c r="Q65" s="74" t="n">
        <v>1.888</v>
      </c>
      <c r="R65" s="75" t="s">
        <v>39</v>
      </c>
      <c r="S65" s="76" t="n">
        <v>1.15</v>
      </c>
      <c r="T65" s="74" t="n">
        <v>17.472</v>
      </c>
      <c r="U65" s="75" t="s">
        <v>39</v>
      </c>
      <c r="V65" s="76" t="n">
        <v>9.418</v>
      </c>
      <c r="W65" s="74" t="n">
        <v>0.24558</v>
      </c>
      <c r="X65" s="77" t="s">
        <v>39</v>
      </c>
      <c r="Y65" s="76" t="n">
        <v>0.5291</v>
      </c>
      <c r="Z65" s="86" t="s">
        <v>110</v>
      </c>
      <c r="AA65" s="77"/>
      <c r="AB65" s="76"/>
      <c r="AC65" s="79"/>
      <c r="AD65" s="79"/>
      <c r="AE65" s="79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  <c r="GQ65" s="96"/>
      <c r="GR65" s="96"/>
      <c r="GS65" s="96"/>
      <c r="GT65" s="96"/>
      <c r="GU65" s="96"/>
      <c r="GV65" s="96"/>
      <c r="GW65" s="96"/>
      <c r="GX65" s="96"/>
      <c r="GY65" s="96"/>
      <c r="GZ65" s="96"/>
      <c r="HA65" s="96"/>
      <c r="HB65" s="96"/>
      <c r="HC65" s="96"/>
      <c r="HD65" s="96"/>
      <c r="HE65" s="96"/>
      <c r="HF65" s="96"/>
      <c r="HG65" s="96"/>
      <c r="HH65" s="96"/>
      <c r="HI65" s="96"/>
      <c r="HJ65" s="96"/>
      <c r="HK65" s="96"/>
      <c r="HL65" s="96"/>
      <c r="HM65" s="96"/>
      <c r="HN65" s="96"/>
      <c r="HO65" s="96"/>
      <c r="HP65" s="96"/>
      <c r="HQ65" s="96"/>
      <c r="HR65" s="96"/>
      <c r="HS65" s="96"/>
      <c r="HT65" s="96"/>
      <c r="HU65" s="96"/>
      <c r="HV65" s="96"/>
      <c r="HW65" s="96"/>
      <c r="HX65" s="96"/>
      <c r="HY65" s="96"/>
      <c r="HZ65" s="96"/>
      <c r="IA65" s="96"/>
      <c r="IB65" s="96"/>
      <c r="IC65" s="96"/>
      <c r="ID65" s="96"/>
      <c r="IE65" s="96"/>
      <c r="IF65" s="96"/>
      <c r="IG65" s="96"/>
      <c r="IH65" s="96"/>
      <c r="II65" s="96"/>
      <c r="IJ65" s="96"/>
      <c r="IK65" s="96"/>
      <c r="IL65" s="96"/>
      <c r="IM65" s="96"/>
      <c r="IN65" s="96"/>
      <c r="IO65" s="96"/>
      <c r="IP65" s="96"/>
      <c r="IQ65" s="96"/>
      <c r="IR65" s="96"/>
      <c r="IS65" s="96"/>
      <c r="IT65" s="96"/>
      <c r="IU65" s="96"/>
      <c r="IV65" s="96"/>
    </row>
    <row r="66" customFormat="false" ht="33.15" hidden="false" customHeight="true" outlineLevel="0" collapsed="false">
      <c r="A66" s="67"/>
      <c r="B66" s="67" t="s">
        <v>111</v>
      </c>
      <c r="C66" s="67"/>
      <c r="D66" s="67"/>
      <c r="E66" s="67"/>
      <c r="F66" s="70"/>
      <c r="G66" s="66" t="s">
        <v>64</v>
      </c>
      <c r="H66" s="111" t="str">
        <f aca="false">ROUND(H65*81/1000,2)&amp;" ppb"</f>
        <v>0.13 ppb</v>
      </c>
      <c r="I66" s="75" t="s">
        <v>39</v>
      </c>
      <c r="J66" s="112" t="str">
        <f aca="false">ROUND(J65*81/1000,2)&amp;" ppb"</f>
        <v>0.08 ppb</v>
      </c>
      <c r="K66" s="111" t="str">
        <f aca="false">ROUND(K65*81/1000,2)&amp;" ppb"</f>
        <v>1.21 ppb</v>
      </c>
      <c r="L66" s="75" t="s">
        <v>39</v>
      </c>
      <c r="M66" s="112" t="str">
        <f aca="false">ROUND(M65*81/1000,2)&amp;" ppb"</f>
        <v>1.02 ppb</v>
      </c>
      <c r="N66" s="111" t="str">
        <f aca="false">ROUND(N65*1760/1000,2)&amp;" ppb"</f>
        <v>0.5 ppb</v>
      </c>
      <c r="O66" s="75" t="s">
        <v>39</v>
      </c>
      <c r="P66" s="112" t="str">
        <f aca="false">ROUND(P65*1760/1000,2)&amp;" ppb"</f>
        <v>0.69 ppb</v>
      </c>
      <c r="Q66" s="111" t="str">
        <f aca="false">ROUND(Q65*246/1000,2)&amp;" ppb"</f>
        <v>0.46 ppb</v>
      </c>
      <c r="R66" s="75" t="s">
        <v>39</v>
      </c>
      <c r="S66" s="112" t="str">
        <f aca="false">ROUND(S65*246/1000,2)&amp;" ppb"</f>
        <v>0.28 ppb</v>
      </c>
      <c r="T66" s="111" t="str">
        <f aca="false">ROUND(T65*32300/1000,2)&amp;" ppb"</f>
        <v>564.35 ppb</v>
      </c>
      <c r="U66" s="75" t="s">
        <v>39</v>
      </c>
      <c r="V66" s="112" t="str">
        <f aca="false">ROUND(V65*32300/1000,2)&amp;" ppb"</f>
        <v>304.2 ppb</v>
      </c>
      <c r="W66" s="81"/>
      <c r="X66" s="75"/>
      <c r="Y66" s="82"/>
      <c r="Z66" s="81"/>
      <c r="AA66" s="75"/>
      <c r="AB66" s="82"/>
      <c r="AC66" s="83"/>
      <c r="AD66" s="75"/>
      <c r="AE66" s="84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  <c r="GQ66" s="96"/>
      <c r="GR66" s="96"/>
      <c r="GS66" s="96"/>
      <c r="GT66" s="96"/>
      <c r="GU66" s="96"/>
      <c r="GV66" s="96"/>
      <c r="GW66" s="96"/>
      <c r="GX66" s="96"/>
      <c r="GY66" s="96"/>
      <c r="GZ66" s="96"/>
      <c r="HA66" s="96"/>
      <c r="HB66" s="96"/>
      <c r="HC66" s="96"/>
      <c r="HD66" s="96"/>
      <c r="HE66" s="96"/>
      <c r="HF66" s="96"/>
      <c r="HG66" s="96"/>
      <c r="HH66" s="96"/>
      <c r="HI66" s="96"/>
      <c r="HJ66" s="96"/>
      <c r="HK66" s="96"/>
      <c r="HL66" s="96"/>
      <c r="HM66" s="96"/>
      <c r="HN66" s="96"/>
      <c r="HO66" s="96"/>
      <c r="HP66" s="96"/>
      <c r="HQ66" s="96"/>
      <c r="HR66" s="96"/>
      <c r="HS66" s="96"/>
      <c r="HT66" s="96"/>
      <c r="HU66" s="96"/>
      <c r="HV66" s="96"/>
      <c r="HW66" s="96"/>
      <c r="HX66" s="96"/>
      <c r="HY66" s="96"/>
      <c r="HZ66" s="96"/>
      <c r="IA66" s="96"/>
      <c r="IB66" s="96"/>
      <c r="IC66" s="96"/>
      <c r="ID66" s="96"/>
      <c r="IE66" s="96"/>
      <c r="IF66" s="96"/>
      <c r="IG66" s="96"/>
      <c r="IH66" s="96"/>
      <c r="II66" s="96"/>
      <c r="IJ66" s="96"/>
      <c r="IK66" s="96"/>
      <c r="IL66" s="96"/>
      <c r="IM66" s="96"/>
      <c r="IN66" s="96"/>
      <c r="IO66" s="96"/>
      <c r="IP66" s="96"/>
      <c r="IQ66" s="96"/>
      <c r="IR66" s="96"/>
      <c r="IS66" s="96"/>
      <c r="IT66" s="96"/>
      <c r="IU66" s="96"/>
      <c r="IV66" s="96"/>
    </row>
    <row r="67" customFormat="false" ht="34.3" hidden="false" customHeight="true" outlineLevel="0" collapsed="false">
      <c r="A67" s="67"/>
      <c r="B67" s="67"/>
      <c r="C67" s="85"/>
      <c r="D67" s="67"/>
      <c r="E67" s="67"/>
      <c r="F67" s="70"/>
      <c r="G67" s="66" t="s">
        <v>28</v>
      </c>
      <c r="H67" s="50" t="s">
        <v>40</v>
      </c>
      <c r="I67" s="50"/>
      <c r="J67" s="50"/>
      <c r="K67" s="25"/>
      <c r="L67" s="26" t="s">
        <v>41</v>
      </c>
      <c r="M67" s="27"/>
      <c r="N67" s="51"/>
      <c r="O67" s="26" t="s">
        <v>42</v>
      </c>
      <c r="P67" s="52"/>
      <c r="Q67" s="51"/>
      <c r="R67" s="26" t="s">
        <v>43</v>
      </c>
      <c r="S67" s="52"/>
      <c r="T67" s="50"/>
      <c r="U67" s="50"/>
      <c r="V67" s="50"/>
      <c r="W67" s="28"/>
      <c r="X67" s="26"/>
      <c r="Y67" s="53"/>
      <c r="Z67" s="28"/>
      <c r="AA67" s="26"/>
      <c r="AB67" s="53"/>
      <c r="AC67" s="25"/>
      <c r="AD67" s="26"/>
      <c r="AE67" s="27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  <c r="GQ67" s="96"/>
      <c r="GR67" s="96"/>
      <c r="GS67" s="96"/>
      <c r="GT67" s="96"/>
      <c r="GU67" s="96"/>
      <c r="GV67" s="96"/>
      <c r="GW67" s="96"/>
      <c r="GX67" s="96"/>
      <c r="GY67" s="96"/>
      <c r="GZ67" s="96"/>
      <c r="HA67" s="96"/>
      <c r="HB67" s="96"/>
      <c r="HC67" s="96"/>
      <c r="HD67" s="96"/>
      <c r="HE67" s="96"/>
      <c r="HF67" s="96"/>
      <c r="HG67" s="96"/>
      <c r="HH67" s="96"/>
      <c r="HI67" s="96"/>
      <c r="HJ67" s="96"/>
      <c r="HK67" s="96"/>
      <c r="HL67" s="96"/>
      <c r="HM67" s="96"/>
      <c r="HN67" s="96"/>
      <c r="HO67" s="96"/>
      <c r="HP67" s="96"/>
      <c r="HQ67" s="96"/>
      <c r="HR67" s="96"/>
      <c r="HS67" s="96"/>
      <c r="HT67" s="96"/>
      <c r="HU67" s="96"/>
      <c r="HV67" s="96"/>
      <c r="HW67" s="96"/>
      <c r="HX67" s="96"/>
      <c r="HY67" s="96"/>
      <c r="HZ67" s="96"/>
      <c r="IA67" s="96"/>
      <c r="IB67" s="96"/>
      <c r="IC67" s="96"/>
      <c r="ID67" s="96"/>
      <c r="IE67" s="96"/>
      <c r="IF67" s="96"/>
      <c r="IG67" s="96"/>
      <c r="IH67" s="96"/>
      <c r="II67" s="96"/>
      <c r="IJ67" s="96"/>
      <c r="IK67" s="96"/>
      <c r="IL67" s="96"/>
      <c r="IM67" s="96"/>
      <c r="IN67" s="96"/>
      <c r="IO67" s="96"/>
      <c r="IP67" s="96"/>
      <c r="IQ67" s="96"/>
      <c r="IR67" s="96"/>
      <c r="IS67" s="96"/>
      <c r="IT67" s="96"/>
      <c r="IU67" s="96"/>
      <c r="IV67" s="96"/>
    </row>
    <row r="68" customFormat="false" ht="34.3" hidden="false" customHeight="true" outlineLevel="0" collapsed="false">
      <c r="A68" s="67"/>
      <c r="B68" s="67"/>
      <c r="C68" s="85"/>
      <c r="D68" s="67"/>
      <c r="E68" s="67"/>
      <c r="F68" s="70"/>
      <c r="G68" s="66" t="s">
        <v>60</v>
      </c>
      <c r="H68" s="114" t="n">
        <v>4625.6</v>
      </c>
      <c r="I68" s="115" t="s">
        <v>39</v>
      </c>
      <c r="J68" s="122" t="n">
        <v>1175</v>
      </c>
      <c r="K68" s="123" t="s">
        <v>112</v>
      </c>
      <c r="L68" s="75"/>
      <c r="M68" s="84"/>
      <c r="N68" s="86" t="s">
        <v>113</v>
      </c>
      <c r="O68" s="77"/>
      <c r="P68" s="76"/>
      <c r="Q68" s="74" t="n">
        <v>8.215</v>
      </c>
      <c r="R68" s="77" t="s">
        <v>39</v>
      </c>
      <c r="S68" s="76" t="n">
        <v>2.253</v>
      </c>
      <c r="T68" s="114"/>
      <c r="U68" s="118"/>
      <c r="V68" s="122"/>
      <c r="W68" s="81"/>
      <c r="X68" s="75"/>
      <c r="Y68" s="82"/>
      <c r="Z68" s="81"/>
      <c r="AA68" s="75"/>
      <c r="AB68" s="82"/>
      <c r="AC68" s="83"/>
      <c r="AD68" s="75"/>
      <c r="AE68" s="84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  <c r="IV68" s="96"/>
    </row>
    <row r="69" customFormat="false" ht="34.3" hidden="false" customHeight="true" outlineLevel="0" collapsed="false">
      <c r="A69" s="87"/>
      <c r="B69" s="87"/>
      <c r="C69" s="88"/>
      <c r="D69" s="87"/>
      <c r="E69" s="87"/>
      <c r="F69" s="89"/>
      <c r="G69" s="66" t="s">
        <v>64</v>
      </c>
      <c r="H69" s="111" t="str">
        <f aca="false">ROUND(H68*81/1000,2)&amp;" ppb"</f>
        <v>374.67 ppb</v>
      </c>
      <c r="I69" s="75" t="s">
        <v>39</v>
      </c>
      <c r="J69" s="112" t="str">
        <f aca="false">ROUND(J68*81/1000,2)&amp;" ppb"</f>
        <v>95.18 ppb</v>
      </c>
      <c r="K69" s="90"/>
      <c r="L69" s="77"/>
      <c r="M69" s="91"/>
      <c r="N69" s="71"/>
      <c r="O69" s="75"/>
      <c r="P69" s="73"/>
      <c r="Q69" s="111" t="str">
        <f aca="false">ROUND(Q68*246/1000,2)&amp;" ppb"</f>
        <v>2.02 ppb</v>
      </c>
      <c r="R69" s="75" t="s">
        <v>39</v>
      </c>
      <c r="S69" s="112" t="str">
        <f aca="false">ROUND(S68*246/1000,2)&amp;" ppb"</f>
        <v>0.55 ppb</v>
      </c>
      <c r="T69" s="111"/>
      <c r="U69" s="75"/>
      <c r="V69" s="112"/>
      <c r="W69" s="81"/>
      <c r="X69" s="75"/>
      <c r="Y69" s="82"/>
      <c r="Z69" s="81"/>
      <c r="AA69" s="75"/>
      <c r="AB69" s="82"/>
      <c r="AC69" s="83"/>
      <c r="AD69" s="75"/>
      <c r="AE69" s="84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  <c r="GQ69" s="96"/>
      <c r="GR69" s="96"/>
      <c r="GS69" s="96"/>
      <c r="GT69" s="96"/>
      <c r="GU69" s="96"/>
      <c r="GV69" s="96"/>
      <c r="GW69" s="96"/>
      <c r="GX69" s="96"/>
      <c r="GY69" s="96"/>
      <c r="GZ69" s="96"/>
      <c r="HA69" s="96"/>
      <c r="HB69" s="96"/>
      <c r="HC69" s="96"/>
      <c r="HD69" s="96"/>
      <c r="HE69" s="96"/>
      <c r="HF69" s="96"/>
      <c r="HG69" s="96"/>
      <c r="HH69" s="96"/>
      <c r="HI69" s="96"/>
      <c r="HJ69" s="96"/>
      <c r="HK69" s="96"/>
      <c r="HL69" s="96"/>
      <c r="HM69" s="96"/>
      <c r="HN69" s="96"/>
      <c r="HO69" s="96"/>
      <c r="HP69" s="96"/>
      <c r="HQ69" s="96"/>
      <c r="HR69" s="96"/>
      <c r="HS69" s="96"/>
      <c r="HT69" s="96"/>
      <c r="HU69" s="96"/>
      <c r="HV69" s="96"/>
      <c r="HW69" s="96"/>
      <c r="HX69" s="96"/>
      <c r="HY69" s="96"/>
      <c r="HZ69" s="96"/>
      <c r="IA69" s="96"/>
      <c r="IB69" s="96"/>
      <c r="IC69" s="96"/>
      <c r="ID69" s="96"/>
      <c r="IE69" s="96"/>
      <c r="IF69" s="96"/>
      <c r="IG69" s="96"/>
      <c r="IH69" s="96"/>
      <c r="II69" s="96"/>
      <c r="IJ69" s="96"/>
      <c r="IK69" s="96"/>
      <c r="IL69" s="96"/>
      <c r="IM69" s="96"/>
      <c r="IN69" s="96"/>
      <c r="IO69" s="96"/>
      <c r="IP69" s="96"/>
      <c r="IQ69" s="96"/>
      <c r="IR69" s="96"/>
      <c r="IS69" s="96"/>
      <c r="IT69" s="96"/>
      <c r="IU69" s="96"/>
      <c r="IV69" s="96"/>
    </row>
    <row r="70" customFormat="false" ht="42.4" hidden="false" customHeight="true" outlineLevel="0" collapsed="false">
      <c r="A70" s="97" t="s">
        <v>114</v>
      </c>
      <c r="B70" s="21" t="s">
        <v>115</v>
      </c>
      <c r="C70" s="125" t="s">
        <v>116</v>
      </c>
      <c r="D70" s="22" t="n">
        <v>14.783</v>
      </c>
      <c r="E70" s="99" t="n">
        <v>200309</v>
      </c>
      <c r="F70" s="23" t="n">
        <v>43899</v>
      </c>
      <c r="G70" s="24" t="s">
        <v>28</v>
      </c>
      <c r="H70" s="25"/>
      <c r="I70" s="26" t="s">
        <v>29</v>
      </c>
      <c r="J70" s="27"/>
      <c r="K70" s="25"/>
      <c r="L70" s="26" t="s">
        <v>30</v>
      </c>
      <c r="M70" s="27"/>
      <c r="N70" s="25"/>
      <c r="O70" s="26" t="s">
        <v>31</v>
      </c>
      <c r="P70" s="27"/>
      <c r="Q70" s="25"/>
      <c r="R70" s="26" t="s">
        <v>32</v>
      </c>
      <c r="S70" s="27"/>
      <c r="T70" s="28"/>
      <c r="U70" s="26" t="s">
        <v>33</v>
      </c>
      <c r="V70" s="27"/>
      <c r="W70" s="25"/>
      <c r="X70" s="26" t="s">
        <v>34</v>
      </c>
      <c r="Y70" s="27"/>
      <c r="Z70" s="25"/>
      <c r="AA70" s="26" t="s">
        <v>35</v>
      </c>
      <c r="AB70" s="27"/>
      <c r="AC70" s="32" t="s">
        <v>36</v>
      </c>
      <c r="AD70" s="32"/>
      <c r="AE70" s="32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  <c r="HR70" s="96"/>
      <c r="HS70" s="96"/>
      <c r="HT70" s="96"/>
      <c r="HU70" s="96"/>
      <c r="HV70" s="96"/>
      <c r="HW70" s="96"/>
      <c r="HX70" s="96"/>
      <c r="HY70" s="96"/>
      <c r="HZ70" s="96"/>
      <c r="IA70" s="96"/>
      <c r="IB70" s="96"/>
      <c r="IC70" s="96"/>
      <c r="ID70" s="96"/>
      <c r="IE70" s="96"/>
      <c r="IF70" s="96"/>
      <c r="IG70" s="96"/>
      <c r="IH70" s="96"/>
      <c r="II70" s="96"/>
      <c r="IJ70" s="96"/>
      <c r="IK70" s="96"/>
      <c r="IL70" s="96"/>
      <c r="IM70" s="96"/>
      <c r="IN70" s="96"/>
      <c r="IO70" s="96"/>
      <c r="IP70" s="96"/>
      <c r="IQ70" s="96"/>
      <c r="IR70" s="96"/>
      <c r="IS70" s="96"/>
      <c r="IT70" s="96"/>
      <c r="IU70" s="96"/>
      <c r="IV70" s="96"/>
    </row>
    <row r="71" customFormat="false" ht="38.1" hidden="false" customHeight="true" outlineLevel="0" collapsed="false">
      <c r="A71" s="33" t="s">
        <v>117</v>
      </c>
      <c r="B71" s="33" t="s">
        <v>118</v>
      </c>
      <c r="C71" s="34"/>
      <c r="D71" s="35"/>
      <c r="E71" s="35"/>
      <c r="F71" s="36" t="n">
        <v>43914</v>
      </c>
      <c r="G71" s="24" t="s">
        <v>38</v>
      </c>
      <c r="H71" s="40" t="n">
        <v>11550</v>
      </c>
      <c r="I71" s="41" t="s">
        <v>39</v>
      </c>
      <c r="J71" s="42" t="n">
        <v>239.2</v>
      </c>
      <c r="K71" s="40" t="n">
        <v>18850</v>
      </c>
      <c r="L71" s="41" t="s">
        <v>39</v>
      </c>
      <c r="M71" s="42" t="n">
        <v>1708</v>
      </c>
      <c r="N71" s="40" t="n">
        <v>658.4</v>
      </c>
      <c r="O71" s="41" t="s">
        <v>39</v>
      </c>
      <c r="P71" s="42" t="n">
        <v>21.46</v>
      </c>
      <c r="Q71" s="40" t="n">
        <v>12140</v>
      </c>
      <c r="R71" s="41" t="s">
        <v>39</v>
      </c>
      <c r="S71" s="42" t="n">
        <v>306.6</v>
      </c>
      <c r="T71" s="40" t="n">
        <v>254450</v>
      </c>
      <c r="U71" s="41" t="s">
        <v>39</v>
      </c>
      <c r="V71" s="42" t="n">
        <v>13100</v>
      </c>
      <c r="W71" s="40" t="n">
        <v>7328.5</v>
      </c>
      <c r="X71" s="100" t="s">
        <v>39</v>
      </c>
      <c r="Y71" s="42" t="n">
        <v>374</v>
      </c>
      <c r="Z71" s="54" t="s">
        <v>119</v>
      </c>
      <c r="AA71" s="38"/>
      <c r="AB71" s="39"/>
      <c r="AC71" s="43"/>
      <c r="AD71" s="43"/>
      <c r="AE71" s="43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  <c r="GQ71" s="96"/>
      <c r="GR71" s="96"/>
      <c r="GS71" s="96"/>
      <c r="GT71" s="96"/>
      <c r="GU71" s="96"/>
      <c r="GV71" s="96"/>
      <c r="GW71" s="96"/>
      <c r="GX71" s="96"/>
      <c r="GY71" s="96"/>
      <c r="GZ71" s="96"/>
      <c r="HA71" s="96"/>
      <c r="HB71" s="96"/>
      <c r="HC71" s="96"/>
      <c r="HD71" s="96"/>
      <c r="HE71" s="96"/>
      <c r="HF71" s="96"/>
      <c r="HG71" s="96"/>
      <c r="HH71" s="96"/>
      <c r="HI71" s="96"/>
      <c r="HJ71" s="96"/>
      <c r="HK71" s="96"/>
      <c r="HL71" s="96"/>
      <c r="HM71" s="96"/>
      <c r="HN71" s="96"/>
      <c r="HO71" s="96"/>
      <c r="HP71" s="96"/>
      <c r="HQ71" s="96"/>
      <c r="HR71" s="96"/>
      <c r="HS71" s="96"/>
      <c r="HT71" s="96"/>
      <c r="HU71" s="96"/>
      <c r="HV71" s="96"/>
      <c r="HW71" s="96"/>
      <c r="HX71" s="96"/>
      <c r="HY71" s="96"/>
      <c r="HZ71" s="96"/>
      <c r="IA71" s="96"/>
      <c r="IB71" s="96"/>
      <c r="IC71" s="96"/>
      <c r="ID71" s="96"/>
      <c r="IE71" s="96"/>
      <c r="IF71" s="96"/>
      <c r="IG71" s="96"/>
      <c r="IH71" s="96"/>
      <c r="II71" s="96"/>
      <c r="IJ71" s="96"/>
      <c r="IK71" s="96"/>
      <c r="IL71" s="96"/>
      <c r="IM71" s="96"/>
      <c r="IN71" s="96"/>
      <c r="IO71" s="96"/>
      <c r="IP71" s="96"/>
      <c r="IQ71" s="96"/>
      <c r="IR71" s="96"/>
      <c r="IS71" s="96"/>
      <c r="IT71" s="96"/>
      <c r="IU71" s="96"/>
      <c r="IV71" s="96"/>
    </row>
    <row r="72" customFormat="false" ht="33.15" hidden="false" customHeight="true" outlineLevel="0" collapsed="false">
      <c r="A72" s="33"/>
      <c r="B72" s="33" t="s">
        <v>120</v>
      </c>
      <c r="C72" s="33"/>
      <c r="D72" s="33"/>
      <c r="E72" s="33"/>
      <c r="F72" s="36"/>
      <c r="G72" s="24"/>
      <c r="H72" s="101" t="str">
        <f aca="false">ROUND(H71*81/1000,2)&amp;" ppb"</f>
        <v>935.55 ppb</v>
      </c>
      <c r="I72" s="41" t="s">
        <v>39</v>
      </c>
      <c r="J72" s="102" t="str">
        <f aca="false">ROUND(J71*81/1000,2)&amp;" ppb"</f>
        <v>19.38 ppb</v>
      </c>
      <c r="K72" s="101" t="str">
        <f aca="false">ROUND(K71*81/1000,2)&amp;" ppb"</f>
        <v>1526.85 ppb</v>
      </c>
      <c r="L72" s="41" t="s">
        <v>39</v>
      </c>
      <c r="M72" s="102" t="str">
        <f aca="false">ROUND(M71*81/1000,2)&amp;" ppb"</f>
        <v>138.35 ppb</v>
      </c>
      <c r="N72" s="101" t="str">
        <f aca="false">ROUND(N71*1760/1000,2)&amp;" ppb"</f>
        <v>1158.78 ppb</v>
      </c>
      <c r="O72" s="41" t="s">
        <v>39</v>
      </c>
      <c r="P72" s="102" t="str">
        <f aca="false">ROUND(P71*1760/1000,2)&amp;" ppb"</f>
        <v>37.77 ppb</v>
      </c>
      <c r="Q72" s="101" t="str">
        <f aca="false">ROUND(Q71*246/1000,2)&amp;" ppb"</f>
        <v>2986.44 ppb</v>
      </c>
      <c r="R72" s="41" t="s">
        <v>39</v>
      </c>
      <c r="S72" s="102" t="str">
        <f aca="false">ROUND(S71*246/1000,2)&amp;" ppb"</f>
        <v>75.42 ppb</v>
      </c>
      <c r="T72" s="101" t="str">
        <f aca="false">ROUND(T71*32300/1000000,2)&amp;" ppm"</f>
        <v>8218.74 ppm</v>
      </c>
      <c r="U72" s="41" t="s">
        <v>39</v>
      </c>
      <c r="V72" s="102" t="str">
        <f aca="false">ROUND(V71*32300/1000000,2)&amp;" ppm"</f>
        <v>423.13 ppm</v>
      </c>
      <c r="W72" s="45"/>
      <c r="X72" s="41"/>
      <c r="Y72" s="46"/>
      <c r="Z72" s="45"/>
      <c r="AA72" s="41"/>
      <c r="AB72" s="46"/>
      <c r="AC72" s="47"/>
      <c r="AD72" s="41"/>
      <c r="AE72" s="48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  <c r="GQ72" s="96"/>
      <c r="GR72" s="96"/>
      <c r="GS72" s="96"/>
      <c r="GT72" s="96"/>
      <c r="GU72" s="96"/>
      <c r="GV72" s="96"/>
      <c r="GW72" s="96"/>
      <c r="GX72" s="96"/>
      <c r="GY72" s="96"/>
      <c r="GZ72" s="96"/>
      <c r="HA72" s="96"/>
      <c r="HB72" s="96"/>
      <c r="HC72" s="96"/>
      <c r="HD72" s="96"/>
      <c r="HE72" s="96"/>
      <c r="HF72" s="96"/>
      <c r="HG72" s="96"/>
      <c r="HH72" s="96"/>
      <c r="HI72" s="96"/>
      <c r="HJ72" s="96"/>
      <c r="HK72" s="96"/>
      <c r="HL72" s="96"/>
      <c r="HM72" s="96"/>
      <c r="HN72" s="96"/>
      <c r="HO72" s="96"/>
      <c r="HP72" s="96"/>
      <c r="HQ72" s="96"/>
      <c r="HR72" s="96"/>
      <c r="HS72" s="96"/>
      <c r="HT72" s="96"/>
      <c r="HU72" s="96"/>
      <c r="HV72" s="96"/>
      <c r="HW72" s="96"/>
      <c r="HX72" s="96"/>
      <c r="HY72" s="96"/>
      <c r="HZ72" s="96"/>
      <c r="IA72" s="96"/>
      <c r="IB72" s="96"/>
      <c r="IC72" s="96"/>
      <c r="ID72" s="96"/>
      <c r="IE72" s="96"/>
      <c r="IF72" s="96"/>
      <c r="IG72" s="96"/>
      <c r="IH72" s="96"/>
      <c r="II72" s="96"/>
      <c r="IJ72" s="96"/>
      <c r="IK72" s="96"/>
      <c r="IL72" s="96"/>
      <c r="IM72" s="96"/>
      <c r="IN72" s="96"/>
      <c r="IO72" s="96"/>
      <c r="IP72" s="96"/>
      <c r="IQ72" s="96"/>
      <c r="IR72" s="96"/>
      <c r="IS72" s="96"/>
      <c r="IT72" s="96"/>
      <c r="IU72" s="96"/>
      <c r="IV72" s="96"/>
    </row>
    <row r="73" customFormat="false" ht="34.3" hidden="false" customHeight="true" outlineLevel="0" collapsed="false">
      <c r="A73" s="33"/>
      <c r="B73" s="33"/>
      <c r="C73" s="49"/>
      <c r="D73" s="33"/>
      <c r="E73" s="33"/>
      <c r="F73" s="36"/>
      <c r="G73" s="24" t="s">
        <v>28</v>
      </c>
      <c r="H73" s="50" t="s">
        <v>40</v>
      </c>
      <c r="I73" s="50"/>
      <c r="J73" s="50"/>
      <c r="K73" s="25"/>
      <c r="L73" s="26" t="s">
        <v>41</v>
      </c>
      <c r="M73" s="27"/>
      <c r="N73" s="51"/>
      <c r="O73" s="26" t="s">
        <v>42</v>
      </c>
      <c r="P73" s="52"/>
      <c r="Q73" s="51"/>
      <c r="R73" s="26" t="s">
        <v>43</v>
      </c>
      <c r="S73" s="52"/>
      <c r="T73" s="50" t="s">
        <v>121</v>
      </c>
      <c r="U73" s="50"/>
      <c r="V73" s="50"/>
      <c r="W73" s="28"/>
      <c r="X73" s="26"/>
      <c r="Y73" s="53"/>
      <c r="Z73" s="28"/>
      <c r="AA73" s="26"/>
      <c r="AB73" s="53"/>
      <c r="AC73" s="25"/>
      <c r="AD73" s="26"/>
      <c r="AE73" s="27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  <c r="GQ73" s="96"/>
      <c r="GR73" s="96"/>
      <c r="GS73" s="96"/>
      <c r="GT73" s="96"/>
      <c r="GU73" s="96"/>
      <c r="GV73" s="96"/>
      <c r="GW73" s="96"/>
      <c r="GX73" s="96"/>
      <c r="GY73" s="96"/>
      <c r="GZ73" s="96"/>
      <c r="HA73" s="96"/>
      <c r="HB73" s="96"/>
      <c r="HC73" s="96"/>
      <c r="HD73" s="96"/>
      <c r="HE73" s="96"/>
      <c r="HF73" s="96"/>
      <c r="HG73" s="96"/>
      <c r="HH73" s="96"/>
      <c r="HI73" s="96"/>
      <c r="HJ73" s="96"/>
      <c r="HK73" s="96"/>
      <c r="HL73" s="96"/>
      <c r="HM73" s="96"/>
      <c r="HN73" s="96"/>
      <c r="HO73" s="96"/>
      <c r="HP73" s="96"/>
      <c r="HQ73" s="96"/>
      <c r="HR73" s="96"/>
      <c r="HS73" s="96"/>
      <c r="HT73" s="96"/>
      <c r="HU73" s="96"/>
      <c r="HV73" s="96"/>
      <c r="HW73" s="96"/>
      <c r="HX73" s="96"/>
      <c r="HY73" s="96"/>
      <c r="HZ73" s="96"/>
      <c r="IA73" s="96"/>
      <c r="IB73" s="96"/>
      <c r="IC73" s="96"/>
      <c r="ID73" s="96"/>
      <c r="IE73" s="96"/>
      <c r="IF73" s="96"/>
      <c r="IG73" s="96"/>
      <c r="IH73" s="96"/>
      <c r="II73" s="96"/>
      <c r="IJ73" s="96"/>
      <c r="IK73" s="96"/>
      <c r="IL73" s="96"/>
      <c r="IM73" s="96"/>
      <c r="IN73" s="96"/>
      <c r="IO73" s="96"/>
      <c r="IP73" s="96"/>
      <c r="IQ73" s="96"/>
      <c r="IR73" s="96"/>
      <c r="IS73" s="96"/>
      <c r="IT73" s="96"/>
      <c r="IU73" s="96"/>
      <c r="IV73" s="96"/>
    </row>
    <row r="74" customFormat="false" ht="34.3" hidden="false" customHeight="true" outlineLevel="0" collapsed="false">
      <c r="A74" s="33"/>
      <c r="B74" s="33"/>
      <c r="C74" s="49"/>
      <c r="D74" s="33"/>
      <c r="E74" s="33"/>
      <c r="F74" s="36"/>
      <c r="G74" s="24" t="s">
        <v>38</v>
      </c>
      <c r="H74" s="126" t="s">
        <v>122</v>
      </c>
      <c r="I74" s="107"/>
      <c r="J74" s="108"/>
      <c r="K74" s="127" t="s">
        <v>123</v>
      </c>
      <c r="L74" s="56"/>
      <c r="M74" s="61"/>
      <c r="N74" s="40" t="n">
        <v>83.326</v>
      </c>
      <c r="O74" s="100" t="s">
        <v>39</v>
      </c>
      <c r="P74" s="42" t="n">
        <v>22.97</v>
      </c>
      <c r="Q74" s="40" t="n">
        <v>12600</v>
      </c>
      <c r="R74" s="100" t="s">
        <v>39</v>
      </c>
      <c r="S74" s="42" t="n">
        <v>328.9</v>
      </c>
      <c r="T74" s="103" t="n">
        <v>23912</v>
      </c>
      <c r="U74" s="104" t="s">
        <v>39</v>
      </c>
      <c r="V74" s="105" t="n">
        <v>1271</v>
      </c>
      <c r="W74" s="45"/>
      <c r="X74" s="41"/>
      <c r="Y74" s="46"/>
      <c r="Z74" s="45"/>
      <c r="AA74" s="41"/>
      <c r="AB74" s="46"/>
      <c r="AC74" s="47"/>
      <c r="AD74" s="41"/>
      <c r="AE74" s="48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  <c r="GQ74" s="96"/>
      <c r="GR74" s="96"/>
      <c r="GS74" s="96"/>
      <c r="GT74" s="96"/>
      <c r="GU74" s="96"/>
      <c r="GV74" s="96"/>
      <c r="GW74" s="96"/>
      <c r="GX74" s="96"/>
      <c r="GY74" s="96"/>
      <c r="GZ74" s="96"/>
      <c r="HA74" s="96"/>
      <c r="HB74" s="96"/>
      <c r="HC74" s="96"/>
      <c r="HD74" s="96"/>
      <c r="HE74" s="96"/>
      <c r="HF74" s="96"/>
      <c r="HG74" s="96"/>
      <c r="HH74" s="96"/>
      <c r="HI74" s="96"/>
      <c r="HJ74" s="96"/>
      <c r="HK74" s="96"/>
      <c r="HL74" s="96"/>
      <c r="HM74" s="96"/>
      <c r="HN74" s="96"/>
      <c r="HO74" s="96"/>
      <c r="HP74" s="96"/>
      <c r="HQ74" s="96"/>
      <c r="HR74" s="96"/>
      <c r="HS74" s="96"/>
      <c r="HT74" s="96"/>
      <c r="HU74" s="96"/>
      <c r="HV74" s="96"/>
      <c r="HW74" s="96"/>
      <c r="HX74" s="96"/>
      <c r="HY74" s="96"/>
      <c r="HZ74" s="96"/>
      <c r="IA74" s="96"/>
      <c r="IB74" s="96"/>
      <c r="IC74" s="96"/>
      <c r="ID74" s="96"/>
      <c r="IE74" s="96"/>
      <c r="IF74" s="96"/>
      <c r="IG74" s="96"/>
      <c r="IH74" s="96"/>
      <c r="II74" s="96"/>
      <c r="IJ74" s="96"/>
      <c r="IK74" s="96"/>
      <c r="IL74" s="96"/>
      <c r="IM74" s="96"/>
      <c r="IN74" s="96"/>
      <c r="IO74" s="96"/>
      <c r="IP74" s="96"/>
      <c r="IQ74" s="96"/>
      <c r="IR74" s="96"/>
      <c r="IS74" s="96"/>
      <c r="IT74" s="96"/>
      <c r="IU74" s="96"/>
      <c r="IV74" s="96"/>
    </row>
    <row r="75" customFormat="false" ht="34.3" hidden="false" customHeight="true" outlineLevel="0" collapsed="false">
      <c r="A75" s="57"/>
      <c r="B75" s="57"/>
      <c r="C75" s="58"/>
      <c r="D75" s="57"/>
      <c r="E75" s="57"/>
      <c r="F75" s="59"/>
      <c r="G75" s="24"/>
      <c r="H75" s="101" t="str">
        <f aca="false">"&lt;"&amp;ROUND(RIGHT(H74,LEN(H74)-1)*81/1000000,2)&amp;" ppm"</f>
        <v>&lt;1.29 ppm</v>
      </c>
      <c r="I75" s="41"/>
      <c r="J75" s="61"/>
      <c r="K75" s="60"/>
      <c r="L75" s="56"/>
      <c r="M75" s="61"/>
      <c r="N75" s="37"/>
      <c r="O75" s="41"/>
      <c r="P75" s="39"/>
      <c r="Q75" s="101" t="str">
        <f aca="false">ROUND(Q74*246/1000,2)&amp;" ppb"</f>
        <v>3099.6 ppb</v>
      </c>
      <c r="R75" s="41" t="s">
        <v>39</v>
      </c>
      <c r="S75" s="102" t="str">
        <f aca="false">ROUND(S74*246/1000,2)&amp;" ppb"</f>
        <v>80.91 ppb</v>
      </c>
      <c r="T75" s="40"/>
      <c r="U75" s="56"/>
      <c r="V75" s="42"/>
      <c r="W75" s="45"/>
      <c r="X75" s="41"/>
      <c r="Y75" s="46"/>
      <c r="Z75" s="45"/>
      <c r="AA75" s="41"/>
      <c r="AB75" s="46"/>
      <c r="AC75" s="47"/>
      <c r="AD75" s="41"/>
      <c r="AE75" s="48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  <c r="GQ75" s="96"/>
      <c r="GR75" s="96"/>
      <c r="GS75" s="96"/>
      <c r="GT75" s="96"/>
      <c r="GU75" s="96"/>
      <c r="GV75" s="96"/>
      <c r="GW75" s="96"/>
      <c r="GX75" s="96"/>
      <c r="GY75" s="96"/>
      <c r="GZ75" s="96"/>
      <c r="HA75" s="96"/>
      <c r="HB75" s="96"/>
      <c r="HC75" s="96"/>
      <c r="HD75" s="96"/>
      <c r="HE75" s="96"/>
      <c r="HF75" s="96"/>
      <c r="HG75" s="96"/>
      <c r="HH75" s="96"/>
      <c r="HI75" s="96"/>
      <c r="HJ75" s="96"/>
      <c r="HK75" s="96"/>
      <c r="HL75" s="96"/>
      <c r="HM75" s="96"/>
      <c r="HN75" s="96"/>
      <c r="HO75" s="96"/>
      <c r="HP75" s="96"/>
      <c r="HQ75" s="96"/>
      <c r="HR75" s="96"/>
      <c r="HS75" s="96"/>
      <c r="HT75" s="96"/>
      <c r="HU75" s="96"/>
      <c r="HV75" s="96"/>
      <c r="HW75" s="96"/>
      <c r="HX75" s="96"/>
      <c r="HY75" s="96"/>
      <c r="HZ75" s="96"/>
      <c r="IA75" s="96"/>
      <c r="IB75" s="96"/>
      <c r="IC75" s="96"/>
      <c r="ID75" s="96"/>
      <c r="IE75" s="96"/>
      <c r="IF75" s="96"/>
      <c r="IG75" s="96"/>
      <c r="IH75" s="96"/>
      <c r="II75" s="96"/>
      <c r="IJ75" s="96"/>
      <c r="IK75" s="96"/>
      <c r="IL75" s="96"/>
      <c r="IM75" s="96"/>
      <c r="IN75" s="96"/>
      <c r="IO75" s="96"/>
      <c r="IP75" s="96"/>
      <c r="IQ75" s="96"/>
      <c r="IR75" s="96"/>
      <c r="IS75" s="96"/>
      <c r="IT75" s="96"/>
      <c r="IU75" s="96"/>
      <c r="IV75" s="96"/>
    </row>
    <row r="76" customFormat="false" ht="42.4" hidden="false" customHeight="true" outlineLevel="0" collapsed="false">
      <c r="A76" s="109" t="s">
        <v>124</v>
      </c>
      <c r="B76" s="62" t="s">
        <v>115</v>
      </c>
      <c r="C76" s="128" t="s">
        <v>125</v>
      </c>
      <c r="D76" s="63" t="n">
        <v>19.804</v>
      </c>
      <c r="E76" s="64" t="s">
        <v>126</v>
      </c>
      <c r="F76" s="65" t="n">
        <v>43992</v>
      </c>
      <c r="G76" s="66" t="s">
        <v>28</v>
      </c>
      <c r="H76" s="25"/>
      <c r="I76" s="26" t="s">
        <v>29</v>
      </c>
      <c r="J76" s="27"/>
      <c r="K76" s="25"/>
      <c r="L76" s="26" t="s">
        <v>30</v>
      </c>
      <c r="M76" s="27"/>
      <c r="N76" s="25"/>
      <c r="O76" s="26" t="s">
        <v>31</v>
      </c>
      <c r="P76" s="27"/>
      <c r="Q76" s="25"/>
      <c r="R76" s="26" t="s">
        <v>32</v>
      </c>
      <c r="S76" s="27"/>
      <c r="T76" s="28"/>
      <c r="U76" s="26" t="s">
        <v>33</v>
      </c>
      <c r="V76" s="27"/>
      <c r="W76" s="25"/>
      <c r="X76" s="26" t="s">
        <v>34</v>
      </c>
      <c r="Y76" s="27"/>
      <c r="Z76" s="25"/>
      <c r="AA76" s="26" t="s">
        <v>35</v>
      </c>
      <c r="AB76" s="27"/>
      <c r="AC76" s="32" t="s">
        <v>36</v>
      </c>
      <c r="AD76" s="32"/>
      <c r="AE76" s="32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  <c r="GQ76" s="96"/>
      <c r="GR76" s="96"/>
      <c r="GS76" s="96"/>
      <c r="GT76" s="96"/>
      <c r="GU76" s="96"/>
      <c r="GV76" s="96"/>
      <c r="GW76" s="96"/>
      <c r="GX76" s="96"/>
      <c r="GY76" s="96"/>
      <c r="GZ76" s="96"/>
      <c r="HA76" s="96"/>
      <c r="HB76" s="96"/>
      <c r="HC76" s="96"/>
      <c r="HD76" s="96"/>
      <c r="HE76" s="96"/>
      <c r="HF76" s="96"/>
      <c r="HG76" s="96"/>
      <c r="HH76" s="96"/>
      <c r="HI76" s="96"/>
      <c r="HJ76" s="96"/>
      <c r="HK76" s="96"/>
      <c r="HL76" s="96"/>
      <c r="HM76" s="96"/>
      <c r="HN76" s="96"/>
      <c r="HO76" s="96"/>
      <c r="HP76" s="96"/>
      <c r="HQ76" s="96"/>
      <c r="HR76" s="96"/>
      <c r="HS76" s="96"/>
      <c r="HT76" s="96"/>
      <c r="HU76" s="96"/>
      <c r="HV76" s="96"/>
      <c r="HW76" s="96"/>
      <c r="HX76" s="96"/>
      <c r="HY76" s="96"/>
      <c r="HZ76" s="96"/>
      <c r="IA76" s="96"/>
      <c r="IB76" s="96"/>
      <c r="IC76" s="96"/>
      <c r="ID76" s="96"/>
      <c r="IE76" s="96"/>
      <c r="IF76" s="96"/>
      <c r="IG76" s="96"/>
      <c r="IH76" s="96"/>
      <c r="II76" s="96"/>
      <c r="IJ76" s="96"/>
      <c r="IK76" s="96"/>
      <c r="IL76" s="96"/>
      <c r="IM76" s="96"/>
      <c r="IN76" s="96"/>
      <c r="IO76" s="96"/>
      <c r="IP76" s="96"/>
      <c r="IQ76" s="96"/>
      <c r="IR76" s="96"/>
      <c r="IS76" s="96"/>
      <c r="IT76" s="96"/>
      <c r="IU76" s="96"/>
      <c r="IV76" s="96"/>
    </row>
    <row r="77" customFormat="false" ht="38.1" hidden="false" customHeight="true" outlineLevel="0" collapsed="false">
      <c r="A77" s="67" t="s">
        <v>117</v>
      </c>
      <c r="B77" s="67" t="s">
        <v>127</v>
      </c>
      <c r="C77" s="68"/>
      <c r="D77" s="69"/>
      <c r="E77" s="69"/>
      <c r="F77" s="70" t="n">
        <v>44012</v>
      </c>
      <c r="G77" s="66" t="s">
        <v>60</v>
      </c>
      <c r="H77" s="74" t="n">
        <v>11060</v>
      </c>
      <c r="I77" s="75" t="s">
        <v>39</v>
      </c>
      <c r="J77" s="76" t="n">
        <v>219.6</v>
      </c>
      <c r="K77" s="74" t="n">
        <v>18350</v>
      </c>
      <c r="L77" s="75" t="s">
        <v>39</v>
      </c>
      <c r="M77" s="76" t="n">
        <v>1516</v>
      </c>
      <c r="N77" s="74" t="n">
        <v>624.3</v>
      </c>
      <c r="O77" s="75" t="s">
        <v>39</v>
      </c>
      <c r="P77" s="76" t="n">
        <v>18.66</v>
      </c>
      <c r="Q77" s="74" t="n">
        <v>11830</v>
      </c>
      <c r="R77" s="75" t="s">
        <v>39</v>
      </c>
      <c r="S77" s="76" t="n">
        <v>290.3</v>
      </c>
      <c r="T77" s="74" t="n">
        <v>245840</v>
      </c>
      <c r="U77" s="75" t="s">
        <v>39</v>
      </c>
      <c r="V77" s="76" t="n">
        <v>12620</v>
      </c>
      <c r="W77" s="74" t="n">
        <v>7125.4</v>
      </c>
      <c r="X77" s="77" t="s">
        <v>39</v>
      </c>
      <c r="Y77" s="76" t="n">
        <v>361.4</v>
      </c>
      <c r="Z77" s="74" t="n">
        <v>24.46</v>
      </c>
      <c r="AA77" s="77" t="s">
        <v>39</v>
      </c>
      <c r="AB77" s="76" t="n">
        <v>15.21</v>
      </c>
      <c r="AC77" s="79"/>
      <c r="AD77" s="79"/>
      <c r="AE77" s="79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96"/>
      <c r="GB77" s="96"/>
      <c r="GC77" s="96"/>
      <c r="GD77" s="96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  <c r="GQ77" s="96"/>
      <c r="GR77" s="96"/>
      <c r="GS77" s="96"/>
      <c r="GT77" s="96"/>
      <c r="GU77" s="96"/>
      <c r="GV77" s="96"/>
      <c r="GW77" s="96"/>
      <c r="GX77" s="96"/>
      <c r="GY77" s="96"/>
      <c r="GZ77" s="96"/>
      <c r="HA77" s="96"/>
      <c r="HB77" s="96"/>
      <c r="HC77" s="96"/>
      <c r="HD77" s="96"/>
      <c r="HE77" s="96"/>
      <c r="HF77" s="96"/>
      <c r="HG77" s="96"/>
      <c r="HH77" s="96"/>
      <c r="HI77" s="96"/>
      <c r="HJ77" s="96"/>
      <c r="HK77" s="96"/>
      <c r="HL77" s="96"/>
      <c r="HM77" s="96"/>
      <c r="HN77" s="96"/>
      <c r="HO77" s="96"/>
      <c r="HP77" s="96"/>
      <c r="HQ77" s="96"/>
      <c r="HR77" s="96"/>
      <c r="HS77" s="96"/>
      <c r="HT77" s="96"/>
      <c r="HU77" s="96"/>
      <c r="HV77" s="96"/>
      <c r="HW77" s="96"/>
      <c r="HX77" s="96"/>
      <c r="HY77" s="96"/>
      <c r="HZ77" s="96"/>
      <c r="IA77" s="96"/>
      <c r="IB77" s="96"/>
      <c r="IC77" s="96"/>
      <c r="ID77" s="96"/>
      <c r="IE77" s="96"/>
      <c r="IF77" s="96"/>
      <c r="IG77" s="96"/>
      <c r="IH77" s="96"/>
      <c r="II77" s="96"/>
      <c r="IJ77" s="96"/>
      <c r="IK77" s="96"/>
      <c r="IL77" s="96"/>
      <c r="IM77" s="96"/>
      <c r="IN77" s="96"/>
      <c r="IO77" s="96"/>
      <c r="IP77" s="96"/>
      <c r="IQ77" s="96"/>
      <c r="IR77" s="96"/>
      <c r="IS77" s="96"/>
      <c r="IT77" s="96"/>
      <c r="IU77" s="96"/>
      <c r="IV77" s="96"/>
    </row>
    <row r="78" customFormat="false" ht="33.15" hidden="false" customHeight="true" outlineLevel="0" collapsed="false">
      <c r="A78" s="67"/>
      <c r="B78" s="67" t="s">
        <v>120</v>
      </c>
      <c r="C78" s="67"/>
      <c r="D78" s="67"/>
      <c r="E78" s="67"/>
      <c r="F78" s="70"/>
      <c r="G78" s="66" t="s">
        <v>64</v>
      </c>
      <c r="H78" s="111" t="str">
        <f aca="false">ROUND(H77*81/1000,2)&amp;" ppb"</f>
        <v>895.86 ppb</v>
      </c>
      <c r="I78" s="75" t="s">
        <v>39</v>
      </c>
      <c r="J78" s="112" t="str">
        <f aca="false">ROUND(J77*81/1000,2)&amp;" ppb"</f>
        <v>17.79 ppb</v>
      </c>
      <c r="K78" s="111" t="str">
        <f aca="false">ROUND(K77*81/1000,2)&amp;" ppb"</f>
        <v>1486.35 ppb</v>
      </c>
      <c r="L78" s="75" t="s">
        <v>39</v>
      </c>
      <c r="M78" s="112" t="str">
        <f aca="false">ROUND(M77*81/1000,2)&amp;" ppb"</f>
        <v>122.8 ppb</v>
      </c>
      <c r="N78" s="111" t="str">
        <f aca="false">ROUND(N77*1760/1000,2)&amp;" ppb"</f>
        <v>1098.77 ppb</v>
      </c>
      <c r="O78" s="75" t="s">
        <v>39</v>
      </c>
      <c r="P78" s="112" t="str">
        <f aca="false">ROUND(P77*1760/1000,2)&amp;" ppb"</f>
        <v>32.84 ppb</v>
      </c>
      <c r="Q78" s="111" t="str">
        <f aca="false">ROUND(Q77*246/1000,2)&amp;" ppb"</f>
        <v>2910.18 ppb</v>
      </c>
      <c r="R78" s="75" t="s">
        <v>39</v>
      </c>
      <c r="S78" s="112" t="str">
        <f aca="false">ROUND(S77*246/1000,2)&amp;" ppb"</f>
        <v>71.41 ppb</v>
      </c>
      <c r="T78" s="111" t="str">
        <f aca="false">ROUND(T77*32300/1000000,2)&amp;" ppm"</f>
        <v>7940.63 ppm</v>
      </c>
      <c r="U78" s="75" t="s">
        <v>39</v>
      </c>
      <c r="V78" s="112" t="str">
        <f aca="false">ROUND(V77*32300/1000000,2)&amp;" ppm"</f>
        <v>407.63 ppm</v>
      </c>
      <c r="W78" s="81"/>
      <c r="X78" s="75"/>
      <c r="Y78" s="82"/>
      <c r="Z78" s="81"/>
      <c r="AA78" s="75"/>
      <c r="AB78" s="82"/>
      <c r="AC78" s="83"/>
      <c r="AD78" s="75"/>
      <c r="AE78" s="84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  <c r="GQ78" s="96"/>
      <c r="GR78" s="96"/>
      <c r="GS78" s="96"/>
      <c r="GT78" s="96"/>
      <c r="GU78" s="96"/>
      <c r="GV78" s="96"/>
      <c r="GW78" s="96"/>
      <c r="GX78" s="96"/>
      <c r="GY78" s="96"/>
      <c r="GZ78" s="96"/>
      <c r="HA78" s="96"/>
      <c r="HB78" s="96"/>
      <c r="HC78" s="96"/>
      <c r="HD78" s="96"/>
      <c r="HE78" s="96"/>
      <c r="HF78" s="96"/>
      <c r="HG78" s="96"/>
      <c r="HH78" s="96"/>
      <c r="HI78" s="96"/>
      <c r="HJ78" s="96"/>
      <c r="HK78" s="96"/>
      <c r="HL78" s="96"/>
      <c r="HM78" s="96"/>
      <c r="HN78" s="96"/>
      <c r="HO78" s="96"/>
      <c r="HP78" s="96"/>
      <c r="HQ78" s="96"/>
      <c r="HR78" s="96"/>
      <c r="HS78" s="96"/>
      <c r="HT78" s="96"/>
      <c r="HU78" s="96"/>
      <c r="HV78" s="96"/>
      <c r="HW78" s="96"/>
      <c r="HX78" s="96"/>
      <c r="HY78" s="96"/>
      <c r="HZ78" s="96"/>
      <c r="IA78" s="96"/>
      <c r="IB78" s="96"/>
      <c r="IC78" s="96"/>
      <c r="ID78" s="96"/>
      <c r="IE78" s="96"/>
      <c r="IF78" s="96"/>
      <c r="IG78" s="96"/>
      <c r="IH78" s="96"/>
      <c r="II78" s="96"/>
      <c r="IJ78" s="96"/>
      <c r="IK78" s="96"/>
      <c r="IL78" s="96"/>
      <c r="IM78" s="96"/>
      <c r="IN78" s="96"/>
      <c r="IO78" s="96"/>
      <c r="IP78" s="96"/>
      <c r="IQ78" s="96"/>
      <c r="IR78" s="96"/>
      <c r="IS78" s="96"/>
      <c r="IT78" s="96"/>
      <c r="IU78" s="96"/>
      <c r="IV78" s="96"/>
    </row>
    <row r="79" customFormat="false" ht="34.3" hidden="false" customHeight="true" outlineLevel="0" collapsed="false">
      <c r="A79" s="67"/>
      <c r="B79" s="67"/>
      <c r="C79" s="85"/>
      <c r="D79" s="67"/>
      <c r="E79" s="67"/>
      <c r="F79" s="70"/>
      <c r="G79" s="66" t="s">
        <v>28</v>
      </c>
      <c r="H79" s="50" t="s">
        <v>40</v>
      </c>
      <c r="I79" s="50"/>
      <c r="J79" s="50"/>
      <c r="K79" s="25"/>
      <c r="L79" s="26" t="s">
        <v>41</v>
      </c>
      <c r="M79" s="27"/>
      <c r="N79" s="51"/>
      <c r="O79" s="26" t="s">
        <v>42</v>
      </c>
      <c r="P79" s="52"/>
      <c r="Q79" s="51"/>
      <c r="R79" s="26" t="s">
        <v>43</v>
      </c>
      <c r="S79" s="52"/>
      <c r="T79" s="50" t="s">
        <v>121</v>
      </c>
      <c r="U79" s="50"/>
      <c r="V79" s="50"/>
      <c r="W79" s="28"/>
      <c r="X79" s="26"/>
      <c r="Y79" s="53"/>
      <c r="Z79" s="28"/>
      <c r="AA79" s="26"/>
      <c r="AB79" s="53"/>
      <c r="AC79" s="25"/>
      <c r="AD79" s="26"/>
      <c r="AE79" s="27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6"/>
      <c r="FX79" s="96"/>
      <c r="FY79" s="96"/>
      <c r="FZ79" s="96"/>
      <c r="GA79" s="96"/>
      <c r="GB79" s="96"/>
      <c r="GC79" s="96"/>
      <c r="GD79" s="96"/>
      <c r="GE79" s="96"/>
      <c r="GF79" s="96"/>
      <c r="GG79" s="96"/>
      <c r="GH79" s="96"/>
      <c r="GI79" s="96"/>
      <c r="GJ79" s="96"/>
      <c r="GK79" s="96"/>
      <c r="GL79" s="96"/>
      <c r="GM79" s="96"/>
      <c r="GN79" s="96"/>
      <c r="GO79" s="96"/>
      <c r="GP79" s="96"/>
      <c r="GQ79" s="96"/>
      <c r="GR79" s="96"/>
      <c r="GS79" s="96"/>
      <c r="GT79" s="96"/>
      <c r="GU79" s="96"/>
      <c r="GV79" s="96"/>
      <c r="GW79" s="96"/>
      <c r="GX79" s="96"/>
      <c r="GY79" s="96"/>
      <c r="GZ79" s="96"/>
      <c r="HA79" s="96"/>
      <c r="HB79" s="96"/>
      <c r="HC79" s="96"/>
      <c r="HD79" s="96"/>
      <c r="HE79" s="96"/>
      <c r="HF79" s="96"/>
      <c r="HG79" s="96"/>
      <c r="HH79" s="96"/>
      <c r="HI79" s="96"/>
      <c r="HJ79" s="96"/>
      <c r="HK79" s="96"/>
      <c r="HL79" s="96"/>
      <c r="HM79" s="96"/>
      <c r="HN79" s="96"/>
      <c r="HO79" s="96"/>
      <c r="HP79" s="96"/>
      <c r="HQ79" s="96"/>
      <c r="HR79" s="96"/>
      <c r="HS79" s="96"/>
      <c r="HT79" s="96"/>
      <c r="HU79" s="96"/>
      <c r="HV79" s="96"/>
      <c r="HW79" s="96"/>
      <c r="HX79" s="96"/>
      <c r="HY79" s="96"/>
      <c r="HZ79" s="96"/>
      <c r="IA79" s="96"/>
      <c r="IB79" s="96"/>
      <c r="IC79" s="96"/>
      <c r="ID79" s="96"/>
      <c r="IE79" s="96"/>
      <c r="IF79" s="96"/>
      <c r="IG79" s="96"/>
      <c r="IH79" s="96"/>
      <c r="II79" s="96"/>
      <c r="IJ79" s="96"/>
      <c r="IK79" s="96"/>
      <c r="IL79" s="96"/>
      <c r="IM79" s="96"/>
      <c r="IN79" s="96"/>
      <c r="IO79" s="96"/>
      <c r="IP79" s="96"/>
      <c r="IQ79" s="96"/>
      <c r="IR79" s="96"/>
      <c r="IS79" s="96"/>
      <c r="IT79" s="96"/>
      <c r="IU79" s="96"/>
      <c r="IV79" s="96"/>
    </row>
    <row r="80" customFormat="false" ht="34.3" hidden="false" customHeight="true" outlineLevel="0" collapsed="false">
      <c r="A80" s="67"/>
      <c r="B80" s="67"/>
      <c r="C80" s="85"/>
      <c r="D80" s="67"/>
      <c r="E80" s="67"/>
      <c r="F80" s="70"/>
      <c r="G80" s="66" t="s">
        <v>60</v>
      </c>
      <c r="H80" s="129" t="s">
        <v>128</v>
      </c>
      <c r="I80" s="118"/>
      <c r="J80" s="119"/>
      <c r="K80" s="83" t="n">
        <v>345.63</v>
      </c>
      <c r="L80" s="75" t="s">
        <v>39</v>
      </c>
      <c r="M80" s="91" t="n">
        <v>137.4</v>
      </c>
      <c r="N80" s="74" t="n">
        <v>69.687</v>
      </c>
      <c r="O80" s="77" t="s">
        <v>39</v>
      </c>
      <c r="P80" s="76" t="n">
        <v>18.18</v>
      </c>
      <c r="Q80" s="74" t="n">
        <v>11810</v>
      </c>
      <c r="R80" s="77" t="s">
        <v>39</v>
      </c>
      <c r="S80" s="76" t="n">
        <v>297.3</v>
      </c>
      <c r="T80" s="114" t="n">
        <v>23964</v>
      </c>
      <c r="U80" s="115" t="s">
        <v>39</v>
      </c>
      <c r="V80" s="122" t="n">
        <v>1258</v>
      </c>
      <c r="W80" s="81"/>
      <c r="X80" s="75"/>
      <c r="Y80" s="82"/>
      <c r="Z80" s="81"/>
      <c r="AA80" s="75"/>
      <c r="AB80" s="82"/>
      <c r="AC80" s="83"/>
      <c r="AD80" s="75"/>
      <c r="AE80" s="84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96"/>
      <c r="EZ80" s="96"/>
      <c r="FA80" s="96"/>
      <c r="FB80" s="96"/>
      <c r="FC80" s="96"/>
      <c r="FD80" s="96"/>
      <c r="FE80" s="96"/>
      <c r="FF80" s="96"/>
      <c r="FG80" s="96"/>
      <c r="FH80" s="96"/>
      <c r="FI80" s="96"/>
      <c r="FJ80" s="96"/>
      <c r="FK80" s="96"/>
      <c r="FL80" s="96"/>
      <c r="FM80" s="96"/>
      <c r="FN80" s="96"/>
      <c r="FO80" s="96"/>
      <c r="FP80" s="96"/>
      <c r="FQ80" s="96"/>
      <c r="FR80" s="96"/>
      <c r="FS80" s="96"/>
      <c r="FT80" s="96"/>
      <c r="FU80" s="96"/>
      <c r="FV80" s="96"/>
      <c r="FW80" s="96"/>
      <c r="FX80" s="96"/>
      <c r="FY80" s="96"/>
      <c r="FZ80" s="96"/>
      <c r="GA80" s="96"/>
      <c r="GB80" s="96"/>
      <c r="GC80" s="96"/>
      <c r="GD80" s="96"/>
      <c r="GE80" s="96"/>
      <c r="GF80" s="96"/>
      <c r="GG80" s="96"/>
      <c r="GH80" s="96"/>
      <c r="GI80" s="96"/>
      <c r="GJ80" s="96"/>
      <c r="GK80" s="96"/>
      <c r="GL80" s="96"/>
      <c r="GM80" s="96"/>
      <c r="GN80" s="96"/>
      <c r="GO80" s="96"/>
      <c r="GP80" s="96"/>
      <c r="GQ80" s="96"/>
      <c r="GR80" s="96"/>
      <c r="GS80" s="96"/>
      <c r="GT80" s="96"/>
      <c r="GU80" s="96"/>
      <c r="GV80" s="96"/>
      <c r="GW80" s="96"/>
      <c r="GX80" s="96"/>
      <c r="GY80" s="96"/>
      <c r="GZ80" s="96"/>
      <c r="HA80" s="96"/>
      <c r="HB80" s="96"/>
      <c r="HC80" s="96"/>
      <c r="HD80" s="96"/>
      <c r="HE80" s="96"/>
      <c r="HF80" s="96"/>
      <c r="HG80" s="96"/>
      <c r="HH80" s="96"/>
      <c r="HI80" s="96"/>
      <c r="HJ80" s="96"/>
      <c r="HK80" s="96"/>
      <c r="HL80" s="96"/>
      <c r="HM80" s="96"/>
      <c r="HN80" s="96"/>
      <c r="HO80" s="96"/>
      <c r="HP80" s="96"/>
      <c r="HQ80" s="96"/>
      <c r="HR80" s="96"/>
      <c r="HS80" s="96"/>
      <c r="HT80" s="96"/>
      <c r="HU80" s="96"/>
      <c r="HV80" s="96"/>
      <c r="HW80" s="96"/>
      <c r="HX80" s="96"/>
      <c r="HY80" s="96"/>
      <c r="HZ80" s="96"/>
      <c r="IA80" s="96"/>
      <c r="IB80" s="96"/>
      <c r="IC80" s="96"/>
      <c r="ID80" s="96"/>
      <c r="IE80" s="96"/>
      <c r="IF80" s="96"/>
      <c r="IG80" s="96"/>
      <c r="IH80" s="96"/>
      <c r="II80" s="96"/>
      <c r="IJ80" s="96"/>
      <c r="IK80" s="96"/>
      <c r="IL80" s="96"/>
      <c r="IM80" s="96"/>
      <c r="IN80" s="96"/>
      <c r="IO80" s="96"/>
      <c r="IP80" s="96"/>
      <c r="IQ80" s="96"/>
      <c r="IR80" s="96"/>
      <c r="IS80" s="96"/>
      <c r="IT80" s="96"/>
      <c r="IU80" s="96"/>
      <c r="IV80" s="96"/>
    </row>
    <row r="81" customFormat="false" ht="34.3" hidden="false" customHeight="true" outlineLevel="0" collapsed="false">
      <c r="A81" s="87"/>
      <c r="B81" s="87"/>
      <c r="C81" s="88"/>
      <c r="D81" s="87"/>
      <c r="E81" s="87"/>
      <c r="F81" s="89"/>
      <c r="G81" s="66" t="s">
        <v>64</v>
      </c>
      <c r="H81" s="111" t="str">
        <f aca="false">"&lt;"&amp;ROUND(RIGHT(H80,LEN(H80)-1)*81/1000000,2)&amp;" ppm"</f>
        <v>&lt;0.79 ppm</v>
      </c>
      <c r="I81" s="75"/>
      <c r="J81" s="91"/>
      <c r="K81" s="90"/>
      <c r="L81" s="77"/>
      <c r="M81" s="91"/>
      <c r="N81" s="71"/>
      <c r="O81" s="75"/>
      <c r="P81" s="73"/>
      <c r="Q81" s="111" t="str">
        <f aca="false">ROUND(Q80*246/1000,2)&amp;" ppb"</f>
        <v>2905.26 ppb</v>
      </c>
      <c r="R81" s="75" t="s">
        <v>39</v>
      </c>
      <c r="S81" s="112" t="str">
        <f aca="false">ROUND(S80*246/1000,2)&amp;" ppb"</f>
        <v>73.14 ppb</v>
      </c>
      <c r="T81" s="74"/>
      <c r="U81" s="77"/>
      <c r="V81" s="76"/>
      <c r="W81" s="81"/>
      <c r="X81" s="75"/>
      <c r="Y81" s="82"/>
      <c r="Z81" s="81"/>
      <c r="AA81" s="75"/>
      <c r="AB81" s="82"/>
      <c r="AC81" s="83"/>
      <c r="AD81" s="75"/>
      <c r="AE81" s="84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96"/>
      <c r="EZ81" s="96"/>
      <c r="FA81" s="96"/>
      <c r="FB81" s="96"/>
      <c r="FC81" s="96"/>
      <c r="FD81" s="96"/>
      <c r="FE81" s="96"/>
      <c r="FF81" s="96"/>
      <c r="FG81" s="96"/>
      <c r="FH81" s="96"/>
      <c r="FI81" s="96"/>
      <c r="FJ81" s="96"/>
      <c r="FK81" s="96"/>
      <c r="FL81" s="96"/>
      <c r="FM81" s="96"/>
      <c r="FN81" s="96"/>
      <c r="FO81" s="96"/>
      <c r="FP81" s="96"/>
      <c r="FQ81" s="96"/>
      <c r="FR81" s="96"/>
      <c r="FS81" s="96"/>
      <c r="FT81" s="96"/>
      <c r="FU81" s="96"/>
      <c r="FV81" s="96"/>
      <c r="FW81" s="96"/>
      <c r="FX81" s="96"/>
      <c r="FY81" s="96"/>
      <c r="FZ81" s="96"/>
      <c r="GA81" s="96"/>
      <c r="GB81" s="96"/>
      <c r="GC81" s="96"/>
      <c r="GD81" s="96"/>
      <c r="GE81" s="96"/>
      <c r="GF81" s="96"/>
      <c r="GG81" s="96"/>
      <c r="GH81" s="96"/>
      <c r="GI81" s="96"/>
      <c r="GJ81" s="96"/>
      <c r="GK81" s="96"/>
      <c r="GL81" s="96"/>
      <c r="GM81" s="96"/>
      <c r="GN81" s="96"/>
      <c r="GO81" s="96"/>
      <c r="GP81" s="96"/>
      <c r="GQ81" s="96"/>
      <c r="GR81" s="96"/>
      <c r="GS81" s="96"/>
      <c r="GT81" s="96"/>
      <c r="GU81" s="96"/>
      <c r="GV81" s="96"/>
      <c r="GW81" s="96"/>
      <c r="GX81" s="96"/>
      <c r="GY81" s="96"/>
      <c r="GZ81" s="96"/>
      <c r="HA81" s="96"/>
      <c r="HB81" s="96"/>
      <c r="HC81" s="96"/>
      <c r="HD81" s="96"/>
      <c r="HE81" s="96"/>
      <c r="HF81" s="96"/>
      <c r="HG81" s="96"/>
      <c r="HH81" s="96"/>
      <c r="HI81" s="96"/>
      <c r="HJ81" s="96"/>
      <c r="HK81" s="96"/>
      <c r="HL81" s="96"/>
      <c r="HM81" s="96"/>
      <c r="HN81" s="96"/>
      <c r="HO81" s="96"/>
      <c r="HP81" s="96"/>
      <c r="HQ81" s="96"/>
      <c r="HR81" s="96"/>
      <c r="HS81" s="96"/>
      <c r="HT81" s="96"/>
      <c r="HU81" s="96"/>
      <c r="HV81" s="96"/>
      <c r="HW81" s="96"/>
      <c r="HX81" s="96"/>
      <c r="HY81" s="96"/>
      <c r="HZ81" s="96"/>
      <c r="IA81" s="96"/>
      <c r="IB81" s="96"/>
      <c r="IC81" s="96"/>
      <c r="ID81" s="96"/>
      <c r="IE81" s="96"/>
      <c r="IF81" s="96"/>
      <c r="IG81" s="96"/>
      <c r="IH81" s="96"/>
      <c r="II81" s="96"/>
      <c r="IJ81" s="96"/>
      <c r="IK81" s="96"/>
      <c r="IL81" s="96"/>
      <c r="IM81" s="96"/>
      <c r="IN81" s="96"/>
      <c r="IO81" s="96"/>
      <c r="IP81" s="96"/>
      <c r="IQ81" s="96"/>
      <c r="IR81" s="96"/>
      <c r="IS81" s="96"/>
      <c r="IT81" s="96"/>
      <c r="IU81" s="96"/>
      <c r="IV81" s="96"/>
    </row>
    <row r="82" customFormat="false" ht="42.4" hidden="false" customHeight="true" outlineLevel="0" collapsed="false">
      <c r="A82" s="97" t="s">
        <v>129</v>
      </c>
      <c r="B82" s="21" t="s">
        <v>56</v>
      </c>
      <c r="C82" s="98" t="s">
        <v>130</v>
      </c>
      <c r="D82" s="22" t="n">
        <v>21.54</v>
      </c>
      <c r="E82" s="99" t="n">
        <v>200519</v>
      </c>
      <c r="F82" s="23" t="n">
        <v>43970</v>
      </c>
      <c r="G82" s="24" t="s">
        <v>28</v>
      </c>
      <c r="H82" s="25"/>
      <c r="I82" s="26" t="s">
        <v>29</v>
      </c>
      <c r="J82" s="27"/>
      <c r="K82" s="25"/>
      <c r="L82" s="26" t="s">
        <v>30</v>
      </c>
      <c r="M82" s="27"/>
      <c r="N82" s="25"/>
      <c r="O82" s="26" t="s">
        <v>31</v>
      </c>
      <c r="P82" s="27"/>
      <c r="Q82" s="25"/>
      <c r="R82" s="26" t="s">
        <v>32</v>
      </c>
      <c r="S82" s="27"/>
      <c r="T82" s="28"/>
      <c r="U82" s="26" t="s">
        <v>33</v>
      </c>
      <c r="V82" s="27"/>
      <c r="W82" s="25"/>
      <c r="X82" s="26" t="s">
        <v>34</v>
      </c>
      <c r="Y82" s="27"/>
      <c r="Z82" s="25"/>
      <c r="AA82" s="26" t="s">
        <v>35</v>
      </c>
      <c r="AB82" s="27"/>
      <c r="AC82" s="32" t="s">
        <v>36</v>
      </c>
      <c r="AD82" s="32"/>
      <c r="AE82" s="32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/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96"/>
      <c r="ET82" s="96"/>
      <c r="EU82" s="96"/>
      <c r="EV82" s="96"/>
      <c r="EW82" s="96"/>
      <c r="EX82" s="96"/>
      <c r="EY82" s="96"/>
      <c r="EZ82" s="96"/>
      <c r="FA82" s="96"/>
      <c r="FB82" s="96"/>
      <c r="FC82" s="96"/>
      <c r="FD82" s="96"/>
      <c r="FE82" s="96"/>
      <c r="FF82" s="96"/>
      <c r="FG82" s="96"/>
      <c r="FH82" s="96"/>
      <c r="FI82" s="96"/>
      <c r="FJ82" s="96"/>
      <c r="FK82" s="96"/>
      <c r="FL82" s="96"/>
      <c r="FM82" s="96"/>
      <c r="FN82" s="96"/>
      <c r="FO82" s="96"/>
      <c r="FP82" s="96"/>
      <c r="FQ82" s="96"/>
      <c r="FR82" s="96"/>
      <c r="FS82" s="96"/>
      <c r="FT82" s="96"/>
      <c r="FU82" s="96"/>
      <c r="FV82" s="96"/>
      <c r="FW82" s="96"/>
      <c r="FX82" s="96"/>
      <c r="FY82" s="96"/>
      <c r="FZ82" s="96"/>
      <c r="GA82" s="96"/>
      <c r="GB82" s="96"/>
      <c r="GC82" s="96"/>
      <c r="GD82" s="96"/>
      <c r="GE82" s="96"/>
      <c r="GF82" s="96"/>
      <c r="GG82" s="96"/>
      <c r="GH82" s="96"/>
      <c r="GI82" s="96"/>
      <c r="GJ82" s="96"/>
      <c r="GK82" s="96"/>
      <c r="GL82" s="96"/>
      <c r="GM82" s="96"/>
      <c r="GN82" s="96"/>
      <c r="GO82" s="96"/>
      <c r="GP82" s="96"/>
      <c r="GQ82" s="96"/>
      <c r="GR82" s="96"/>
      <c r="GS82" s="96"/>
      <c r="GT82" s="96"/>
      <c r="GU82" s="96"/>
      <c r="GV82" s="96"/>
      <c r="GW82" s="96"/>
      <c r="GX82" s="96"/>
      <c r="GY82" s="96"/>
      <c r="GZ82" s="96"/>
      <c r="HA82" s="96"/>
      <c r="HB82" s="96"/>
      <c r="HC82" s="96"/>
      <c r="HD82" s="96"/>
      <c r="HE82" s="96"/>
      <c r="HF82" s="96"/>
      <c r="HG82" s="96"/>
      <c r="HH82" s="96"/>
      <c r="HI82" s="96"/>
      <c r="HJ82" s="96"/>
      <c r="HK82" s="96"/>
      <c r="HL82" s="96"/>
      <c r="HM82" s="96"/>
      <c r="HN82" s="96"/>
      <c r="HO82" s="96"/>
      <c r="HP82" s="96"/>
      <c r="HQ82" s="96"/>
      <c r="HR82" s="96"/>
      <c r="HS82" s="96"/>
      <c r="HT82" s="96"/>
      <c r="HU82" s="96"/>
      <c r="HV82" s="96"/>
      <c r="HW82" s="96"/>
      <c r="HX82" s="96"/>
      <c r="HY82" s="96"/>
      <c r="HZ82" s="96"/>
      <c r="IA82" s="96"/>
      <c r="IB82" s="96"/>
      <c r="IC82" s="96"/>
      <c r="ID82" s="96"/>
      <c r="IE82" s="96"/>
      <c r="IF82" s="96"/>
      <c r="IG82" s="96"/>
      <c r="IH82" s="96"/>
      <c r="II82" s="96"/>
      <c r="IJ82" s="96"/>
      <c r="IK82" s="96"/>
      <c r="IL82" s="96"/>
      <c r="IM82" s="96"/>
      <c r="IN82" s="96"/>
      <c r="IO82" s="96"/>
      <c r="IP82" s="96"/>
      <c r="IQ82" s="96"/>
      <c r="IR82" s="96"/>
      <c r="IS82" s="96"/>
      <c r="IT82" s="96"/>
      <c r="IU82" s="96"/>
      <c r="IV82" s="96"/>
    </row>
    <row r="83" customFormat="false" ht="39.8" hidden="false" customHeight="true" outlineLevel="0" collapsed="false">
      <c r="A83" s="33" t="s">
        <v>131</v>
      </c>
      <c r="B83" s="33" t="s">
        <v>132</v>
      </c>
      <c r="C83" s="34"/>
      <c r="D83" s="35"/>
      <c r="E83" s="35"/>
      <c r="F83" s="36" t="n">
        <v>43992</v>
      </c>
      <c r="G83" s="24" t="s">
        <v>60</v>
      </c>
      <c r="H83" s="55" t="s">
        <v>133</v>
      </c>
      <c r="I83" s="41"/>
      <c r="J83" s="42"/>
      <c r="K83" s="55" t="s">
        <v>134</v>
      </c>
      <c r="L83" s="41"/>
      <c r="M83" s="42"/>
      <c r="N83" s="37" t="n">
        <v>0.07448</v>
      </c>
      <c r="O83" s="38" t="s">
        <v>39</v>
      </c>
      <c r="P83" s="39" t="n">
        <v>0.0917</v>
      </c>
      <c r="Q83" s="55" t="s">
        <v>72</v>
      </c>
      <c r="R83" s="41"/>
      <c r="S83" s="42"/>
      <c r="T83" s="40" t="n">
        <v>73.871</v>
      </c>
      <c r="U83" s="41" t="s">
        <v>39</v>
      </c>
      <c r="V83" s="42" t="n">
        <v>5.955</v>
      </c>
      <c r="W83" s="40" t="n">
        <v>0.46686</v>
      </c>
      <c r="X83" s="100" t="s">
        <v>39</v>
      </c>
      <c r="Y83" s="42" t="n">
        <v>0.1417</v>
      </c>
      <c r="Z83" s="55" t="s">
        <v>135</v>
      </c>
      <c r="AA83" s="56"/>
      <c r="AB83" s="42"/>
      <c r="AC83" s="43"/>
      <c r="AD83" s="43"/>
      <c r="AE83" s="43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96"/>
      <c r="EK83" s="96"/>
      <c r="EL83" s="96"/>
      <c r="EM83" s="96"/>
      <c r="EN83" s="96"/>
      <c r="EO83" s="96"/>
      <c r="EP83" s="96"/>
      <c r="EQ83" s="96"/>
      <c r="ER83" s="96"/>
      <c r="ES83" s="96"/>
      <c r="ET83" s="96"/>
      <c r="EU83" s="96"/>
      <c r="EV83" s="96"/>
      <c r="EW83" s="96"/>
      <c r="EX83" s="96"/>
      <c r="EY83" s="96"/>
      <c r="EZ83" s="96"/>
      <c r="FA83" s="96"/>
      <c r="FB83" s="96"/>
      <c r="FC83" s="96"/>
      <c r="FD83" s="96"/>
      <c r="FE83" s="96"/>
      <c r="FF83" s="96"/>
      <c r="FG83" s="96"/>
      <c r="FH83" s="96"/>
      <c r="FI83" s="96"/>
      <c r="FJ83" s="96"/>
      <c r="FK83" s="96"/>
      <c r="FL83" s="96"/>
      <c r="FM83" s="96"/>
      <c r="FN83" s="96"/>
      <c r="FO83" s="96"/>
      <c r="FP83" s="96"/>
      <c r="FQ83" s="96"/>
      <c r="FR83" s="96"/>
      <c r="FS83" s="96"/>
      <c r="FT83" s="96"/>
      <c r="FU83" s="96"/>
      <c r="FV83" s="96"/>
      <c r="FW83" s="96"/>
      <c r="FX83" s="96"/>
      <c r="FY83" s="96"/>
      <c r="FZ83" s="96"/>
      <c r="GA83" s="96"/>
      <c r="GB83" s="96"/>
      <c r="GC83" s="96"/>
      <c r="GD83" s="96"/>
      <c r="GE83" s="96"/>
      <c r="GF83" s="96"/>
      <c r="GG83" s="96"/>
      <c r="GH83" s="96"/>
      <c r="GI83" s="96"/>
      <c r="GJ83" s="96"/>
      <c r="GK83" s="96"/>
      <c r="GL83" s="96"/>
      <c r="GM83" s="96"/>
      <c r="GN83" s="96"/>
      <c r="GO83" s="96"/>
      <c r="GP83" s="96"/>
      <c r="GQ83" s="96"/>
      <c r="GR83" s="96"/>
      <c r="GS83" s="96"/>
      <c r="GT83" s="96"/>
      <c r="GU83" s="96"/>
      <c r="GV83" s="96"/>
      <c r="GW83" s="96"/>
      <c r="GX83" s="96"/>
      <c r="GY83" s="96"/>
      <c r="GZ83" s="96"/>
      <c r="HA83" s="96"/>
      <c r="HB83" s="96"/>
      <c r="HC83" s="96"/>
      <c r="HD83" s="96"/>
      <c r="HE83" s="96"/>
      <c r="HF83" s="96"/>
      <c r="HG83" s="96"/>
      <c r="HH83" s="96"/>
      <c r="HI83" s="96"/>
      <c r="HJ83" s="96"/>
      <c r="HK83" s="96"/>
      <c r="HL83" s="96"/>
      <c r="HM83" s="96"/>
      <c r="HN83" s="96"/>
      <c r="HO83" s="96"/>
      <c r="HP83" s="96"/>
      <c r="HQ83" s="96"/>
      <c r="HR83" s="96"/>
      <c r="HS83" s="96"/>
      <c r="HT83" s="96"/>
      <c r="HU83" s="96"/>
      <c r="HV83" s="96"/>
      <c r="HW83" s="96"/>
      <c r="HX83" s="96"/>
      <c r="HY83" s="96"/>
      <c r="HZ83" s="96"/>
      <c r="IA83" s="96"/>
      <c r="IB83" s="96"/>
      <c r="IC83" s="96"/>
      <c r="ID83" s="96"/>
      <c r="IE83" s="96"/>
      <c r="IF83" s="96"/>
      <c r="IG83" s="96"/>
      <c r="IH83" s="96"/>
      <c r="II83" s="96"/>
      <c r="IJ83" s="96"/>
      <c r="IK83" s="96"/>
      <c r="IL83" s="96"/>
      <c r="IM83" s="96"/>
      <c r="IN83" s="96"/>
      <c r="IO83" s="96"/>
      <c r="IP83" s="96"/>
      <c r="IQ83" s="96"/>
      <c r="IR83" s="96"/>
      <c r="IS83" s="96"/>
      <c r="IT83" s="96"/>
      <c r="IU83" s="96"/>
      <c r="IV83" s="96"/>
    </row>
    <row r="84" customFormat="false" ht="33.15" hidden="false" customHeight="true" outlineLevel="0" collapsed="false">
      <c r="A84" s="33"/>
      <c r="B84" s="33"/>
      <c r="C84" s="33"/>
      <c r="D84" s="33"/>
      <c r="E84" s="33"/>
      <c r="F84" s="36"/>
      <c r="G84" s="24" t="s">
        <v>64</v>
      </c>
      <c r="H84" s="101" t="str">
        <f aca="false">"&lt;"&amp;ROUND(RIGHT(H83,LEN(H83)-1)*81/1,2)&amp;" ppt"</f>
        <v>&lt;18.63 ppt</v>
      </c>
      <c r="I84" s="41"/>
      <c r="J84" s="102"/>
      <c r="K84" s="101" t="str">
        <f aca="false">"&lt;"&amp;ROUND(RIGHT(K83,LEN(K83)-1)*81/1,2)&amp;" ppt"</f>
        <v>&lt;643.14 ppt</v>
      </c>
      <c r="L84" s="41"/>
      <c r="M84" s="46"/>
      <c r="N84" s="101" t="str">
        <f aca="false">ROUND(N83*1760/1,2)&amp;" ppt"</f>
        <v>131.08 ppt</v>
      </c>
      <c r="O84" s="41" t="s">
        <v>39</v>
      </c>
      <c r="P84" s="102" t="str">
        <f aca="false">ROUND(P83*1760/1,2)&amp;" ppt"</f>
        <v>161.39 ppt</v>
      </c>
      <c r="Q84" s="101" t="str">
        <f aca="false">"&lt;"&amp;ROUND(RIGHT(Q83,LEN(Q83)-1)*246/1,2)&amp;" ppt"</f>
        <v>&lt;83.64 ppt</v>
      </c>
      <c r="R84" s="41"/>
      <c r="S84" s="102"/>
      <c r="T84" s="101" t="str">
        <f aca="false">ROUND(T83*32300/1000,2)&amp;" ppb"</f>
        <v>2386.03 ppb</v>
      </c>
      <c r="U84" s="41" t="s">
        <v>39</v>
      </c>
      <c r="V84" s="102" t="str">
        <f aca="false">ROUND(V83*32300/1000,2)&amp;" ppb"</f>
        <v>192.35 ppb</v>
      </c>
      <c r="W84" s="45"/>
      <c r="X84" s="41"/>
      <c r="Y84" s="46"/>
      <c r="Z84" s="45"/>
      <c r="AA84" s="41"/>
      <c r="AB84" s="46"/>
      <c r="AC84" s="47"/>
      <c r="AD84" s="41"/>
      <c r="AE84" s="48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96"/>
      <c r="EZ84" s="96"/>
      <c r="FA84" s="96"/>
      <c r="FB84" s="96"/>
      <c r="FC84" s="96"/>
      <c r="FD84" s="96"/>
      <c r="FE84" s="96"/>
      <c r="FF84" s="96"/>
      <c r="FG84" s="96"/>
      <c r="FH84" s="96"/>
      <c r="FI84" s="96"/>
      <c r="FJ84" s="96"/>
      <c r="FK84" s="96"/>
      <c r="FL84" s="96"/>
      <c r="FM84" s="96"/>
      <c r="FN84" s="96"/>
      <c r="FO84" s="96"/>
      <c r="FP84" s="96"/>
      <c r="FQ84" s="96"/>
      <c r="FR84" s="96"/>
      <c r="FS84" s="96"/>
      <c r="FT84" s="96"/>
      <c r="FU84" s="96"/>
      <c r="FV84" s="96"/>
      <c r="FW84" s="96"/>
      <c r="FX84" s="96"/>
      <c r="FY84" s="96"/>
      <c r="FZ84" s="96"/>
      <c r="GA84" s="96"/>
      <c r="GB84" s="96"/>
      <c r="GC84" s="96"/>
      <c r="GD84" s="96"/>
      <c r="GE84" s="96"/>
      <c r="GF84" s="96"/>
      <c r="GG84" s="96"/>
      <c r="GH84" s="96"/>
      <c r="GI84" s="96"/>
      <c r="GJ84" s="96"/>
      <c r="GK84" s="96"/>
      <c r="GL84" s="96"/>
      <c r="GM84" s="96"/>
      <c r="GN84" s="96"/>
      <c r="GO84" s="96"/>
      <c r="GP84" s="96"/>
      <c r="GQ84" s="96"/>
      <c r="GR84" s="96"/>
      <c r="GS84" s="96"/>
      <c r="GT84" s="96"/>
      <c r="GU84" s="96"/>
      <c r="GV84" s="96"/>
      <c r="GW84" s="96"/>
      <c r="GX84" s="96"/>
      <c r="GY84" s="96"/>
      <c r="GZ84" s="96"/>
      <c r="HA84" s="96"/>
      <c r="HB84" s="96"/>
      <c r="HC84" s="96"/>
      <c r="HD84" s="96"/>
      <c r="HE84" s="96"/>
      <c r="HF84" s="96"/>
      <c r="HG84" s="96"/>
      <c r="HH84" s="96"/>
      <c r="HI84" s="96"/>
      <c r="HJ84" s="96"/>
      <c r="HK84" s="96"/>
      <c r="HL84" s="96"/>
      <c r="HM84" s="96"/>
      <c r="HN84" s="96"/>
      <c r="HO84" s="96"/>
      <c r="HP84" s="96"/>
      <c r="HQ84" s="96"/>
      <c r="HR84" s="96"/>
      <c r="HS84" s="96"/>
      <c r="HT84" s="96"/>
      <c r="HU84" s="96"/>
      <c r="HV84" s="96"/>
      <c r="HW84" s="96"/>
      <c r="HX84" s="96"/>
      <c r="HY84" s="96"/>
      <c r="HZ84" s="96"/>
      <c r="IA84" s="96"/>
      <c r="IB84" s="96"/>
      <c r="IC84" s="96"/>
      <c r="ID84" s="96"/>
      <c r="IE84" s="96"/>
      <c r="IF84" s="96"/>
      <c r="IG84" s="96"/>
      <c r="IH84" s="96"/>
      <c r="II84" s="96"/>
      <c r="IJ84" s="96"/>
      <c r="IK84" s="96"/>
      <c r="IL84" s="96"/>
      <c r="IM84" s="96"/>
      <c r="IN84" s="96"/>
      <c r="IO84" s="96"/>
      <c r="IP84" s="96"/>
      <c r="IQ84" s="96"/>
      <c r="IR84" s="96"/>
      <c r="IS84" s="96"/>
      <c r="IT84" s="96"/>
      <c r="IU84" s="96"/>
      <c r="IV84" s="96"/>
    </row>
    <row r="85" customFormat="false" ht="34.3" hidden="false" customHeight="true" outlineLevel="0" collapsed="false">
      <c r="A85" s="33"/>
      <c r="B85" s="33"/>
      <c r="C85" s="49"/>
      <c r="D85" s="33"/>
      <c r="E85" s="33"/>
      <c r="F85" s="36"/>
      <c r="G85" s="24" t="s">
        <v>28</v>
      </c>
      <c r="H85" s="50" t="s">
        <v>40</v>
      </c>
      <c r="I85" s="50"/>
      <c r="J85" s="50"/>
      <c r="K85" s="25"/>
      <c r="L85" s="26" t="s">
        <v>41</v>
      </c>
      <c r="M85" s="27"/>
      <c r="N85" s="51"/>
      <c r="O85" s="26" t="s">
        <v>42</v>
      </c>
      <c r="P85" s="52"/>
      <c r="Q85" s="51"/>
      <c r="R85" s="26" t="s">
        <v>43</v>
      </c>
      <c r="S85" s="52"/>
      <c r="T85" s="50"/>
      <c r="U85" s="50"/>
      <c r="V85" s="50"/>
      <c r="W85" s="28"/>
      <c r="X85" s="26"/>
      <c r="Y85" s="53"/>
      <c r="Z85" s="28"/>
      <c r="AA85" s="26"/>
      <c r="AB85" s="53"/>
      <c r="AC85" s="25"/>
      <c r="AD85" s="26"/>
      <c r="AE85" s="27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96"/>
      <c r="EZ85" s="96"/>
      <c r="FA85" s="96"/>
      <c r="FB85" s="96"/>
      <c r="FC85" s="96"/>
      <c r="FD85" s="96"/>
      <c r="FE85" s="96"/>
      <c r="FF85" s="96"/>
      <c r="FG85" s="96"/>
      <c r="FH85" s="96"/>
      <c r="FI85" s="96"/>
      <c r="FJ85" s="96"/>
      <c r="FK85" s="96"/>
      <c r="FL85" s="96"/>
      <c r="FM85" s="96"/>
      <c r="FN85" s="96"/>
      <c r="FO85" s="96"/>
      <c r="FP85" s="96"/>
      <c r="FQ85" s="96"/>
      <c r="FR85" s="96"/>
      <c r="FS85" s="96"/>
      <c r="FT85" s="96"/>
      <c r="FU85" s="96"/>
      <c r="FV85" s="96"/>
      <c r="FW85" s="96"/>
      <c r="FX85" s="96"/>
      <c r="FY85" s="96"/>
      <c r="FZ85" s="96"/>
      <c r="GA85" s="96"/>
      <c r="GB85" s="96"/>
      <c r="GC85" s="96"/>
      <c r="GD85" s="96"/>
      <c r="GE85" s="96"/>
      <c r="GF85" s="96"/>
      <c r="GG85" s="96"/>
      <c r="GH85" s="96"/>
      <c r="GI85" s="96"/>
      <c r="GJ85" s="96"/>
      <c r="GK85" s="96"/>
      <c r="GL85" s="96"/>
      <c r="GM85" s="96"/>
      <c r="GN85" s="96"/>
      <c r="GO85" s="96"/>
      <c r="GP85" s="96"/>
      <c r="GQ85" s="96"/>
      <c r="GR85" s="96"/>
      <c r="GS85" s="96"/>
      <c r="GT85" s="96"/>
      <c r="GU85" s="96"/>
      <c r="GV85" s="96"/>
      <c r="GW85" s="96"/>
      <c r="GX85" s="96"/>
      <c r="GY85" s="96"/>
      <c r="GZ85" s="96"/>
      <c r="HA85" s="96"/>
      <c r="HB85" s="96"/>
      <c r="HC85" s="96"/>
      <c r="HD85" s="96"/>
      <c r="HE85" s="96"/>
      <c r="HF85" s="96"/>
      <c r="HG85" s="96"/>
      <c r="HH85" s="96"/>
      <c r="HI85" s="96"/>
      <c r="HJ85" s="96"/>
      <c r="HK85" s="96"/>
      <c r="HL85" s="96"/>
      <c r="HM85" s="96"/>
      <c r="HN85" s="96"/>
      <c r="HO85" s="96"/>
      <c r="HP85" s="96"/>
      <c r="HQ85" s="96"/>
      <c r="HR85" s="96"/>
      <c r="HS85" s="96"/>
      <c r="HT85" s="96"/>
      <c r="HU85" s="96"/>
      <c r="HV85" s="96"/>
      <c r="HW85" s="96"/>
      <c r="HX85" s="96"/>
      <c r="HY85" s="96"/>
      <c r="HZ85" s="96"/>
      <c r="IA85" s="96"/>
      <c r="IB85" s="96"/>
      <c r="IC85" s="96"/>
      <c r="ID85" s="96"/>
      <c r="IE85" s="96"/>
      <c r="IF85" s="96"/>
      <c r="IG85" s="96"/>
      <c r="IH85" s="96"/>
      <c r="II85" s="96"/>
      <c r="IJ85" s="96"/>
      <c r="IK85" s="96"/>
      <c r="IL85" s="96"/>
      <c r="IM85" s="96"/>
      <c r="IN85" s="96"/>
      <c r="IO85" s="96"/>
      <c r="IP85" s="96"/>
      <c r="IQ85" s="96"/>
      <c r="IR85" s="96"/>
      <c r="IS85" s="96"/>
      <c r="IT85" s="96"/>
      <c r="IU85" s="96"/>
      <c r="IV85" s="96"/>
    </row>
    <row r="86" customFormat="false" ht="34.3" hidden="false" customHeight="true" outlineLevel="0" collapsed="false">
      <c r="A86" s="33"/>
      <c r="B86" s="33"/>
      <c r="C86" s="49"/>
      <c r="D86" s="33"/>
      <c r="E86" s="33"/>
      <c r="F86" s="36"/>
      <c r="G86" s="24" t="s">
        <v>60</v>
      </c>
      <c r="H86" s="103" t="n">
        <v>895.72</v>
      </c>
      <c r="I86" s="104" t="s">
        <v>39</v>
      </c>
      <c r="J86" s="105" t="n">
        <v>329.7</v>
      </c>
      <c r="K86" s="60" t="n">
        <v>0.5645</v>
      </c>
      <c r="L86" s="100" t="s">
        <v>39</v>
      </c>
      <c r="M86" s="61" t="n">
        <v>0.9256</v>
      </c>
      <c r="N86" s="40" t="n">
        <v>0.10681</v>
      </c>
      <c r="O86" s="100" t="s">
        <v>39</v>
      </c>
      <c r="P86" s="42" t="n">
        <v>0.103</v>
      </c>
      <c r="Q86" s="40" t="n">
        <v>0.8028</v>
      </c>
      <c r="R86" s="100" t="s">
        <v>39</v>
      </c>
      <c r="S86" s="42" t="n">
        <v>0.4307</v>
      </c>
      <c r="T86" s="106"/>
      <c r="U86" s="107"/>
      <c r="V86" s="108"/>
      <c r="W86" s="45"/>
      <c r="X86" s="41"/>
      <c r="Y86" s="46"/>
      <c r="Z86" s="45"/>
      <c r="AA86" s="41"/>
      <c r="AB86" s="46"/>
      <c r="AC86" s="47"/>
      <c r="AD86" s="41"/>
      <c r="AE86" s="48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  <c r="FF86" s="96"/>
      <c r="FG86" s="96"/>
      <c r="FH86" s="96"/>
      <c r="FI86" s="96"/>
      <c r="FJ86" s="96"/>
      <c r="FK86" s="96"/>
      <c r="FL86" s="96"/>
      <c r="FM86" s="96"/>
      <c r="FN86" s="96"/>
      <c r="FO86" s="96"/>
      <c r="FP86" s="96"/>
      <c r="FQ86" s="96"/>
      <c r="FR86" s="96"/>
      <c r="FS86" s="96"/>
      <c r="FT86" s="96"/>
      <c r="FU86" s="96"/>
      <c r="FV86" s="96"/>
      <c r="FW86" s="96"/>
      <c r="FX86" s="96"/>
      <c r="FY86" s="96"/>
      <c r="FZ86" s="96"/>
      <c r="GA86" s="96"/>
      <c r="GB86" s="96"/>
      <c r="GC86" s="96"/>
      <c r="GD86" s="96"/>
      <c r="GE86" s="96"/>
      <c r="GF86" s="96"/>
      <c r="GG86" s="96"/>
      <c r="GH86" s="96"/>
      <c r="GI86" s="96"/>
      <c r="GJ86" s="96"/>
      <c r="GK86" s="96"/>
      <c r="GL86" s="96"/>
      <c r="GM86" s="96"/>
      <c r="GN86" s="96"/>
      <c r="GO86" s="96"/>
      <c r="GP86" s="96"/>
      <c r="GQ86" s="96"/>
      <c r="GR86" s="96"/>
      <c r="GS86" s="96"/>
      <c r="GT86" s="96"/>
      <c r="GU86" s="96"/>
      <c r="GV86" s="96"/>
      <c r="GW86" s="96"/>
      <c r="GX86" s="96"/>
      <c r="GY86" s="96"/>
      <c r="GZ86" s="96"/>
      <c r="HA86" s="96"/>
      <c r="HB86" s="96"/>
      <c r="HC86" s="96"/>
      <c r="HD86" s="96"/>
      <c r="HE86" s="96"/>
      <c r="HF86" s="96"/>
      <c r="HG86" s="96"/>
      <c r="HH86" s="96"/>
      <c r="HI86" s="96"/>
      <c r="HJ86" s="96"/>
      <c r="HK86" s="96"/>
      <c r="HL86" s="96"/>
      <c r="HM86" s="96"/>
      <c r="HN86" s="96"/>
      <c r="HO86" s="96"/>
      <c r="HP86" s="96"/>
      <c r="HQ86" s="96"/>
      <c r="HR86" s="96"/>
      <c r="HS86" s="96"/>
      <c r="HT86" s="96"/>
      <c r="HU86" s="96"/>
      <c r="HV86" s="96"/>
      <c r="HW86" s="96"/>
      <c r="HX86" s="96"/>
      <c r="HY86" s="96"/>
      <c r="HZ86" s="96"/>
      <c r="IA86" s="96"/>
      <c r="IB86" s="96"/>
      <c r="IC86" s="96"/>
      <c r="ID86" s="96"/>
      <c r="IE86" s="96"/>
      <c r="IF86" s="96"/>
      <c r="IG86" s="96"/>
      <c r="IH86" s="96"/>
      <c r="II86" s="96"/>
      <c r="IJ86" s="96"/>
      <c r="IK86" s="96"/>
      <c r="IL86" s="96"/>
      <c r="IM86" s="96"/>
      <c r="IN86" s="96"/>
      <c r="IO86" s="96"/>
      <c r="IP86" s="96"/>
      <c r="IQ86" s="96"/>
      <c r="IR86" s="96"/>
      <c r="IS86" s="96"/>
      <c r="IT86" s="96"/>
      <c r="IU86" s="96"/>
      <c r="IV86" s="96"/>
    </row>
    <row r="87" customFormat="false" ht="34.3" hidden="false" customHeight="true" outlineLevel="0" collapsed="false">
      <c r="A87" s="57"/>
      <c r="B87" s="57"/>
      <c r="C87" s="58"/>
      <c r="D87" s="57"/>
      <c r="E87" s="57"/>
      <c r="F87" s="59"/>
      <c r="G87" s="24" t="s">
        <v>64</v>
      </c>
      <c r="H87" s="101" t="str">
        <f aca="false">ROUND(H86*81/1000,2)&amp;" ppb"</f>
        <v>72.55 ppb</v>
      </c>
      <c r="I87" s="41" t="s">
        <v>39</v>
      </c>
      <c r="J87" s="102" t="str">
        <f aca="false">ROUND(J86*81/1000,2)&amp;" ppb"</f>
        <v>26.71 ppb</v>
      </c>
      <c r="K87" s="60"/>
      <c r="L87" s="56"/>
      <c r="M87" s="61"/>
      <c r="N87" s="37"/>
      <c r="O87" s="41"/>
      <c r="P87" s="39"/>
      <c r="Q87" s="101" t="str">
        <f aca="false">ROUND(Q86*246/1,2)&amp;" ppt"</f>
        <v>197.49 ppt</v>
      </c>
      <c r="R87" s="41" t="s">
        <v>39</v>
      </c>
      <c r="S87" s="102" t="str">
        <f aca="false">ROUND(S86*246/1,2)&amp;" ppt"</f>
        <v>105.95 ppt</v>
      </c>
      <c r="T87" s="40"/>
      <c r="U87" s="56"/>
      <c r="V87" s="42"/>
      <c r="W87" s="45"/>
      <c r="X87" s="41"/>
      <c r="Y87" s="46"/>
      <c r="Z87" s="45"/>
      <c r="AA87" s="41"/>
      <c r="AB87" s="46"/>
      <c r="AC87" s="47"/>
      <c r="AD87" s="41"/>
      <c r="AE87" s="48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  <c r="GQ87" s="96"/>
      <c r="GR87" s="96"/>
      <c r="GS87" s="96"/>
      <c r="GT87" s="96"/>
      <c r="GU87" s="96"/>
      <c r="GV87" s="96"/>
      <c r="GW87" s="96"/>
      <c r="GX87" s="96"/>
      <c r="GY87" s="96"/>
      <c r="GZ87" s="96"/>
      <c r="HA87" s="96"/>
      <c r="HB87" s="96"/>
      <c r="HC87" s="96"/>
      <c r="HD87" s="96"/>
      <c r="HE87" s="96"/>
      <c r="HF87" s="96"/>
      <c r="HG87" s="96"/>
      <c r="HH87" s="96"/>
      <c r="HI87" s="96"/>
      <c r="HJ87" s="96"/>
      <c r="HK87" s="96"/>
      <c r="HL87" s="96"/>
      <c r="HM87" s="96"/>
      <c r="HN87" s="96"/>
      <c r="HO87" s="96"/>
      <c r="HP87" s="96"/>
      <c r="HQ87" s="96"/>
      <c r="HR87" s="96"/>
      <c r="HS87" s="96"/>
      <c r="HT87" s="96"/>
      <c r="HU87" s="96"/>
      <c r="HV87" s="96"/>
      <c r="HW87" s="96"/>
      <c r="HX87" s="96"/>
      <c r="HY87" s="96"/>
      <c r="HZ87" s="96"/>
      <c r="IA87" s="96"/>
      <c r="IB87" s="96"/>
      <c r="IC87" s="96"/>
      <c r="ID87" s="96"/>
      <c r="IE87" s="96"/>
      <c r="IF87" s="96"/>
      <c r="IG87" s="96"/>
      <c r="IH87" s="96"/>
      <c r="II87" s="96"/>
      <c r="IJ87" s="96"/>
      <c r="IK87" s="96"/>
      <c r="IL87" s="96"/>
      <c r="IM87" s="96"/>
      <c r="IN87" s="96"/>
      <c r="IO87" s="96"/>
      <c r="IP87" s="96"/>
      <c r="IQ87" s="96"/>
      <c r="IR87" s="96"/>
      <c r="IS87" s="96"/>
      <c r="IT87" s="96"/>
      <c r="IU87" s="96"/>
      <c r="IV87" s="96"/>
    </row>
    <row r="88" customFormat="false" ht="42.4" hidden="false" customHeight="true" outlineLevel="0" collapsed="false">
      <c r="A88" s="109" t="s">
        <v>136</v>
      </c>
      <c r="B88" s="62" t="s">
        <v>56</v>
      </c>
      <c r="C88" s="110" t="s">
        <v>137</v>
      </c>
      <c r="D88" s="63" t="n">
        <v>13.429</v>
      </c>
      <c r="E88" s="64" t="n">
        <v>201006</v>
      </c>
      <c r="F88" s="65" t="n">
        <v>44110</v>
      </c>
      <c r="G88" s="66" t="s">
        <v>28</v>
      </c>
      <c r="H88" s="25"/>
      <c r="I88" s="26" t="s">
        <v>29</v>
      </c>
      <c r="J88" s="27"/>
      <c r="K88" s="25"/>
      <c r="L88" s="26" t="s">
        <v>30</v>
      </c>
      <c r="M88" s="27"/>
      <c r="N88" s="25"/>
      <c r="O88" s="26" t="s">
        <v>31</v>
      </c>
      <c r="P88" s="27"/>
      <c r="Q88" s="25"/>
      <c r="R88" s="26" t="s">
        <v>32</v>
      </c>
      <c r="S88" s="27"/>
      <c r="T88" s="28"/>
      <c r="U88" s="26" t="s">
        <v>33</v>
      </c>
      <c r="V88" s="27"/>
      <c r="W88" s="25"/>
      <c r="X88" s="26" t="s">
        <v>34</v>
      </c>
      <c r="Y88" s="27"/>
      <c r="Z88" s="25"/>
      <c r="AA88" s="26" t="s">
        <v>35</v>
      </c>
      <c r="AB88" s="27"/>
      <c r="AC88" s="32" t="s">
        <v>36</v>
      </c>
      <c r="AD88" s="32"/>
      <c r="AE88" s="32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  <c r="FN88" s="96"/>
      <c r="FO88" s="96"/>
      <c r="FP88" s="96"/>
      <c r="FQ88" s="96"/>
      <c r="FR88" s="96"/>
      <c r="FS88" s="96"/>
      <c r="FT88" s="96"/>
      <c r="FU88" s="96"/>
      <c r="FV88" s="96"/>
      <c r="FW88" s="96"/>
      <c r="FX88" s="96"/>
      <c r="FY88" s="96"/>
      <c r="FZ88" s="96"/>
      <c r="GA88" s="96"/>
      <c r="GB88" s="96"/>
      <c r="GC88" s="96"/>
      <c r="GD88" s="96"/>
      <c r="GE88" s="96"/>
      <c r="GF88" s="96"/>
      <c r="GG88" s="96"/>
      <c r="GH88" s="96"/>
      <c r="GI88" s="96"/>
      <c r="GJ88" s="96"/>
      <c r="GK88" s="96"/>
      <c r="GL88" s="96"/>
      <c r="GM88" s="96"/>
      <c r="GN88" s="96"/>
      <c r="GO88" s="96"/>
      <c r="GP88" s="96"/>
      <c r="GQ88" s="96"/>
      <c r="GR88" s="96"/>
      <c r="GS88" s="96"/>
      <c r="GT88" s="96"/>
      <c r="GU88" s="96"/>
      <c r="GV88" s="96"/>
      <c r="GW88" s="96"/>
      <c r="GX88" s="96"/>
      <c r="GY88" s="96"/>
      <c r="GZ88" s="96"/>
      <c r="HA88" s="96"/>
      <c r="HB88" s="96"/>
      <c r="HC88" s="96"/>
      <c r="HD88" s="96"/>
      <c r="HE88" s="96"/>
      <c r="HF88" s="96"/>
      <c r="HG88" s="96"/>
      <c r="HH88" s="96"/>
      <c r="HI88" s="96"/>
      <c r="HJ88" s="96"/>
      <c r="HK88" s="96"/>
      <c r="HL88" s="96"/>
      <c r="HM88" s="96"/>
      <c r="HN88" s="96"/>
      <c r="HO88" s="96"/>
      <c r="HP88" s="96"/>
      <c r="HQ88" s="96"/>
      <c r="HR88" s="96"/>
      <c r="HS88" s="96"/>
      <c r="HT88" s="96"/>
      <c r="HU88" s="96"/>
      <c r="HV88" s="96"/>
      <c r="HW88" s="96"/>
      <c r="HX88" s="96"/>
      <c r="HY88" s="96"/>
      <c r="HZ88" s="96"/>
      <c r="IA88" s="96"/>
      <c r="IB88" s="96"/>
      <c r="IC88" s="96"/>
      <c r="ID88" s="96"/>
      <c r="IE88" s="96"/>
      <c r="IF88" s="96"/>
      <c r="IG88" s="96"/>
      <c r="IH88" s="96"/>
      <c r="II88" s="96"/>
      <c r="IJ88" s="96"/>
      <c r="IK88" s="96"/>
      <c r="IL88" s="96"/>
      <c r="IM88" s="96"/>
      <c r="IN88" s="96"/>
      <c r="IO88" s="96"/>
      <c r="IP88" s="96"/>
      <c r="IQ88" s="96"/>
      <c r="IR88" s="96"/>
      <c r="IS88" s="96"/>
      <c r="IT88" s="96"/>
      <c r="IU88" s="96"/>
      <c r="IV88" s="96"/>
    </row>
    <row r="89" customFormat="false" ht="39.8" hidden="false" customHeight="true" outlineLevel="0" collapsed="false">
      <c r="A89" s="67" t="s">
        <v>138</v>
      </c>
      <c r="B89" s="67" t="s">
        <v>139</v>
      </c>
      <c r="C89" s="68"/>
      <c r="D89" s="69"/>
      <c r="E89" s="69"/>
      <c r="F89" s="70" t="n">
        <v>44124</v>
      </c>
      <c r="G89" s="66" t="s">
        <v>60</v>
      </c>
      <c r="H89" s="74" t="n">
        <v>1.337</v>
      </c>
      <c r="I89" s="75" t="s">
        <v>39</v>
      </c>
      <c r="J89" s="76" t="n">
        <v>0.3334</v>
      </c>
      <c r="K89" s="74" t="n">
        <v>12.17</v>
      </c>
      <c r="L89" s="75" t="s">
        <v>39</v>
      </c>
      <c r="M89" s="76" t="n">
        <v>7.796</v>
      </c>
      <c r="N89" s="74" t="n">
        <v>0.1442</v>
      </c>
      <c r="O89" s="75" t="s">
        <v>39</v>
      </c>
      <c r="P89" s="76" t="n">
        <v>0.1306</v>
      </c>
      <c r="Q89" s="74" t="n">
        <v>0.3527</v>
      </c>
      <c r="R89" s="75" t="s">
        <v>39</v>
      </c>
      <c r="S89" s="76" t="n">
        <v>0.3688</v>
      </c>
      <c r="T89" s="74" t="n">
        <v>314.21</v>
      </c>
      <c r="U89" s="75" t="s">
        <v>39</v>
      </c>
      <c r="V89" s="76" t="n">
        <v>19.92</v>
      </c>
      <c r="W89" s="78" t="s">
        <v>140</v>
      </c>
      <c r="X89" s="72"/>
      <c r="Y89" s="73"/>
      <c r="Z89" s="78" t="s">
        <v>141</v>
      </c>
      <c r="AA89" s="72"/>
      <c r="AB89" s="73"/>
      <c r="AC89" s="79"/>
      <c r="AD89" s="79"/>
      <c r="AE89" s="79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  <c r="FF89" s="96"/>
      <c r="FG89" s="96"/>
      <c r="FH89" s="96"/>
      <c r="FI89" s="96"/>
      <c r="FJ89" s="96"/>
      <c r="FK89" s="96"/>
      <c r="FL89" s="96"/>
      <c r="FM89" s="96"/>
      <c r="FN89" s="96"/>
      <c r="FO89" s="96"/>
      <c r="FP89" s="96"/>
      <c r="FQ89" s="96"/>
      <c r="FR89" s="96"/>
      <c r="FS89" s="96"/>
      <c r="FT89" s="96"/>
      <c r="FU89" s="96"/>
      <c r="FV89" s="96"/>
      <c r="FW89" s="96"/>
      <c r="FX89" s="96"/>
      <c r="FY89" s="96"/>
      <c r="FZ89" s="96"/>
      <c r="GA89" s="96"/>
      <c r="GB89" s="96"/>
      <c r="GC89" s="96"/>
      <c r="GD89" s="96"/>
      <c r="GE89" s="96"/>
      <c r="GF89" s="96"/>
      <c r="GG89" s="96"/>
      <c r="GH89" s="96"/>
      <c r="GI89" s="96"/>
      <c r="GJ89" s="96"/>
      <c r="GK89" s="96"/>
      <c r="GL89" s="96"/>
      <c r="GM89" s="96"/>
      <c r="GN89" s="96"/>
      <c r="GO89" s="96"/>
      <c r="GP89" s="96"/>
      <c r="GQ89" s="96"/>
      <c r="GR89" s="96"/>
      <c r="GS89" s="96"/>
      <c r="GT89" s="96"/>
      <c r="GU89" s="96"/>
      <c r="GV89" s="96"/>
      <c r="GW89" s="96"/>
      <c r="GX89" s="96"/>
      <c r="GY89" s="96"/>
      <c r="GZ89" s="96"/>
      <c r="HA89" s="96"/>
      <c r="HB89" s="96"/>
      <c r="HC89" s="96"/>
      <c r="HD89" s="96"/>
      <c r="HE89" s="96"/>
      <c r="HF89" s="96"/>
      <c r="HG89" s="96"/>
      <c r="HH89" s="96"/>
      <c r="HI89" s="96"/>
      <c r="HJ89" s="96"/>
      <c r="HK89" s="96"/>
      <c r="HL89" s="96"/>
      <c r="HM89" s="96"/>
      <c r="HN89" s="96"/>
      <c r="HO89" s="96"/>
      <c r="HP89" s="96"/>
      <c r="HQ89" s="96"/>
      <c r="HR89" s="96"/>
      <c r="HS89" s="96"/>
      <c r="HT89" s="96"/>
      <c r="HU89" s="96"/>
      <c r="HV89" s="96"/>
      <c r="HW89" s="96"/>
      <c r="HX89" s="96"/>
      <c r="HY89" s="96"/>
      <c r="HZ89" s="96"/>
      <c r="IA89" s="96"/>
      <c r="IB89" s="96"/>
      <c r="IC89" s="96"/>
      <c r="ID89" s="96"/>
      <c r="IE89" s="96"/>
      <c r="IF89" s="96"/>
      <c r="IG89" s="96"/>
      <c r="IH89" s="96"/>
      <c r="II89" s="96"/>
      <c r="IJ89" s="96"/>
      <c r="IK89" s="96"/>
      <c r="IL89" s="96"/>
      <c r="IM89" s="96"/>
      <c r="IN89" s="96"/>
      <c r="IO89" s="96"/>
      <c r="IP89" s="96"/>
      <c r="IQ89" s="96"/>
      <c r="IR89" s="96"/>
      <c r="IS89" s="96"/>
      <c r="IT89" s="96"/>
      <c r="IU89" s="96"/>
      <c r="IV89" s="96"/>
    </row>
    <row r="90" customFormat="false" ht="33.15" hidden="false" customHeight="true" outlineLevel="0" collapsed="false">
      <c r="A90" s="67"/>
      <c r="B90" s="67"/>
      <c r="C90" s="67"/>
      <c r="D90" s="67"/>
      <c r="E90" s="67"/>
      <c r="F90" s="70"/>
      <c r="G90" s="66" t="s">
        <v>64</v>
      </c>
      <c r="H90" s="111" t="str">
        <f aca="false">ROUND(H89*81/1,2)&amp;" ppt"</f>
        <v>108.3 ppt</v>
      </c>
      <c r="I90" s="75" t="s">
        <v>39</v>
      </c>
      <c r="J90" s="112" t="str">
        <f aca="false">ROUND(J89*81/1,2)&amp;" ppt"</f>
        <v>27.01 ppt</v>
      </c>
      <c r="K90" s="111" t="str">
        <f aca="false">ROUND(K89*81/1,2)&amp;" ppt"</f>
        <v>985.77 ppt</v>
      </c>
      <c r="L90" s="75" t="s">
        <v>39</v>
      </c>
      <c r="M90" s="112" t="str">
        <f aca="false">ROUND(M89*81/1,2)&amp;" ppt"</f>
        <v>631.48 ppt</v>
      </c>
      <c r="N90" s="111" t="str">
        <f aca="false">ROUND(N89*1760/1,2)&amp;" ppt"</f>
        <v>253.79 ppt</v>
      </c>
      <c r="O90" s="75" t="s">
        <v>39</v>
      </c>
      <c r="P90" s="112" t="str">
        <f aca="false">ROUND(P89*1760/1,2)&amp;" ppt"</f>
        <v>229.86 ppt</v>
      </c>
      <c r="Q90" s="111" t="str">
        <f aca="false">ROUND(Q89*246/1,2)&amp;" ppt"</f>
        <v>86.76 ppt</v>
      </c>
      <c r="R90" s="75" t="s">
        <v>39</v>
      </c>
      <c r="S90" s="112" t="str">
        <f aca="false">ROUND(S89*246/1,2)&amp;" ppt"</f>
        <v>90.72 ppt</v>
      </c>
      <c r="T90" s="111" t="str">
        <f aca="false">ROUND(T89*32300/1000,2)&amp;" ppb"</f>
        <v>10148.98 ppb</v>
      </c>
      <c r="U90" s="75" t="s">
        <v>39</v>
      </c>
      <c r="V90" s="112" t="str">
        <f aca="false">ROUND(V89*32300/1000,2)&amp;" ppb"</f>
        <v>643.42 ppb</v>
      </c>
      <c r="W90" s="81"/>
      <c r="X90" s="75"/>
      <c r="Y90" s="82"/>
      <c r="Z90" s="81"/>
      <c r="AA90" s="75"/>
      <c r="AB90" s="82"/>
      <c r="AC90" s="83"/>
      <c r="AD90" s="75"/>
      <c r="AE90" s="84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6"/>
      <c r="FK90" s="96"/>
      <c r="FL90" s="96"/>
      <c r="FM90" s="96"/>
      <c r="FN90" s="96"/>
      <c r="FO90" s="96"/>
      <c r="FP90" s="96"/>
      <c r="FQ90" s="96"/>
      <c r="FR90" s="96"/>
      <c r="FS90" s="96"/>
      <c r="FT90" s="96"/>
      <c r="FU90" s="96"/>
      <c r="FV90" s="96"/>
      <c r="FW90" s="96"/>
      <c r="FX90" s="96"/>
      <c r="FY90" s="96"/>
      <c r="FZ90" s="96"/>
      <c r="GA90" s="96"/>
      <c r="GB90" s="96"/>
      <c r="GC90" s="96"/>
      <c r="GD90" s="96"/>
      <c r="GE90" s="96"/>
      <c r="GF90" s="96"/>
      <c r="GG90" s="96"/>
      <c r="GH90" s="96"/>
      <c r="GI90" s="96"/>
      <c r="GJ90" s="96"/>
      <c r="GK90" s="96"/>
      <c r="GL90" s="96"/>
      <c r="GM90" s="96"/>
      <c r="GN90" s="96"/>
      <c r="GO90" s="96"/>
      <c r="GP90" s="96"/>
      <c r="GQ90" s="96"/>
      <c r="GR90" s="96"/>
      <c r="GS90" s="96"/>
      <c r="GT90" s="96"/>
      <c r="GU90" s="96"/>
      <c r="GV90" s="96"/>
      <c r="GW90" s="96"/>
      <c r="GX90" s="96"/>
      <c r="GY90" s="96"/>
      <c r="GZ90" s="96"/>
      <c r="HA90" s="96"/>
      <c r="HB90" s="96"/>
      <c r="HC90" s="96"/>
      <c r="HD90" s="96"/>
      <c r="HE90" s="96"/>
      <c r="HF90" s="96"/>
      <c r="HG90" s="96"/>
      <c r="HH90" s="96"/>
      <c r="HI90" s="96"/>
      <c r="HJ90" s="96"/>
      <c r="HK90" s="96"/>
      <c r="HL90" s="96"/>
      <c r="HM90" s="96"/>
      <c r="HN90" s="96"/>
      <c r="HO90" s="96"/>
      <c r="HP90" s="96"/>
      <c r="HQ90" s="96"/>
      <c r="HR90" s="96"/>
      <c r="HS90" s="96"/>
      <c r="HT90" s="96"/>
      <c r="HU90" s="96"/>
      <c r="HV90" s="96"/>
      <c r="HW90" s="96"/>
      <c r="HX90" s="96"/>
      <c r="HY90" s="96"/>
      <c r="HZ90" s="96"/>
      <c r="IA90" s="96"/>
      <c r="IB90" s="96"/>
      <c r="IC90" s="96"/>
      <c r="ID90" s="96"/>
      <c r="IE90" s="96"/>
      <c r="IF90" s="96"/>
      <c r="IG90" s="96"/>
      <c r="IH90" s="96"/>
      <c r="II90" s="96"/>
      <c r="IJ90" s="96"/>
      <c r="IK90" s="96"/>
      <c r="IL90" s="96"/>
      <c r="IM90" s="96"/>
      <c r="IN90" s="96"/>
      <c r="IO90" s="96"/>
      <c r="IP90" s="96"/>
      <c r="IQ90" s="96"/>
      <c r="IR90" s="96"/>
      <c r="IS90" s="96"/>
      <c r="IT90" s="96"/>
      <c r="IU90" s="96"/>
      <c r="IV90" s="96"/>
    </row>
    <row r="91" customFormat="false" ht="34.3" hidden="false" customHeight="true" outlineLevel="0" collapsed="false">
      <c r="A91" s="67"/>
      <c r="B91" s="67"/>
      <c r="C91" s="85"/>
      <c r="D91" s="67"/>
      <c r="E91" s="67"/>
      <c r="F91" s="70"/>
      <c r="G91" s="66" t="s">
        <v>28</v>
      </c>
      <c r="H91" s="50" t="s">
        <v>40</v>
      </c>
      <c r="I91" s="50"/>
      <c r="J91" s="50"/>
      <c r="K91" s="25"/>
      <c r="L91" s="26" t="s">
        <v>41</v>
      </c>
      <c r="M91" s="27"/>
      <c r="N91" s="51"/>
      <c r="O91" s="26" t="s">
        <v>42</v>
      </c>
      <c r="P91" s="52"/>
      <c r="Q91" s="51"/>
      <c r="R91" s="26" t="s">
        <v>43</v>
      </c>
      <c r="S91" s="52"/>
      <c r="T91" s="50"/>
      <c r="U91" s="50"/>
      <c r="V91" s="50"/>
      <c r="W91" s="28"/>
      <c r="X91" s="26"/>
      <c r="Y91" s="53"/>
      <c r="Z91" s="28"/>
      <c r="AA91" s="26"/>
      <c r="AB91" s="53"/>
      <c r="AC91" s="25"/>
      <c r="AD91" s="26"/>
      <c r="AE91" s="27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  <c r="FY91" s="96"/>
      <c r="FZ91" s="96"/>
      <c r="GA91" s="96"/>
      <c r="GB91" s="96"/>
      <c r="GC91" s="96"/>
      <c r="GD91" s="96"/>
      <c r="GE91" s="96"/>
      <c r="GF91" s="96"/>
      <c r="GG91" s="96"/>
      <c r="GH91" s="96"/>
      <c r="GI91" s="96"/>
      <c r="GJ91" s="96"/>
      <c r="GK91" s="96"/>
      <c r="GL91" s="96"/>
      <c r="GM91" s="96"/>
      <c r="GN91" s="96"/>
      <c r="GO91" s="96"/>
      <c r="GP91" s="96"/>
      <c r="GQ91" s="96"/>
      <c r="GR91" s="96"/>
      <c r="GS91" s="96"/>
      <c r="GT91" s="96"/>
      <c r="GU91" s="96"/>
      <c r="GV91" s="96"/>
      <c r="GW91" s="96"/>
      <c r="GX91" s="96"/>
      <c r="GY91" s="96"/>
      <c r="GZ91" s="96"/>
      <c r="HA91" s="96"/>
      <c r="HB91" s="96"/>
      <c r="HC91" s="96"/>
      <c r="HD91" s="96"/>
      <c r="HE91" s="96"/>
      <c r="HF91" s="96"/>
      <c r="HG91" s="96"/>
      <c r="HH91" s="96"/>
      <c r="HI91" s="96"/>
      <c r="HJ91" s="96"/>
      <c r="HK91" s="96"/>
      <c r="HL91" s="96"/>
      <c r="HM91" s="96"/>
      <c r="HN91" s="96"/>
      <c r="HO91" s="96"/>
      <c r="HP91" s="96"/>
      <c r="HQ91" s="96"/>
      <c r="HR91" s="96"/>
      <c r="HS91" s="96"/>
      <c r="HT91" s="96"/>
      <c r="HU91" s="96"/>
      <c r="HV91" s="96"/>
      <c r="HW91" s="96"/>
      <c r="HX91" s="96"/>
      <c r="HY91" s="96"/>
      <c r="HZ91" s="96"/>
      <c r="IA91" s="96"/>
      <c r="IB91" s="96"/>
      <c r="IC91" s="96"/>
      <c r="ID91" s="96"/>
      <c r="IE91" s="96"/>
      <c r="IF91" s="96"/>
      <c r="IG91" s="96"/>
      <c r="IH91" s="96"/>
      <c r="II91" s="96"/>
      <c r="IJ91" s="96"/>
      <c r="IK91" s="96"/>
      <c r="IL91" s="96"/>
      <c r="IM91" s="96"/>
      <c r="IN91" s="96"/>
      <c r="IO91" s="96"/>
      <c r="IP91" s="96"/>
      <c r="IQ91" s="96"/>
      <c r="IR91" s="96"/>
      <c r="IS91" s="96"/>
      <c r="IT91" s="96"/>
      <c r="IU91" s="96"/>
      <c r="IV91" s="96"/>
    </row>
    <row r="92" customFormat="false" ht="34.3" hidden="false" customHeight="true" outlineLevel="0" collapsed="false">
      <c r="A92" s="67"/>
      <c r="B92" s="67"/>
      <c r="C92" s="85"/>
      <c r="D92" s="67"/>
      <c r="E92" s="67"/>
      <c r="F92" s="70"/>
      <c r="G92" s="66" t="s">
        <v>60</v>
      </c>
      <c r="H92" s="129" t="s">
        <v>142</v>
      </c>
      <c r="I92" s="118"/>
      <c r="J92" s="119"/>
      <c r="K92" s="74" t="n">
        <v>15.766</v>
      </c>
      <c r="L92" s="75" t="s">
        <v>39</v>
      </c>
      <c r="M92" s="76" t="n">
        <v>2.394</v>
      </c>
      <c r="N92" s="78" t="s">
        <v>143</v>
      </c>
      <c r="O92" s="75"/>
      <c r="P92" s="73"/>
      <c r="Q92" s="74" t="n">
        <v>3.861</v>
      </c>
      <c r="R92" s="77" t="s">
        <v>39</v>
      </c>
      <c r="S92" s="76" t="n">
        <v>0.7363</v>
      </c>
      <c r="T92" s="117"/>
      <c r="U92" s="118"/>
      <c r="V92" s="119"/>
      <c r="W92" s="81"/>
      <c r="X92" s="75"/>
      <c r="Y92" s="82"/>
      <c r="Z92" s="81"/>
      <c r="AA92" s="75"/>
      <c r="AB92" s="82"/>
      <c r="AC92" s="83"/>
      <c r="AD92" s="75"/>
      <c r="AE92" s="84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6"/>
      <c r="GI92" s="96"/>
      <c r="GJ92" s="96"/>
      <c r="GK92" s="96"/>
      <c r="GL92" s="96"/>
      <c r="GM92" s="96"/>
      <c r="GN92" s="96"/>
      <c r="GO92" s="96"/>
      <c r="GP92" s="96"/>
      <c r="GQ92" s="96"/>
      <c r="GR92" s="96"/>
      <c r="GS92" s="96"/>
      <c r="GT92" s="96"/>
      <c r="GU92" s="96"/>
      <c r="GV92" s="96"/>
      <c r="GW92" s="96"/>
      <c r="GX92" s="96"/>
      <c r="GY92" s="96"/>
      <c r="GZ92" s="96"/>
      <c r="HA92" s="96"/>
      <c r="HB92" s="96"/>
      <c r="HC92" s="96"/>
      <c r="HD92" s="96"/>
      <c r="HE92" s="96"/>
      <c r="HF92" s="96"/>
      <c r="HG92" s="96"/>
      <c r="HH92" s="96"/>
      <c r="HI92" s="96"/>
      <c r="HJ92" s="96"/>
      <c r="HK92" s="96"/>
      <c r="HL92" s="96"/>
      <c r="HM92" s="96"/>
      <c r="HN92" s="96"/>
      <c r="HO92" s="96"/>
      <c r="HP92" s="96"/>
      <c r="HQ92" s="96"/>
      <c r="HR92" s="96"/>
      <c r="HS92" s="96"/>
      <c r="HT92" s="96"/>
      <c r="HU92" s="96"/>
      <c r="HV92" s="96"/>
      <c r="HW92" s="96"/>
      <c r="HX92" s="96"/>
      <c r="HY92" s="96"/>
      <c r="HZ92" s="96"/>
      <c r="IA92" s="96"/>
      <c r="IB92" s="96"/>
      <c r="IC92" s="96"/>
      <c r="ID92" s="96"/>
      <c r="IE92" s="96"/>
      <c r="IF92" s="96"/>
      <c r="IG92" s="96"/>
      <c r="IH92" s="96"/>
      <c r="II92" s="96"/>
      <c r="IJ92" s="96"/>
      <c r="IK92" s="96"/>
      <c r="IL92" s="96"/>
      <c r="IM92" s="96"/>
      <c r="IN92" s="96"/>
      <c r="IO92" s="96"/>
      <c r="IP92" s="96"/>
      <c r="IQ92" s="96"/>
      <c r="IR92" s="96"/>
      <c r="IS92" s="96"/>
      <c r="IT92" s="96"/>
      <c r="IU92" s="96"/>
      <c r="IV92" s="96"/>
    </row>
    <row r="93" customFormat="false" ht="34.3" hidden="false" customHeight="true" outlineLevel="0" collapsed="false">
      <c r="A93" s="87"/>
      <c r="B93" s="87"/>
      <c r="C93" s="88"/>
      <c r="D93" s="87"/>
      <c r="E93" s="87"/>
      <c r="F93" s="89"/>
      <c r="G93" s="66" t="s">
        <v>64</v>
      </c>
      <c r="H93" s="111" t="str">
        <f aca="false">"&lt;"&amp;ROUND(RIGHT(H92,LEN(H92)-1)*81/1000,2)&amp;" ppb"</f>
        <v>&lt;26.8 ppb</v>
      </c>
      <c r="I93" s="75"/>
      <c r="J93" s="91"/>
      <c r="K93" s="90"/>
      <c r="L93" s="77"/>
      <c r="M93" s="91"/>
      <c r="N93" s="71"/>
      <c r="O93" s="75"/>
      <c r="P93" s="73"/>
      <c r="Q93" s="111" t="str">
        <f aca="false">ROUND(Q92*246/1,2)&amp;" ppt"</f>
        <v>949.81 ppt</v>
      </c>
      <c r="R93" s="75" t="s">
        <v>39</v>
      </c>
      <c r="S93" s="112" t="str">
        <f aca="false">ROUND(S92*246/1,2)&amp;" ppt"</f>
        <v>181.13 ppt</v>
      </c>
      <c r="T93" s="74"/>
      <c r="U93" s="77"/>
      <c r="V93" s="76"/>
      <c r="W93" s="81"/>
      <c r="X93" s="75"/>
      <c r="Y93" s="82"/>
      <c r="Z93" s="81"/>
      <c r="AA93" s="75"/>
      <c r="AB93" s="82"/>
      <c r="AC93" s="83"/>
      <c r="AD93" s="75"/>
      <c r="AE93" s="84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6"/>
      <c r="GI93" s="96"/>
      <c r="GJ93" s="96"/>
      <c r="GK93" s="96"/>
      <c r="GL93" s="96"/>
      <c r="GM93" s="96"/>
      <c r="GN93" s="96"/>
      <c r="GO93" s="96"/>
      <c r="GP93" s="96"/>
      <c r="GQ93" s="96"/>
      <c r="GR93" s="96"/>
      <c r="GS93" s="96"/>
      <c r="GT93" s="96"/>
      <c r="GU93" s="96"/>
      <c r="GV93" s="96"/>
      <c r="GW93" s="96"/>
      <c r="GX93" s="96"/>
      <c r="GY93" s="96"/>
      <c r="GZ93" s="96"/>
      <c r="HA93" s="96"/>
      <c r="HB93" s="96"/>
      <c r="HC93" s="96"/>
      <c r="HD93" s="96"/>
      <c r="HE93" s="96"/>
      <c r="HF93" s="96"/>
      <c r="HG93" s="96"/>
      <c r="HH93" s="96"/>
      <c r="HI93" s="96"/>
      <c r="HJ93" s="96"/>
      <c r="HK93" s="96"/>
      <c r="HL93" s="96"/>
      <c r="HM93" s="96"/>
      <c r="HN93" s="96"/>
      <c r="HO93" s="96"/>
      <c r="HP93" s="96"/>
      <c r="HQ93" s="96"/>
      <c r="HR93" s="96"/>
      <c r="HS93" s="96"/>
      <c r="HT93" s="96"/>
      <c r="HU93" s="96"/>
      <c r="HV93" s="96"/>
      <c r="HW93" s="96"/>
      <c r="HX93" s="96"/>
      <c r="HY93" s="96"/>
      <c r="HZ93" s="96"/>
      <c r="IA93" s="96"/>
      <c r="IB93" s="96"/>
      <c r="IC93" s="96"/>
      <c r="ID93" s="96"/>
      <c r="IE93" s="96"/>
      <c r="IF93" s="96"/>
      <c r="IG93" s="96"/>
      <c r="IH93" s="96"/>
      <c r="II93" s="96"/>
      <c r="IJ93" s="96"/>
      <c r="IK93" s="96"/>
      <c r="IL93" s="96"/>
      <c r="IM93" s="96"/>
      <c r="IN93" s="96"/>
      <c r="IO93" s="96"/>
      <c r="IP93" s="96"/>
      <c r="IQ93" s="96"/>
      <c r="IR93" s="96"/>
      <c r="IS93" s="96"/>
      <c r="IT93" s="96"/>
      <c r="IU93" s="96"/>
      <c r="IV93" s="96"/>
    </row>
    <row r="94" customFormat="false" ht="42.4" hidden="false" customHeight="true" outlineLevel="0" collapsed="false">
      <c r="A94" s="97" t="s">
        <v>144</v>
      </c>
      <c r="B94" s="21" t="s">
        <v>56</v>
      </c>
      <c r="C94" s="98" t="s">
        <v>145</v>
      </c>
      <c r="D94" s="22" t="n">
        <v>11.145</v>
      </c>
      <c r="E94" s="99" t="n">
        <v>201106</v>
      </c>
      <c r="F94" s="23" t="n">
        <v>44141</v>
      </c>
      <c r="G94" s="24" t="s">
        <v>28</v>
      </c>
      <c r="H94" s="25"/>
      <c r="I94" s="26" t="s">
        <v>29</v>
      </c>
      <c r="J94" s="27"/>
      <c r="K94" s="25"/>
      <c r="L94" s="26" t="s">
        <v>30</v>
      </c>
      <c r="M94" s="27"/>
      <c r="N94" s="25"/>
      <c r="O94" s="26" t="s">
        <v>31</v>
      </c>
      <c r="P94" s="27"/>
      <c r="Q94" s="25"/>
      <c r="R94" s="26" t="s">
        <v>32</v>
      </c>
      <c r="S94" s="27"/>
      <c r="T94" s="28"/>
      <c r="U94" s="26" t="s">
        <v>33</v>
      </c>
      <c r="V94" s="27"/>
      <c r="W94" s="25"/>
      <c r="X94" s="26" t="s">
        <v>34</v>
      </c>
      <c r="Y94" s="27"/>
      <c r="Z94" s="25"/>
      <c r="AA94" s="26" t="s">
        <v>35</v>
      </c>
      <c r="AB94" s="27"/>
      <c r="AC94" s="32" t="s">
        <v>36</v>
      </c>
      <c r="AD94" s="32"/>
      <c r="AE94" s="32"/>
    </row>
    <row r="95" customFormat="false" ht="28.25" hidden="false" customHeight="true" outlineLevel="0" collapsed="false">
      <c r="A95" s="33" t="s">
        <v>67</v>
      </c>
      <c r="B95" s="33" t="s">
        <v>146</v>
      </c>
      <c r="C95" s="34"/>
      <c r="D95" s="35"/>
      <c r="E95" s="35"/>
      <c r="F95" s="36" t="n">
        <v>44152</v>
      </c>
      <c r="G95" s="24" t="s">
        <v>60</v>
      </c>
      <c r="H95" s="55" t="s">
        <v>147</v>
      </c>
      <c r="I95" s="41"/>
      <c r="J95" s="42"/>
      <c r="K95" s="40" t="n">
        <v>8.433</v>
      </c>
      <c r="L95" s="41" t="s">
        <v>39</v>
      </c>
      <c r="M95" s="42" t="n">
        <v>7.091</v>
      </c>
      <c r="N95" s="40" t="n">
        <v>0.07168</v>
      </c>
      <c r="O95" s="41" t="s">
        <v>39</v>
      </c>
      <c r="P95" s="42" t="n">
        <v>0.1196</v>
      </c>
      <c r="Q95" s="40" t="n">
        <v>0.5093</v>
      </c>
      <c r="R95" s="41" t="s">
        <v>39</v>
      </c>
      <c r="S95" s="42" t="n">
        <v>0.3774</v>
      </c>
      <c r="T95" s="40" t="n">
        <v>45.571</v>
      </c>
      <c r="U95" s="41" t="s">
        <v>39</v>
      </c>
      <c r="V95" s="42" t="n">
        <v>5.922</v>
      </c>
      <c r="W95" s="40" t="n">
        <v>0.688919</v>
      </c>
      <c r="X95" s="100" t="s">
        <v>39</v>
      </c>
      <c r="Y95" s="42" t="n">
        <v>0.2196</v>
      </c>
      <c r="Z95" s="55" t="s">
        <v>148</v>
      </c>
      <c r="AA95" s="56"/>
      <c r="AB95" s="42"/>
      <c r="AC95" s="43"/>
      <c r="AD95" s="43"/>
      <c r="AE95" s="43"/>
    </row>
    <row r="96" customFormat="false" ht="33.15" hidden="false" customHeight="true" outlineLevel="0" collapsed="false">
      <c r="A96" s="33"/>
      <c r="B96" s="33"/>
      <c r="C96" s="33"/>
      <c r="D96" s="33"/>
      <c r="E96" s="33"/>
      <c r="F96" s="36"/>
      <c r="G96" s="24" t="s">
        <v>64</v>
      </c>
      <c r="H96" s="101" t="str">
        <f aca="false">"&lt;"&amp;ROUND(RIGHT(H95,LEN(H95)-1)*81/1,2)&amp;" ppt"</f>
        <v>&lt;22.68 ppt</v>
      </c>
      <c r="I96" s="41"/>
      <c r="J96" s="102"/>
      <c r="K96" s="101" t="str">
        <f aca="false">ROUND(K95*81/1000,2)&amp;" ppb"</f>
        <v>0.68 ppb</v>
      </c>
      <c r="L96" s="41" t="s">
        <v>39</v>
      </c>
      <c r="M96" s="102" t="str">
        <f aca="false">ROUND(M95*81/1000,2)&amp;" ppb"</f>
        <v>0.57 ppb</v>
      </c>
      <c r="N96" s="101" t="str">
        <f aca="false">ROUND(N95*1760/1,2)&amp;" ppt"</f>
        <v>126.16 ppt</v>
      </c>
      <c r="O96" s="41" t="s">
        <v>39</v>
      </c>
      <c r="P96" s="102" t="str">
        <f aca="false">ROUND(P95*1760/1,2)&amp;" ppt"</f>
        <v>210.5 ppt</v>
      </c>
      <c r="Q96" s="101" t="str">
        <f aca="false">ROUND(Q95*246/1,2)&amp;" ppt"</f>
        <v>125.29 ppt</v>
      </c>
      <c r="R96" s="41" t="s">
        <v>39</v>
      </c>
      <c r="S96" s="102" t="str">
        <f aca="false">ROUND(S95*246/1,2)&amp;" ppt"</f>
        <v>92.84 ppt</v>
      </c>
      <c r="T96" s="101" t="str">
        <f aca="false">ROUND(T95*32300/1000,2)&amp;" ppb"</f>
        <v>1471.94 ppb</v>
      </c>
      <c r="U96" s="41" t="s">
        <v>39</v>
      </c>
      <c r="V96" s="102" t="str">
        <f aca="false">ROUND(V95*32300/1000,2)&amp;" ppb"</f>
        <v>191.28 ppb</v>
      </c>
      <c r="W96" s="45"/>
      <c r="X96" s="41"/>
      <c r="Y96" s="46"/>
      <c r="Z96" s="45"/>
      <c r="AA96" s="41"/>
      <c r="AB96" s="46"/>
      <c r="AC96" s="47"/>
      <c r="AD96" s="41"/>
      <c r="AE96" s="48"/>
    </row>
    <row r="97" customFormat="false" ht="34.3" hidden="false" customHeight="true" outlineLevel="0" collapsed="false">
      <c r="A97" s="33"/>
      <c r="B97" s="33"/>
      <c r="C97" s="49"/>
      <c r="D97" s="33"/>
      <c r="E97" s="33"/>
      <c r="F97" s="36"/>
      <c r="G97" s="24" t="s">
        <v>28</v>
      </c>
      <c r="H97" s="50" t="s">
        <v>40</v>
      </c>
      <c r="I97" s="50"/>
      <c r="J97" s="50"/>
      <c r="K97" s="25"/>
      <c r="L97" s="26" t="s">
        <v>41</v>
      </c>
      <c r="M97" s="27"/>
      <c r="N97" s="51"/>
      <c r="O97" s="26" t="s">
        <v>42</v>
      </c>
      <c r="P97" s="52"/>
      <c r="Q97" s="51"/>
      <c r="R97" s="26" t="s">
        <v>43</v>
      </c>
      <c r="S97" s="52"/>
      <c r="T97" s="50"/>
      <c r="U97" s="50"/>
      <c r="V97" s="50"/>
      <c r="W97" s="28"/>
      <c r="X97" s="26"/>
      <c r="Y97" s="53"/>
      <c r="Z97" s="28"/>
      <c r="AA97" s="26"/>
      <c r="AB97" s="53"/>
      <c r="AC97" s="25"/>
      <c r="AD97" s="26"/>
      <c r="AE97" s="27"/>
    </row>
    <row r="98" customFormat="false" ht="34.3" hidden="false" customHeight="true" outlineLevel="0" collapsed="false">
      <c r="A98" s="33"/>
      <c r="B98" s="33"/>
      <c r="C98" s="49"/>
      <c r="D98" s="33"/>
      <c r="E98" s="33"/>
      <c r="F98" s="36"/>
      <c r="G98" s="24" t="s">
        <v>60</v>
      </c>
      <c r="H98" s="103" t="n">
        <v>173.61</v>
      </c>
      <c r="I98" s="104" t="s">
        <v>39</v>
      </c>
      <c r="J98" s="105" t="n">
        <v>306.9</v>
      </c>
      <c r="K98" s="40" t="n">
        <v>14.496</v>
      </c>
      <c r="L98" s="100" t="s">
        <v>39</v>
      </c>
      <c r="M98" s="42" t="n">
        <v>2.313</v>
      </c>
      <c r="N98" s="54" t="s">
        <v>149</v>
      </c>
      <c r="O98" s="41"/>
      <c r="P98" s="39"/>
      <c r="Q98" s="40" t="n">
        <v>0.753</v>
      </c>
      <c r="R98" s="100" t="s">
        <v>39</v>
      </c>
      <c r="S98" s="42" t="n">
        <v>0.598</v>
      </c>
      <c r="T98" s="106"/>
      <c r="U98" s="107"/>
      <c r="V98" s="108"/>
      <c r="W98" s="45"/>
      <c r="X98" s="41"/>
      <c r="Y98" s="46"/>
      <c r="Z98" s="45"/>
      <c r="AA98" s="41"/>
      <c r="AB98" s="46"/>
      <c r="AC98" s="47"/>
      <c r="AD98" s="41"/>
      <c r="AE98" s="48"/>
    </row>
    <row r="99" customFormat="false" ht="34.3" hidden="false" customHeight="true" outlineLevel="0" collapsed="false">
      <c r="A99" s="57"/>
      <c r="B99" s="57"/>
      <c r="C99" s="58"/>
      <c r="D99" s="57"/>
      <c r="E99" s="57"/>
      <c r="F99" s="59"/>
      <c r="G99" s="24" t="s">
        <v>64</v>
      </c>
      <c r="H99" s="101" t="str">
        <f aca="false">ROUND(H98*81/1000,2)&amp;" ppb"</f>
        <v>14.06 ppb</v>
      </c>
      <c r="I99" s="41" t="s">
        <v>39</v>
      </c>
      <c r="J99" s="102" t="str">
        <f aca="false">ROUND(J98*81/1000,2)&amp;" ppb"</f>
        <v>24.86 ppb</v>
      </c>
      <c r="K99" s="60"/>
      <c r="L99" s="56"/>
      <c r="M99" s="61"/>
      <c r="N99" s="37"/>
      <c r="O99" s="41"/>
      <c r="P99" s="39"/>
      <c r="Q99" s="101" t="str">
        <f aca="false">ROUND(Q98*246/1,2)&amp;" ppt"</f>
        <v>185.24 ppt</v>
      </c>
      <c r="R99" s="41" t="s">
        <v>39</v>
      </c>
      <c r="S99" s="102" t="str">
        <f aca="false">ROUND(S98*246/1,2)&amp;" ppt"</f>
        <v>147.11 ppt</v>
      </c>
      <c r="T99" s="40"/>
      <c r="U99" s="56"/>
      <c r="V99" s="42"/>
      <c r="W99" s="45"/>
      <c r="X99" s="41"/>
      <c r="Y99" s="46"/>
      <c r="Z99" s="45"/>
      <c r="AA99" s="41"/>
      <c r="AB99" s="46"/>
      <c r="AC99" s="47"/>
      <c r="AD99" s="41"/>
      <c r="AE99" s="48"/>
    </row>
    <row r="100" customFormat="false" ht="42.4" hidden="false" customHeight="true" outlineLevel="0" collapsed="false">
      <c r="A100" s="109" t="s">
        <v>150</v>
      </c>
      <c r="B100" s="62" t="s">
        <v>151</v>
      </c>
      <c r="C100" s="110" t="s">
        <v>152</v>
      </c>
      <c r="D100" s="63" t="n">
        <v>2.95</v>
      </c>
      <c r="E100" s="64" t="n">
        <v>201020</v>
      </c>
      <c r="F100" s="65" t="n">
        <v>44124</v>
      </c>
      <c r="G100" s="66" t="s">
        <v>28</v>
      </c>
      <c r="H100" s="25"/>
      <c r="I100" s="26" t="s">
        <v>29</v>
      </c>
      <c r="J100" s="27"/>
      <c r="K100" s="25"/>
      <c r="L100" s="26" t="s">
        <v>30</v>
      </c>
      <c r="M100" s="27"/>
      <c r="N100" s="25"/>
      <c r="O100" s="26" t="s">
        <v>31</v>
      </c>
      <c r="P100" s="27"/>
      <c r="Q100" s="25"/>
      <c r="R100" s="26" t="s">
        <v>32</v>
      </c>
      <c r="S100" s="27"/>
      <c r="T100" s="28"/>
      <c r="U100" s="26" t="s">
        <v>33</v>
      </c>
      <c r="V100" s="27"/>
      <c r="W100" s="25"/>
      <c r="X100" s="26" t="s">
        <v>34</v>
      </c>
      <c r="Y100" s="27"/>
      <c r="Z100" s="25"/>
      <c r="AA100" s="26" t="s">
        <v>35</v>
      </c>
      <c r="AB100" s="27"/>
      <c r="AC100" s="32" t="s">
        <v>36</v>
      </c>
      <c r="AD100" s="32"/>
      <c r="AE100" s="32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  <c r="GQ100" s="96"/>
      <c r="GR100" s="96"/>
      <c r="GS100" s="96"/>
      <c r="GT100" s="96"/>
      <c r="GU100" s="96"/>
      <c r="GV100" s="96"/>
      <c r="GW100" s="96"/>
      <c r="GX100" s="96"/>
      <c r="GY100" s="96"/>
      <c r="GZ100" s="96"/>
      <c r="HA100" s="96"/>
      <c r="HB100" s="96"/>
      <c r="HC100" s="96"/>
      <c r="HD100" s="96"/>
      <c r="HE100" s="96"/>
      <c r="HF100" s="96"/>
      <c r="HG100" s="96"/>
      <c r="HH100" s="96"/>
      <c r="HI100" s="96"/>
      <c r="HJ100" s="96"/>
      <c r="HK100" s="96"/>
      <c r="HL100" s="96"/>
      <c r="HM100" s="96"/>
      <c r="HN100" s="96"/>
      <c r="HO100" s="96"/>
      <c r="HP100" s="96"/>
      <c r="HQ100" s="96"/>
      <c r="HR100" s="96"/>
      <c r="HS100" s="96"/>
      <c r="HT100" s="96"/>
      <c r="HU100" s="96"/>
      <c r="HV100" s="96"/>
      <c r="HW100" s="96"/>
      <c r="HX100" s="96"/>
      <c r="HY100" s="96"/>
      <c r="HZ100" s="96"/>
      <c r="IA100" s="96"/>
      <c r="IB100" s="96"/>
      <c r="IC100" s="96"/>
      <c r="ID100" s="96"/>
      <c r="IE100" s="96"/>
      <c r="IF100" s="96"/>
      <c r="IG100" s="96"/>
      <c r="IH100" s="96"/>
      <c r="II100" s="96"/>
      <c r="IJ100" s="96"/>
      <c r="IK100" s="96"/>
      <c r="IL100" s="96"/>
      <c r="IM100" s="96"/>
      <c r="IN100" s="96"/>
      <c r="IO100" s="96"/>
      <c r="IP100" s="96"/>
      <c r="IQ100" s="96"/>
      <c r="IR100" s="96"/>
      <c r="IS100" s="96"/>
      <c r="IT100" s="96"/>
      <c r="IU100" s="96"/>
      <c r="IV100" s="96"/>
    </row>
    <row r="101" customFormat="false" ht="39.8" hidden="false" customHeight="true" outlineLevel="0" collapsed="false">
      <c r="A101" s="67" t="s">
        <v>153</v>
      </c>
      <c r="B101" s="67" t="s">
        <v>139</v>
      </c>
      <c r="C101" s="68"/>
      <c r="D101" s="69"/>
      <c r="E101" s="69"/>
      <c r="F101" s="70" t="n">
        <v>44127</v>
      </c>
      <c r="G101" s="66" t="s">
        <v>60</v>
      </c>
      <c r="H101" s="74" t="n">
        <v>15460</v>
      </c>
      <c r="I101" s="75" t="s">
        <v>39</v>
      </c>
      <c r="J101" s="76" t="n">
        <v>305.1</v>
      </c>
      <c r="K101" s="74" t="n">
        <v>23380</v>
      </c>
      <c r="L101" s="75" t="s">
        <v>39</v>
      </c>
      <c r="M101" s="76" t="n">
        <v>1748</v>
      </c>
      <c r="N101" s="74" t="n">
        <v>765.3</v>
      </c>
      <c r="O101" s="75" t="s">
        <v>39</v>
      </c>
      <c r="P101" s="76" t="n">
        <v>24.65</v>
      </c>
      <c r="Q101" s="74" t="n">
        <v>19680</v>
      </c>
      <c r="R101" s="75" t="s">
        <v>39</v>
      </c>
      <c r="S101" s="76" t="n">
        <v>477</v>
      </c>
      <c r="T101" s="74" t="n">
        <v>547470</v>
      </c>
      <c r="U101" s="75" t="s">
        <v>39</v>
      </c>
      <c r="V101" s="76" t="n">
        <v>27990</v>
      </c>
      <c r="W101" s="130" t="s">
        <v>154</v>
      </c>
      <c r="X101" s="130"/>
      <c r="Y101" s="130"/>
      <c r="Z101" s="78" t="s">
        <v>155</v>
      </c>
      <c r="AA101" s="72"/>
      <c r="AB101" s="73"/>
      <c r="AC101" s="79"/>
      <c r="AD101" s="79"/>
      <c r="AE101" s="79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  <c r="GQ101" s="96"/>
      <c r="GR101" s="96"/>
      <c r="GS101" s="96"/>
      <c r="GT101" s="96"/>
      <c r="GU101" s="96"/>
      <c r="GV101" s="96"/>
      <c r="GW101" s="96"/>
      <c r="GX101" s="96"/>
      <c r="GY101" s="96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96"/>
      <c r="HK101" s="96"/>
      <c r="HL101" s="96"/>
      <c r="HM101" s="96"/>
      <c r="HN101" s="96"/>
      <c r="HO101" s="96"/>
      <c r="HP101" s="96"/>
      <c r="HQ101" s="96"/>
      <c r="HR101" s="96"/>
      <c r="HS101" s="96"/>
      <c r="HT101" s="96"/>
      <c r="HU101" s="96"/>
      <c r="HV101" s="96"/>
      <c r="HW101" s="96"/>
      <c r="HX101" s="96"/>
      <c r="HY101" s="96"/>
      <c r="HZ101" s="96"/>
      <c r="IA101" s="96"/>
      <c r="IB101" s="96"/>
      <c r="IC101" s="96"/>
      <c r="ID101" s="96"/>
      <c r="IE101" s="96"/>
      <c r="IF101" s="96"/>
      <c r="IG101" s="96"/>
      <c r="IH101" s="96"/>
      <c r="II101" s="96"/>
      <c r="IJ101" s="96"/>
      <c r="IK101" s="96"/>
      <c r="IL101" s="96"/>
      <c r="IM101" s="96"/>
      <c r="IN101" s="96"/>
      <c r="IO101" s="96"/>
      <c r="IP101" s="96"/>
      <c r="IQ101" s="96"/>
      <c r="IR101" s="96"/>
      <c r="IS101" s="96"/>
      <c r="IT101" s="96"/>
      <c r="IU101" s="96"/>
      <c r="IV101" s="96"/>
    </row>
    <row r="102" customFormat="false" ht="33.15" hidden="false" customHeight="true" outlineLevel="0" collapsed="false">
      <c r="A102" s="67"/>
      <c r="B102" s="67"/>
      <c r="C102" s="67"/>
      <c r="D102" s="67"/>
      <c r="E102" s="67"/>
      <c r="F102" s="70"/>
      <c r="G102" s="66" t="s">
        <v>64</v>
      </c>
      <c r="H102" s="111" t="str">
        <f aca="false">ROUND(H101*81/1000,2)&amp;" ppb"</f>
        <v>1252.26 ppb</v>
      </c>
      <c r="I102" s="75" t="s">
        <v>39</v>
      </c>
      <c r="J102" s="112" t="str">
        <f aca="false">ROUND(J101*81/1000,2)&amp;" ppb"</f>
        <v>24.71 ppb</v>
      </c>
      <c r="K102" s="111" t="str">
        <f aca="false">ROUND(K101*81/1000,2)&amp;" ppb"</f>
        <v>1893.78 ppb</v>
      </c>
      <c r="L102" s="75" t="s">
        <v>39</v>
      </c>
      <c r="M102" s="112" t="str">
        <f aca="false">ROUND(M101*81/1000,2)&amp;" ppb"</f>
        <v>141.59 ppb</v>
      </c>
      <c r="N102" s="111" t="str">
        <f aca="false">ROUND(N101*1760/1000,2)&amp;" ppb"</f>
        <v>1346.93 ppb</v>
      </c>
      <c r="O102" s="75" t="s">
        <v>39</v>
      </c>
      <c r="P102" s="112" t="str">
        <f aca="false">ROUND(P101*1760/1000,2)&amp;" ppb"</f>
        <v>43.38 ppb</v>
      </c>
      <c r="Q102" s="111" t="str">
        <f aca="false">ROUND(Q101*246/1000,2)&amp;" ppb"</f>
        <v>4841.28 ppb</v>
      </c>
      <c r="R102" s="75" t="s">
        <v>39</v>
      </c>
      <c r="S102" s="112" t="str">
        <f aca="false">ROUND(S101*246/1000,2)&amp;" ppb"</f>
        <v>117.34 ppb</v>
      </c>
      <c r="T102" s="111" t="str">
        <f aca="false">ROUND(T101*32300/1000000,2)&amp;" ppm"</f>
        <v>17683.28 ppm</v>
      </c>
      <c r="U102" s="75" t="s">
        <v>39</v>
      </c>
      <c r="V102" s="112" t="str">
        <f aca="false">ROUND(V101*32300/1000000,2)&amp;" ppm"</f>
        <v>904.08 ppm</v>
      </c>
      <c r="W102" s="81"/>
      <c r="X102" s="75"/>
      <c r="Y102" s="82"/>
      <c r="Z102" s="81"/>
      <c r="AA102" s="75"/>
      <c r="AB102" s="82"/>
      <c r="AC102" s="83"/>
      <c r="AD102" s="75"/>
      <c r="AE102" s="84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  <c r="GQ102" s="96"/>
      <c r="GR102" s="96"/>
      <c r="GS102" s="96"/>
      <c r="GT102" s="96"/>
      <c r="GU102" s="96"/>
      <c r="GV102" s="96"/>
      <c r="GW102" s="96"/>
      <c r="GX102" s="96"/>
      <c r="GY102" s="96"/>
      <c r="GZ102" s="96"/>
      <c r="HA102" s="96"/>
      <c r="HB102" s="96"/>
      <c r="HC102" s="96"/>
      <c r="HD102" s="96"/>
      <c r="HE102" s="96"/>
      <c r="HF102" s="96"/>
      <c r="HG102" s="96"/>
      <c r="HH102" s="96"/>
      <c r="HI102" s="96"/>
      <c r="HJ102" s="96"/>
      <c r="HK102" s="96"/>
      <c r="HL102" s="96"/>
      <c r="HM102" s="96"/>
      <c r="HN102" s="96"/>
      <c r="HO102" s="96"/>
      <c r="HP102" s="96"/>
      <c r="HQ102" s="96"/>
      <c r="HR102" s="96"/>
      <c r="HS102" s="96"/>
      <c r="HT102" s="96"/>
      <c r="HU102" s="96"/>
      <c r="HV102" s="96"/>
      <c r="HW102" s="96"/>
      <c r="HX102" s="96"/>
      <c r="HY102" s="96"/>
      <c r="HZ102" s="96"/>
      <c r="IA102" s="96"/>
      <c r="IB102" s="96"/>
      <c r="IC102" s="96"/>
      <c r="ID102" s="96"/>
      <c r="IE102" s="96"/>
      <c r="IF102" s="96"/>
      <c r="IG102" s="96"/>
      <c r="IH102" s="96"/>
      <c r="II102" s="96"/>
      <c r="IJ102" s="96"/>
      <c r="IK102" s="96"/>
      <c r="IL102" s="96"/>
      <c r="IM102" s="96"/>
      <c r="IN102" s="96"/>
      <c r="IO102" s="96"/>
      <c r="IP102" s="96"/>
      <c r="IQ102" s="96"/>
      <c r="IR102" s="96"/>
      <c r="IS102" s="96"/>
      <c r="IT102" s="96"/>
      <c r="IU102" s="96"/>
      <c r="IV102" s="96"/>
    </row>
    <row r="103" customFormat="false" ht="34.3" hidden="false" customHeight="true" outlineLevel="0" collapsed="false">
      <c r="A103" s="67"/>
      <c r="B103" s="67"/>
      <c r="C103" s="85"/>
      <c r="D103" s="67"/>
      <c r="E103" s="67"/>
      <c r="F103" s="70"/>
      <c r="G103" s="66" t="s">
        <v>28</v>
      </c>
      <c r="H103" s="50" t="s">
        <v>40</v>
      </c>
      <c r="I103" s="50"/>
      <c r="J103" s="50"/>
      <c r="K103" s="25"/>
      <c r="L103" s="26" t="s">
        <v>41</v>
      </c>
      <c r="M103" s="27"/>
      <c r="N103" s="51"/>
      <c r="O103" s="26" t="s">
        <v>42</v>
      </c>
      <c r="P103" s="52"/>
      <c r="Q103" s="51"/>
      <c r="R103" s="26" t="s">
        <v>43</v>
      </c>
      <c r="S103" s="52"/>
      <c r="T103" s="50"/>
      <c r="U103" s="50"/>
      <c r="V103" s="50"/>
      <c r="W103" s="28"/>
      <c r="X103" s="26"/>
      <c r="Y103" s="53"/>
      <c r="Z103" s="28"/>
      <c r="AA103" s="26"/>
      <c r="AB103" s="53"/>
      <c r="AC103" s="25"/>
      <c r="AD103" s="26"/>
      <c r="AE103" s="27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96"/>
      <c r="FG103" s="96"/>
      <c r="FH103" s="96"/>
      <c r="FI103" s="96"/>
      <c r="FJ103" s="96"/>
      <c r="FK103" s="96"/>
      <c r="FL103" s="96"/>
      <c r="FM103" s="96"/>
      <c r="FN103" s="96"/>
      <c r="FO103" s="96"/>
      <c r="FP103" s="96"/>
      <c r="FQ103" s="96"/>
      <c r="FR103" s="96"/>
      <c r="FS103" s="96"/>
      <c r="FT103" s="96"/>
      <c r="FU103" s="96"/>
      <c r="FV103" s="96"/>
      <c r="FW103" s="96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96"/>
      <c r="GI103" s="96"/>
      <c r="GJ103" s="96"/>
      <c r="GK103" s="96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96"/>
      <c r="GW103" s="96"/>
      <c r="GX103" s="96"/>
      <c r="GY103" s="96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96"/>
      <c r="HK103" s="96"/>
      <c r="HL103" s="96"/>
      <c r="HM103" s="96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96"/>
      <c r="HY103" s="96"/>
      <c r="HZ103" s="96"/>
      <c r="IA103" s="96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96"/>
      <c r="IM103" s="96"/>
      <c r="IN103" s="96"/>
      <c r="IO103" s="96"/>
      <c r="IP103" s="96"/>
      <c r="IQ103" s="96"/>
      <c r="IR103" s="96"/>
      <c r="IS103" s="96"/>
      <c r="IT103" s="96"/>
      <c r="IU103" s="96"/>
      <c r="IV103" s="96"/>
    </row>
    <row r="104" customFormat="false" ht="34.3" hidden="false" customHeight="true" outlineLevel="0" collapsed="false">
      <c r="A104" s="67"/>
      <c r="B104" s="67"/>
      <c r="C104" s="85"/>
      <c r="D104" s="67"/>
      <c r="E104" s="67"/>
      <c r="F104" s="70"/>
      <c r="G104" s="66" t="s">
        <v>60</v>
      </c>
      <c r="H104" s="117" t="n">
        <v>5229.3</v>
      </c>
      <c r="I104" s="131" t="s">
        <v>39</v>
      </c>
      <c r="J104" s="122" t="n">
        <v>9580</v>
      </c>
      <c r="K104" s="130" t="s">
        <v>154</v>
      </c>
      <c r="L104" s="130"/>
      <c r="M104" s="130"/>
      <c r="N104" s="130" t="s">
        <v>154</v>
      </c>
      <c r="O104" s="130" t="s">
        <v>39</v>
      </c>
      <c r="P104" s="130" t="n">
        <v>23.13</v>
      </c>
      <c r="Q104" s="74" t="n">
        <v>16110</v>
      </c>
      <c r="R104" s="77" t="s">
        <v>39</v>
      </c>
      <c r="S104" s="76" t="n">
        <v>477</v>
      </c>
      <c r="T104" s="117"/>
      <c r="U104" s="118"/>
      <c r="V104" s="119"/>
      <c r="W104" s="81"/>
      <c r="X104" s="75"/>
      <c r="Y104" s="82"/>
      <c r="Z104" s="81"/>
      <c r="AA104" s="75"/>
      <c r="AB104" s="82"/>
      <c r="AC104" s="83"/>
      <c r="AD104" s="75"/>
      <c r="AE104" s="84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  <c r="GQ104" s="96"/>
      <c r="GR104" s="96"/>
      <c r="GS104" s="96"/>
      <c r="GT104" s="96"/>
      <c r="GU104" s="96"/>
      <c r="GV104" s="96"/>
      <c r="GW104" s="96"/>
      <c r="GX104" s="96"/>
      <c r="GY104" s="96"/>
      <c r="GZ104" s="96"/>
      <c r="HA104" s="96"/>
      <c r="HB104" s="96"/>
      <c r="HC104" s="96"/>
      <c r="HD104" s="96"/>
      <c r="HE104" s="96"/>
      <c r="HF104" s="96"/>
      <c r="HG104" s="96"/>
      <c r="HH104" s="96"/>
      <c r="HI104" s="96"/>
      <c r="HJ104" s="96"/>
      <c r="HK104" s="96"/>
      <c r="HL104" s="96"/>
      <c r="HM104" s="96"/>
      <c r="HN104" s="96"/>
      <c r="HO104" s="96"/>
      <c r="HP104" s="96"/>
      <c r="HQ104" s="96"/>
      <c r="HR104" s="96"/>
      <c r="HS104" s="96"/>
      <c r="HT104" s="96"/>
      <c r="HU104" s="96"/>
      <c r="HV104" s="96"/>
      <c r="HW104" s="96"/>
      <c r="HX104" s="96"/>
      <c r="HY104" s="96"/>
      <c r="HZ104" s="96"/>
      <c r="IA104" s="96"/>
      <c r="IB104" s="96"/>
      <c r="IC104" s="96"/>
      <c r="ID104" s="96"/>
      <c r="IE104" s="96"/>
      <c r="IF104" s="96"/>
      <c r="IG104" s="96"/>
      <c r="IH104" s="96"/>
      <c r="II104" s="96"/>
      <c r="IJ104" s="96"/>
      <c r="IK104" s="96"/>
      <c r="IL104" s="96"/>
      <c r="IM104" s="96"/>
      <c r="IN104" s="96"/>
      <c r="IO104" s="96"/>
      <c r="IP104" s="96"/>
      <c r="IQ104" s="96"/>
      <c r="IR104" s="96"/>
      <c r="IS104" s="96"/>
      <c r="IT104" s="96"/>
      <c r="IU104" s="96"/>
      <c r="IV104" s="96"/>
    </row>
    <row r="105" customFormat="false" ht="34.3" hidden="false" customHeight="true" outlineLevel="0" collapsed="false">
      <c r="A105" s="87"/>
      <c r="B105" s="87"/>
      <c r="C105" s="88"/>
      <c r="D105" s="87"/>
      <c r="E105" s="87"/>
      <c r="F105" s="89"/>
      <c r="G105" s="66" t="s">
        <v>64</v>
      </c>
      <c r="H105" s="111" t="str">
        <f aca="false">ROUND(H104*81/1000,2)&amp;" ppb"</f>
        <v>423.57 ppb</v>
      </c>
      <c r="I105" s="75" t="s">
        <v>39</v>
      </c>
      <c r="J105" s="112" t="str">
        <f aca="false">ROUND(J104*81/1000,2)&amp;" ppb"</f>
        <v>775.98 ppb</v>
      </c>
      <c r="K105" s="90"/>
      <c r="L105" s="77"/>
      <c r="M105" s="91"/>
      <c r="N105" s="71"/>
      <c r="O105" s="75"/>
      <c r="P105" s="73"/>
      <c r="Q105" s="111" t="str">
        <f aca="false">ROUND(Q104*246/1000,2)&amp;" ppb"</f>
        <v>3963.06 ppb</v>
      </c>
      <c r="R105" s="75" t="s">
        <v>39</v>
      </c>
      <c r="S105" s="112" t="str">
        <f aca="false">ROUND(S104*246/1000,2)&amp;" ppb"</f>
        <v>117.34 ppb</v>
      </c>
      <c r="T105" s="74"/>
      <c r="U105" s="77"/>
      <c r="V105" s="76"/>
      <c r="W105" s="81"/>
      <c r="X105" s="75"/>
      <c r="Y105" s="82"/>
      <c r="Z105" s="81"/>
      <c r="AA105" s="75"/>
      <c r="AB105" s="82"/>
      <c r="AC105" s="83"/>
      <c r="AD105" s="75"/>
      <c r="AE105" s="84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96"/>
      <c r="GW105" s="96"/>
      <c r="GX105" s="96"/>
      <c r="GY105" s="96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96"/>
      <c r="HK105" s="96"/>
      <c r="HL105" s="96"/>
      <c r="HM105" s="96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96"/>
      <c r="HY105" s="96"/>
      <c r="HZ105" s="96"/>
      <c r="IA105" s="96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96"/>
      <c r="IM105" s="96"/>
      <c r="IN105" s="96"/>
      <c r="IO105" s="96"/>
      <c r="IP105" s="96"/>
      <c r="IQ105" s="96"/>
      <c r="IR105" s="96"/>
      <c r="IS105" s="96"/>
      <c r="IT105" s="96"/>
      <c r="IU105" s="96"/>
      <c r="IV105" s="96"/>
    </row>
    <row r="106" customFormat="false" ht="42.4" hidden="false" customHeight="true" outlineLevel="0" collapsed="false">
      <c r="A106" s="97" t="s">
        <v>156</v>
      </c>
      <c r="B106" s="21" t="s">
        <v>157</v>
      </c>
      <c r="C106" s="98" t="s">
        <v>158</v>
      </c>
      <c r="D106" s="22" t="n">
        <v>2.944</v>
      </c>
      <c r="E106" s="99" t="n">
        <v>201103</v>
      </c>
      <c r="F106" s="23" t="n">
        <v>44138</v>
      </c>
      <c r="G106" s="24" t="s">
        <v>28</v>
      </c>
      <c r="H106" s="25"/>
      <c r="I106" s="26" t="s">
        <v>29</v>
      </c>
      <c r="J106" s="27"/>
      <c r="K106" s="25"/>
      <c r="L106" s="26" t="s">
        <v>30</v>
      </c>
      <c r="M106" s="27"/>
      <c r="N106" s="25"/>
      <c r="O106" s="26" t="s">
        <v>31</v>
      </c>
      <c r="P106" s="27"/>
      <c r="Q106" s="25"/>
      <c r="R106" s="26" t="s">
        <v>32</v>
      </c>
      <c r="S106" s="27"/>
      <c r="T106" s="28"/>
      <c r="U106" s="26" t="s">
        <v>33</v>
      </c>
      <c r="V106" s="27"/>
      <c r="W106" s="25"/>
      <c r="X106" s="26" t="s">
        <v>34</v>
      </c>
      <c r="Y106" s="27"/>
      <c r="Z106" s="25"/>
      <c r="AA106" s="26" t="s">
        <v>35</v>
      </c>
      <c r="AB106" s="27"/>
      <c r="AC106" s="32" t="s">
        <v>36</v>
      </c>
      <c r="AD106" s="32"/>
      <c r="AE106" s="32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  <c r="GQ106" s="96"/>
      <c r="GR106" s="96"/>
      <c r="GS106" s="96"/>
      <c r="GT106" s="96"/>
      <c r="GU106" s="96"/>
      <c r="GV106" s="96"/>
      <c r="GW106" s="96"/>
      <c r="GX106" s="96"/>
      <c r="GY106" s="96"/>
      <c r="GZ106" s="96"/>
      <c r="HA106" s="96"/>
      <c r="HB106" s="96"/>
      <c r="HC106" s="96"/>
      <c r="HD106" s="96"/>
      <c r="HE106" s="96"/>
      <c r="HF106" s="96"/>
      <c r="HG106" s="96"/>
      <c r="HH106" s="96"/>
      <c r="HI106" s="96"/>
      <c r="HJ106" s="96"/>
      <c r="HK106" s="96"/>
      <c r="HL106" s="96"/>
      <c r="HM106" s="96"/>
      <c r="HN106" s="96"/>
      <c r="HO106" s="96"/>
      <c r="HP106" s="96"/>
      <c r="HQ106" s="96"/>
      <c r="HR106" s="96"/>
      <c r="HS106" s="96"/>
      <c r="HT106" s="96"/>
      <c r="HU106" s="96"/>
      <c r="HV106" s="96"/>
      <c r="HW106" s="96"/>
      <c r="HX106" s="96"/>
      <c r="HY106" s="96"/>
      <c r="HZ106" s="96"/>
      <c r="IA106" s="96"/>
      <c r="IB106" s="96"/>
      <c r="IC106" s="96"/>
      <c r="ID106" s="96"/>
      <c r="IE106" s="96"/>
      <c r="IF106" s="96"/>
      <c r="IG106" s="96"/>
      <c r="IH106" s="96"/>
      <c r="II106" s="96"/>
      <c r="IJ106" s="96"/>
      <c r="IK106" s="96"/>
      <c r="IL106" s="96"/>
      <c r="IM106" s="96"/>
      <c r="IN106" s="96"/>
      <c r="IO106" s="96"/>
      <c r="IP106" s="96"/>
      <c r="IQ106" s="96"/>
      <c r="IR106" s="96"/>
      <c r="IS106" s="96"/>
      <c r="IT106" s="96"/>
      <c r="IU106" s="96"/>
      <c r="IV106" s="96"/>
    </row>
    <row r="107" customFormat="false" ht="39.8" hidden="false" customHeight="true" outlineLevel="0" collapsed="false">
      <c r="A107" s="33" t="s">
        <v>159</v>
      </c>
      <c r="B107" s="33" t="s">
        <v>160</v>
      </c>
      <c r="C107" s="34"/>
      <c r="D107" s="35"/>
      <c r="E107" s="35"/>
      <c r="F107" s="36" t="n">
        <v>44141</v>
      </c>
      <c r="G107" s="24" t="s">
        <v>60</v>
      </c>
      <c r="H107" s="40" t="n">
        <v>12010</v>
      </c>
      <c r="I107" s="41" t="s">
        <v>39</v>
      </c>
      <c r="J107" s="42" t="n">
        <v>241.1</v>
      </c>
      <c r="K107" s="40" t="n">
        <v>18540</v>
      </c>
      <c r="L107" s="41" t="s">
        <v>39</v>
      </c>
      <c r="M107" s="42" t="n">
        <v>1439</v>
      </c>
      <c r="N107" s="40" t="n">
        <v>570</v>
      </c>
      <c r="O107" s="41" t="s">
        <v>39</v>
      </c>
      <c r="P107" s="42" t="n">
        <v>19.95</v>
      </c>
      <c r="Q107" s="40" t="n">
        <v>11670</v>
      </c>
      <c r="R107" s="41" t="s">
        <v>39</v>
      </c>
      <c r="S107" s="42" t="n">
        <v>292.1</v>
      </c>
      <c r="T107" s="40" t="n">
        <v>397280</v>
      </c>
      <c r="U107" s="41" t="s">
        <v>39</v>
      </c>
      <c r="V107" s="42" t="n">
        <v>20320</v>
      </c>
      <c r="W107" s="127" t="s">
        <v>154</v>
      </c>
      <c r="X107" s="127"/>
      <c r="Y107" s="127"/>
      <c r="Z107" s="40" t="n">
        <v>18.94</v>
      </c>
      <c r="AA107" s="100" t="s">
        <v>39</v>
      </c>
      <c r="AB107" s="42" t="n">
        <v>17.57</v>
      </c>
      <c r="AC107" s="43"/>
      <c r="AD107" s="43"/>
      <c r="AE107" s="43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96"/>
      <c r="GW107" s="96"/>
      <c r="GX107" s="96"/>
      <c r="GY107" s="96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96"/>
      <c r="HK107" s="96"/>
      <c r="HL107" s="96"/>
      <c r="HM107" s="96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96"/>
      <c r="HY107" s="96"/>
      <c r="HZ107" s="96"/>
      <c r="IA107" s="96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96"/>
      <c r="IM107" s="96"/>
      <c r="IN107" s="96"/>
      <c r="IO107" s="96"/>
      <c r="IP107" s="96"/>
      <c r="IQ107" s="96"/>
      <c r="IR107" s="96"/>
      <c r="IS107" s="96"/>
      <c r="IT107" s="96"/>
      <c r="IU107" s="96"/>
      <c r="IV107" s="96"/>
    </row>
    <row r="108" customFormat="false" ht="33.15" hidden="false" customHeight="true" outlineLevel="0" collapsed="false">
      <c r="A108" s="33"/>
      <c r="B108" s="33"/>
      <c r="C108" s="33"/>
      <c r="D108" s="33"/>
      <c r="E108" s="33"/>
      <c r="F108" s="36"/>
      <c r="G108" s="24" t="s">
        <v>64</v>
      </c>
      <c r="H108" s="101" t="str">
        <f aca="false">ROUND(H107*81/1000,2)&amp;" ppb"</f>
        <v>972.81 ppb</v>
      </c>
      <c r="I108" s="41" t="s">
        <v>39</v>
      </c>
      <c r="J108" s="102" t="str">
        <f aca="false">ROUND(J107*81/1000,2)&amp;" ppb"</f>
        <v>19.53 ppb</v>
      </c>
      <c r="K108" s="101" t="str">
        <f aca="false">ROUND(K107*81/1000,2)&amp;" ppb"</f>
        <v>1501.74 ppb</v>
      </c>
      <c r="L108" s="41" t="s">
        <v>39</v>
      </c>
      <c r="M108" s="102" t="str">
        <f aca="false">ROUND(M107*81/1000,2)&amp;" ppb"</f>
        <v>116.56 ppb</v>
      </c>
      <c r="N108" s="101" t="str">
        <f aca="false">ROUND(N107*1760/1000,2)&amp;" ppb"</f>
        <v>1003.2 ppb</v>
      </c>
      <c r="O108" s="41" t="s">
        <v>39</v>
      </c>
      <c r="P108" s="102" t="str">
        <f aca="false">ROUND(P107*1760/1000,2)&amp;" ppb"</f>
        <v>35.11 ppb</v>
      </c>
      <c r="Q108" s="101" t="str">
        <f aca="false">ROUND(Q107*246/1000,2)&amp;" ppb"</f>
        <v>2870.82 ppb</v>
      </c>
      <c r="R108" s="41" t="s">
        <v>39</v>
      </c>
      <c r="S108" s="102" t="str">
        <f aca="false">ROUND(S107*246/1000,2)&amp;" ppb"</f>
        <v>71.86 ppb</v>
      </c>
      <c r="T108" s="101" t="str">
        <f aca="false">ROUND(T107*32300/1000000,2)&amp;" ppm"</f>
        <v>12832.14 ppm</v>
      </c>
      <c r="U108" s="41" t="s">
        <v>39</v>
      </c>
      <c r="V108" s="102" t="str">
        <f aca="false">ROUND(V107*32300/1000000,2)&amp;" ppm"</f>
        <v>656.34 ppm</v>
      </c>
      <c r="W108" s="45"/>
      <c r="X108" s="41"/>
      <c r="Y108" s="46"/>
      <c r="Z108" s="45"/>
      <c r="AA108" s="41"/>
      <c r="AB108" s="46"/>
      <c r="AC108" s="47"/>
      <c r="AD108" s="41"/>
      <c r="AE108" s="48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96"/>
      <c r="EZ108" s="96"/>
      <c r="FA108" s="96"/>
      <c r="FB108" s="96"/>
      <c r="FC108" s="96"/>
      <c r="FD108" s="96"/>
      <c r="FE108" s="96"/>
      <c r="FF108" s="96"/>
      <c r="FG108" s="96"/>
      <c r="FH108" s="96"/>
      <c r="FI108" s="96"/>
      <c r="FJ108" s="96"/>
      <c r="FK108" s="96"/>
      <c r="FL108" s="96"/>
      <c r="FM108" s="96"/>
      <c r="FN108" s="96"/>
      <c r="FO108" s="96"/>
      <c r="FP108" s="96"/>
      <c r="FQ108" s="96"/>
      <c r="FR108" s="96"/>
      <c r="FS108" s="96"/>
      <c r="FT108" s="96"/>
      <c r="FU108" s="96"/>
      <c r="FV108" s="96"/>
      <c r="FW108" s="96"/>
      <c r="FX108" s="96"/>
      <c r="FY108" s="96"/>
      <c r="FZ108" s="96"/>
      <c r="GA108" s="96"/>
      <c r="GB108" s="96"/>
      <c r="GC108" s="96"/>
      <c r="GD108" s="96"/>
      <c r="GE108" s="96"/>
      <c r="GF108" s="96"/>
      <c r="GG108" s="96"/>
      <c r="GH108" s="96"/>
      <c r="GI108" s="96"/>
      <c r="GJ108" s="96"/>
      <c r="GK108" s="96"/>
      <c r="GL108" s="96"/>
      <c r="GM108" s="96"/>
      <c r="GN108" s="96"/>
      <c r="GO108" s="96"/>
      <c r="GP108" s="96"/>
      <c r="GQ108" s="96"/>
      <c r="GR108" s="96"/>
      <c r="GS108" s="96"/>
      <c r="GT108" s="96"/>
      <c r="GU108" s="96"/>
      <c r="GV108" s="96"/>
      <c r="GW108" s="96"/>
      <c r="GX108" s="96"/>
      <c r="GY108" s="96"/>
      <c r="GZ108" s="96"/>
      <c r="HA108" s="96"/>
      <c r="HB108" s="96"/>
      <c r="HC108" s="96"/>
      <c r="HD108" s="96"/>
      <c r="HE108" s="96"/>
      <c r="HF108" s="96"/>
      <c r="HG108" s="96"/>
      <c r="HH108" s="96"/>
      <c r="HI108" s="96"/>
      <c r="HJ108" s="96"/>
      <c r="HK108" s="96"/>
      <c r="HL108" s="96"/>
      <c r="HM108" s="96"/>
      <c r="HN108" s="96"/>
      <c r="HO108" s="96"/>
      <c r="HP108" s="96"/>
      <c r="HQ108" s="96"/>
      <c r="HR108" s="96"/>
      <c r="HS108" s="96"/>
      <c r="HT108" s="96"/>
      <c r="HU108" s="96"/>
      <c r="HV108" s="96"/>
      <c r="HW108" s="96"/>
      <c r="HX108" s="96"/>
      <c r="HY108" s="96"/>
      <c r="HZ108" s="96"/>
      <c r="IA108" s="96"/>
      <c r="IB108" s="96"/>
      <c r="IC108" s="96"/>
      <c r="ID108" s="96"/>
      <c r="IE108" s="96"/>
      <c r="IF108" s="96"/>
      <c r="IG108" s="96"/>
      <c r="IH108" s="96"/>
      <c r="II108" s="96"/>
      <c r="IJ108" s="96"/>
      <c r="IK108" s="96"/>
      <c r="IL108" s="96"/>
      <c r="IM108" s="96"/>
      <c r="IN108" s="96"/>
      <c r="IO108" s="96"/>
      <c r="IP108" s="96"/>
      <c r="IQ108" s="96"/>
      <c r="IR108" s="96"/>
      <c r="IS108" s="96"/>
      <c r="IT108" s="96"/>
      <c r="IU108" s="96"/>
      <c r="IV108" s="96"/>
    </row>
    <row r="109" customFormat="false" ht="34.3" hidden="false" customHeight="true" outlineLevel="0" collapsed="false">
      <c r="A109" s="33"/>
      <c r="B109" s="33"/>
      <c r="C109" s="49"/>
      <c r="D109" s="33"/>
      <c r="E109" s="33"/>
      <c r="F109" s="36"/>
      <c r="G109" s="24" t="s">
        <v>28</v>
      </c>
      <c r="H109" s="50" t="s">
        <v>40</v>
      </c>
      <c r="I109" s="50"/>
      <c r="J109" s="50"/>
      <c r="K109" s="25"/>
      <c r="L109" s="26" t="s">
        <v>41</v>
      </c>
      <c r="M109" s="27"/>
      <c r="N109" s="51"/>
      <c r="O109" s="26" t="s">
        <v>42</v>
      </c>
      <c r="P109" s="52"/>
      <c r="Q109" s="51"/>
      <c r="R109" s="26" t="s">
        <v>43</v>
      </c>
      <c r="S109" s="52"/>
      <c r="T109" s="50"/>
      <c r="U109" s="50"/>
      <c r="V109" s="50"/>
      <c r="W109" s="28"/>
      <c r="X109" s="26"/>
      <c r="Y109" s="53"/>
      <c r="Z109" s="28"/>
      <c r="AA109" s="26"/>
      <c r="AB109" s="53"/>
      <c r="AC109" s="25"/>
      <c r="AD109" s="26"/>
      <c r="AE109" s="27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96"/>
      <c r="EZ109" s="96"/>
      <c r="FA109" s="96"/>
      <c r="FB109" s="96"/>
      <c r="FC109" s="96"/>
      <c r="FD109" s="96"/>
      <c r="FE109" s="96"/>
      <c r="FF109" s="96"/>
      <c r="FG109" s="96"/>
      <c r="FH109" s="96"/>
      <c r="FI109" s="96"/>
      <c r="FJ109" s="96"/>
      <c r="FK109" s="96"/>
      <c r="FL109" s="96"/>
      <c r="FM109" s="96"/>
      <c r="FN109" s="96"/>
      <c r="FO109" s="96"/>
      <c r="FP109" s="96"/>
      <c r="FQ109" s="96"/>
      <c r="FR109" s="96"/>
      <c r="FS109" s="96"/>
      <c r="FT109" s="96"/>
      <c r="FU109" s="96"/>
      <c r="FV109" s="96"/>
      <c r="FW109" s="96"/>
      <c r="FX109" s="96"/>
      <c r="FY109" s="96"/>
      <c r="FZ109" s="96"/>
      <c r="GA109" s="96"/>
      <c r="GB109" s="96"/>
      <c r="GC109" s="96"/>
      <c r="GD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  <c r="GQ109" s="96"/>
      <c r="GR109" s="96"/>
      <c r="GS109" s="96"/>
      <c r="GT109" s="96"/>
      <c r="GU109" s="96"/>
      <c r="GV109" s="96"/>
      <c r="GW109" s="96"/>
      <c r="GX109" s="96"/>
      <c r="GY109" s="96"/>
      <c r="GZ109" s="96"/>
      <c r="HA109" s="96"/>
      <c r="HB109" s="96"/>
      <c r="HC109" s="96"/>
      <c r="HD109" s="96"/>
      <c r="HE109" s="96"/>
      <c r="HF109" s="96"/>
      <c r="HG109" s="96"/>
      <c r="HH109" s="96"/>
      <c r="HI109" s="96"/>
      <c r="HJ109" s="96"/>
      <c r="HK109" s="96"/>
      <c r="HL109" s="96"/>
      <c r="HM109" s="96"/>
      <c r="HN109" s="96"/>
      <c r="HO109" s="96"/>
      <c r="HP109" s="96"/>
      <c r="HQ109" s="96"/>
      <c r="HR109" s="96"/>
      <c r="HS109" s="96"/>
      <c r="HT109" s="96"/>
      <c r="HU109" s="96"/>
      <c r="HV109" s="96"/>
      <c r="HW109" s="96"/>
      <c r="HX109" s="96"/>
      <c r="HY109" s="96"/>
      <c r="HZ109" s="96"/>
      <c r="IA109" s="96"/>
      <c r="IB109" s="96"/>
      <c r="IC109" s="96"/>
      <c r="ID109" s="96"/>
      <c r="IE109" s="96"/>
      <c r="IF109" s="96"/>
      <c r="IG109" s="96"/>
      <c r="IH109" s="96"/>
      <c r="II109" s="96"/>
      <c r="IJ109" s="96"/>
      <c r="IK109" s="96"/>
      <c r="IL109" s="96"/>
      <c r="IM109" s="96"/>
      <c r="IN109" s="96"/>
      <c r="IO109" s="96"/>
      <c r="IP109" s="96"/>
      <c r="IQ109" s="96"/>
      <c r="IR109" s="96"/>
      <c r="IS109" s="96"/>
      <c r="IT109" s="96"/>
      <c r="IU109" s="96"/>
      <c r="IV109" s="96"/>
    </row>
    <row r="110" customFormat="false" ht="34.3" hidden="false" customHeight="true" outlineLevel="0" collapsed="false">
      <c r="A110" s="33"/>
      <c r="B110" s="33"/>
      <c r="C110" s="49"/>
      <c r="D110" s="33"/>
      <c r="E110" s="33"/>
      <c r="F110" s="36"/>
      <c r="G110" s="24" t="s">
        <v>60</v>
      </c>
      <c r="H110" s="103" t="n">
        <v>28494</v>
      </c>
      <c r="I110" s="104" t="s">
        <v>39</v>
      </c>
      <c r="J110" s="105" t="n">
        <v>8559</v>
      </c>
      <c r="K110" s="127" t="s">
        <v>154</v>
      </c>
      <c r="L110" s="127"/>
      <c r="M110" s="127"/>
      <c r="N110" s="127" t="s">
        <v>154</v>
      </c>
      <c r="O110" s="127" t="s">
        <v>39</v>
      </c>
      <c r="P110" s="127" t="n">
        <v>19.23</v>
      </c>
      <c r="Q110" s="40" t="n">
        <v>10540</v>
      </c>
      <c r="R110" s="100" t="s">
        <v>39</v>
      </c>
      <c r="S110" s="42" t="n">
        <v>282.1</v>
      </c>
      <c r="T110" s="106"/>
      <c r="U110" s="107"/>
      <c r="V110" s="108"/>
      <c r="W110" s="45"/>
      <c r="X110" s="41"/>
      <c r="Y110" s="46"/>
      <c r="Z110" s="45"/>
      <c r="AA110" s="41"/>
      <c r="AB110" s="46"/>
      <c r="AC110" s="47"/>
      <c r="AD110" s="41"/>
      <c r="AE110" s="48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  <c r="GQ110" s="96"/>
      <c r="GR110" s="96"/>
      <c r="GS110" s="96"/>
      <c r="GT110" s="96"/>
      <c r="GU110" s="96"/>
      <c r="GV110" s="96"/>
      <c r="GW110" s="96"/>
      <c r="GX110" s="96"/>
      <c r="GY110" s="96"/>
      <c r="GZ110" s="96"/>
      <c r="HA110" s="96"/>
      <c r="HB110" s="96"/>
      <c r="HC110" s="96"/>
      <c r="HD110" s="96"/>
      <c r="HE110" s="96"/>
      <c r="HF110" s="96"/>
      <c r="HG110" s="96"/>
      <c r="HH110" s="96"/>
      <c r="HI110" s="96"/>
      <c r="HJ110" s="96"/>
      <c r="HK110" s="96"/>
      <c r="HL110" s="96"/>
      <c r="HM110" s="96"/>
      <c r="HN110" s="96"/>
      <c r="HO110" s="96"/>
      <c r="HP110" s="96"/>
      <c r="HQ110" s="96"/>
      <c r="HR110" s="96"/>
      <c r="HS110" s="96"/>
      <c r="HT110" s="96"/>
      <c r="HU110" s="96"/>
      <c r="HV110" s="96"/>
      <c r="HW110" s="96"/>
      <c r="HX110" s="96"/>
      <c r="HY110" s="96"/>
      <c r="HZ110" s="96"/>
      <c r="IA110" s="96"/>
      <c r="IB110" s="96"/>
      <c r="IC110" s="96"/>
      <c r="ID110" s="96"/>
      <c r="IE110" s="96"/>
      <c r="IF110" s="96"/>
      <c r="IG110" s="96"/>
      <c r="IH110" s="96"/>
      <c r="II110" s="96"/>
      <c r="IJ110" s="96"/>
      <c r="IK110" s="96"/>
      <c r="IL110" s="96"/>
      <c r="IM110" s="96"/>
      <c r="IN110" s="96"/>
      <c r="IO110" s="96"/>
      <c r="IP110" s="96"/>
      <c r="IQ110" s="96"/>
      <c r="IR110" s="96"/>
      <c r="IS110" s="96"/>
      <c r="IT110" s="96"/>
      <c r="IU110" s="96"/>
      <c r="IV110" s="96"/>
    </row>
    <row r="111" customFormat="false" ht="34.3" hidden="false" customHeight="true" outlineLevel="0" collapsed="false">
      <c r="A111" s="57"/>
      <c r="B111" s="57"/>
      <c r="C111" s="58"/>
      <c r="D111" s="57"/>
      <c r="E111" s="57"/>
      <c r="F111" s="59"/>
      <c r="G111" s="24" t="s">
        <v>64</v>
      </c>
      <c r="H111" s="101" t="str">
        <f aca="false">ROUND(H110*81/1000,2)&amp;" ppb"</f>
        <v>2308.01 ppb</v>
      </c>
      <c r="I111" s="41" t="s">
        <v>39</v>
      </c>
      <c r="J111" s="102" t="str">
        <f aca="false">ROUND(J110*81/1000,2)&amp;" ppb"</f>
        <v>693.28 ppb</v>
      </c>
      <c r="K111" s="60"/>
      <c r="L111" s="56"/>
      <c r="M111" s="61"/>
      <c r="N111" s="37"/>
      <c r="O111" s="41"/>
      <c r="P111" s="39"/>
      <c r="Q111" s="101" t="str">
        <f aca="false">ROUND(Q110*246/1000,2)&amp;" ppb"</f>
        <v>2592.84 ppb</v>
      </c>
      <c r="R111" s="41" t="s">
        <v>39</v>
      </c>
      <c r="S111" s="102" t="str">
        <f aca="false">ROUND(S110*246/1000,2)&amp;" ppb"</f>
        <v>69.4 ppb</v>
      </c>
      <c r="T111" s="40"/>
      <c r="U111" s="56"/>
      <c r="V111" s="42"/>
      <c r="W111" s="45"/>
      <c r="X111" s="41"/>
      <c r="Y111" s="46"/>
      <c r="Z111" s="45"/>
      <c r="AA111" s="41"/>
      <c r="AB111" s="46"/>
      <c r="AC111" s="47"/>
      <c r="AD111" s="41"/>
      <c r="AE111" s="48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  <c r="FF111" s="96"/>
      <c r="FG111" s="96"/>
      <c r="FH111" s="96"/>
      <c r="FI111" s="96"/>
      <c r="FJ111" s="96"/>
      <c r="FK111" s="96"/>
      <c r="FL111" s="96"/>
      <c r="FM111" s="96"/>
      <c r="FN111" s="96"/>
      <c r="FO111" s="96"/>
      <c r="FP111" s="96"/>
      <c r="FQ111" s="96"/>
      <c r="FR111" s="96"/>
      <c r="FS111" s="96"/>
      <c r="FT111" s="96"/>
      <c r="FU111" s="96"/>
      <c r="FV111" s="96"/>
      <c r="FW111" s="96"/>
      <c r="FX111" s="96"/>
      <c r="FY111" s="96"/>
      <c r="FZ111" s="96"/>
      <c r="GA111" s="96"/>
      <c r="GB111" s="96"/>
      <c r="GC111" s="96"/>
      <c r="GD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  <c r="GQ111" s="96"/>
      <c r="GR111" s="96"/>
      <c r="GS111" s="96"/>
      <c r="GT111" s="96"/>
      <c r="GU111" s="96"/>
      <c r="GV111" s="96"/>
      <c r="GW111" s="96"/>
      <c r="GX111" s="96"/>
      <c r="GY111" s="96"/>
      <c r="GZ111" s="96"/>
      <c r="HA111" s="96"/>
      <c r="HB111" s="96"/>
      <c r="HC111" s="96"/>
      <c r="HD111" s="96"/>
      <c r="HE111" s="96"/>
      <c r="HF111" s="96"/>
      <c r="HG111" s="96"/>
      <c r="HH111" s="96"/>
      <c r="HI111" s="96"/>
      <c r="HJ111" s="96"/>
      <c r="HK111" s="96"/>
      <c r="HL111" s="96"/>
      <c r="HM111" s="96"/>
      <c r="HN111" s="96"/>
      <c r="HO111" s="96"/>
      <c r="HP111" s="96"/>
      <c r="HQ111" s="96"/>
      <c r="HR111" s="96"/>
      <c r="HS111" s="96"/>
      <c r="HT111" s="96"/>
      <c r="HU111" s="96"/>
      <c r="HV111" s="96"/>
      <c r="HW111" s="96"/>
      <c r="HX111" s="96"/>
      <c r="HY111" s="96"/>
      <c r="HZ111" s="96"/>
      <c r="IA111" s="96"/>
      <c r="IB111" s="96"/>
      <c r="IC111" s="96"/>
      <c r="ID111" s="96"/>
      <c r="IE111" s="96"/>
      <c r="IF111" s="96"/>
      <c r="IG111" s="96"/>
      <c r="IH111" s="96"/>
      <c r="II111" s="96"/>
      <c r="IJ111" s="96"/>
      <c r="IK111" s="96"/>
      <c r="IL111" s="96"/>
      <c r="IM111" s="96"/>
      <c r="IN111" s="96"/>
      <c r="IO111" s="96"/>
      <c r="IP111" s="96"/>
      <c r="IQ111" s="96"/>
      <c r="IR111" s="96"/>
      <c r="IS111" s="96"/>
      <c r="IT111" s="96"/>
      <c r="IU111" s="96"/>
      <c r="IV111" s="96"/>
    </row>
    <row r="112" customFormat="false" ht="42.4" hidden="false" customHeight="true" outlineLevel="0" collapsed="false">
      <c r="A112" s="109" t="s">
        <v>161</v>
      </c>
      <c r="B112" s="62" t="s">
        <v>162</v>
      </c>
      <c r="C112" s="110" t="s">
        <v>163</v>
      </c>
      <c r="D112" s="63" t="n">
        <v>2.539</v>
      </c>
      <c r="E112" s="64" t="n">
        <v>201117</v>
      </c>
      <c r="F112" s="65" t="n">
        <v>44152</v>
      </c>
      <c r="G112" s="66" t="s">
        <v>28</v>
      </c>
      <c r="H112" s="25"/>
      <c r="I112" s="26" t="s">
        <v>29</v>
      </c>
      <c r="J112" s="27"/>
      <c r="K112" s="25"/>
      <c r="L112" s="26" t="s">
        <v>30</v>
      </c>
      <c r="M112" s="27"/>
      <c r="N112" s="25"/>
      <c r="O112" s="26" t="s">
        <v>31</v>
      </c>
      <c r="P112" s="27"/>
      <c r="Q112" s="25"/>
      <c r="R112" s="26" t="s">
        <v>32</v>
      </c>
      <c r="S112" s="27"/>
      <c r="T112" s="28"/>
      <c r="U112" s="26" t="s">
        <v>33</v>
      </c>
      <c r="V112" s="27"/>
      <c r="W112" s="25"/>
      <c r="X112" s="26" t="s">
        <v>34</v>
      </c>
      <c r="Y112" s="27"/>
      <c r="Z112" s="25"/>
      <c r="AA112" s="26" t="s">
        <v>35</v>
      </c>
      <c r="AB112" s="27"/>
      <c r="AC112" s="32" t="s">
        <v>36</v>
      </c>
      <c r="AD112" s="32"/>
      <c r="AE112" s="32"/>
    </row>
    <row r="113" customFormat="false" ht="35.65" hidden="false" customHeight="true" outlineLevel="0" collapsed="false">
      <c r="A113" s="67" t="s">
        <v>164</v>
      </c>
      <c r="B113" s="67" t="s">
        <v>165</v>
      </c>
      <c r="C113" s="68"/>
      <c r="D113" s="69"/>
      <c r="E113" s="69"/>
      <c r="F113" s="70" t="n">
        <v>44155</v>
      </c>
      <c r="G113" s="66" t="s">
        <v>60</v>
      </c>
      <c r="H113" s="74" t="n">
        <v>27290</v>
      </c>
      <c r="I113" s="75" t="s">
        <v>39</v>
      </c>
      <c r="J113" s="76" t="n">
        <v>543.3</v>
      </c>
      <c r="K113" s="74" t="n">
        <v>48230</v>
      </c>
      <c r="L113" s="75" t="s">
        <v>39</v>
      </c>
      <c r="M113" s="76" t="n">
        <v>3392</v>
      </c>
      <c r="N113" s="74" t="n">
        <v>1549</v>
      </c>
      <c r="O113" s="75" t="s">
        <v>39</v>
      </c>
      <c r="P113" s="76" t="n">
        <v>46.64</v>
      </c>
      <c r="Q113" s="74" t="n">
        <v>89330</v>
      </c>
      <c r="R113" s="75" t="s">
        <v>39</v>
      </c>
      <c r="S113" s="76" t="n">
        <v>2093</v>
      </c>
      <c r="T113" s="74" t="n">
        <v>791100</v>
      </c>
      <c r="U113" s="75" t="s">
        <v>39</v>
      </c>
      <c r="V113" s="76" t="n">
        <v>40770</v>
      </c>
      <c r="W113" s="130" t="s">
        <v>154</v>
      </c>
      <c r="X113" s="130"/>
      <c r="Y113" s="130"/>
      <c r="Z113" s="74" t="n">
        <v>0.7606</v>
      </c>
      <c r="AA113" s="77" t="s">
        <v>39</v>
      </c>
      <c r="AB113" s="76" t="n">
        <v>29</v>
      </c>
      <c r="AC113" s="79"/>
      <c r="AD113" s="79"/>
      <c r="AE113" s="79"/>
    </row>
    <row r="114" customFormat="false" ht="33.15" hidden="false" customHeight="true" outlineLevel="0" collapsed="false">
      <c r="A114" s="67"/>
      <c r="B114" s="67"/>
      <c r="C114" s="67"/>
      <c r="D114" s="67"/>
      <c r="E114" s="67"/>
      <c r="F114" s="70"/>
      <c r="G114" s="66" t="s">
        <v>64</v>
      </c>
      <c r="H114" s="111" t="str">
        <f aca="false">ROUND(H113*81/1000,2)&amp;" ppb"</f>
        <v>2210.49 ppb</v>
      </c>
      <c r="I114" s="75" t="s">
        <v>39</v>
      </c>
      <c r="J114" s="112" t="str">
        <f aca="false">ROUND(J113*81/1000,2)&amp;" ppb"</f>
        <v>44.01 ppb</v>
      </c>
      <c r="K114" s="111" t="str">
        <f aca="false">ROUND(K113*81/1000,2)&amp;" ppb"</f>
        <v>3906.63 ppb</v>
      </c>
      <c r="L114" s="75" t="s">
        <v>39</v>
      </c>
      <c r="M114" s="112" t="str">
        <f aca="false">ROUND(M113*81/1000,2)&amp;" ppb"</f>
        <v>274.75 ppb</v>
      </c>
      <c r="N114" s="111" t="str">
        <f aca="false">ROUND(N113*1760/1000,2)&amp;" ppb"</f>
        <v>2726.24 ppb</v>
      </c>
      <c r="O114" s="75" t="s">
        <v>39</v>
      </c>
      <c r="P114" s="112" t="str">
        <f aca="false">ROUND(P113*1760/1000,2)&amp;" ppb"</f>
        <v>82.09 ppb</v>
      </c>
      <c r="Q114" s="111" t="str">
        <f aca="false">ROUND(Q113*246/1000,2)&amp;" ppb"</f>
        <v>21975.18 ppb</v>
      </c>
      <c r="R114" s="75" t="s">
        <v>39</v>
      </c>
      <c r="S114" s="112" t="str">
        <f aca="false">ROUND(S113*246/1000,2)&amp;" ppb"</f>
        <v>514.88 ppb</v>
      </c>
      <c r="T114" s="111" t="str">
        <f aca="false">ROUND(T113*32300/1000000,2)&amp;" ppm"</f>
        <v>25552.53 ppm</v>
      </c>
      <c r="U114" s="75" t="s">
        <v>39</v>
      </c>
      <c r="V114" s="112" t="str">
        <f aca="false">ROUND(V113*32300/1000000,2)&amp;" ppm"</f>
        <v>1316.87 ppm</v>
      </c>
      <c r="W114" s="81"/>
      <c r="X114" s="75"/>
      <c r="Y114" s="82"/>
      <c r="Z114" s="81"/>
      <c r="AA114" s="75"/>
      <c r="AB114" s="82"/>
      <c r="AC114" s="83"/>
      <c r="AD114" s="75"/>
      <c r="AE114" s="84"/>
    </row>
    <row r="115" customFormat="false" ht="34.3" hidden="false" customHeight="true" outlineLevel="0" collapsed="false">
      <c r="A115" s="67"/>
      <c r="B115" s="67"/>
      <c r="C115" s="85"/>
      <c r="D115" s="67"/>
      <c r="E115" s="67"/>
      <c r="F115" s="70"/>
      <c r="G115" s="66" t="s">
        <v>28</v>
      </c>
      <c r="H115" s="50" t="s">
        <v>40</v>
      </c>
      <c r="I115" s="50"/>
      <c r="J115" s="50"/>
      <c r="K115" s="25"/>
      <c r="L115" s="26" t="s">
        <v>41</v>
      </c>
      <c r="M115" s="27"/>
      <c r="N115" s="51"/>
      <c r="O115" s="26" t="s">
        <v>42</v>
      </c>
      <c r="P115" s="52"/>
      <c r="Q115" s="51"/>
      <c r="R115" s="26" t="s">
        <v>43</v>
      </c>
      <c r="S115" s="52"/>
      <c r="T115" s="50"/>
      <c r="U115" s="50"/>
      <c r="V115" s="50"/>
      <c r="W115" s="28"/>
      <c r="X115" s="26"/>
      <c r="Y115" s="53"/>
      <c r="Z115" s="28"/>
      <c r="AA115" s="26"/>
      <c r="AB115" s="53"/>
      <c r="AC115" s="25"/>
      <c r="AD115" s="26"/>
      <c r="AE115" s="27"/>
    </row>
    <row r="116" customFormat="false" ht="34.3" hidden="false" customHeight="true" outlineLevel="0" collapsed="false">
      <c r="A116" s="67"/>
      <c r="B116" s="67"/>
      <c r="C116" s="85"/>
      <c r="D116" s="67"/>
      <c r="E116" s="67"/>
      <c r="F116" s="70"/>
      <c r="G116" s="66" t="s">
        <v>60</v>
      </c>
      <c r="H116" s="129" t="s">
        <v>166</v>
      </c>
      <c r="I116" s="118"/>
      <c r="J116" s="119"/>
      <c r="K116" s="130" t="s">
        <v>154</v>
      </c>
      <c r="L116" s="130"/>
      <c r="M116" s="130"/>
      <c r="N116" s="130" t="s">
        <v>154</v>
      </c>
      <c r="O116" s="130" t="s">
        <v>39</v>
      </c>
      <c r="P116" s="130" t="n">
        <v>51.74</v>
      </c>
      <c r="Q116" s="71" t="n">
        <v>78130</v>
      </c>
      <c r="R116" s="75" t="s">
        <v>39</v>
      </c>
      <c r="S116" s="73" t="n">
        <v>1829</v>
      </c>
      <c r="T116" s="117"/>
      <c r="U116" s="118"/>
      <c r="V116" s="119"/>
      <c r="W116" s="81"/>
      <c r="X116" s="75"/>
      <c r="Y116" s="82"/>
      <c r="Z116" s="81"/>
      <c r="AA116" s="75"/>
      <c r="AB116" s="82"/>
      <c r="AC116" s="83"/>
      <c r="AD116" s="75"/>
      <c r="AE116" s="84"/>
    </row>
    <row r="117" customFormat="false" ht="34.3" hidden="false" customHeight="true" outlineLevel="0" collapsed="false">
      <c r="A117" s="87"/>
      <c r="B117" s="87"/>
      <c r="C117" s="88"/>
      <c r="D117" s="87"/>
      <c r="E117" s="87"/>
      <c r="F117" s="89"/>
      <c r="G117" s="66" t="s">
        <v>64</v>
      </c>
      <c r="H117" s="111" t="str">
        <f aca="false">"&lt;"&amp;ROUND(RIGHT(H116,LEN(H116)-1)*81/1000,2)&amp;" ppb"</f>
        <v>&lt;1421.55 ppb</v>
      </c>
      <c r="I117" s="75"/>
      <c r="J117" s="112"/>
      <c r="K117" s="90"/>
      <c r="L117" s="77"/>
      <c r="M117" s="91"/>
      <c r="N117" s="71"/>
      <c r="O117" s="75"/>
      <c r="P117" s="73"/>
      <c r="Q117" s="111" t="str">
        <f aca="false">ROUND(Q116*246/1000,2)&amp;" ppb"</f>
        <v>19219.98 ppb</v>
      </c>
      <c r="R117" s="75" t="s">
        <v>39</v>
      </c>
      <c r="S117" s="112" t="str">
        <f aca="false">ROUND(S116*246/1000,2)&amp;" ppb"</f>
        <v>449.93 ppb</v>
      </c>
      <c r="T117" s="74"/>
      <c r="U117" s="77"/>
      <c r="V117" s="76"/>
      <c r="W117" s="81"/>
      <c r="X117" s="75"/>
      <c r="Y117" s="82"/>
      <c r="Z117" s="81"/>
      <c r="AA117" s="75"/>
      <c r="AB117" s="82"/>
      <c r="AC117" s="83"/>
      <c r="AD117" s="75"/>
      <c r="AE117" s="84"/>
    </row>
    <row r="118" customFormat="false" ht="42.4" hidden="false" customHeight="true" outlineLevel="0" collapsed="false">
      <c r="A118" s="97" t="s">
        <v>167</v>
      </c>
      <c r="B118" s="21"/>
      <c r="C118" s="98" t="s">
        <v>168</v>
      </c>
      <c r="D118" s="22" t="n">
        <v>8.728</v>
      </c>
      <c r="E118" s="124" t="s">
        <v>169</v>
      </c>
      <c r="F118" s="23" t="n">
        <v>44223</v>
      </c>
      <c r="G118" s="24" t="s">
        <v>28</v>
      </c>
      <c r="H118" s="25"/>
      <c r="I118" s="26" t="s">
        <v>29</v>
      </c>
      <c r="J118" s="27"/>
      <c r="K118" s="25"/>
      <c r="L118" s="26" t="s">
        <v>30</v>
      </c>
      <c r="M118" s="27"/>
      <c r="N118" s="25"/>
      <c r="O118" s="26" t="s">
        <v>31</v>
      </c>
      <c r="P118" s="27"/>
      <c r="Q118" s="25"/>
      <c r="R118" s="26" t="s">
        <v>32</v>
      </c>
      <c r="S118" s="27"/>
      <c r="T118" s="28"/>
      <c r="U118" s="26" t="s">
        <v>33</v>
      </c>
      <c r="V118" s="27"/>
      <c r="W118" s="25"/>
      <c r="X118" s="26" t="s">
        <v>34</v>
      </c>
      <c r="Y118" s="27"/>
      <c r="Z118" s="25"/>
      <c r="AA118" s="26" t="s">
        <v>35</v>
      </c>
      <c r="AB118" s="27"/>
      <c r="AC118" s="32" t="s">
        <v>36</v>
      </c>
      <c r="AD118" s="32"/>
      <c r="AE118" s="32"/>
    </row>
    <row r="119" customFormat="false" ht="41.95" hidden="false" customHeight="true" outlineLevel="0" collapsed="false">
      <c r="A119" s="33" t="s">
        <v>170</v>
      </c>
      <c r="B119" s="33"/>
      <c r="C119" s="34"/>
      <c r="D119" s="35"/>
      <c r="E119" s="35"/>
      <c r="F119" s="36" t="n">
        <v>44232</v>
      </c>
      <c r="G119" s="24" t="s">
        <v>60</v>
      </c>
      <c r="H119" s="40" t="n">
        <v>0.2708</v>
      </c>
      <c r="I119" s="41" t="s">
        <v>39</v>
      </c>
      <c r="J119" s="42" t="n">
        <v>0.3041</v>
      </c>
      <c r="K119" s="55" t="s">
        <v>171</v>
      </c>
      <c r="L119" s="41"/>
      <c r="M119" s="42"/>
      <c r="N119" s="55" t="s">
        <v>172</v>
      </c>
      <c r="O119" s="41"/>
      <c r="P119" s="42"/>
      <c r="Q119" s="40" t="n">
        <v>0.8222</v>
      </c>
      <c r="R119" s="41" t="s">
        <v>39</v>
      </c>
      <c r="S119" s="42" t="n">
        <v>0.3845</v>
      </c>
      <c r="T119" s="40" t="n">
        <v>118.02</v>
      </c>
      <c r="U119" s="41" t="s">
        <v>39</v>
      </c>
      <c r="V119" s="42" t="n">
        <v>10.56</v>
      </c>
      <c r="W119" s="40" t="n">
        <v>0.64933</v>
      </c>
      <c r="X119" s="100" t="s">
        <v>39</v>
      </c>
      <c r="Y119" s="42" t="n">
        <v>0.238</v>
      </c>
      <c r="Z119" s="54" t="s">
        <v>173</v>
      </c>
      <c r="AA119" s="38"/>
      <c r="AB119" s="39"/>
      <c r="AC119" s="43"/>
      <c r="AD119" s="43"/>
      <c r="AE119" s="43"/>
    </row>
    <row r="120" customFormat="false" ht="33.15" hidden="false" customHeight="true" outlineLevel="0" collapsed="false">
      <c r="A120" s="33"/>
      <c r="B120" s="33"/>
      <c r="C120" s="33"/>
      <c r="D120" s="33"/>
      <c r="E120" s="33"/>
      <c r="F120" s="36"/>
      <c r="G120" s="24" t="s">
        <v>64</v>
      </c>
      <c r="H120" s="101" t="str">
        <f aca="false">ROUND(H119*81/1000,2)&amp;" ppb"</f>
        <v>0.02 ppb</v>
      </c>
      <c r="I120" s="41" t="s">
        <v>39</v>
      </c>
      <c r="J120" s="102" t="str">
        <f aca="false">ROUND(J119*81/1000,2)&amp;" ppb"</f>
        <v>0.02 ppb</v>
      </c>
      <c r="K120" s="101" t="str">
        <f aca="false">"&lt;"&amp;ROUND(RIGHT(K119,LEN(K119)-1)*81/1000,2)&amp;" ppb"</f>
        <v>&lt;0.8 ppb</v>
      </c>
      <c r="L120" s="41"/>
      <c r="M120" s="102"/>
      <c r="N120" s="101" t="str">
        <f aca="false">"&lt;"&amp;ROUND(RIGHT(N119,LEN(N119)-1)*1760/1000,2)&amp;" ppb"</f>
        <v>&lt;0.39 ppb</v>
      </c>
      <c r="O120" s="41"/>
      <c r="P120" s="132" t="s">
        <v>71</v>
      </c>
      <c r="Q120" s="101" t="str">
        <f aca="false">ROUND(Q119*246/1000,2)&amp;" ppb"</f>
        <v>0.2 ppb</v>
      </c>
      <c r="R120" s="41" t="s">
        <v>39</v>
      </c>
      <c r="S120" s="102" t="str">
        <f aca="false">ROUND(S119*246/1000,2)&amp;" ppb"</f>
        <v>0.09 ppb</v>
      </c>
      <c r="T120" s="101" t="str">
        <f aca="false">ROUND(T119*32300/1000000,2)&amp;" ppm"</f>
        <v>3.81 ppm</v>
      </c>
      <c r="U120" s="41" t="s">
        <v>39</v>
      </c>
      <c r="V120" s="102" t="str">
        <f aca="false">ROUND(V119*32300/1000000,2)&amp;" ppm"</f>
        <v>0.34 ppm</v>
      </c>
      <c r="W120" s="45"/>
      <c r="X120" s="41"/>
      <c r="Y120" s="46"/>
      <c r="Z120" s="45"/>
      <c r="AA120" s="41"/>
      <c r="AB120" s="46"/>
      <c r="AC120" s="47"/>
      <c r="AD120" s="41"/>
      <c r="AE120" s="48"/>
    </row>
    <row r="121" customFormat="false" ht="34.3" hidden="false" customHeight="true" outlineLevel="0" collapsed="false">
      <c r="A121" s="33"/>
      <c r="B121" s="33"/>
      <c r="C121" s="49"/>
      <c r="D121" s="33"/>
      <c r="E121" s="33"/>
      <c r="F121" s="36"/>
      <c r="G121" s="24" t="s">
        <v>28</v>
      </c>
      <c r="H121" s="50" t="s">
        <v>40</v>
      </c>
      <c r="I121" s="50"/>
      <c r="J121" s="50"/>
      <c r="K121" s="25"/>
      <c r="L121" s="26" t="s">
        <v>41</v>
      </c>
      <c r="M121" s="27"/>
      <c r="N121" s="51"/>
      <c r="O121" s="26" t="s">
        <v>42</v>
      </c>
      <c r="P121" s="52"/>
      <c r="Q121" s="51"/>
      <c r="R121" s="26" t="s">
        <v>43</v>
      </c>
      <c r="S121" s="52"/>
      <c r="T121" s="50"/>
      <c r="U121" s="50"/>
      <c r="V121" s="50"/>
      <c r="W121" s="28"/>
      <c r="X121" s="26"/>
      <c r="Y121" s="53"/>
      <c r="Z121" s="28"/>
      <c r="AA121" s="26"/>
      <c r="AB121" s="53"/>
      <c r="AC121" s="25"/>
      <c r="AD121" s="26"/>
      <c r="AE121" s="27"/>
    </row>
    <row r="122" customFormat="false" ht="34.3" hidden="false" customHeight="true" outlineLevel="0" collapsed="false">
      <c r="A122" s="33"/>
      <c r="B122" s="33"/>
      <c r="C122" s="49"/>
      <c r="D122" s="33"/>
      <c r="E122" s="33"/>
      <c r="F122" s="36"/>
      <c r="G122" s="24" t="s">
        <v>60</v>
      </c>
      <c r="H122" s="126" t="s">
        <v>174</v>
      </c>
      <c r="I122" s="107"/>
      <c r="J122" s="108"/>
      <c r="K122" s="133" t="s">
        <v>175</v>
      </c>
      <c r="L122" s="41"/>
      <c r="M122" s="48"/>
      <c r="N122" s="54" t="s">
        <v>176</v>
      </c>
      <c r="O122" s="41"/>
      <c r="P122" s="39"/>
      <c r="Q122" s="40" t="n">
        <v>1.251</v>
      </c>
      <c r="R122" s="100" t="s">
        <v>39</v>
      </c>
      <c r="S122" s="42" t="n">
        <v>0.6074</v>
      </c>
      <c r="T122" s="106"/>
      <c r="U122" s="107"/>
      <c r="V122" s="108"/>
      <c r="W122" s="45"/>
      <c r="X122" s="41"/>
      <c r="Y122" s="46"/>
      <c r="Z122" s="45"/>
      <c r="AA122" s="41"/>
      <c r="AB122" s="46"/>
      <c r="AC122" s="47"/>
      <c r="AD122" s="41"/>
      <c r="AE122" s="48"/>
    </row>
    <row r="123" customFormat="false" ht="34.3" hidden="false" customHeight="true" outlineLevel="0" collapsed="false">
      <c r="A123" s="57"/>
      <c r="B123" s="57"/>
      <c r="C123" s="58"/>
      <c r="D123" s="57"/>
      <c r="E123" s="57"/>
      <c r="F123" s="59"/>
      <c r="G123" s="24" t="s">
        <v>64</v>
      </c>
      <c r="H123" s="101" t="str">
        <f aca="false">"&lt;"&amp;ROUND(RIGHT(H122,LEN(H122)-1)*81/1000,2)&amp;" ppb"</f>
        <v>&lt;32.38 ppb</v>
      </c>
      <c r="I123" s="41"/>
      <c r="J123" s="102"/>
      <c r="K123" s="60"/>
      <c r="L123" s="56"/>
      <c r="M123" s="61"/>
      <c r="N123" s="37"/>
      <c r="O123" s="41"/>
      <c r="P123" s="39"/>
      <c r="Q123" s="101" t="str">
        <f aca="false">ROUND(Q122*246/1000,2)&amp;" ppb"</f>
        <v>0.31 ppb</v>
      </c>
      <c r="R123" s="41" t="s">
        <v>39</v>
      </c>
      <c r="S123" s="102" t="str">
        <f aca="false">ROUND(S122*246/1000,2)&amp;" ppb"</f>
        <v>0.15 ppb</v>
      </c>
      <c r="T123" s="40"/>
      <c r="U123" s="56"/>
      <c r="V123" s="42"/>
      <c r="W123" s="45"/>
      <c r="X123" s="41"/>
      <c r="Y123" s="46"/>
      <c r="Z123" s="45"/>
      <c r="AA123" s="41"/>
      <c r="AB123" s="46"/>
      <c r="AC123" s="47"/>
      <c r="AD123" s="41"/>
      <c r="AE123" s="48"/>
    </row>
    <row r="124" customFormat="false" ht="42.4" hidden="false" customHeight="true" outlineLevel="0" collapsed="false">
      <c r="A124" s="109" t="s">
        <v>177</v>
      </c>
      <c r="B124" s="62" t="s">
        <v>178</v>
      </c>
      <c r="C124" s="110" t="s">
        <v>179</v>
      </c>
      <c r="D124" s="63" t="n">
        <v>1.951</v>
      </c>
      <c r="E124" s="64" t="n">
        <v>210406</v>
      </c>
      <c r="F124" s="65" t="n">
        <v>44292</v>
      </c>
      <c r="G124" s="66" t="s">
        <v>28</v>
      </c>
      <c r="H124" s="25"/>
      <c r="I124" s="26" t="s">
        <v>29</v>
      </c>
      <c r="J124" s="27"/>
      <c r="K124" s="25"/>
      <c r="L124" s="26" t="s">
        <v>30</v>
      </c>
      <c r="M124" s="27"/>
      <c r="N124" s="25"/>
      <c r="O124" s="26" t="s">
        <v>31</v>
      </c>
      <c r="P124" s="27"/>
      <c r="Q124" s="25"/>
      <c r="R124" s="26" t="s">
        <v>32</v>
      </c>
      <c r="S124" s="27"/>
      <c r="T124" s="28"/>
      <c r="U124" s="26" t="s">
        <v>33</v>
      </c>
      <c r="V124" s="27"/>
      <c r="W124" s="25"/>
      <c r="X124" s="26" t="s">
        <v>34</v>
      </c>
      <c r="Y124" s="27"/>
      <c r="Z124" s="25"/>
      <c r="AA124" s="26" t="s">
        <v>35</v>
      </c>
      <c r="AB124" s="27"/>
      <c r="AC124" s="32" t="s">
        <v>36</v>
      </c>
      <c r="AD124" s="32"/>
      <c r="AE124" s="32"/>
    </row>
    <row r="125" customFormat="false" ht="28.25" hidden="false" customHeight="true" outlineLevel="0" collapsed="false">
      <c r="A125" s="67" t="s">
        <v>180</v>
      </c>
      <c r="B125" s="67"/>
      <c r="C125" s="68"/>
      <c r="D125" s="69"/>
      <c r="E125" s="69"/>
      <c r="F125" s="70" t="n">
        <v>44294</v>
      </c>
      <c r="G125" s="66" t="s">
        <v>60</v>
      </c>
      <c r="H125" s="74" t="n">
        <v>3121</v>
      </c>
      <c r="I125" s="75" t="s">
        <v>39</v>
      </c>
      <c r="J125" s="76" t="n">
        <v>109.2</v>
      </c>
      <c r="K125" s="74" t="n">
        <v>17270</v>
      </c>
      <c r="L125" s="75" t="s">
        <v>39</v>
      </c>
      <c r="M125" s="76" t="n">
        <v>1902</v>
      </c>
      <c r="N125" s="74" t="n">
        <v>370.8</v>
      </c>
      <c r="O125" s="75" t="s">
        <v>39</v>
      </c>
      <c r="P125" s="76" t="n">
        <v>43.1</v>
      </c>
      <c r="Q125" s="74" t="n">
        <v>3934</v>
      </c>
      <c r="R125" s="75" t="s">
        <v>39</v>
      </c>
      <c r="S125" s="76" t="n">
        <v>140.8</v>
      </c>
      <c r="T125" s="74" t="n">
        <v>252870</v>
      </c>
      <c r="U125" s="75" t="s">
        <v>39</v>
      </c>
      <c r="V125" s="76" t="n">
        <v>13100</v>
      </c>
      <c r="W125" s="74" t="n">
        <v>7.1991</v>
      </c>
      <c r="X125" s="77" t="s">
        <v>39</v>
      </c>
      <c r="Y125" s="76" t="n">
        <v>25.1</v>
      </c>
      <c r="Z125" s="74" t="n">
        <v>23.67</v>
      </c>
      <c r="AA125" s="77" t="s">
        <v>39</v>
      </c>
      <c r="AB125" s="76" t="n">
        <v>26.92</v>
      </c>
      <c r="AC125" s="79"/>
      <c r="AD125" s="79"/>
      <c r="AE125" s="79"/>
    </row>
    <row r="126" customFormat="false" ht="33.15" hidden="false" customHeight="true" outlineLevel="0" collapsed="false">
      <c r="A126" s="67"/>
      <c r="B126" s="67" t="s">
        <v>181</v>
      </c>
      <c r="C126" s="67"/>
      <c r="D126" s="67"/>
      <c r="E126" s="67"/>
      <c r="F126" s="70"/>
      <c r="G126" s="66" t="s">
        <v>64</v>
      </c>
      <c r="H126" s="111" t="str">
        <f aca="false">ROUND(H125*81/1000,2)&amp;" ppb"</f>
        <v>252.8 ppb</v>
      </c>
      <c r="I126" s="75" t="s">
        <v>39</v>
      </c>
      <c r="J126" s="112" t="str">
        <f aca="false">ROUND(J125*81/1000,2)&amp;" ppb"</f>
        <v>8.85 ppb</v>
      </c>
      <c r="K126" s="111" t="str">
        <f aca="false">ROUND(K125*81/1000,2)&amp;" ppb"</f>
        <v>1398.87 ppb</v>
      </c>
      <c r="L126" s="75" t="s">
        <v>39</v>
      </c>
      <c r="M126" s="112" t="str">
        <f aca="false">ROUND(M125*81/1000,2)&amp;" ppb"</f>
        <v>154.06 ppb</v>
      </c>
      <c r="N126" s="111" t="str">
        <f aca="false">ROUND(N125*1760/1000,2)&amp;" ppb"</f>
        <v>652.61 ppb</v>
      </c>
      <c r="O126" s="75" t="s">
        <v>39</v>
      </c>
      <c r="P126" s="112" t="str">
        <f aca="false">ROUND(P125*1760/1000,2)&amp;" ppb"</f>
        <v>75.86 ppb</v>
      </c>
      <c r="Q126" s="111" t="str">
        <f aca="false">ROUND(Q125*246/1000,2)&amp;" ppb"</f>
        <v>967.76 ppb</v>
      </c>
      <c r="R126" s="75" t="s">
        <v>39</v>
      </c>
      <c r="S126" s="112" t="str">
        <f aca="false">ROUND(S125*246/1000,2)&amp;" ppb"</f>
        <v>34.64 ppb</v>
      </c>
      <c r="T126" s="111" t="str">
        <f aca="false">ROUND(T125*32300/1000000,2)&amp;" ppm"</f>
        <v>8167.7 ppm</v>
      </c>
      <c r="U126" s="75" t="s">
        <v>39</v>
      </c>
      <c r="V126" s="112" t="str">
        <f aca="false">ROUND(V125*32300/1000000,2)&amp;" ppm"</f>
        <v>423.13 ppm</v>
      </c>
      <c r="W126" s="81"/>
      <c r="X126" s="75"/>
      <c r="Y126" s="82"/>
      <c r="Z126" s="81"/>
      <c r="AA126" s="75"/>
      <c r="AB126" s="82"/>
      <c r="AC126" s="83"/>
      <c r="AD126" s="75"/>
      <c r="AE126" s="84"/>
    </row>
    <row r="127" customFormat="false" ht="34.3" hidden="false" customHeight="true" outlineLevel="0" collapsed="false">
      <c r="A127" s="67"/>
      <c r="B127" s="67"/>
      <c r="C127" s="85"/>
      <c r="D127" s="67"/>
      <c r="E127" s="67"/>
      <c r="F127" s="70"/>
      <c r="G127" s="66" t="s">
        <v>28</v>
      </c>
      <c r="H127" s="50" t="s">
        <v>40</v>
      </c>
      <c r="I127" s="50"/>
      <c r="J127" s="50"/>
      <c r="K127" s="25"/>
      <c r="L127" s="26" t="s">
        <v>41</v>
      </c>
      <c r="M127" s="27"/>
      <c r="N127" s="51"/>
      <c r="O127" s="26" t="s">
        <v>42</v>
      </c>
      <c r="P127" s="52"/>
      <c r="Q127" s="51"/>
      <c r="R127" s="26" t="s">
        <v>43</v>
      </c>
      <c r="S127" s="52"/>
      <c r="T127" s="50" t="s">
        <v>182</v>
      </c>
      <c r="U127" s="50"/>
      <c r="V127" s="50"/>
      <c r="W127" s="28"/>
      <c r="X127" s="26"/>
      <c r="Y127" s="53"/>
      <c r="Z127" s="28"/>
      <c r="AA127" s="26"/>
      <c r="AB127" s="53"/>
      <c r="AC127" s="25"/>
      <c r="AD127" s="26"/>
      <c r="AE127" s="27"/>
    </row>
    <row r="128" customFormat="false" ht="34.3" hidden="false" customHeight="true" outlineLevel="0" collapsed="false">
      <c r="A128" s="67"/>
      <c r="B128" s="67" t="s">
        <v>183</v>
      </c>
      <c r="C128" s="85"/>
      <c r="D128" s="67"/>
      <c r="E128" s="67"/>
      <c r="F128" s="70"/>
      <c r="G128" s="66" t="s">
        <v>60</v>
      </c>
      <c r="H128" s="134" t="n">
        <v>1432300</v>
      </c>
      <c r="I128" s="131" t="s">
        <v>39</v>
      </c>
      <c r="J128" s="135" t="n">
        <v>135100</v>
      </c>
      <c r="K128" s="136" t="n">
        <v>1017900</v>
      </c>
      <c r="L128" s="75" t="s">
        <v>39</v>
      </c>
      <c r="M128" s="137" t="n">
        <v>51150</v>
      </c>
      <c r="N128" s="78" t="s">
        <v>184</v>
      </c>
      <c r="O128" s="75"/>
      <c r="P128" s="73"/>
      <c r="Q128" s="74" t="n">
        <v>2681</v>
      </c>
      <c r="R128" s="77" t="s">
        <v>39</v>
      </c>
      <c r="S128" s="76" t="n">
        <v>158.7</v>
      </c>
      <c r="T128" s="114" t="n">
        <v>305.29</v>
      </c>
      <c r="U128" s="115" t="s">
        <v>39</v>
      </c>
      <c r="V128" s="122" t="n">
        <v>49.83</v>
      </c>
      <c r="W128" s="81"/>
      <c r="X128" s="75"/>
      <c r="Y128" s="82"/>
      <c r="Z128" s="81"/>
      <c r="AA128" s="75"/>
      <c r="AB128" s="82"/>
      <c r="AC128" s="83"/>
      <c r="AD128" s="75"/>
      <c r="AE128" s="84"/>
    </row>
    <row r="129" customFormat="false" ht="34.3" hidden="false" customHeight="true" outlineLevel="0" collapsed="false">
      <c r="A129" s="87"/>
      <c r="B129" s="87"/>
      <c r="C129" s="88"/>
      <c r="D129" s="87"/>
      <c r="E129" s="87"/>
      <c r="F129" s="89"/>
      <c r="G129" s="66" t="s">
        <v>64</v>
      </c>
      <c r="H129" s="111" t="str">
        <f aca="false">ROUND(H128*81/1000000,2)&amp;" ppm"</f>
        <v>116.02 ppm</v>
      </c>
      <c r="I129" s="75" t="s">
        <v>39</v>
      </c>
      <c r="J129" s="112" t="str">
        <f aca="false">ROUND(J128*81/1000000,2)&amp;" ppm"</f>
        <v>10.94 ppm</v>
      </c>
      <c r="K129" s="90"/>
      <c r="L129" s="77"/>
      <c r="M129" s="91"/>
      <c r="N129" s="71"/>
      <c r="O129" s="75"/>
      <c r="P129" s="73"/>
      <c r="Q129" s="111" t="str">
        <f aca="false">ROUND(Q128*246/1000,2)&amp;" ppb"</f>
        <v>659.53 ppb</v>
      </c>
      <c r="R129" s="75" t="s">
        <v>39</v>
      </c>
      <c r="S129" s="112" t="str">
        <f aca="false">ROUND(S128*246/1000,2)&amp;" ppb"</f>
        <v>39.04 ppb</v>
      </c>
      <c r="T129" s="74"/>
      <c r="U129" s="77"/>
      <c r="V129" s="76"/>
      <c r="W129" s="81"/>
      <c r="X129" s="75"/>
      <c r="Y129" s="82"/>
      <c r="Z129" s="81"/>
      <c r="AA129" s="75"/>
      <c r="AB129" s="82"/>
      <c r="AC129" s="83"/>
      <c r="AD129" s="75"/>
      <c r="AE129" s="84"/>
    </row>
    <row r="130" customFormat="false" ht="42.4" hidden="false" customHeight="true" outlineLevel="0" collapsed="false">
      <c r="A130" s="97" t="s">
        <v>185</v>
      </c>
      <c r="B130" s="21" t="s">
        <v>186</v>
      </c>
      <c r="C130" s="98" t="s">
        <v>187</v>
      </c>
      <c r="D130" s="22" t="n">
        <v>6.895</v>
      </c>
      <c r="E130" s="99" t="n">
        <v>210702</v>
      </c>
      <c r="F130" s="23" t="n">
        <v>44379</v>
      </c>
      <c r="G130" s="24" t="s">
        <v>28</v>
      </c>
      <c r="H130" s="25"/>
      <c r="I130" s="26" t="s">
        <v>29</v>
      </c>
      <c r="J130" s="27"/>
      <c r="K130" s="25"/>
      <c r="L130" s="26" t="s">
        <v>30</v>
      </c>
      <c r="M130" s="27"/>
      <c r="N130" s="25"/>
      <c r="O130" s="26" t="s">
        <v>31</v>
      </c>
      <c r="P130" s="27"/>
      <c r="Q130" s="25"/>
      <c r="R130" s="26" t="s">
        <v>32</v>
      </c>
      <c r="S130" s="27"/>
      <c r="T130" s="28"/>
      <c r="U130" s="26" t="s">
        <v>33</v>
      </c>
      <c r="V130" s="27"/>
      <c r="W130" s="25"/>
      <c r="X130" s="26" t="s">
        <v>34</v>
      </c>
      <c r="Y130" s="27"/>
      <c r="Z130" s="25"/>
      <c r="AA130" s="26" t="s">
        <v>35</v>
      </c>
      <c r="AB130" s="27"/>
      <c r="AC130" s="32" t="s">
        <v>36</v>
      </c>
      <c r="AD130" s="32"/>
      <c r="AE130" s="32"/>
    </row>
    <row r="131" customFormat="false" ht="28.25" hidden="false" customHeight="true" outlineLevel="0" collapsed="false">
      <c r="A131" s="33" t="s">
        <v>188</v>
      </c>
      <c r="B131" s="33" t="s">
        <v>189</v>
      </c>
      <c r="C131" s="34"/>
      <c r="D131" s="35"/>
      <c r="E131" s="35"/>
      <c r="F131" s="36" t="n">
        <v>44384</v>
      </c>
      <c r="G131" s="24" t="s">
        <v>60</v>
      </c>
      <c r="H131" s="40" t="n">
        <v>2491</v>
      </c>
      <c r="I131" s="41" t="s">
        <v>39</v>
      </c>
      <c r="J131" s="42" t="n">
        <v>65.49</v>
      </c>
      <c r="K131" s="40" t="n">
        <v>10940</v>
      </c>
      <c r="L131" s="41" t="s">
        <v>39</v>
      </c>
      <c r="M131" s="42" t="n">
        <v>1014</v>
      </c>
      <c r="N131" s="40" t="n">
        <v>189.5</v>
      </c>
      <c r="O131" s="41" t="s">
        <v>39</v>
      </c>
      <c r="P131" s="42" t="n">
        <v>11.52</v>
      </c>
      <c r="Q131" s="40" t="n">
        <v>5198</v>
      </c>
      <c r="R131" s="41" t="s">
        <v>39</v>
      </c>
      <c r="S131" s="42" t="n">
        <v>141.4</v>
      </c>
      <c r="T131" s="40" t="n">
        <v>32302</v>
      </c>
      <c r="U131" s="41" t="s">
        <v>39</v>
      </c>
      <c r="V131" s="42" t="n">
        <v>1715</v>
      </c>
      <c r="W131" s="55" t="s">
        <v>190</v>
      </c>
      <c r="X131" s="56"/>
      <c r="Y131" s="42"/>
      <c r="Z131" s="54" t="s">
        <v>191</v>
      </c>
      <c r="AA131" s="38"/>
      <c r="AB131" s="39"/>
      <c r="AC131" s="43"/>
      <c r="AD131" s="43"/>
      <c r="AE131" s="43"/>
    </row>
    <row r="132" customFormat="false" ht="36.35" hidden="false" customHeight="true" outlineLevel="0" collapsed="false">
      <c r="A132" s="33"/>
      <c r="B132" s="33" t="s">
        <v>192</v>
      </c>
      <c r="C132" s="33"/>
      <c r="D132" s="33"/>
      <c r="E132" s="33"/>
      <c r="F132" s="36"/>
      <c r="G132" s="24" t="s">
        <v>64</v>
      </c>
      <c r="H132" s="101" t="str">
        <f aca="false">ROUND(H131*81/1000,2)&amp;" ppb"</f>
        <v>201.77 ppb</v>
      </c>
      <c r="I132" s="41" t="s">
        <v>39</v>
      </c>
      <c r="J132" s="102" t="str">
        <f aca="false">ROUND(J131*81/1000,2)&amp;" ppb"</f>
        <v>5.3 ppb</v>
      </c>
      <c r="K132" s="101" t="str">
        <f aca="false">ROUND(K131*81/1000,2)&amp;" ppb"</f>
        <v>886.14 ppb</v>
      </c>
      <c r="L132" s="41" t="s">
        <v>39</v>
      </c>
      <c r="M132" s="102" t="str">
        <f aca="false">ROUND(M131*81/1000,2)&amp;" ppb"</f>
        <v>82.13 ppb</v>
      </c>
      <c r="N132" s="101" t="str">
        <f aca="false">ROUND(N131*1760/1000,2)&amp;" ppb"</f>
        <v>333.52 ppb</v>
      </c>
      <c r="O132" s="41" t="s">
        <v>39</v>
      </c>
      <c r="P132" s="102" t="str">
        <f aca="false">ROUND(P131*1760/1000,2)&amp;" ppb"</f>
        <v>20.28 ppb</v>
      </c>
      <c r="Q132" s="101" t="str">
        <f aca="false">ROUND(Q131*246/1000,2)&amp;" ppb"</f>
        <v>1278.71 ppb</v>
      </c>
      <c r="R132" s="41" t="s">
        <v>39</v>
      </c>
      <c r="S132" s="102" t="str">
        <f aca="false">ROUND(S131*246/1000,2)&amp;" ppb"</f>
        <v>34.78 ppb</v>
      </c>
      <c r="T132" s="101" t="str">
        <f aca="false">ROUND(T131*32300/1000000,2)&amp;" ppm"</f>
        <v>1043.35 ppm</v>
      </c>
      <c r="U132" s="41" t="s">
        <v>39</v>
      </c>
      <c r="V132" s="102" t="str">
        <f aca="false">ROUND(V131*32300/1000000,2)&amp;" ppm"</f>
        <v>55.39 ppm</v>
      </c>
      <c r="W132" s="45"/>
      <c r="X132" s="41"/>
      <c r="Y132" s="46"/>
      <c r="Z132" s="45"/>
      <c r="AA132" s="41"/>
      <c r="AB132" s="46"/>
      <c r="AC132" s="47"/>
      <c r="AD132" s="41"/>
      <c r="AE132" s="48"/>
    </row>
    <row r="133" customFormat="false" ht="34.3" hidden="false" customHeight="true" outlineLevel="0" collapsed="false">
      <c r="A133" s="33"/>
      <c r="B133" s="33"/>
      <c r="C133" s="49"/>
      <c r="D133" s="33"/>
      <c r="E133" s="33"/>
      <c r="F133" s="36"/>
      <c r="G133" s="24" t="s">
        <v>28</v>
      </c>
      <c r="H133" s="50" t="s">
        <v>40</v>
      </c>
      <c r="I133" s="50"/>
      <c r="J133" s="50"/>
      <c r="K133" s="25"/>
      <c r="L133" s="26" t="s">
        <v>41</v>
      </c>
      <c r="M133" s="27"/>
      <c r="N133" s="51"/>
      <c r="O133" s="26" t="s">
        <v>42</v>
      </c>
      <c r="P133" s="52"/>
      <c r="Q133" s="51"/>
      <c r="R133" s="26" t="s">
        <v>43</v>
      </c>
      <c r="S133" s="52"/>
      <c r="T133" s="50"/>
      <c r="U133" s="50"/>
      <c r="V133" s="50"/>
      <c r="W133" s="28"/>
      <c r="X133" s="26"/>
      <c r="Y133" s="53"/>
      <c r="Z133" s="28"/>
      <c r="AA133" s="26"/>
      <c r="AB133" s="53"/>
      <c r="AC133" s="25"/>
      <c r="AD133" s="26"/>
      <c r="AE133" s="27"/>
    </row>
    <row r="134" customFormat="false" ht="34.3" hidden="false" customHeight="true" outlineLevel="0" collapsed="false">
      <c r="A134" s="33"/>
      <c r="B134" s="33"/>
      <c r="C134" s="49"/>
      <c r="D134" s="33"/>
      <c r="E134" s="33"/>
      <c r="F134" s="36"/>
      <c r="G134" s="24" t="s">
        <v>60</v>
      </c>
      <c r="H134" s="103" t="n">
        <v>29307</v>
      </c>
      <c r="I134" s="120" t="s">
        <v>39</v>
      </c>
      <c r="J134" s="105" t="n">
        <v>17550</v>
      </c>
      <c r="K134" s="55" t="s">
        <v>193</v>
      </c>
      <c r="L134" s="56"/>
      <c r="M134" s="42"/>
      <c r="N134" s="40" t="n">
        <v>47.661</v>
      </c>
      <c r="O134" s="100" t="s">
        <v>39</v>
      </c>
      <c r="P134" s="42" t="n">
        <v>12.08</v>
      </c>
      <c r="Q134" s="40" t="n">
        <v>5014</v>
      </c>
      <c r="R134" s="100" t="s">
        <v>39</v>
      </c>
      <c r="S134" s="42" t="n">
        <v>146.2</v>
      </c>
      <c r="T134" s="106"/>
      <c r="U134" s="107"/>
      <c r="V134" s="108"/>
      <c r="W134" s="45"/>
      <c r="X134" s="41"/>
      <c r="Y134" s="46"/>
      <c r="Z134" s="45"/>
      <c r="AA134" s="41"/>
      <c r="AB134" s="46"/>
      <c r="AC134" s="47"/>
      <c r="AD134" s="41"/>
      <c r="AE134" s="48"/>
    </row>
    <row r="135" customFormat="false" ht="34.3" hidden="false" customHeight="true" outlineLevel="0" collapsed="false">
      <c r="A135" s="57"/>
      <c r="B135" s="57"/>
      <c r="C135" s="58"/>
      <c r="D135" s="57"/>
      <c r="E135" s="57"/>
      <c r="F135" s="59"/>
      <c r="G135" s="24" t="s">
        <v>64</v>
      </c>
      <c r="H135" s="101" t="str">
        <f aca="false">ROUND(H134*81/1000000,2)&amp;" ppm"</f>
        <v>2.37 ppm</v>
      </c>
      <c r="I135" s="41" t="s">
        <v>39</v>
      </c>
      <c r="J135" s="102" t="str">
        <f aca="false">ROUND(J134*81/1000000,2)&amp;" ppm"</f>
        <v>1.42 ppm</v>
      </c>
      <c r="K135" s="60"/>
      <c r="L135" s="56"/>
      <c r="M135" s="61"/>
      <c r="N135" s="37"/>
      <c r="O135" s="41"/>
      <c r="P135" s="39"/>
      <c r="Q135" s="101" t="str">
        <f aca="false">ROUND(Q134*246/1000,2)&amp;" ppb"</f>
        <v>1233.44 ppb</v>
      </c>
      <c r="R135" s="41" t="s">
        <v>39</v>
      </c>
      <c r="S135" s="102" t="str">
        <f aca="false">ROUND(S134*246/1000,2)&amp;" ppb"</f>
        <v>35.97 ppb</v>
      </c>
      <c r="T135" s="40"/>
      <c r="U135" s="56"/>
      <c r="V135" s="42"/>
      <c r="W135" s="45"/>
      <c r="X135" s="41"/>
      <c r="Y135" s="46"/>
      <c r="Z135" s="45"/>
      <c r="AA135" s="41"/>
      <c r="AB135" s="46"/>
      <c r="AC135" s="47"/>
      <c r="AD135" s="41"/>
      <c r="AE135" s="48"/>
    </row>
    <row r="136" customFormat="false" ht="42.4" hidden="false" customHeight="true" outlineLevel="0" collapsed="false">
      <c r="A136" s="109" t="s">
        <v>194</v>
      </c>
      <c r="B136" s="62" t="s">
        <v>195</v>
      </c>
      <c r="C136" s="110" t="s">
        <v>196</v>
      </c>
      <c r="D136" s="63" t="n">
        <v>2.526</v>
      </c>
      <c r="E136" s="64" t="n">
        <v>211107</v>
      </c>
      <c r="F136" s="65" t="n">
        <v>44505</v>
      </c>
      <c r="G136" s="66" t="s">
        <v>28</v>
      </c>
      <c r="H136" s="25"/>
      <c r="I136" s="26" t="s">
        <v>29</v>
      </c>
      <c r="J136" s="27"/>
      <c r="K136" s="25"/>
      <c r="L136" s="26" t="s">
        <v>30</v>
      </c>
      <c r="M136" s="27"/>
      <c r="N136" s="25"/>
      <c r="O136" s="26" t="s">
        <v>31</v>
      </c>
      <c r="P136" s="27"/>
      <c r="Q136" s="25"/>
      <c r="R136" s="26" t="s">
        <v>32</v>
      </c>
      <c r="S136" s="27"/>
      <c r="T136" s="28"/>
      <c r="U136" s="26" t="s">
        <v>33</v>
      </c>
      <c r="V136" s="27"/>
      <c r="W136" s="25"/>
      <c r="X136" s="26" t="s">
        <v>34</v>
      </c>
      <c r="Y136" s="27"/>
      <c r="Z136" s="25"/>
      <c r="AA136" s="26" t="s">
        <v>35</v>
      </c>
      <c r="AB136" s="27"/>
      <c r="AC136" s="32" t="s">
        <v>36</v>
      </c>
      <c r="AD136" s="32"/>
      <c r="AE136" s="32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  <c r="FF136" s="96"/>
      <c r="FG136" s="96"/>
      <c r="FH136" s="96"/>
      <c r="FI136" s="96"/>
      <c r="FJ136" s="96"/>
      <c r="FK136" s="96"/>
      <c r="FL136" s="96"/>
      <c r="FM136" s="96"/>
      <c r="FN136" s="96"/>
      <c r="FO136" s="96"/>
      <c r="FP136" s="96"/>
      <c r="FQ136" s="96"/>
      <c r="FR136" s="96"/>
      <c r="FS136" s="96"/>
      <c r="FT136" s="96"/>
      <c r="FU136" s="96"/>
      <c r="FV136" s="96"/>
      <c r="FW136" s="96"/>
      <c r="FX136" s="96"/>
      <c r="FY136" s="96"/>
      <c r="FZ136" s="96"/>
      <c r="GA136" s="96"/>
      <c r="GB136" s="96"/>
      <c r="GC136" s="96"/>
      <c r="GD136" s="96"/>
      <c r="GE136" s="96"/>
      <c r="GF136" s="96"/>
      <c r="GG136" s="96"/>
      <c r="GH136" s="96"/>
      <c r="GI136" s="96"/>
      <c r="GJ136" s="96"/>
      <c r="GK136" s="96"/>
      <c r="GL136" s="96"/>
      <c r="GM136" s="96"/>
      <c r="GN136" s="96"/>
      <c r="GO136" s="96"/>
      <c r="GP136" s="96"/>
      <c r="GQ136" s="96"/>
      <c r="GR136" s="96"/>
      <c r="GS136" s="96"/>
      <c r="GT136" s="96"/>
      <c r="GU136" s="96"/>
      <c r="GV136" s="96"/>
      <c r="GW136" s="96"/>
      <c r="GX136" s="96"/>
      <c r="GY136" s="96"/>
      <c r="GZ136" s="96"/>
      <c r="HA136" s="96"/>
      <c r="HB136" s="96"/>
      <c r="HC136" s="96"/>
      <c r="HD136" s="96"/>
      <c r="HE136" s="96"/>
      <c r="HF136" s="96"/>
      <c r="HG136" s="96"/>
      <c r="HH136" s="96"/>
      <c r="HI136" s="96"/>
      <c r="HJ136" s="96"/>
      <c r="HK136" s="96"/>
      <c r="HL136" s="96"/>
      <c r="HM136" s="96"/>
      <c r="HN136" s="96"/>
      <c r="HO136" s="96"/>
      <c r="HP136" s="96"/>
      <c r="HQ136" s="96"/>
      <c r="HR136" s="96"/>
      <c r="HS136" s="96"/>
      <c r="HT136" s="96"/>
      <c r="HU136" s="96"/>
      <c r="HV136" s="96"/>
      <c r="HW136" s="96"/>
      <c r="HX136" s="96"/>
      <c r="HY136" s="96"/>
      <c r="HZ136" s="96"/>
      <c r="IA136" s="96"/>
      <c r="IB136" s="96"/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96"/>
      <c r="IS136" s="96"/>
      <c r="IT136" s="96"/>
      <c r="IU136" s="96"/>
      <c r="IV136" s="96"/>
    </row>
    <row r="137" customFormat="false" ht="39.8" hidden="false" customHeight="true" outlineLevel="0" collapsed="false">
      <c r="A137" s="67" t="s">
        <v>197</v>
      </c>
      <c r="B137" s="67" t="s">
        <v>198</v>
      </c>
      <c r="C137" s="68"/>
      <c r="D137" s="69"/>
      <c r="E137" s="69"/>
      <c r="F137" s="70" t="n">
        <v>44509</v>
      </c>
      <c r="G137" s="66" t="s">
        <v>60</v>
      </c>
      <c r="H137" s="74" t="n">
        <v>8525</v>
      </c>
      <c r="I137" s="75" t="s">
        <v>39</v>
      </c>
      <c r="J137" s="76" t="n">
        <v>184.7</v>
      </c>
      <c r="K137" s="74" t="n">
        <v>15700</v>
      </c>
      <c r="L137" s="75" t="s">
        <v>39</v>
      </c>
      <c r="M137" s="76" t="n">
        <v>1101</v>
      </c>
      <c r="N137" s="74" t="n">
        <v>404.3</v>
      </c>
      <c r="O137" s="75" t="s">
        <v>39</v>
      </c>
      <c r="P137" s="76" t="n">
        <v>18.51</v>
      </c>
      <c r="Q137" s="74" t="n">
        <v>6926</v>
      </c>
      <c r="R137" s="75" t="s">
        <v>39</v>
      </c>
      <c r="S137" s="76" t="n">
        <v>188.5</v>
      </c>
      <c r="T137" s="74" t="n">
        <v>429400</v>
      </c>
      <c r="U137" s="75" t="s">
        <v>39</v>
      </c>
      <c r="V137" s="76" t="n">
        <v>22000</v>
      </c>
      <c r="W137" s="130" t="s">
        <v>154</v>
      </c>
      <c r="X137" s="130"/>
      <c r="Y137" s="130"/>
      <c r="Z137" s="78" t="s">
        <v>199</v>
      </c>
      <c r="AA137" s="72"/>
      <c r="AB137" s="73"/>
      <c r="AC137" s="79"/>
      <c r="AD137" s="79"/>
      <c r="AE137" s="79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  <c r="FY137" s="96"/>
      <c r="FZ137" s="96"/>
      <c r="GA137" s="96"/>
      <c r="GB137" s="96"/>
      <c r="GC137" s="96"/>
      <c r="GD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  <c r="GQ137" s="96"/>
      <c r="GR137" s="96"/>
      <c r="GS137" s="96"/>
      <c r="GT137" s="96"/>
      <c r="GU137" s="96"/>
      <c r="GV137" s="96"/>
      <c r="GW137" s="96"/>
      <c r="GX137" s="96"/>
      <c r="GY137" s="96"/>
      <c r="GZ137" s="96"/>
      <c r="HA137" s="96"/>
      <c r="HB137" s="96"/>
      <c r="HC137" s="96"/>
      <c r="HD137" s="96"/>
      <c r="HE137" s="96"/>
      <c r="HF137" s="96"/>
      <c r="HG137" s="96"/>
      <c r="HH137" s="96"/>
      <c r="HI137" s="96"/>
      <c r="HJ137" s="96"/>
      <c r="HK137" s="96"/>
      <c r="HL137" s="96"/>
      <c r="HM137" s="96"/>
      <c r="HN137" s="96"/>
      <c r="HO137" s="96"/>
      <c r="HP137" s="96"/>
      <c r="HQ137" s="96"/>
      <c r="HR137" s="96"/>
      <c r="HS137" s="96"/>
      <c r="HT137" s="96"/>
      <c r="HU137" s="96"/>
      <c r="HV137" s="96"/>
      <c r="HW137" s="96"/>
      <c r="HX137" s="96"/>
      <c r="HY137" s="96"/>
      <c r="HZ137" s="96"/>
      <c r="IA137" s="96"/>
      <c r="IB137" s="96"/>
      <c r="IC137" s="96"/>
      <c r="ID137" s="96"/>
      <c r="IE137" s="96"/>
      <c r="IF137" s="96"/>
      <c r="IG137" s="96"/>
      <c r="IH137" s="96"/>
      <c r="II137" s="96"/>
      <c r="IJ137" s="96"/>
      <c r="IK137" s="96"/>
      <c r="IL137" s="96"/>
      <c r="IM137" s="96"/>
      <c r="IN137" s="96"/>
      <c r="IO137" s="96"/>
      <c r="IP137" s="96"/>
      <c r="IQ137" s="96"/>
      <c r="IR137" s="96"/>
      <c r="IS137" s="96"/>
      <c r="IT137" s="96"/>
      <c r="IU137" s="96"/>
      <c r="IV137" s="96"/>
    </row>
    <row r="138" customFormat="false" ht="33.15" hidden="false" customHeight="true" outlineLevel="0" collapsed="false">
      <c r="A138" s="67"/>
      <c r="B138" s="67"/>
      <c r="C138" s="67"/>
      <c r="D138" s="67"/>
      <c r="E138" s="67"/>
      <c r="F138" s="70"/>
      <c r="G138" s="66" t="s">
        <v>64</v>
      </c>
      <c r="H138" s="111" t="str">
        <f aca="false">ROUND(H137*81/1000,2)&amp;" ppb"</f>
        <v>690.53 ppb</v>
      </c>
      <c r="I138" s="75" t="s">
        <v>39</v>
      </c>
      <c r="J138" s="112" t="str">
        <f aca="false">ROUND(J137*81/1000,2)&amp;" ppb"</f>
        <v>14.96 ppb</v>
      </c>
      <c r="K138" s="111" t="str">
        <f aca="false">ROUND(K137*81/1000,2)&amp;" ppb"</f>
        <v>1271.7 ppb</v>
      </c>
      <c r="L138" s="75" t="s">
        <v>39</v>
      </c>
      <c r="M138" s="112" t="str">
        <f aca="false">ROUND(M137*81/1000,2)&amp;" ppb"</f>
        <v>89.18 ppb</v>
      </c>
      <c r="N138" s="111" t="str">
        <f aca="false">ROUND(N137*1760/1000,2)&amp;" ppb"</f>
        <v>711.57 ppb</v>
      </c>
      <c r="O138" s="75" t="s">
        <v>39</v>
      </c>
      <c r="P138" s="112" t="str">
        <f aca="false">ROUND(P137*1760/1000,2)&amp;" ppb"</f>
        <v>32.58 ppb</v>
      </c>
      <c r="Q138" s="111" t="str">
        <f aca="false">ROUND(Q137*246/1000,2)&amp;" ppb"</f>
        <v>1703.8 ppb</v>
      </c>
      <c r="R138" s="75" t="s">
        <v>39</v>
      </c>
      <c r="S138" s="112" t="str">
        <f aca="false">ROUND(S137*246/1000,2)&amp;" ppb"</f>
        <v>46.37 ppb</v>
      </c>
      <c r="T138" s="111" t="str">
        <f aca="false">ROUND(T137*32300/1000000,2)&amp;" ppm"</f>
        <v>13869.62 ppm</v>
      </c>
      <c r="U138" s="75" t="s">
        <v>39</v>
      </c>
      <c r="V138" s="112" t="str">
        <f aca="false">ROUND(V137*32300/1000000,2)&amp;" ppm"</f>
        <v>710.6 ppm</v>
      </c>
      <c r="W138" s="81"/>
      <c r="X138" s="75"/>
      <c r="Y138" s="82"/>
      <c r="Z138" s="81"/>
      <c r="AA138" s="75"/>
      <c r="AB138" s="82"/>
      <c r="AC138" s="83"/>
      <c r="AD138" s="75"/>
      <c r="AE138" s="84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  <c r="FF138" s="96"/>
      <c r="FG138" s="96"/>
      <c r="FH138" s="96"/>
      <c r="FI138" s="96"/>
      <c r="FJ138" s="96"/>
      <c r="FK138" s="96"/>
      <c r="FL138" s="96"/>
      <c r="FM138" s="96"/>
      <c r="FN138" s="96"/>
      <c r="FO138" s="96"/>
      <c r="FP138" s="96"/>
      <c r="FQ138" s="96"/>
      <c r="FR138" s="96"/>
      <c r="FS138" s="96"/>
      <c r="FT138" s="96"/>
      <c r="FU138" s="96"/>
      <c r="FV138" s="96"/>
      <c r="FW138" s="96"/>
      <c r="FX138" s="96"/>
      <c r="FY138" s="96"/>
      <c r="FZ138" s="96"/>
      <c r="GA138" s="96"/>
      <c r="GB138" s="96"/>
      <c r="GC138" s="96"/>
      <c r="GD138" s="96"/>
      <c r="GE138" s="96"/>
      <c r="GF138" s="96"/>
      <c r="GG138" s="96"/>
      <c r="GH138" s="96"/>
      <c r="GI138" s="96"/>
      <c r="GJ138" s="96"/>
      <c r="GK138" s="96"/>
      <c r="GL138" s="96"/>
      <c r="GM138" s="96"/>
      <c r="GN138" s="96"/>
      <c r="GO138" s="96"/>
      <c r="GP138" s="96"/>
      <c r="GQ138" s="96"/>
      <c r="GR138" s="96"/>
      <c r="GS138" s="96"/>
      <c r="GT138" s="96"/>
      <c r="GU138" s="96"/>
      <c r="GV138" s="96"/>
      <c r="GW138" s="96"/>
      <c r="GX138" s="96"/>
      <c r="GY138" s="96"/>
      <c r="GZ138" s="96"/>
      <c r="HA138" s="96"/>
      <c r="HB138" s="96"/>
      <c r="HC138" s="96"/>
      <c r="HD138" s="96"/>
      <c r="HE138" s="96"/>
      <c r="HF138" s="96"/>
      <c r="HG138" s="96"/>
      <c r="HH138" s="96"/>
      <c r="HI138" s="96"/>
      <c r="HJ138" s="96"/>
      <c r="HK138" s="96"/>
      <c r="HL138" s="96"/>
      <c r="HM138" s="96"/>
      <c r="HN138" s="96"/>
      <c r="HO138" s="96"/>
      <c r="HP138" s="96"/>
      <c r="HQ138" s="96"/>
      <c r="HR138" s="96"/>
      <c r="HS138" s="96"/>
      <c r="HT138" s="96"/>
      <c r="HU138" s="96"/>
      <c r="HV138" s="96"/>
      <c r="HW138" s="96"/>
      <c r="HX138" s="96"/>
      <c r="HY138" s="96"/>
      <c r="HZ138" s="96"/>
      <c r="IA138" s="96"/>
      <c r="IB138" s="96"/>
      <c r="IC138" s="96"/>
      <c r="ID138" s="96"/>
      <c r="IE138" s="96"/>
      <c r="IF138" s="96"/>
      <c r="IG138" s="96"/>
      <c r="IH138" s="96"/>
      <c r="II138" s="96"/>
      <c r="IJ138" s="96"/>
      <c r="IK138" s="96"/>
      <c r="IL138" s="96"/>
      <c r="IM138" s="96"/>
      <c r="IN138" s="96"/>
      <c r="IO138" s="96"/>
      <c r="IP138" s="96"/>
      <c r="IQ138" s="96"/>
      <c r="IR138" s="96"/>
      <c r="IS138" s="96"/>
      <c r="IT138" s="96"/>
      <c r="IU138" s="96"/>
      <c r="IV138" s="96"/>
    </row>
    <row r="139" customFormat="false" ht="34.3" hidden="false" customHeight="true" outlineLevel="0" collapsed="false">
      <c r="A139" s="67"/>
      <c r="B139" s="67"/>
      <c r="C139" s="85"/>
      <c r="D139" s="67"/>
      <c r="E139" s="67"/>
      <c r="F139" s="70"/>
      <c r="G139" s="66" t="s">
        <v>28</v>
      </c>
      <c r="H139" s="50" t="s">
        <v>40</v>
      </c>
      <c r="I139" s="50"/>
      <c r="J139" s="50"/>
      <c r="K139" s="25"/>
      <c r="L139" s="26" t="s">
        <v>41</v>
      </c>
      <c r="M139" s="27"/>
      <c r="N139" s="51"/>
      <c r="O139" s="26" t="s">
        <v>42</v>
      </c>
      <c r="P139" s="52"/>
      <c r="Q139" s="51"/>
      <c r="R139" s="26" t="s">
        <v>43</v>
      </c>
      <c r="S139" s="52"/>
      <c r="T139" s="50"/>
      <c r="U139" s="50"/>
      <c r="V139" s="50"/>
      <c r="W139" s="28"/>
      <c r="X139" s="26"/>
      <c r="Y139" s="53"/>
      <c r="Z139" s="28"/>
      <c r="AA139" s="26"/>
      <c r="AB139" s="53"/>
      <c r="AC139" s="25"/>
      <c r="AD139" s="26"/>
      <c r="AE139" s="27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6"/>
      <c r="FF139" s="96"/>
      <c r="FG139" s="96"/>
      <c r="FH139" s="96"/>
      <c r="FI139" s="96"/>
      <c r="FJ139" s="96"/>
      <c r="FK139" s="96"/>
      <c r="FL139" s="96"/>
      <c r="FM139" s="96"/>
      <c r="FN139" s="96"/>
      <c r="FO139" s="96"/>
      <c r="FP139" s="96"/>
      <c r="FQ139" s="96"/>
      <c r="FR139" s="96"/>
      <c r="FS139" s="96"/>
      <c r="FT139" s="96"/>
      <c r="FU139" s="96"/>
      <c r="FV139" s="96"/>
      <c r="FW139" s="96"/>
      <c r="FX139" s="96"/>
      <c r="FY139" s="96"/>
      <c r="FZ139" s="96"/>
      <c r="GA139" s="96"/>
      <c r="GB139" s="96"/>
      <c r="GC139" s="96"/>
      <c r="GD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  <c r="GQ139" s="96"/>
      <c r="GR139" s="96"/>
      <c r="GS139" s="96"/>
      <c r="GT139" s="96"/>
      <c r="GU139" s="96"/>
      <c r="GV139" s="96"/>
      <c r="GW139" s="96"/>
      <c r="GX139" s="96"/>
      <c r="GY139" s="96"/>
      <c r="GZ139" s="96"/>
      <c r="HA139" s="96"/>
      <c r="HB139" s="96"/>
      <c r="HC139" s="96"/>
      <c r="HD139" s="96"/>
      <c r="HE139" s="96"/>
      <c r="HF139" s="96"/>
      <c r="HG139" s="96"/>
      <c r="HH139" s="96"/>
      <c r="HI139" s="96"/>
      <c r="HJ139" s="96"/>
      <c r="HK139" s="96"/>
      <c r="HL139" s="96"/>
      <c r="HM139" s="96"/>
      <c r="HN139" s="96"/>
      <c r="HO139" s="96"/>
      <c r="HP139" s="96"/>
      <c r="HQ139" s="96"/>
      <c r="HR139" s="96"/>
      <c r="HS139" s="96"/>
      <c r="HT139" s="96"/>
      <c r="HU139" s="96"/>
      <c r="HV139" s="96"/>
      <c r="HW139" s="96"/>
      <c r="HX139" s="96"/>
      <c r="HY139" s="96"/>
      <c r="HZ139" s="96"/>
      <c r="IA139" s="96"/>
      <c r="IB139" s="96"/>
      <c r="IC139" s="96"/>
      <c r="ID139" s="96"/>
      <c r="IE139" s="96"/>
      <c r="IF139" s="96"/>
      <c r="IG139" s="96"/>
      <c r="IH139" s="96"/>
      <c r="II139" s="96"/>
      <c r="IJ139" s="96"/>
      <c r="IK139" s="96"/>
      <c r="IL139" s="96"/>
      <c r="IM139" s="96"/>
      <c r="IN139" s="96"/>
      <c r="IO139" s="96"/>
      <c r="IP139" s="96"/>
      <c r="IQ139" s="96"/>
      <c r="IR139" s="96"/>
      <c r="IS139" s="96"/>
      <c r="IT139" s="96"/>
      <c r="IU139" s="96"/>
      <c r="IV139" s="96"/>
    </row>
    <row r="140" customFormat="false" ht="34.3" hidden="false" customHeight="true" outlineLevel="0" collapsed="false">
      <c r="A140" s="67"/>
      <c r="B140" s="67"/>
      <c r="C140" s="85"/>
      <c r="D140" s="67"/>
      <c r="E140" s="67"/>
      <c r="F140" s="70"/>
      <c r="G140" s="66" t="s">
        <v>60</v>
      </c>
      <c r="H140" s="117" t="n">
        <v>46779</v>
      </c>
      <c r="I140" s="131" t="s">
        <v>39</v>
      </c>
      <c r="J140" s="122" t="n">
        <v>9863</v>
      </c>
      <c r="K140" s="130" t="s">
        <v>154</v>
      </c>
      <c r="L140" s="130"/>
      <c r="M140" s="130"/>
      <c r="N140" s="130" t="s">
        <v>154</v>
      </c>
      <c r="O140" s="130" t="s">
        <v>39</v>
      </c>
      <c r="P140" s="130" t="n">
        <v>23.13</v>
      </c>
      <c r="Q140" s="74" t="n">
        <v>6483</v>
      </c>
      <c r="R140" s="77" t="s">
        <v>39</v>
      </c>
      <c r="S140" s="76" t="n">
        <v>202.6</v>
      </c>
      <c r="T140" s="117"/>
      <c r="U140" s="118"/>
      <c r="V140" s="119"/>
      <c r="W140" s="81"/>
      <c r="X140" s="75"/>
      <c r="Y140" s="82"/>
      <c r="Z140" s="81"/>
      <c r="AA140" s="75"/>
      <c r="AB140" s="82"/>
      <c r="AC140" s="83"/>
      <c r="AD140" s="75"/>
      <c r="AE140" s="84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  <c r="FF140" s="96"/>
      <c r="FG140" s="96"/>
      <c r="FH140" s="96"/>
      <c r="FI140" s="96"/>
      <c r="FJ140" s="96"/>
      <c r="FK140" s="96"/>
      <c r="FL140" s="96"/>
      <c r="FM140" s="96"/>
      <c r="FN140" s="96"/>
      <c r="FO140" s="96"/>
      <c r="FP140" s="96"/>
      <c r="FQ140" s="96"/>
      <c r="FR140" s="96"/>
      <c r="FS140" s="96"/>
      <c r="FT140" s="96"/>
      <c r="FU140" s="96"/>
      <c r="FV140" s="96"/>
      <c r="FW140" s="96"/>
      <c r="FX140" s="96"/>
      <c r="FY140" s="96"/>
      <c r="FZ140" s="96"/>
      <c r="GA140" s="96"/>
      <c r="GB140" s="96"/>
      <c r="GC140" s="96"/>
      <c r="GD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  <c r="GQ140" s="96"/>
      <c r="GR140" s="96"/>
      <c r="GS140" s="96"/>
      <c r="GT140" s="96"/>
      <c r="GU140" s="96"/>
      <c r="GV140" s="96"/>
      <c r="GW140" s="96"/>
      <c r="GX140" s="96"/>
      <c r="GY140" s="96"/>
      <c r="GZ140" s="96"/>
      <c r="HA140" s="96"/>
      <c r="HB140" s="96"/>
      <c r="HC140" s="96"/>
      <c r="HD140" s="96"/>
      <c r="HE140" s="96"/>
      <c r="HF140" s="96"/>
      <c r="HG140" s="96"/>
      <c r="HH140" s="96"/>
      <c r="HI140" s="96"/>
      <c r="HJ140" s="96"/>
      <c r="HK140" s="96"/>
      <c r="HL140" s="96"/>
      <c r="HM140" s="96"/>
      <c r="HN140" s="96"/>
      <c r="HO140" s="96"/>
      <c r="HP140" s="96"/>
      <c r="HQ140" s="96"/>
      <c r="HR140" s="96"/>
      <c r="HS140" s="96"/>
      <c r="HT140" s="96"/>
      <c r="HU140" s="96"/>
      <c r="HV140" s="96"/>
      <c r="HW140" s="96"/>
      <c r="HX140" s="96"/>
      <c r="HY140" s="96"/>
      <c r="HZ140" s="96"/>
      <c r="IA140" s="96"/>
      <c r="IB140" s="96"/>
      <c r="IC140" s="96"/>
      <c r="ID140" s="96"/>
      <c r="IE140" s="96"/>
      <c r="IF140" s="96"/>
      <c r="IG140" s="96"/>
      <c r="IH140" s="96"/>
      <c r="II140" s="96"/>
      <c r="IJ140" s="96"/>
      <c r="IK140" s="96"/>
      <c r="IL140" s="96"/>
      <c r="IM140" s="96"/>
      <c r="IN140" s="96"/>
      <c r="IO140" s="96"/>
      <c r="IP140" s="96"/>
      <c r="IQ140" s="96"/>
      <c r="IR140" s="96"/>
      <c r="IS140" s="96"/>
      <c r="IT140" s="96"/>
      <c r="IU140" s="96"/>
      <c r="IV140" s="96"/>
    </row>
    <row r="141" customFormat="false" ht="34.3" hidden="false" customHeight="true" outlineLevel="0" collapsed="false">
      <c r="A141" s="87"/>
      <c r="B141" s="87"/>
      <c r="C141" s="88"/>
      <c r="D141" s="87"/>
      <c r="E141" s="87"/>
      <c r="F141" s="89"/>
      <c r="G141" s="66" t="s">
        <v>64</v>
      </c>
      <c r="H141" s="111" t="str">
        <f aca="false">ROUND(H140*81/1000,2)&amp;" ppb"</f>
        <v>3789.1 ppb</v>
      </c>
      <c r="I141" s="75" t="s">
        <v>39</v>
      </c>
      <c r="J141" s="112" t="str">
        <f aca="false">ROUND(J140*81/1000,2)&amp;" ppb"</f>
        <v>798.9 ppb</v>
      </c>
      <c r="K141" s="90"/>
      <c r="L141" s="77"/>
      <c r="M141" s="91"/>
      <c r="N141" s="71"/>
      <c r="O141" s="75"/>
      <c r="P141" s="73"/>
      <c r="Q141" s="111" t="str">
        <f aca="false">ROUND(Q140*246/1000,2)&amp;" ppb"</f>
        <v>1594.82 ppb</v>
      </c>
      <c r="R141" s="75" t="s">
        <v>39</v>
      </c>
      <c r="S141" s="112" t="str">
        <f aca="false">ROUND(S140*246/1000,2)&amp;" ppb"</f>
        <v>49.84 ppb</v>
      </c>
      <c r="T141" s="74"/>
      <c r="U141" s="77"/>
      <c r="V141" s="76"/>
      <c r="W141" s="81"/>
      <c r="X141" s="75"/>
      <c r="Y141" s="82"/>
      <c r="Z141" s="81"/>
      <c r="AA141" s="75"/>
      <c r="AB141" s="82"/>
      <c r="AC141" s="83"/>
      <c r="AD141" s="75"/>
      <c r="AE141" s="84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  <c r="GQ141" s="96"/>
      <c r="GR141" s="96"/>
      <c r="GS141" s="96"/>
      <c r="GT141" s="96"/>
      <c r="GU141" s="96"/>
      <c r="GV141" s="96"/>
      <c r="GW141" s="96"/>
      <c r="GX141" s="96"/>
      <c r="GY141" s="96"/>
      <c r="GZ141" s="96"/>
      <c r="HA141" s="96"/>
      <c r="HB141" s="96"/>
      <c r="HC141" s="96"/>
      <c r="HD141" s="96"/>
      <c r="HE141" s="96"/>
      <c r="HF141" s="96"/>
      <c r="HG141" s="96"/>
      <c r="HH141" s="96"/>
      <c r="HI141" s="96"/>
      <c r="HJ141" s="96"/>
      <c r="HK141" s="96"/>
      <c r="HL141" s="96"/>
      <c r="HM141" s="96"/>
      <c r="HN141" s="96"/>
      <c r="HO141" s="96"/>
      <c r="HP141" s="96"/>
      <c r="HQ141" s="96"/>
      <c r="HR141" s="96"/>
      <c r="HS141" s="96"/>
      <c r="HT141" s="96"/>
      <c r="HU141" s="96"/>
      <c r="HV141" s="96"/>
      <c r="HW141" s="96"/>
      <c r="HX141" s="96"/>
      <c r="HY141" s="96"/>
      <c r="HZ141" s="96"/>
      <c r="IA141" s="96"/>
      <c r="IB141" s="96"/>
      <c r="IC141" s="96"/>
      <c r="ID141" s="96"/>
      <c r="IE141" s="96"/>
      <c r="IF141" s="96"/>
      <c r="IG141" s="96"/>
      <c r="IH141" s="96"/>
      <c r="II141" s="96"/>
      <c r="IJ141" s="96"/>
      <c r="IK141" s="96"/>
      <c r="IL141" s="96"/>
      <c r="IM141" s="96"/>
      <c r="IN141" s="96"/>
      <c r="IO141" s="96"/>
      <c r="IP141" s="96"/>
      <c r="IQ141" s="96"/>
      <c r="IR141" s="96"/>
      <c r="IS141" s="96"/>
      <c r="IT141" s="96"/>
      <c r="IU141" s="96"/>
      <c r="IV141" s="96"/>
    </row>
    <row r="142" customFormat="false" ht="42.4" hidden="false" customHeight="true" outlineLevel="0" collapsed="false">
      <c r="A142" s="97" t="s">
        <v>200</v>
      </c>
      <c r="B142" s="21" t="s">
        <v>201</v>
      </c>
      <c r="C142" s="98" t="s">
        <v>202</v>
      </c>
      <c r="D142" s="22" t="n">
        <v>3.714</v>
      </c>
      <c r="E142" s="99" t="n">
        <v>211109</v>
      </c>
      <c r="F142" s="23" t="n">
        <v>44509</v>
      </c>
      <c r="G142" s="24" t="s">
        <v>28</v>
      </c>
      <c r="H142" s="25"/>
      <c r="I142" s="26" t="s">
        <v>29</v>
      </c>
      <c r="J142" s="27"/>
      <c r="K142" s="25"/>
      <c r="L142" s="26" t="s">
        <v>30</v>
      </c>
      <c r="M142" s="27"/>
      <c r="N142" s="25"/>
      <c r="O142" s="26" t="s">
        <v>31</v>
      </c>
      <c r="P142" s="27"/>
      <c r="Q142" s="25"/>
      <c r="R142" s="26" t="s">
        <v>32</v>
      </c>
      <c r="S142" s="27"/>
      <c r="T142" s="28"/>
      <c r="U142" s="26" t="s">
        <v>33</v>
      </c>
      <c r="V142" s="27"/>
      <c r="W142" s="25"/>
      <c r="X142" s="26" t="s">
        <v>34</v>
      </c>
      <c r="Y142" s="27"/>
      <c r="Z142" s="25"/>
      <c r="AA142" s="26" t="s">
        <v>35</v>
      </c>
      <c r="AB142" s="27"/>
      <c r="AC142" s="32" t="s">
        <v>36</v>
      </c>
      <c r="AD142" s="32"/>
      <c r="AE142" s="32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  <c r="GQ142" s="96"/>
      <c r="GR142" s="96"/>
      <c r="GS142" s="96"/>
      <c r="GT142" s="96"/>
      <c r="GU142" s="96"/>
      <c r="GV142" s="96"/>
      <c r="GW142" s="96"/>
      <c r="GX142" s="96"/>
      <c r="GY142" s="96"/>
      <c r="GZ142" s="96"/>
      <c r="HA142" s="96"/>
      <c r="HB142" s="96"/>
      <c r="HC142" s="96"/>
      <c r="HD142" s="96"/>
      <c r="HE142" s="96"/>
      <c r="HF142" s="96"/>
      <c r="HG142" s="96"/>
      <c r="HH142" s="96"/>
      <c r="HI142" s="96"/>
      <c r="HJ142" s="96"/>
      <c r="HK142" s="96"/>
      <c r="HL142" s="96"/>
      <c r="HM142" s="96"/>
      <c r="HN142" s="96"/>
      <c r="HO142" s="96"/>
      <c r="HP142" s="96"/>
      <c r="HQ142" s="96"/>
      <c r="HR142" s="96"/>
      <c r="HS142" s="96"/>
      <c r="HT142" s="96"/>
      <c r="HU142" s="96"/>
      <c r="HV142" s="96"/>
      <c r="HW142" s="96"/>
      <c r="HX142" s="96"/>
      <c r="HY142" s="96"/>
      <c r="HZ142" s="96"/>
      <c r="IA142" s="96"/>
      <c r="IB142" s="96"/>
      <c r="IC142" s="96"/>
      <c r="ID142" s="96"/>
      <c r="IE142" s="96"/>
      <c r="IF142" s="96"/>
      <c r="IG142" s="96"/>
      <c r="IH142" s="96"/>
      <c r="II142" s="96"/>
      <c r="IJ142" s="96"/>
      <c r="IK142" s="96"/>
      <c r="IL142" s="96"/>
      <c r="IM142" s="96"/>
      <c r="IN142" s="96"/>
      <c r="IO142" s="96"/>
      <c r="IP142" s="96"/>
      <c r="IQ142" s="96"/>
      <c r="IR142" s="96"/>
      <c r="IS142" s="96"/>
      <c r="IT142" s="96"/>
      <c r="IU142" s="96"/>
      <c r="IV142" s="96"/>
    </row>
    <row r="143" customFormat="false" ht="39.8" hidden="false" customHeight="true" outlineLevel="0" collapsed="false">
      <c r="A143" s="33" t="s">
        <v>203</v>
      </c>
      <c r="B143" s="33" t="s">
        <v>204</v>
      </c>
      <c r="C143" s="34"/>
      <c r="D143" s="35"/>
      <c r="E143" s="35"/>
      <c r="F143" s="36" t="n">
        <v>44513</v>
      </c>
      <c r="G143" s="24" t="s">
        <v>60</v>
      </c>
      <c r="H143" s="40" t="n">
        <v>14120</v>
      </c>
      <c r="I143" s="41" t="s">
        <v>39</v>
      </c>
      <c r="J143" s="42" t="n">
        <v>278.5</v>
      </c>
      <c r="K143" s="40" t="n">
        <v>23150</v>
      </c>
      <c r="L143" s="41" t="s">
        <v>39</v>
      </c>
      <c r="M143" s="42" t="n">
        <v>1395</v>
      </c>
      <c r="N143" s="40" t="n">
        <v>682.5</v>
      </c>
      <c r="O143" s="41" t="s">
        <v>39</v>
      </c>
      <c r="P143" s="42" t="n">
        <v>21.98</v>
      </c>
      <c r="Q143" s="40" t="n">
        <v>15010</v>
      </c>
      <c r="R143" s="41" t="s">
        <v>39</v>
      </c>
      <c r="S143" s="42" t="n">
        <v>368.4</v>
      </c>
      <c r="T143" s="40" t="n">
        <v>379340</v>
      </c>
      <c r="U143" s="41" t="s">
        <v>39</v>
      </c>
      <c r="V143" s="42" t="n">
        <v>19000</v>
      </c>
      <c r="W143" s="127" t="s">
        <v>154</v>
      </c>
      <c r="X143" s="127"/>
      <c r="Y143" s="127"/>
      <c r="Z143" s="55" t="s">
        <v>205</v>
      </c>
      <c r="AA143" s="56"/>
      <c r="AB143" s="42"/>
      <c r="AC143" s="43"/>
      <c r="AD143" s="43"/>
      <c r="AE143" s="43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  <c r="FX143" s="96"/>
      <c r="FY143" s="96"/>
      <c r="FZ143" s="96"/>
      <c r="GA143" s="96"/>
      <c r="GB143" s="96"/>
      <c r="GC143" s="96"/>
      <c r="GD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  <c r="GQ143" s="96"/>
      <c r="GR143" s="96"/>
      <c r="GS143" s="96"/>
      <c r="GT143" s="96"/>
      <c r="GU143" s="96"/>
      <c r="GV143" s="96"/>
      <c r="GW143" s="96"/>
      <c r="GX143" s="96"/>
      <c r="GY143" s="96"/>
      <c r="GZ143" s="96"/>
      <c r="HA143" s="96"/>
      <c r="HB143" s="96"/>
      <c r="HC143" s="96"/>
      <c r="HD143" s="96"/>
      <c r="HE143" s="96"/>
      <c r="HF143" s="96"/>
      <c r="HG143" s="96"/>
      <c r="HH143" s="96"/>
      <c r="HI143" s="96"/>
      <c r="HJ143" s="96"/>
      <c r="HK143" s="96"/>
      <c r="HL143" s="96"/>
      <c r="HM143" s="96"/>
      <c r="HN143" s="96"/>
      <c r="HO143" s="96"/>
      <c r="HP143" s="96"/>
      <c r="HQ143" s="96"/>
      <c r="HR143" s="96"/>
      <c r="HS143" s="96"/>
      <c r="HT143" s="96"/>
      <c r="HU143" s="96"/>
      <c r="HV143" s="96"/>
      <c r="HW143" s="96"/>
      <c r="HX143" s="96"/>
      <c r="HY143" s="96"/>
      <c r="HZ143" s="96"/>
      <c r="IA143" s="96"/>
      <c r="IB143" s="96"/>
      <c r="IC143" s="96"/>
      <c r="ID143" s="96"/>
      <c r="IE143" s="96"/>
      <c r="IF143" s="96"/>
      <c r="IG143" s="96"/>
      <c r="IH143" s="96"/>
      <c r="II143" s="96"/>
      <c r="IJ143" s="96"/>
      <c r="IK143" s="96"/>
      <c r="IL143" s="96"/>
      <c r="IM143" s="96"/>
      <c r="IN143" s="96"/>
      <c r="IO143" s="96"/>
      <c r="IP143" s="96"/>
      <c r="IQ143" s="96"/>
      <c r="IR143" s="96"/>
      <c r="IS143" s="96"/>
      <c r="IT143" s="96"/>
      <c r="IU143" s="96"/>
      <c r="IV143" s="96"/>
    </row>
    <row r="144" customFormat="false" ht="33.15" hidden="false" customHeight="true" outlineLevel="0" collapsed="false">
      <c r="A144" s="33"/>
      <c r="B144" s="33"/>
      <c r="C144" s="33"/>
      <c r="D144" s="33"/>
      <c r="E144" s="33"/>
      <c r="F144" s="36"/>
      <c r="G144" s="24" t="s">
        <v>64</v>
      </c>
      <c r="H144" s="101" t="str">
        <f aca="false">ROUND(H143*81/1000,2)&amp;" ppb"</f>
        <v>1143.72 ppb</v>
      </c>
      <c r="I144" s="41" t="s">
        <v>39</v>
      </c>
      <c r="J144" s="102" t="str">
        <f aca="false">ROUND(J143*81/1000,2)&amp;" ppb"</f>
        <v>22.56 ppb</v>
      </c>
      <c r="K144" s="101" t="str">
        <f aca="false">ROUND(K143*81/1000,2)&amp;" ppb"</f>
        <v>1875.15 ppb</v>
      </c>
      <c r="L144" s="41" t="s">
        <v>39</v>
      </c>
      <c r="M144" s="102" t="str">
        <f aca="false">ROUND(M143*81/1000,2)&amp;" ppb"</f>
        <v>113 ppb</v>
      </c>
      <c r="N144" s="101" t="str">
        <f aca="false">ROUND(N143*1760/1000,2)&amp;" ppb"</f>
        <v>1201.2 ppb</v>
      </c>
      <c r="O144" s="41" t="s">
        <v>39</v>
      </c>
      <c r="P144" s="102" t="str">
        <f aca="false">ROUND(P143*1760/1000,2)&amp;" ppb"</f>
        <v>38.68 ppb</v>
      </c>
      <c r="Q144" s="101" t="str">
        <f aca="false">ROUND(Q143*246/1000,2)&amp;" ppb"</f>
        <v>3692.46 ppb</v>
      </c>
      <c r="R144" s="41" t="s">
        <v>39</v>
      </c>
      <c r="S144" s="102" t="str">
        <f aca="false">ROUND(S143*246/1000,2)&amp;" ppb"</f>
        <v>90.63 ppb</v>
      </c>
      <c r="T144" s="101" t="str">
        <f aca="false">ROUND(T143*32300/1000000,2)&amp;" ppm"</f>
        <v>12252.68 ppm</v>
      </c>
      <c r="U144" s="41" t="s">
        <v>39</v>
      </c>
      <c r="V144" s="102" t="str">
        <f aca="false">ROUND(V143*32300/1000000,2)&amp;" ppm"</f>
        <v>613.7 ppm</v>
      </c>
      <c r="W144" s="45"/>
      <c r="X144" s="41"/>
      <c r="Y144" s="46"/>
      <c r="Z144" s="45"/>
      <c r="AA144" s="41"/>
      <c r="AB144" s="46"/>
      <c r="AC144" s="47"/>
      <c r="AD144" s="41"/>
      <c r="AE144" s="48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  <c r="FF144" s="96"/>
      <c r="FG144" s="96"/>
      <c r="FH144" s="96"/>
      <c r="FI144" s="96"/>
      <c r="FJ144" s="96"/>
      <c r="FK144" s="96"/>
      <c r="FL144" s="96"/>
      <c r="FM144" s="96"/>
      <c r="FN144" s="96"/>
      <c r="FO144" s="96"/>
      <c r="FP144" s="96"/>
      <c r="FQ144" s="96"/>
      <c r="FR144" s="96"/>
      <c r="FS144" s="96"/>
      <c r="FT144" s="96"/>
      <c r="FU144" s="96"/>
      <c r="FV144" s="96"/>
      <c r="FW144" s="96"/>
      <c r="FX144" s="96"/>
      <c r="FY144" s="96"/>
      <c r="FZ144" s="96"/>
      <c r="GA144" s="96"/>
      <c r="GB144" s="96"/>
      <c r="GC144" s="96"/>
      <c r="GD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  <c r="GQ144" s="96"/>
      <c r="GR144" s="96"/>
      <c r="GS144" s="96"/>
      <c r="GT144" s="96"/>
      <c r="GU144" s="96"/>
      <c r="GV144" s="96"/>
      <c r="GW144" s="96"/>
      <c r="GX144" s="96"/>
      <c r="GY144" s="96"/>
      <c r="GZ144" s="96"/>
      <c r="HA144" s="96"/>
      <c r="HB144" s="96"/>
      <c r="HC144" s="96"/>
      <c r="HD144" s="96"/>
      <c r="HE144" s="96"/>
      <c r="HF144" s="96"/>
      <c r="HG144" s="96"/>
      <c r="HH144" s="96"/>
      <c r="HI144" s="96"/>
      <c r="HJ144" s="96"/>
      <c r="HK144" s="96"/>
      <c r="HL144" s="96"/>
      <c r="HM144" s="96"/>
      <c r="HN144" s="96"/>
      <c r="HO144" s="96"/>
      <c r="HP144" s="96"/>
      <c r="HQ144" s="96"/>
      <c r="HR144" s="96"/>
      <c r="HS144" s="96"/>
      <c r="HT144" s="96"/>
      <c r="HU144" s="96"/>
      <c r="HV144" s="96"/>
      <c r="HW144" s="96"/>
      <c r="HX144" s="96"/>
      <c r="HY144" s="96"/>
      <c r="HZ144" s="96"/>
      <c r="IA144" s="96"/>
      <c r="IB144" s="96"/>
      <c r="IC144" s="96"/>
      <c r="ID144" s="96"/>
      <c r="IE144" s="96"/>
      <c r="IF144" s="96"/>
      <c r="IG144" s="96"/>
      <c r="IH144" s="96"/>
      <c r="II144" s="96"/>
      <c r="IJ144" s="96"/>
      <c r="IK144" s="96"/>
      <c r="IL144" s="96"/>
      <c r="IM144" s="96"/>
      <c r="IN144" s="96"/>
      <c r="IO144" s="96"/>
      <c r="IP144" s="96"/>
      <c r="IQ144" s="96"/>
      <c r="IR144" s="96"/>
      <c r="IS144" s="96"/>
      <c r="IT144" s="96"/>
      <c r="IU144" s="96"/>
      <c r="IV144" s="96"/>
    </row>
    <row r="145" customFormat="false" ht="34.3" hidden="false" customHeight="true" outlineLevel="0" collapsed="false">
      <c r="A145" s="33"/>
      <c r="B145" s="33"/>
      <c r="C145" s="49"/>
      <c r="D145" s="33"/>
      <c r="E145" s="33"/>
      <c r="F145" s="36"/>
      <c r="G145" s="24" t="s">
        <v>28</v>
      </c>
      <c r="H145" s="50" t="s">
        <v>40</v>
      </c>
      <c r="I145" s="50"/>
      <c r="J145" s="50"/>
      <c r="K145" s="25"/>
      <c r="L145" s="26" t="s">
        <v>41</v>
      </c>
      <c r="M145" s="27"/>
      <c r="N145" s="51"/>
      <c r="O145" s="26" t="s">
        <v>42</v>
      </c>
      <c r="P145" s="52"/>
      <c r="Q145" s="51"/>
      <c r="R145" s="26" t="s">
        <v>43</v>
      </c>
      <c r="S145" s="52"/>
      <c r="T145" s="50"/>
      <c r="U145" s="50"/>
      <c r="V145" s="50"/>
      <c r="W145" s="28"/>
      <c r="X145" s="26"/>
      <c r="Y145" s="53"/>
      <c r="Z145" s="28"/>
      <c r="AA145" s="26"/>
      <c r="AB145" s="53"/>
      <c r="AC145" s="25"/>
      <c r="AD145" s="26"/>
      <c r="AE145" s="27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  <c r="FF145" s="96"/>
      <c r="FG145" s="96"/>
      <c r="FH145" s="96"/>
      <c r="FI145" s="96"/>
      <c r="FJ145" s="96"/>
      <c r="FK145" s="96"/>
      <c r="FL145" s="96"/>
      <c r="FM145" s="96"/>
      <c r="FN145" s="96"/>
      <c r="FO145" s="96"/>
      <c r="FP145" s="96"/>
      <c r="FQ145" s="96"/>
      <c r="FR145" s="96"/>
      <c r="FS145" s="96"/>
      <c r="FT145" s="96"/>
      <c r="FU145" s="96"/>
      <c r="FV145" s="96"/>
      <c r="FW145" s="96"/>
      <c r="FX145" s="96"/>
      <c r="FY145" s="96"/>
      <c r="FZ145" s="96"/>
      <c r="GA145" s="96"/>
      <c r="GB145" s="96"/>
      <c r="GC145" s="96"/>
      <c r="GD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  <c r="GQ145" s="96"/>
      <c r="GR145" s="96"/>
      <c r="GS145" s="96"/>
      <c r="GT145" s="96"/>
      <c r="GU145" s="96"/>
      <c r="GV145" s="96"/>
      <c r="GW145" s="96"/>
      <c r="GX145" s="96"/>
      <c r="GY145" s="96"/>
      <c r="GZ145" s="96"/>
      <c r="HA145" s="96"/>
      <c r="HB145" s="96"/>
      <c r="HC145" s="96"/>
      <c r="HD145" s="96"/>
      <c r="HE145" s="96"/>
      <c r="HF145" s="96"/>
      <c r="HG145" s="96"/>
      <c r="HH145" s="96"/>
      <c r="HI145" s="96"/>
      <c r="HJ145" s="96"/>
      <c r="HK145" s="96"/>
      <c r="HL145" s="96"/>
      <c r="HM145" s="96"/>
      <c r="HN145" s="96"/>
      <c r="HO145" s="96"/>
      <c r="HP145" s="96"/>
      <c r="HQ145" s="96"/>
      <c r="HR145" s="96"/>
      <c r="HS145" s="96"/>
      <c r="HT145" s="96"/>
      <c r="HU145" s="96"/>
      <c r="HV145" s="96"/>
      <c r="HW145" s="96"/>
      <c r="HX145" s="96"/>
      <c r="HY145" s="96"/>
      <c r="HZ145" s="96"/>
      <c r="IA145" s="96"/>
      <c r="IB145" s="96"/>
      <c r="IC145" s="96"/>
      <c r="ID145" s="96"/>
      <c r="IE145" s="96"/>
      <c r="IF145" s="96"/>
      <c r="IG145" s="96"/>
      <c r="IH145" s="96"/>
      <c r="II145" s="96"/>
      <c r="IJ145" s="96"/>
      <c r="IK145" s="96"/>
      <c r="IL145" s="96"/>
      <c r="IM145" s="96"/>
      <c r="IN145" s="96"/>
      <c r="IO145" s="96"/>
      <c r="IP145" s="96"/>
      <c r="IQ145" s="96"/>
      <c r="IR145" s="96"/>
      <c r="IS145" s="96"/>
      <c r="IT145" s="96"/>
      <c r="IU145" s="96"/>
      <c r="IV145" s="96"/>
    </row>
    <row r="146" customFormat="false" ht="34.3" hidden="false" customHeight="true" outlineLevel="0" collapsed="false">
      <c r="A146" s="33"/>
      <c r="B146" s="33"/>
      <c r="C146" s="49"/>
      <c r="D146" s="33"/>
      <c r="E146" s="33"/>
      <c r="F146" s="36"/>
      <c r="G146" s="24" t="s">
        <v>60</v>
      </c>
      <c r="H146" s="103" t="n">
        <v>54022</v>
      </c>
      <c r="I146" s="104" t="s">
        <v>39</v>
      </c>
      <c r="J146" s="105" t="n">
        <v>9535</v>
      </c>
      <c r="K146" s="127" t="s">
        <v>154</v>
      </c>
      <c r="L146" s="127"/>
      <c r="M146" s="127"/>
      <c r="N146" s="127" t="s">
        <v>154</v>
      </c>
      <c r="O146" s="127" t="s">
        <v>39</v>
      </c>
      <c r="P146" s="127" t="n">
        <v>19.23</v>
      </c>
      <c r="Q146" s="40" t="n">
        <v>13590</v>
      </c>
      <c r="R146" s="100" t="s">
        <v>39</v>
      </c>
      <c r="S146" s="42" t="n">
        <v>348.1</v>
      </c>
      <c r="T146" s="106"/>
      <c r="U146" s="107"/>
      <c r="V146" s="108"/>
      <c r="W146" s="45"/>
      <c r="X146" s="41"/>
      <c r="Y146" s="46"/>
      <c r="Z146" s="45"/>
      <c r="AA146" s="41"/>
      <c r="AB146" s="46"/>
      <c r="AC146" s="47"/>
      <c r="AD146" s="41"/>
      <c r="AE146" s="48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96"/>
      <c r="EZ146" s="96"/>
      <c r="FA146" s="96"/>
      <c r="FB146" s="96"/>
      <c r="FC146" s="96"/>
      <c r="FD146" s="96"/>
      <c r="FE146" s="96"/>
      <c r="FF146" s="96"/>
      <c r="FG146" s="96"/>
      <c r="FH146" s="96"/>
      <c r="FI146" s="96"/>
      <c r="FJ146" s="96"/>
      <c r="FK146" s="96"/>
      <c r="FL146" s="96"/>
      <c r="FM146" s="96"/>
      <c r="FN146" s="96"/>
      <c r="FO146" s="96"/>
      <c r="FP146" s="96"/>
      <c r="FQ146" s="96"/>
      <c r="FR146" s="96"/>
      <c r="FS146" s="96"/>
      <c r="FT146" s="96"/>
      <c r="FU146" s="96"/>
      <c r="FV146" s="96"/>
      <c r="FW146" s="96"/>
      <c r="FX146" s="96"/>
      <c r="FY146" s="96"/>
      <c r="FZ146" s="96"/>
      <c r="GA146" s="96"/>
      <c r="GB146" s="96"/>
      <c r="GC146" s="96"/>
      <c r="GD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  <c r="GQ146" s="96"/>
      <c r="GR146" s="96"/>
      <c r="GS146" s="96"/>
      <c r="GT146" s="96"/>
      <c r="GU146" s="96"/>
      <c r="GV146" s="96"/>
      <c r="GW146" s="96"/>
      <c r="GX146" s="96"/>
      <c r="GY146" s="96"/>
      <c r="GZ146" s="96"/>
      <c r="HA146" s="96"/>
      <c r="HB146" s="96"/>
      <c r="HC146" s="96"/>
      <c r="HD146" s="96"/>
      <c r="HE146" s="96"/>
      <c r="HF146" s="96"/>
      <c r="HG146" s="96"/>
      <c r="HH146" s="96"/>
      <c r="HI146" s="96"/>
      <c r="HJ146" s="96"/>
      <c r="HK146" s="96"/>
      <c r="HL146" s="96"/>
      <c r="HM146" s="96"/>
      <c r="HN146" s="96"/>
      <c r="HO146" s="96"/>
      <c r="HP146" s="96"/>
      <c r="HQ146" s="96"/>
      <c r="HR146" s="96"/>
      <c r="HS146" s="96"/>
      <c r="HT146" s="96"/>
      <c r="HU146" s="96"/>
      <c r="HV146" s="96"/>
      <c r="HW146" s="96"/>
      <c r="HX146" s="96"/>
      <c r="HY146" s="96"/>
      <c r="HZ146" s="96"/>
      <c r="IA146" s="96"/>
      <c r="IB146" s="96"/>
      <c r="IC146" s="96"/>
      <c r="ID146" s="96"/>
      <c r="IE146" s="96"/>
      <c r="IF146" s="96"/>
      <c r="IG146" s="96"/>
      <c r="IH146" s="96"/>
      <c r="II146" s="96"/>
      <c r="IJ146" s="96"/>
      <c r="IK146" s="96"/>
      <c r="IL146" s="96"/>
      <c r="IM146" s="96"/>
      <c r="IN146" s="96"/>
      <c r="IO146" s="96"/>
      <c r="IP146" s="96"/>
      <c r="IQ146" s="96"/>
      <c r="IR146" s="96"/>
      <c r="IS146" s="96"/>
      <c r="IT146" s="96"/>
      <c r="IU146" s="96"/>
      <c r="IV146" s="96"/>
    </row>
    <row r="147" customFormat="false" ht="34.3" hidden="false" customHeight="true" outlineLevel="0" collapsed="false">
      <c r="A147" s="57"/>
      <c r="B147" s="57"/>
      <c r="C147" s="58"/>
      <c r="D147" s="57"/>
      <c r="E147" s="57"/>
      <c r="F147" s="59"/>
      <c r="G147" s="24" t="s">
        <v>64</v>
      </c>
      <c r="H147" s="101" t="str">
        <f aca="false">ROUND(H146*81/1000,2)&amp;" ppb"</f>
        <v>4375.78 ppb</v>
      </c>
      <c r="I147" s="41" t="s">
        <v>39</v>
      </c>
      <c r="J147" s="102" t="str">
        <f aca="false">ROUND(J146*81/1000,2)&amp;" ppb"</f>
        <v>772.34 ppb</v>
      </c>
      <c r="K147" s="60"/>
      <c r="L147" s="56"/>
      <c r="M147" s="61"/>
      <c r="N147" s="37"/>
      <c r="O147" s="41"/>
      <c r="P147" s="39"/>
      <c r="Q147" s="101" t="str">
        <f aca="false">ROUND(Q146*246/1000,2)&amp;" ppb"</f>
        <v>3343.14 ppb</v>
      </c>
      <c r="R147" s="41" t="s">
        <v>39</v>
      </c>
      <c r="S147" s="102" t="str">
        <f aca="false">ROUND(S146*246/1000,2)&amp;" ppb"</f>
        <v>85.63 ppb</v>
      </c>
      <c r="T147" s="40"/>
      <c r="U147" s="56"/>
      <c r="V147" s="42"/>
      <c r="W147" s="45"/>
      <c r="X147" s="41"/>
      <c r="Y147" s="46"/>
      <c r="Z147" s="45"/>
      <c r="AA147" s="41"/>
      <c r="AB147" s="46"/>
      <c r="AC147" s="47"/>
      <c r="AD147" s="41"/>
      <c r="AE147" s="48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  <c r="FF147" s="96"/>
      <c r="FG147" s="96"/>
      <c r="FH147" s="96"/>
      <c r="FI147" s="96"/>
      <c r="FJ147" s="96"/>
      <c r="FK147" s="96"/>
      <c r="FL147" s="96"/>
      <c r="FM147" s="96"/>
      <c r="FN147" s="96"/>
      <c r="FO147" s="96"/>
      <c r="FP147" s="96"/>
      <c r="FQ147" s="96"/>
      <c r="FR147" s="96"/>
      <c r="FS147" s="96"/>
      <c r="FT147" s="96"/>
      <c r="FU147" s="96"/>
      <c r="FV147" s="96"/>
      <c r="FW147" s="96"/>
      <c r="FX147" s="96"/>
      <c r="FY147" s="96"/>
      <c r="FZ147" s="96"/>
      <c r="GA147" s="96"/>
      <c r="GB147" s="96"/>
      <c r="GC147" s="96"/>
      <c r="GD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  <c r="GQ147" s="96"/>
      <c r="GR147" s="96"/>
      <c r="GS147" s="96"/>
      <c r="GT147" s="96"/>
      <c r="GU147" s="96"/>
      <c r="GV147" s="96"/>
      <c r="GW147" s="96"/>
      <c r="GX147" s="96"/>
      <c r="GY147" s="96"/>
      <c r="GZ147" s="96"/>
      <c r="HA147" s="96"/>
      <c r="HB147" s="96"/>
      <c r="HC147" s="96"/>
      <c r="HD147" s="96"/>
      <c r="HE147" s="96"/>
      <c r="HF147" s="96"/>
      <c r="HG147" s="96"/>
      <c r="HH147" s="96"/>
      <c r="HI147" s="96"/>
      <c r="HJ147" s="96"/>
      <c r="HK147" s="96"/>
      <c r="HL147" s="96"/>
      <c r="HM147" s="96"/>
      <c r="HN147" s="96"/>
      <c r="HO147" s="96"/>
      <c r="HP147" s="96"/>
      <c r="HQ147" s="96"/>
      <c r="HR147" s="96"/>
      <c r="HS147" s="96"/>
      <c r="HT147" s="96"/>
      <c r="HU147" s="96"/>
      <c r="HV147" s="96"/>
      <c r="HW147" s="96"/>
      <c r="HX147" s="96"/>
      <c r="HY147" s="96"/>
      <c r="HZ147" s="96"/>
      <c r="IA147" s="96"/>
      <c r="IB147" s="96"/>
      <c r="IC147" s="96"/>
      <c r="ID147" s="96"/>
      <c r="IE147" s="96"/>
      <c r="IF147" s="96"/>
      <c r="IG147" s="96"/>
      <c r="IH147" s="96"/>
      <c r="II147" s="96"/>
      <c r="IJ147" s="96"/>
      <c r="IK147" s="96"/>
      <c r="IL147" s="96"/>
      <c r="IM147" s="96"/>
      <c r="IN147" s="96"/>
      <c r="IO147" s="96"/>
      <c r="IP147" s="96"/>
      <c r="IQ147" s="96"/>
      <c r="IR147" s="96"/>
      <c r="IS147" s="96"/>
      <c r="IT147" s="96"/>
      <c r="IU147" s="96"/>
      <c r="IV147" s="96"/>
    </row>
    <row r="148" customFormat="false" ht="42.4" hidden="false" customHeight="true" outlineLevel="0" collapsed="false">
      <c r="A148" s="109" t="s">
        <v>206</v>
      </c>
      <c r="B148" s="62" t="s">
        <v>151</v>
      </c>
      <c r="C148" s="110" t="s">
        <v>207</v>
      </c>
      <c r="D148" s="63" t="n">
        <v>2.943</v>
      </c>
      <c r="E148" s="64" t="n">
        <v>211126</v>
      </c>
      <c r="F148" s="65" t="n">
        <v>44526</v>
      </c>
      <c r="G148" s="66" t="s">
        <v>28</v>
      </c>
      <c r="H148" s="25"/>
      <c r="I148" s="26" t="s">
        <v>29</v>
      </c>
      <c r="J148" s="27"/>
      <c r="K148" s="25"/>
      <c r="L148" s="26" t="s">
        <v>30</v>
      </c>
      <c r="M148" s="27"/>
      <c r="N148" s="25"/>
      <c r="O148" s="26" t="s">
        <v>31</v>
      </c>
      <c r="P148" s="27"/>
      <c r="Q148" s="25"/>
      <c r="R148" s="26" t="s">
        <v>32</v>
      </c>
      <c r="S148" s="27"/>
      <c r="T148" s="28"/>
      <c r="U148" s="26" t="s">
        <v>33</v>
      </c>
      <c r="V148" s="27"/>
      <c r="W148" s="25"/>
      <c r="X148" s="26" t="s">
        <v>34</v>
      </c>
      <c r="Y148" s="27"/>
      <c r="Z148" s="25"/>
      <c r="AA148" s="26" t="s">
        <v>35</v>
      </c>
      <c r="AB148" s="27"/>
      <c r="AC148" s="32" t="s">
        <v>36</v>
      </c>
      <c r="AD148" s="32"/>
      <c r="AE148" s="32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  <c r="FF148" s="96"/>
      <c r="FG148" s="96"/>
      <c r="FH148" s="96"/>
      <c r="FI148" s="96"/>
      <c r="FJ148" s="96"/>
      <c r="FK148" s="96"/>
      <c r="FL148" s="96"/>
      <c r="FM148" s="96"/>
      <c r="FN148" s="96"/>
      <c r="FO148" s="96"/>
      <c r="FP148" s="96"/>
      <c r="FQ148" s="96"/>
      <c r="FR148" s="96"/>
      <c r="FS148" s="96"/>
      <c r="FT148" s="96"/>
      <c r="FU148" s="96"/>
      <c r="FV148" s="96"/>
      <c r="FW148" s="96"/>
      <c r="FX148" s="96"/>
      <c r="FY148" s="96"/>
      <c r="FZ148" s="96"/>
      <c r="GA148" s="96"/>
      <c r="GB148" s="96"/>
      <c r="GC148" s="96"/>
      <c r="GD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  <c r="GQ148" s="96"/>
      <c r="GR148" s="96"/>
      <c r="GS148" s="96"/>
      <c r="GT148" s="96"/>
      <c r="GU148" s="96"/>
      <c r="GV148" s="96"/>
      <c r="GW148" s="96"/>
      <c r="GX148" s="96"/>
      <c r="GY148" s="96"/>
      <c r="GZ148" s="96"/>
      <c r="HA148" s="96"/>
      <c r="HB148" s="96"/>
      <c r="HC148" s="96"/>
      <c r="HD148" s="96"/>
      <c r="HE148" s="96"/>
      <c r="HF148" s="96"/>
      <c r="HG148" s="96"/>
      <c r="HH148" s="96"/>
      <c r="HI148" s="96"/>
      <c r="HJ148" s="96"/>
      <c r="HK148" s="96"/>
      <c r="HL148" s="96"/>
      <c r="HM148" s="96"/>
      <c r="HN148" s="96"/>
      <c r="HO148" s="96"/>
      <c r="HP148" s="96"/>
      <c r="HQ148" s="96"/>
      <c r="HR148" s="96"/>
      <c r="HS148" s="96"/>
      <c r="HT148" s="96"/>
      <c r="HU148" s="96"/>
      <c r="HV148" s="96"/>
      <c r="HW148" s="96"/>
      <c r="HX148" s="96"/>
      <c r="HY148" s="96"/>
      <c r="HZ148" s="96"/>
      <c r="IA148" s="96"/>
      <c r="IB148" s="96"/>
      <c r="IC148" s="96"/>
      <c r="ID148" s="96"/>
      <c r="IE148" s="96"/>
      <c r="IF148" s="96"/>
      <c r="IG148" s="96"/>
      <c r="IH148" s="96"/>
      <c r="II148" s="96"/>
      <c r="IJ148" s="96"/>
      <c r="IK148" s="96"/>
      <c r="IL148" s="96"/>
      <c r="IM148" s="96"/>
      <c r="IN148" s="96"/>
      <c r="IO148" s="96"/>
      <c r="IP148" s="96"/>
      <c r="IQ148" s="96"/>
      <c r="IR148" s="96"/>
      <c r="IS148" s="96"/>
      <c r="IT148" s="96"/>
      <c r="IU148" s="96"/>
      <c r="IV148" s="96"/>
    </row>
    <row r="149" customFormat="false" ht="39.8" hidden="false" customHeight="true" outlineLevel="0" collapsed="false">
      <c r="A149" s="67" t="s">
        <v>153</v>
      </c>
      <c r="B149" s="67" t="s">
        <v>208</v>
      </c>
      <c r="C149" s="68"/>
      <c r="D149" s="69"/>
      <c r="E149" s="69"/>
      <c r="F149" s="70" t="n">
        <v>44529</v>
      </c>
      <c r="G149" s="66" t="s">
        <v>60</v>
      </c>
      <c r="H149" s="74" t="n">
        <v>31760</v>
      </c>
      <c r="I149" s="75" t="s">
        <v>39</v>
      </c>
      <c r="J149" s="76" t="n">
        <v>608.6</v>
      </c>
      <c r="K149" s="74" t="n">
        <v>48030</v>
      </c>
      <c r="L149" s="75" t="s">
        <v>39</v>
      </c>
      <c r="M149" s="76" t="n">
        <v>2861</v>
      </c>
      <c r="N149" s="74" t="n">
        <v>1470</v>
      </c>
      <c r="O149" s="75" t="s">
        <v>39</v>
      </c>
      <c r="P149" s="76" t="n">
        <v>43.24</v>
      </c>
      <c r="Q149" s="74" t="n">
        <v>49220</v>
      </c>
      <c r="R149" s="75" t="s">
        <v>39</v>
      </c>
      <c r="S149" s="76" t="n">
        <v>1167</v>
      </c>
      <c r="T149" s="74" t="n">
        <v>927150</v>
      </c>
      <c r="U149" s="75" t="s">
        <v>39</v>
      </c>
      <c r="V149" s="76" t="n">
        <v>47380</v>
      </c>
      <c r="W149" s="130" t="s">
        <v>154</v>
      </c>
      <c r="X149" s="130"/>
      <c r="Y149" s="130"/>
      <c r="Z149" s="78" t="s">
        <v>209</v>
      </c>
      <c r="AA149" s="72"/>
      <c r="AB149" s="73"/>
      <c r="AC149" s="79"/>
      <c r="AD149" s="79"/>
      <c r="AE149" s="79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  <c r="FF149" s="96"/>
      <c r="FG149" s="96"/>
      <c r="FH149" s="96"/>
      <c r="FI149" s="96"/>
      <c r="FJ149" s="96"/>
      <c r="FK149" s="96"/>
      <c r="FL149" s="96"/>
      <c r="FM149" s="96"/>
      <c r="FN149" s="96"/>
      <c r="FO149" s="96"/>
      <c r="FP149" s="96"/>
      <c r="FQ149" s="96"/>
      <c r="FR149" s="96"/>
      <c r="FS149" s="96"/>
      <c r="FT149" s="96"/>
      <c r="FU149" s="96"/>
      <c r="FV149" s="96"/>
      <c r="FW149" s="96"/>
      <c r="FX149" s="96"/>
      <c r="FY149" s="96"/>
      <c r="FZ149" s="96"/>
      <c r="GA149" s="96"/>
      <c r="GB149" s="96"/>
      <c r="GC149" s="96"/>
      <c r="GD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  <c r="GQ149" s="96"/>
      <c r="GR149" s="96"/>
      <c r="GS149" s="96"/>
      <c r="GT149" s="96"/>
      <c r="GU149" s="96"/>
      <c r="GV149" s="96"/>
      <c r="GW149" s="96"/>
      <c r="GX149" s="96"/>
      <c r="GY149" s="96"/>
      <c r="GZ149" s="96"/>
      <c r="HA149" s="96"/>
      <c r="HB149" s="96"/>
      <c r="HC149" s="96"/>
      <c r="HD149" s="96"/>
      <c r="HE149" s="96"/>
      <c r="HF149" s="96"/>
      <c r="HG149" s="96"/>
      <c r="HH149" s="96"/>
      <c r="HI149" s="96"/>
      <c r="HJ149" s="96"/>
      <c r="HK149" s="96"/>
      <c r="HL149" s="96"/>
      <c r="HM149" s="96"/>
      <c r="HN149" s="96"/>
      <c r="HO149" s="96"/>
      <c r="HP149" s="96"/>
      <c r="HQ149" s="96"/>
      <c r="HR149" s="96"/>
      <c r="HS149" s="96"/>
      <c r="HT149" s="96"/>
      <c r="HU149" s="96"/>
      <c r="HV149" s="96"/>
      <c r="HW149" s="96"/>
      <c r="HX149" s="96"/>
      <c r="HY149" s="96"/>
      <c r="HZ149" s="96"/>
      <c r="IA149" s="96"/>
      <c r="IB149" s="96"/>
      <c r="IC149" s="96"/>
      <c r="ID149" s="96"/>
      <c r="IE149" s="96"/>
      <c r="IF149" s="96"/>
      <c r="IG149" s="96"/>
      <c r="IH149" s="96"/>
      <c r="II149" s="96"/>
      <c r="IJ149" s="96"/>
      <c r="IK149" s="96"/>
      <c r="IL149" s="96"/>
      <c r="IM149" s="96"/>
      <c r="IN149" s="96"/>
      <c r="IO149" s="96"/>
      <c r="IP149" s="96"/>
      <c r="IQ149" s="96"/>
      <c r="IR149" s="96"/>
      <c r="IS149" s="96"/>
      <c r="IT149" s="96"/>
      <c r="IU149" s="96"/>
      <c r="IV149" s="96"/>
    </row>
    <row r="150" customFormat="false" ht="33.15" hidden="false" customHeight="true" outlineLevel="0" collapsed="false">
      <c r="A150" s="67"/>
      <c r="B150" s="67"/>
      <c r="C150" s="67"/>
      <c r="D150" s="67"/>
      <c r="E150" s="67"/>
      <c r="F150" s="70"/>
      <c r="G150" s="66" t="s">
        <v>64</v>
      </c>
      <c r="H150" s="111" t="str">
        <f aca="false">ROUND(H149*81/1000,2)&amp;" ppb"</f>
        <v>2572.56 ppb</v>
      </c>
      <c r="I150" s="75" t="s">
        <v>39</v>
      </c>
      <c r="J150" s="112" t="str">
        <f aca="false">ROUND(J149*81/1000,2)&amp;" ppb"</f>
        <v>49.3 ppb</v>
      </c>
      <c r="K150" s="111" t="str">
        <f aca="false">ROUND(K149*81/1000,2)&amp;" ppb"</f>
        <v>3890.43 ppb</v>
      </c>
      <c r="L150" s="75" t="s">
        <v>39</v>
      </c>
      <c r="M150" s="112" t="str">
        <f aca="false">ROUND(M149*81/1000,2)&amp;" ppb"</f>
        <v>231.74 ppb</v>
      </c>
      <c r="N150" s="111" t="str">
        <f aca="false">ROUND(N149*1760/1000,2)&amp;" ppb"</f>
        <v>2587.2 ppb</v>
      </c>
      <c r="O150" s="75" t="s">
        <v>39</v>
      </c>
      <c r="P150" s="112" t="str">
        <f aca="false">ROUND(P149*1760/1000,2)&amp;" ppb"</f>
        <v>76.1 ppb</v>
      </c>
      <c r="Q150" s="111" t="str">
        <f aca="false">ROUND(Q149*246/1000,2)&amp;" ppb"</f>
        <v>12108.12 ppb</v>
      </c>
      <c r="R150" s="75" t="s">
        <v>39</v>
      </c>
      <c r="S150" s="112" t="str">
        <f aca="false">ROUND(S149*246/1000,2)&amp;" ppb"</f>
        <v>287.08 ppb</v>
      </c>
      <c r="T150" s="111" t="str">
        <f aca="false">ROUND(T149*32300/1000000,2)&amp;" ppm"</f>
        <v>29946.95 ppm</v>
      </c>
      <c r="U150" s="75" t="s">
        <v>39</v>
      </c>
      <c r="V150" s="112" t="str">
        <f aca="false">ROUND(V149*32300/1000000,2)&amp;" ppm"</f>
        <v>1530.37 ppm</v>
      </c>
      <c r="W150" s="81"/>
      <c r="X150" s="75"/>
      <c r="Y150" s="82"/>
      <c r="Z150" s="81"/>
      <c r="AA150" s="75"/>
      <c r="AB150" s="82"/>
      <c r="AC150" s="83"/>
      <c r="AD150" s="75"/>
      <c r="AE150" s="84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96"/>
      <c r="EZ150" s="96"/>
      <c r="FA150" s="96"/>
      <c r="FB150" s="96"/>
      <c r="FC150" s="96"/>
      <c r="FD150" s="96"/>
      <c r="FE150" s="96"/>
      <c r="FF150" s="96"/>
      <c r="FG150" s="96"/>
      <c r="FH150" s="96"/>
      <c r="FI150" s="96"/>
      <c r="FJ150" s="96"/>
      <c r="FK150" s="96"/>
      <c r="FL150" s="96"/>
      <c r="FM150" s="96"/>
      <c r="FN150" s="96"/>
      <c r="FO150" s="96"/>
      <c r="FP150" s="96"/>
      <c r="FQ150" s="96"/>
      <c r="FR150" s="96"/>
      <c r="FS150" s="96"/>
      <c r="FT150" s="96"/>
      <c r="FU150" s="96"/>
      <c r="FV150" s="96"/>
      <c r="FW150" s="96"/>
      <c r="FX150" s="96"/>
      <c r="FY150" s="96"/>
      <c r="FZ150" s="96"/>
      <c r="GA150" s="96"/>
      <c r="GB150" s="96"/>
      <c r="GC150" s="96"/>
      <c r="GD150" s="96"/>
      <c r="GE150" s="96"/>
      <c r="GF150" s="96"/>
      <c r="GG150" s="96"/>
      <c r="GH150" s="96"/>
      <c r="GI150" s="96"/>
      <c r="GJ150" s="96"/>
      <c r="GK150" s="96"/>
      <c r="GL150" s="96"/>
      <c r="GM150" s="96"/>
      <c r="GN150" s="96"/>
      <c r="GO150" s="96"/>
      <c r="GP150" s="96"/>
      <c r="GQ150" s="96"/>
      <c r="GR150" s="96"/>
      <c r="GS150" s="96"/>
      <c r="GT150" s="96"/>
      <c r="GU150" s="96"/>
      <c r="GV150" s="96"/>
      <c r="GW150" s="96"/>
      <c r="GX150" s="96"/>
      <c r="GY150" s="96"/>
      <c r="GZ150" s="96"/>
      <c r="HA150" s="96"/>
      <c r="HB150" s="96"/>
      <c r="HC150" s="96"/>
      <c r="HD150" s="96"/>
      <c r="HE150" s="96"/>
      <c r="HF150" s="96"/>
      <c r="HG150" s="96"/>
      <c r="HH150" s="96"/>
      <c r="HI150" s="96"/>
      <c r="HJ150" s="96"/>
      <c r="HK150" s="96"/>
      <c r="HL150" s="96"/>
      <c r="HM150" s="96"/>
      <c r="HN150" s="96"/>
      <c r="HO150" s="96"/>
      <c r="HP150" s="96"/>
      <c r="HQ150" s="96"/>
      <c r="HR150" s="96"/>
      <c r="HS150" s="96"/>
      <c r="HT150" s="96"/>
      <c r="HU150" s="96"/>
      <c r="HV150" s="96"/>
      <c r="HW150" s="96"/>
      <c r="HX150" s="96"/>
      <c r="HY150" s="96"/>
      <c r="HZ150" s="96"/>
      <c r="IA150" s="96"/>
      <c r="IB150" s="96"/>
      <c r="IC150" s="96"/>
      <c r="ID150" s="96"/>
      <c r="IE150" s="96"/>
      <c r="IF150" s="96"/>
      <c r="IG150" s="96"/>
      <c r="IH150" s="96"/>
      <c r="II150" s="96"/>
      <c r="IJ150" s="96"/>
      <c r="IK150" s="96"/>
      <c r="IL150" s="96"/>
      <c r="IM150" s="96"/>
      <c r="IN150" s="96"/>
      <c r="IO150" s="96"/>
      <c r="IP150" s="96"/>
      <c r="IQ150" s="96"/>
      <c r="IR150" s="96"/>
      <c r="IS150" s="96"/>
      <c r="IT150" s="96"/>
      <c r="IU150" s="96"/>
      <c r="IV150" s="96"/>
    </row>
    <row r="151" customFormat="false" ht="34.3" hidden="false" customHeight="true" outlineLevel="0" collapsed="false">
      <c r="A151" s="67"/>
      <c r="B151" s="67"/>
      <c r="C151" s="85"/>
      <c r="D151" s="67"/>
      <c r="E151" s="67"/>
      <c r="F151" s="70"/>
      <c r="G151" s="66" t="s">
        <v>28</v>
      </c>
      <c r="H151" s="50" t="s">
        <v>40</v>
      </c>
      <c r="I151" s="50"/>
      <c r="J151" s="50"/>
      <c r="K151" s="25"/>
      <c r="L151" s="26" t="s">
        <v>41</v>
      </c>
      <c r="M151" s="27"/>
      <c r="N151" s="51"/>
      <c r="O151" s="26" t="s">
        <v>42</v>
      </c>
      <c r="P151" s="52"/>
      <c r="Q151" s="51"/>
      <c r="R151" s="26" t="s">
        <v>43</v>
      </c>
      <c r="S151" s="52"/>
      <c r="T151" s="50"/>
      <c r="U151" s="50"/>
      <c r="V151" s="50"/>
      <c r="W151" s="28"/>
      <c r="X151" s="26"/>
      <c r="Y151" s="53"/>
      <c r="Z151" s="28"/>
      <c r="AA151" s="26"/>
      <c r="AB151" s="53"/>
      <c r="AC151" s="25"/>
      <c r="AD151" s="26"/>
      <c r="AE151" s="27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96"/>
      <c r="EZ151" s="96"/>
      <c r="FA151" s="96"/>
      <c r="FB151" s="96"/>
      <c r="FC151" s="96"/>
      <c r="FD151" s="96"/>
      <c r="FE151" s="96"/>
      <c r="FF151" s="96"/>
      <c r="FG151" s="96"/>
      <c r="FH151" s="96"/>
      <c r="FI151" s="96"/>
      <c r="FJ151" s="96"/>
      <c r="FK151" s="96"/>
      <c r="FL151" s="96"/>
      <c r="FM151" s="96"/>
      <c r="FN151" s="96"/>
      <c r="FO151" s="96"/>
      <c r="FP151" s="96"/>
      <c r="FQ151" s="96"/>
      <c r="FR151" s="96"/>
      <c r="FS151" s="96"/>
      <c r="FT151" s="96"/>
      <c r="FU151" s="96"/>
      <c r="FV151" s="96"/>
      <c r="FW151" s="96"/>
      <c r="FX151" s="96"/>
      <c r="FY151" s="96"/>
      <c r="FZ151" s="96"/>
      <c r="GA151" s="96"/>
      <c r="GB151" s="96"/>
      <c r="GC151" s="96"/>
      <c r="GD151" s="96"/>
      <c r="GE151" s="96"/>
      <c r="GF151" s="96"/>
      <c r="GG151" s="96"/>
      <c r="GH151" s="96"/>
      <c r="GI151" s="96"/>
      <c r="GJ151" s="96"/>
      <c r="GK151" s="96"/>
      <c r="GL151" s="96"/>
      <c r="GM151" s="96"/>
      <c r="GN151" s="96"/>
      <c r="GO151" s="96"/>
      <c r="GP151" s="96"/>
      <c r="GQ151" s="96"/>
      <c r="GR151" s="96"/>
      <c r="GS151" s="96"/>
      <c r="GT151" s="96"/>
      <c r="GU151" s="96"/>
      <c r="GV151" s="96"/>
      <c r="GW151" s="96"/>
      <c r="GX151" s="96"/>
      <c r="GY151" s="96"/>
      <c r="GZ151" s="96"/>
      <c r="HA151" s="96"/>
      <c r="HB151" s="96"/>
      <c r="HC151" s="96"/>
      <c r="HD151" s="96"/>
      <c r="HE151" s="96"/>
      <c r="HF151" s="96"/>
      <c r="HG151" s="96"/>
      <c r="HH151" s="96"/>
      <c r="HI151" s="96"/>
      <c r="HJ151" s="96"/>
      <c r="HK151" s="96"/>
      <c r="HL151" s="96"/>
      <c r="HM151" s="96"/>
      <c r="HN151" s="96"/>
      <c r="HO151" s="96"/>
      <c r="HP151" s="96"/>
      <c r="HQ151" s="96"/>
      <c r="HR151" s="96"/>
      <c r="HS151" s="96"/>
      <c r="HT151" s="96"/>
      <c r="HU151" s="96"/>
      <c r="HV151" s="96"/>
      <c r="HW151" s="96"/>
      <c r="HX151" s="96"/>
      <c r="HY151" s="96"/>
      <c r="HZ151" s="96"/>
      <c r="IA151" s="96"/>
      <c r="IB151" s="96"/>
      <c r="IC151" s="96"/>
      <c r="ID151" s="96"/>
      <c r="IE151" s="96"/>
      <c r="IF151" s="96"/>
      <c r="IG151" s="96"/>
      <c r="IH151" s="96"/>
      <c r="II151" s="96"/>
      <c r="IJ151" s="96"/>
      <c r="IK151" s="96"/>
      <c r="IL151" s="96"/>
      <c r="IM151" s="96"/>
      <c r="IN151" s="96"/>
      <c r="IO151" s="96"/>
      <c r="IP151" s="96"/>
      <c r="IQ151" s="96"/>
      <c r="IR151" s="96"/>
      <c r="IS151" s="96"/>
      <c r="IT151" s="96"/>
      <c r="IU151" s="96"/>
      <c r="IV151" s="96"/>
    </row>
    <row r="152" customFormat="false" ht="34.3" hidden="false" customHeight="true" outlineLevel="0" collapsed="false">
      <c r="A152" s="67"/>
      <c r="B152" s="67"/>
      <c r="C152" s="85"/>
      <c r="D152" s="67"/>
      <c r="E152" s="67"/>
      <c r="F152" s="70"/>
      <c r="G152" s="66" t="s">
        <v>60</v>
      </c>
      <c r="H152" s="138" t="n">
        <v>38602</v>
      </c>
      <c r="I152" s="115" t="s">
        <v>39</v>
      </c>
      <c r="J152" s="116" t="n">
        <v>15460</v>
      </c>
      <c r="K152" s="130" t="s">
        <v>154</v>
      </c>
      <c r="L152" s="130"/>
      <c r="M152" s="130"/>
      <c r="N152" s="130" t="s">
        <v>154</v>
      </c>
      <c r="O152" s="130" t="s">
        <v>39</v>
      </c>
      <c r="P152" s="130" t="n">
        <v>23.13</v>
      </c>
      <c r="Q152" s="74" t="n">
        <v>46640</v>
      </c>
      <c r="R152" s="77" t="s">
        <v>39</v>
      </c>
      <c r="S152" s="76" t="n">
        <v>1112</v>
      </c>
      <c r="T152" s="117"/>
      <c r="U152" s="118"/>
      <c r="V152" s="119"/>
      <c r="W152" s="81"/>
      <c r="X152" s="75"/>
      <c r="Y152" s="82"/>
      <c r="Z152" s="81"/>
      <c r="AA152" s="75"/>
      <c r="AB152" s="82"/>
      <c r="AC152" s="83"/>
      <c r="AD152" s="75"/>
      <c r="AE152" s="84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  <c r="FF152" s="96"/>
      <c r="FG152" s="96"/>
      <c r="FH152" s="96"/>
      <c r="FI152" s="96"/>
      <c r="FJ152" s="96"/>
      <c r="FK152" s="96"/>
      <c r="FL152" s="96"/>
      <c r="FM152" s="96"/>
      <c r="FN152" s="96"/>
      <c r="FO152" s="96"/>
      <c r="FP152" s="96"/>
      <c r="FQ152" s="96"/>
      <c r="FR152" s="96"/>
      <c r="FS152" s="96"/>
      <c r="FT152" s="96"/>
      <c r="FU152" s="96"/>
      <c r="FV152" s="96"/>
      <c r="FW152" s="96"/>
      <c r="FX152" s="96"/>
      <c r="FY152" s="96"/>
      <c r="FZ152" s="96"/>
      <c r="GA152" s="96"/>
      <c r="GB152" s="96"/>
      <c r="GC152" s="96"/>
      <c r="GD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  <c r="GQ152" s="96"/>
      <c r="GR152" s="96"/>
      <c r="GS152" s="96"/>
      <c r="GT152" s="96"/>
      <c r="GU152" s="96"/>
      <c r="GV152" s="96"/>
      <c r="GW152" s="96"/>
      <c r="GX152" s="96"/>
      <c r="GY152" s="96"/>
      <c r="GZ152" s="96"/>
      <c r="HA152" s="96"/>
      <c r="HB152" s="96"/>
      <c r="HC152" s="96"/>
      <c r="HD152" s="96"/>
      <c r="HE152" s="96"/>
      <c r="HF152" s="96"/>
      <c r="HG152" s="96"/>
      <c r="HH152" s="96"/>
      <c r="HI152" s="96"/>
      <c r="HJ152" s="96"/>
      <c r="HK152" s="96"/>
      <c r="HL152" s="96"/>
      <c r="HM152" s="96"/>
      <c r="HN152" s="96"/>
      <c r="HO152" s="96"/>
      <c r="HP152" s="96"/>
      <c r="HQ152" s="96"/>
      <c r="HR152" s="96"/>
      <c r="HS152" s="96"/>
      <c r="HT152" s="96"/>
      <c r="HU152" s="96"/>
      <c r="HV152" s="96"/>
      <c r="HW152" s="96"/>
      <c r="HX152" s="96"/>
      <c r="HY152" s="96"/>
      <c r="HZ152" s="96"/>
      <c r="IA152" s="96"/>
      <c r="IB152" s="96"/>
      <c r="IC152" s="96"/>
      <c r="ID152" s="96"/>
      <c r="IE152" s="96"/>
      <c r="IF152" s="96"/>
      <c r="IG152" s="96"/>
      <c r="IH152" s="96"/>
      <c r="II152" s="96"/>
      <c r="IJ152" s="96"/>
      <c r="IK152" s="96"/>
      <c r="IL152" s="96"/>
      <c r="IM152" s="96"/>
      <c r="IN152" s="96"/>
      <c r="IO152" s="96"/>
      <c r="IP152" s="96"/>
      <c r="IQ152" s="96"/>
      <c r="IR152" s="96"/>
      <c r="IS152" s="96"/>
      <c r="IT152" s="96"/>
      <c r="IU152" s="96"/>
      <c r="IV152" s="96"/>
    </row>
    <row r="153" customFormat="false" ht="34.3" hidden="false" customHeight="true" outlineLevel="0" collapsed="false">
      <c r="A153" s="87"/>
      <c r="B153" s="87"/>
      <c r="C153" s="88"/>
      <c r="D153" s="87"/>
      <c r="E153" s="87"/>
      <c r="F153" s="89"/>
      <c r="G153" s="66" t="s">
        <v>64</v>
      </c>
      <c r="H153" s="111" t="str">
        <f aca="false">ROUND(H152*81/1000,2)&amp;" ppb"</f>
        <v>3126.76 ppb</v>
      </c>
      <c r="I153" s="75" t="s">
        <v>39</v>
      </c>
      <c r="J153" s="112" t="str">
        <f aca="false">ROUND(J152*81/1000,2)&amp;" ppb"</f>
        <v>1252.26 ppb</v>
      </c>
      <c r="K153" s="90"/>
      <c r="L153" s="77"/>
      <c r="M153" s="91"/>
      <c r="N153" s="71"/>
      <c r="O153" s="75"/>
      <c r="P153" s="73"/>
      <c r="Q153" s="111" t="str">
        <f aca="false">ROUND(Q152*246/1000,2)&amp;" ppb"</f>
        <v>11473.44 ppb</v>
      </c>
      <c r="R153" s="75" t="s">
        <v>39</v>
      </c>
      <c r="S153" s="112" t="str">
        <f aca="false">ROUND(S152*246/1000,2)&amp;" ppb"</f>
        <v>273.55 ppb</v>
      </c>
      <c r="T153" s="74"/>
      <c r="U153" s="77"/>
      <c r="V153" s="76"/>
      <c r="W153" s="81"/>
      <c r="X153" s="75"/>
      <c r="Y153" s="82"/>
      <c r="Z153" s="81"/>
      <c r="AA153" s="75"/>
      <c r="AB153" s="82"/>
      <c r="AC153" s="83"/>
      <c r="AD153" s="75"/>
      <c r="AE153" s="84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96"/>
      <c r="EZ153" s="96"/>
      <c r="FA153" s="96"/>
      <c r="FB153" s="96"/>
      <c r="FC153" s="96"/>
      <c r="FD153" s="96"/>
      <c r="FE153" s="96"/>
      <c r="FF153" s="96"/>
      <c r="FG153" s="96"/>
      <c r="FH153" s="96"/>
      <c r="FI153" s="96"/>
      <c r="FJ153" s="96"/>
      <c r="FK153" s="96"/>
      <c r="FL153" s="96"/>
      <c r="FM153" s="96"/>
      <c r="FN153" s="96"/>
      <c r="FO153" s="96"/>
      <c r="FP153" s="96"/>
      <c r="FQ153" s="96"/>
      <c r="FR153" s="96"/>
      <c r="FS153" s="96"/>
      <c r="FT153" s="96"/>
      <c r="FU153" s="96"/>
      <c r="FV153" s="96"/>
      <c r="FW153" s="96"/>
      <c r="FX153" s="96"/>
      <c r="FY153" s="96"/>
      <c r="FZ153" s="96"/>
      <c r="GA153" s="96"/>
      <c r="GB153" s="96"/>
      <c r="GC153" s="96"/>
      <c r="GD153" s="96"/>
      <c r="GE153" s="96"/>
      <c r="GF153" s="96"/>
      <c r="GG153" s="96"/>
      <c r="GH153" s="96"/>
      <c r="GI153" s="96"/>
      <c r="GJ153" s="96"/>
      <c r="GK153" s="96"/>
      <c r="GL153" s="96"/>
      <c r="GM153" s="96"/>
      <c r="GN153" s="96"/>
      <c r="GO153" s="96"/>
      <c r="GP153" s="96"/>
      <c r="GQ153" s="96"/>
      <c r="GR153" s="96"/>
      <c r="GS153" s="96"/>
      <c r="GT153" s="96"/>
      <c r="GU153" s="96"/>
      <c r="GV153" s="96"/>
      <c r="GW153" s="96"/>
      <c r="GX153" s="96"/>
      <c r="GY153" s="96"/>
      <c r="GZ153" s="96"/>
      <c r="HA153" s="96"/>
      <c r="HB153" s="96"/>
      <c r="HC153" s="96"/>
      <c r="HD153" s="96"/>
      <c r="HE153" s="96"/>
      <c r="HF153" s="96"/>
      <c r="HG153" s="96"/>
      <c r="HH153" s="96"/>
      <c r="HI153" s="96"/>
      <c r="HJ153" s="96"/>
      <c r="HK153" s="96"/>
      <c r="HL153" s="96"/>
      <c r="HM153" s="96"/>
      <c r="HN153" s="96"/>
      <c r="HO153" s="96"/>
      <c r="HP153" s="96"/>
      <c r="HQ153" s="96"/>
      <c r="HR153" s="96"/>
      <c r="HS153" s="96"/>
      <c r="HT153" s="96"/>
      <c r="HU153" s="96"/>
      <c r="HV153" s="96"/>
      <c r="HW153" s="96"/>
      <c r="HX153" s="96"/>
      <c r="HY153" s="96"/>
      <c r="HZ153" s="96"/>
      <c r="IA153" s="96"/>
      <c r="IB153" s="96"/>
      <c r="IC153" s="96"/>
      <c r="ID153" s="96"/>
      <c r="IE153" s="96"/>
      <c r="IF153" s="96"/>
      <c r="IG153" s="96"/>
      <c r="IH153" s="96"/>
      <c r="II153" s="96"/>
      <c r="IJ153" s="96"/>
      <c r="IK153" s="96"/>
      <c r="IL153" s="96"/>
      <c r="IM153" s="96"/>
      <c r="IN153" s="96"/>
      <c r="IO153" s="96"/>
      <c r="IP153" s="96"/>
      <c r="IQ153" s="96"/>
      <c r="IR153" s="96"/>
      <c r="IS153" s="96"/>
      <c r="IT153" s="96"/>
      <c r="IU153" s="96"/>
      <c r="IV153" s="96"/>
    </row>
    <row r="154" customFormat="false" ht="42.4" hidden="false" customHeight="true" outlineLevel="0" collapsed="false">
      <c r="A154" s="97" t="s">
        <v>210</v>
      </c>
      <c r="B154" s="21" t="s">
        <v>211</v>
      </c>
      <c r="C154" s="98" t="s">
        <v>212</v>
      </c>
      <c r="D154" s="22" t="n">
        <v>3.846</v>
      </c>
      <c r="E154" s="99" t="n">
        <v>210924</v>
      </c>
      <c r="F154" s="23" t="n">
        <v>44463</v>
      </c>
      <c r="G154" s="24" t="s">
        <v>28</v>
      </c>
      <c r="H154" s="25"/>
      <c r="I154" s="26" t="s">
        <v>29</v>
      </c>
      <c r="J154" s="27"/>
      <c r="K154" s="25"/>
      <c r="L154" s="26" t="s">
        <v>30</v>
      </c>
      <c r="M154" s="27"/>
      <c r="N154" s="25"/>
      <c r="O154" s="26" t="s">
        <v>31</v>
      </c>
      <c r="P154" s="27"/>
      <c r="Q154" s="25"/>
      <c r="R154" s="26" t="s">
        <v>32</v>
      </c>
      <c r="S154" s="27"/>
      <c r="T154" s="28"/>
      <c r="U154" s="26" t="s">
        <v>33</v>
      </c>
      <c r="V154" s="27"/>
      <c r="W154" s="25"/>
      <c r="X154" s="26" t="s">
        <v>34</v>
      </c>
      <c r="Y154" s="27"/>
      <c r="Z154" s="25"/>
      <c r="AA154" s="26" t="s">
        <v>35</v>
      </c>
      <c r="AB154" s="27"/>
      <c r="AC154" s="32" t="s">
        <v>36</v>
      </c>
      <c r="AD154" s="32"/>
      <c r="AE154" s="32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96"/>
      <c r="EZ154" s="96"/>
      <c r="FA154" s="96"/>
      <c r="FB154" s="96"/>
      <c r="FC154" s="96"/>
      <c r="FD154" s="96"/>
      <c r="FE154" s="96"/>
      <c r="FF154" s="96"/>
      <c r="FG154" s="96"/>
      <c r="FH154" s="96"/>
      <c r="FI154" s="96"/>
      <c r="FJ154" s="96"/>
      <c r="FK154" s="96"/>
      <c r="FL154" s="96"/>
      <c r="FM154" s="96"/>
      <c r="FN154" s="96"/>
      <c r="FO154" s="96"/>
      <c r="FP154" s="96"/>
      <c r="FQ154" s="96"/>
      <c r="FR154" s="96"/>
      <c r="FS154" s="96"/>
      <c r="FT154" s="96"/>
      <c r="FU154" s="96"/>
      <c r="FV154" s="96"/>
      <c r="FW154" s="96"/>
      <c r="FX154" s="96"/>
      <c r="FY154" s="96"/>
      <c r="FZ154" s="96"/>
      <c r="GA154" s="96"/>
      <c r="GB154" s="96"/>
      <c r="GC154" s="96"/>
      <c r="GD154" s="96"/>
      <c r="GE154" s="96"/>
      <c r="GF154" s="96"/>
      <c r="GG154" s="96"/>
      <c r="GH154" s="96"/>
      <c r="GI154" s="96"/>
      <c r="GJ154" s="96"/>
      <c r="GK154" s="96"/>
      <c r="GL154" s="96"/>
      <c r="GM154" s="96"/>
      <c r="GN154" s="96"/>
      <c r="GO154" s="96"/>
      <c r="GP154" s="96"/>
      <c r="GQ154" s="96"/>
      <c r="GR154" s="96"/>
      <c r="GS154" s="96"/>
      <c r="GT154" s="96"/>
      <c r="GU154" s="96"/>
      <c r="GV154" s="96"/>
      <c r="GW154" s="96"/>
      <c r="GX154" s="96"/>
      <c r="GY154" s="96"/>
      <c r="GZ154" s="96"/>
      <c r="HA154" s="96"/>
      <c r="HB154" s="96"/>
      <c r="HC154" s="96"/>
      <c r="HD154" s="96"/>
      <c r="HE154" s="96"/>
      <c r="HF154" s="96"/>
      <c r="HG154" s="96"/>
      <c r="HH154" s="96"/>
      <c r="HI154" s="96"/>
      <c r="HJ154" s="96"/>
      <c r="HK154" s="96"/>
      <c r="HL154" s="96"/>
      <c r="HM154" s="96"/>
      <c r="HN154" s="96"/>
      <c r="HO154" s="96"/>
      <c r="HP154" s="96"/>
      <c r="HQ154" s="96"/>
      <c r="HR154" s="96"/>
      <c r="HS154" s="96"/>
      <c r="HT154" s="96"/>
      <c r="HU154" s="96"/>
      <c r="HV154" s="96"/>
      <c r="HW154" s="96"/>
      <c r="HX154" s="96"/>
      <c r="HY154" s="96"/>
      <c r="HZ154" s="96"/>
      <c r="IA154" s="96"/>
      <c r="IB154" s="96"/>
      <c r="IC154" s="96"/>
      <c r="ID154" s="96"/>
      <c r="IE154" s="96"/>
      <c r="IF154" s="96"/>
      <c r="IG154" s="96"/>
      <c r="IH154" s="96"/>
      <c r="II154" s="96"/>
      <c r="IJ154" s="96"/>
      <c r="IK154" s="96"/>
      <c r="IL154" s="96"/>
      <c r="IM154" s="96"/>
      <c r="IN154" s="96"/>
      <c r="IO154" s="96"/>
      <c r="IP154" s="96"/>
      <c r="IQ154" s="96"/>
      <c r="IR154" s="96"/>
      <c r="IS154" s="96"/>
      <c r="IT154" s="96"/>
      <c r="IU154" s="96"/>
      <c r="IV154" s="96"/>
    </row>
    <row r="155" customFormat="false" ht="39.8" hidden="false" customHeight="true" outlineLevel="0" collapsed="false">
      <c r="A155" s="33" t="s">
        <v>213</v>
      </c>
      <c r="B155" s="33"/>
      <c r="C155" s="34"/>
      <c r="D155" s="35"/>
      <c r="E155" s="35"/>
      <c r="F155" s="36" t="n">
        <v>44467</v>
      </c>
      <c r="G155" s="24" t="s">
        <v>60</v>
      </c>
      <c r="H155" s="40" t="n">
        <v>44700</v>
      </c>
      <c r="I155" s="41" t="s">
        <v>39</v>
      </c>
      <c r="J155" s="42" t="n">
        <v>864.6</v>
      </c>
      <c r="K155" s="40" t="n">
        <v>75710</v>
      </c>
      <c r="L155" s="41" t="s">
        <v>39</v>
      </c>
      <c r="M155" s="42" t="n">
        <v>4154</v>
      </c>
      <c r="N155" s="40" t="n">
        <v>2318</v>
      </c>
      <c r="O155" s="41" t="s">
        <v>39</v>
      </c>
      <c r="P155" s="42" t="n">
        <v>65.42</v>
      </c>
      <c r="Q155" s="40" t="n">
        <v>47200</v>
      </c>
      <c r="R155" s="41" t="s">
        <v>39</v>
      </c>
      <c r="S155" s="42" t="n">
        <v>1145</v>
      </c>
      <c r="T155" s="40" t="n">
        <v>432980</v>
      </c>
      <c r="U155" s="41" t="s">
        <v>39</v>
      </c>
      <c r="V155" s="42" t="n">
        <v>22230</v>
      </c>
      <c r="W155" s="139" t="s">
        <v>214</v>
      </c>
      <c r="X155" s="41"/>
      <c r="Y155" s="46"/>
      <c r="Z155" s="55" t="s">
        <v>215</v>
      </c>
      <c r="AA155" s="56"/>
      <c r="AB155" s="42"/>
      <c r="AC155" s="43"/>
      <c r="AD155" s="43"/>
      <c r="AE155" s="43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96"/>
      <c r="EZ155" s="96"/>
      <c r="FA155" s="96"/>
      <c r="FB155" s="96"/>
      <c r="FC155" s="96"/>
      <c r="FD155" s="96"/>
      <c r="FE155" s="96"/>
      <c r="FF155" s="96"/>
      <c r="FG155" s="96"/>
      <c r="FH155" s="96"/>
      <c r="FI155" s="96"/>
      <c r="FJ155" s="96"/>
      <c r="FK155" s="96"/>
      <c r="FL155" s="96"/>
      <c r="FM155" s="96"/>
      <c r="FN155" s="96"/>
      <c r="FO155" s="96"/>
      <c r="FP155" s="96"/>
      <c r="FQ155" s="96"/>
      <c r="FR155" s="96"/>
      <c r="FS155" s="96"/>
      <c r="FT155" s="96"/>
      <c r="FU155" s="96"/>
      <c r="FV155" s="96"/>
      <c r="FW155" s="96"/>
      <c r="FX155" s="96"/>
      <c r="FY155" s="96"/>
      <c r="FZ155" s="96"/>
      <c r="GA155" s="96"/>
      <c r="GB155" s="96"/>
      <c r="GC155" s="96"/>
      <c r="GD155" s="96"/>
      <c r="GE155" s="96"/>
      <c r="GF155" s="96"/>
      <c r="GG155" s="96"/>
      <c r="GH155" s="96"/>
      <c r="GI155" s="96"/>
      <c r="GJ155" s="96"/>
      <c r="GK155" s="96"/>
      <c r="GL155" s="96"/>
      <c r="GM155" s="96"/>
      <c r="GN155" s="96"/>
      <c r="GO155" s="96"/>
      <c r="GP155" s="96"/>
      <c r="GQ155" s="96"/>
      <c r="GR155" s="96"/>
      <c r="GS155" s="96"/>
      <c r="GT155" s="96"/>
      <c r="GU155" s="96"/>
      <c r="GV155" s="96"/>
      <c r="GW155" s="96"/>
      <c r="GX155" s="96"/>
      <c r="GY155" s="96"/>
      <c r="GZ155" s="96"/>
      <c r="HA155" s="96"/>
      <c r="HB155" s="96"/>
      <c r="HC155" s="96"/>
      <c r="HD155" s="96"/>
      <c r="HE155" s="96"/>
      <c r="HF155" s="96"/>
      <c r="HG155" s="96"/>
      <c r="HH155" s="96"/>
      <c r="HI155" s="96"/>
      <c r="HJ155" s="96"/>
      <c r="HK155" s="96"/>
      <c r="HL155" s="96"/>
      <c r="HM155" s="96"/>
      <c r="HN155" s="96"/>
      <c r="HO155" s="96"/>
      <c r="HP155" s="96"/>
      <c r="HQ155" s="96"/>
      <c r="HR155" s="96"/>
      <c r="HS155" s="96"/>
      <c r="HT155" s="96"/>
      <c r="HU155" s="96"/>
      <c r="HV155" s="96"/>
      <c r="HW155" s="96"/>
      <c r="HX155" s="96"/>
      <c r="HY155" s="96"/>
      <c r="HZ155" s="96"/>
      <c r="IA155" s="96"/>
      <c r="IB155" s="96"/>
      <c r="IC155" s="96"/>
      <c r="ID155" s="96"/>
      <c r="IE155" s="96"/>
      <c r="IF155" s="96"/>
      <c r="IG155" s="96"/>
      <c r="IH155" s="96"/>
      <c r="II155" s="96"/>
      <c r="IJ155" s="96"/>
      <c r="IK155" s="96"/>
      <c r="IL155" s="96"/>
      <c r="IM155" s="96"/>
      <c r="IN155" s="96"/>
      <c r="IO155" s="96"/>
      <c r="IP155" s="96"/>
      <c r="IQ155" s="96"/>
      <c r="IR155" s="96"/>
      <c r="IS155" s="96"/>
      <c r="IT155" s="96"/>
      <c r="IU155" s="96"/>
      <c r="IV155" s="96"/>
    </row>
    <row r="156" customFormat="false" ht="33.15" hidden="false" customHeight="true" outlineLevel="0" collapsed="false">
      <c r="A156" s="33"/>
      <c r="B156" s="33"/>
      <c r="C156" s="33"/>
      <c r="D156" s="33"/>
      <c r="E156" s="33"/>
      <c r="F156" s="36"/>
      <c r="G156" s="24" t="s">
        <v>64</v>
      </c>
      <c r="H156" s="101" t="str">
        <f aca="false">ROUND(H155*81/1000,2)&amp;" ppb"</f>
        <v>3620.7 ppb</v>
      </c>
      <c r="I156" s="41" t="s">
        <v>39</v>
      </c>
      <c r="J156" s="102" t="str">
        <f aca="false">ROUND(J155*81/1000,2)&amp;" ppb"</f>
        <v>70.03 ppb</v>
      </c>
      <c r="K156" s="101" t="str">
        <f aca="false">ROUND(K155*81/1000,2)&amp;" ppb"</f>
        <v>6132.51 ppb</v>
      </c>
      <c r="L156" s="41" t="s">
        <v>39</v>
      </c>
      <c r="M156" s="102" t="str">
        <f aca="false">ROUND(M155*81/1000,2)&amp;" ppb"</f>
        <v>336.47 ppb</v>
      </c>
      <c r="N156" s="101" t="str">
        <f aca="false">ROUND(N155*1760/1000,2)&amp;" ppb"</f>
        <v>4079.68 ppb</v>
      </c>
      <c r="O156" s="41" t="s">
        <v>39</v>
      </c>
      <c r="P156" s="102" t="str">
        <f aca="false">ROUND(P155*1760/1000,2)&amp;" ppb"</f>
        <v>115.14 ppb</v>
      </c>
      <c r="Q156" s="101" t="str">
        <f aca="false">ROUND(Q155*246/1000,2)&amp;" ppb"</f>
        <v>11611.2 ppb</v>
      </c>
      <c r="R156" s="41" t="s">
        <v>39</v>
      </c>
      <c r="S156" s="102" t="str">
        <f aca="false">ROUND(S155*246/1000,2)&amp;" ppb"</f>
        <v>281.67 ppb</v>
      </c>
      <c r="T156" s="101" t="str">
        <f aca="false">ROUND(T155*32300/1000000,2)&amp;" ppm"</f>
        <v>13985.25 ppm</v>
      </c>
      <c r="U156" s="41" t="s">
        <v>39</v>
      </c>
      <c r="V156" s="102" t="str">
        <f aca="false">ROUND(V155*32300/1000000,2)&amp;" ppm"</f>
        <v>718.03 ppm</v>
      </c>
      <c r="W156" s="45"/>
      <c r="X156" s="41"/>
      <c r="Y156" s="46"/>
      <c r="Z156" s="45"/>
      <c r="AA156" s="41"/>
      <c r="AB156" s="46"/>
      <c r="AC156" s="47"/>
      <c r="AD156" s="41"/>
      <c r="AE156" s="48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96"/>
      <c r="EZ156" s="96"/>
      <c r="FA156" s="96"/>
      <c r="FB156" s="96"/>
      <c r="FC156" s="96"/>
      <c r="FD156" s="96"/>
      <c r="FE156" s="96"/>
      <c r="FF156" s="96"/>
      <c r="FG156" s="96"/>
      <c r="FH156" s="96"/>
      <c r="FI156" s="96"/>
      <c r="FJ156" s="96"/>
      <c r="FK156" s="96"/>
      <c r="FL156" s="96"/>
      <c r="FM156" s="96"/>
      <c r="FN156" s="96"/>
      <c r="FO156" s="96"/>
      <c r="FP156" s="96"/>
      <c r="FQ156" s="96"/>
      <c r="FR156" s="96"/>
      <c r="FS156" s="96"/>
      <c r="FT156" s="96"/>
      <c r="FU156" s="96"/>
      <c r="FV156" s="96"/>
      <c r="FW156" s="96"/>
      <c r="FX156" s="96"/>
      <c r="FY156" s="96"/>
      <c r="FZ156" s="96"/>
      <c r="GA156" s="96"/>
      <c r="GB156" s="96"/>
      <c r="GC156" s="96"/>
      <c r="GD156" s="96"/>
      <c r="GE156" s="96"/>
      <c r="GF156" s="96"/>
      <c r="GG156" s="96"/>
      <c r="GH156" s="96"/>
      <c r="GI156" s="96"/>
      <c r="GJ156" s="96"/>
      <c r="GK156" s="96"/>
      <c r="GL156" s="96"/>
      <c r="GM156" s="96"/>
      <c r="GN156" s="96"/>
      <c r="GO156" s="96"/>
      <c r="GP156" s="96"/>
      <c r="GQ156" s="96"/>
      <c r="GR156" s="96"/>
      <c r="GS156" s="96"/>
      <c r="GT156" s="96"/>
      <c r="GU156" s="96"/>
      <c r="GV156" s="96"/>
      <c r="GW156" s="96"/>
      <c r="GX156" s="96"/>
      <c r="GY156" s="96"/>
      <c r="GZ156" s="96"/>
      <c r="HA156" s="96"/>
      <c r="HB156" s="96"/>
      <c r="HC156" s="96"/>
      <c r="HD156" s="96"/>
      <c r="HE156" s="96"/>
      <c r="HF156" s="96"/>
      <c r="HG156" s="96"/>
      <c r="HH156" s="96"/>
      <c r="HI156" s="96"/>
      <c r="HJ156" s="96"/>
      <c r="HK156" s="96"/>
      <c r="HL156" s="96"/>
      <c r="HM156" s="96"/>
      <c r="HN156" s="96"/>
      <c r="HO156" s="96"/>
      <c r="HP156" s="96"/>
      <c r="HQ156" s="96"/>
      <c r="HR156" s="96"/>
      <c r="HS156" s="96"/>
      <c r="HT156" s="96"/>
      <c r="HU156" s="96"/>
      <c r="HV156" s="96"/>
      <c r="HW156" s="96"/>
      <c r="HX156" s="96"/>
      <c r="HY156" s="96"/>
      <c r="HZ156" s="96"/>
      <c r="IA156" s="96"/>
      <c r="IB156" s="96"/>
      <c r="IC156" s="96"/>
      <c r="ID156" s="96"/>
      <c r="IE156" s="96"/>
      <c r="IF156" s="96"/>
      <c r="IG156" s="96"/>
      <c r="IH156" s="96"/>
      <c r="II156" s="96"/>
      <c r="IJ156" s="96"/>
      <c r="IK156" s="96"/>
      <c r="IL156" s="96"/>
      <c r="IM156" s="96"/>
      <c r="IN156" s="96"/>
      <c r="IO156" s="96"/>
      <c r="IP156" s="96"/>
      <c r="IQ156" s="96"/>
      <c r="IR156" s="96"/>
      <c r="IS156" s="96"/>
      <c r="IT156" s="96"/>
      <c r="IU156" s="96"/>
      <c r="IV156" s="96"/>
    </row>
    <row r="157" customFormat="false" ht="34.3" hidden="false" customHeight="true" outlineLevel="0" collapsed="false">
      <c r="A157" s="33"/>
      <c r="B157" s="33"/>
      <c r="C157" s="49"/>
      <c r="D157" s="33"/>
      <c r="E157" s="33"/>
      <c r="F157" s="36"/>
      <c r="G157" s="24" t="s">
        <v>28</v>
      </c>
      <c r="H157" s="50" t="s">
        <v>40</v>
      </c>
      <c r="I157" s="50"/>
      <c r="J157" s="50"/>
      <c r="K157" s="25"/>
      <c r="L157" s="26" t="s">
        <v>41</v>
      </c>
      <c r="M157" s="27"/>
      <c r="N157" s="51"/>
      <c r="O157" s="26" t="s">
        <v>42</v>
      </c>
      <c r="P157" s="52"/>
      <c r="Q157" s="51"/>
      <c r="R157" s="26" t="s">
        <v>43</v>
      </c>
      <c r="S157" s="52"/>
      <c r="T157" s="50"/>
      <c r="U157" s="50"/>
      <c r="V157" s="50"/>
      <c r="W157" s="28"/>
      <c r="X157" s="26"/>
      <c r="Y157" s="53"/>
      <c r="Z157" s="28"/>
      <c r="AA157" s="26"/>
      <c r="AB157" s="53"/>
      <c r="AC157" s="25"/>
      <c r="AD157" s="26"/>
      <c r="AE157" s="27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96"/>
      <c r="EZ157" s="96"/>
      <c r="FA157" s="96"/>
      <c r="FB157" s="96"/>
      <c r="FC157" s="96"/>
      <c r="FD157" s="96"/>
      <c r="FE157" s="96"/>
      <c r="FF157" s="96"/>
      <c r="FG157" s="96"/>
      <c r="FH157" s="96"/>
      <c r="FI157" s="96"/>
      <c r="FJ157" s="96"/>
      <c r="FK157" s="96"/>
      <c r="FL157" s="96"/>
      <c r="FM157" s="96"/>
      <c r="FN157" s="96"/>
      <c r="FO157" s="96"/>
      <c r="FP157" s="96"/>
      <c r="FQ157" s="96"/>
      <c r="FR157" s="96"/>
      <c r="FS157" s="96"/>
      <c r="FT157" s="96"/>
      <c r="FU157" s="96"/>
      <c r="FV157" s="96"/>
      <c r="FW157" s="96"/>
      <c r="FX157" s="96"/>
      <c r="FY157" s="96"/>
      <c r="FZ157" s="96"/>
      <c r="GA157" s="96"/>
      <c r="GB157" s="96"/>
      <c r="GC157" s="96"/>
      <c r="GD157" s="96"/>
      <c r="GE157" s="96"/>
      <c r="GF157" s="96"/>
      <c r="GG157" s="96"/>
      <c r="GH157" s="96"/>
      <c r="GI157" s="96"/>
      <c r="GJ157" s="96"/>
      <c r="GK157" s="96"/>
      <c r="GL157" s="96"/>
      <c r="GM157" s="96"/>
      <c r="GN157" s="96"/>
      <c r="GO157" s="96"/>
      <c r="GP157" s="96"/>
      <c r="GQ157" s="96"/>
      <c r="GR157" s="96"/>
      <c r="GS157" s="96"/>
      <c r="GT157" s="96"/>
      <c r="GU157" s="96"/>
      <c r="GV157" s="96"/>
      <c r="GW157" s="96"/>
      <c r="GX157" s="96"/>
      <c r="GY157" s="96"/>
      <c r="GZ157" s="96"/>
      <c r="HA157" s="96"/>
      <c r="HB157" s="96"/>
      <c r="HC157" s="96"/>
      <c r="HD157" s="96"/>
      <c r="HE157" s="96"/>
      <c r="HF157" s="96"/>
      <c r="HG157" s="96"/>
      <c r="HH157" s="96"/>
      <c r="HI157" s="96"/>
      <c r="HJ157" s="96"/>
      <c r="HK157" s="96"/>
      <c r="HL157" s="96"/>
      <c r="HM157" s="96"/>
      <c r="HN157" s="96"/>
      <c r="HO157" s="96"/>
      <c r="HP157" s="96"/>
      <c r="HQ157" s="96"/>
      <c r="HR157" s="96"/>
      <c r="HS157" s="96"/>
      <c r="HT157" s="96"/>
      <c r="HU157" s="96"/>
      <c r="HV157" s="96"/>
      <c r="HW157" s="96"/>
      <c r="HX157" s="96"/>
      <c r="HY157" s="96"/>
      <c r="HZ157" s="96"/>
      <c r="IA157" s="96"/>
      <c r="IB157" s="96"/>
      <c r="IC157" s="96"/>
      <c r="ID157" s="96"/>
      <c r="IE157" s="96"/>
      <c r="IF157" s="96"/>
      <c r="IG157" s="96"/>
      <c r="IH157" s="96"/>
      <c r="II157" s="96"/>
      <c r="IJ157" s="96"/>
      <c r="IK157" s="96"/>
      <c r="IL157" s="96"/>
      <c r="IM157" s="96"/>
      <c r="IN157" s="96"/>
      <c r="IO157" s="96"/>
      <c r="IP157" s="96"/>
      <c r="IQ157" s="96"/>
      <c r="IR157" s="96"/>
      <c r="IS157" s="96"/>
      <c r="IT157" s="96"/>
      <c r="IU157" s="96"/>
      <c r="IV157" s="96"/>
    </row>
    <row r="158" customFormat="false" ht="34.3" hidden="false" customHeight="true" outlineLevel="0" collapsed="false">
      <c r="A158" s="33"/>
      <c r="B158" s="33"/>
      <c r="C158" s="49"/>
      <c r="D158" s="33"/>
      <c r="E158" s="33"/>
      <c r="F158" s="36"/>
      <c r="G158" s="24" t="s">
        <v>60</v>
      </c>
      <c r="H158" s="103" t="n">
        <v>47072</v>
      </c>
      <c r="I158" s="104" t="s">
        <v>39</v>
      </c>
      <c r="J158" s="105" t="n">
        <v>20640</v>
      </c>
      <c r="K158" s="139" t="s">
        <v>216</v>
      </c>
      <c r="L158" s="41"/>
      <c r="M158" s="46"/>
      <c r="N158" s="45" t="n">
        <v>265.31</v>
      </c>
      <c r="O158" s="41" t="s">
        <v>39</v>
      </c>
      <c r="P158" s="46" t="n">
        <v>51.11</v>
      </c>
      <c r="Q158" s="40" t="n">
        <v>45140</v>
      </c>
      <c r="R158" s="100" t="s">
        <v>39</v>
      </c>
      <c r="S158" s="42" t="n">
        <v>1106</v>
      </c>
      <c r="T158" s="106"/>
      <c r="U158" s="107"/>
      <c r="V158" s="108"/>
      <c r="W158" s="45"/>
      <c r="X158" s="41"/>
      <c r="Y158" s="46"/>
      <c r="Z158" s="45"/>
      <c r="AA158" s="41"/>
      <c r="AB158" s="46"/>
      <c r="AC158" s="47"/>
      <c r="AD158" s="41"/>
      <c r="AE158" s="48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96"/>
      <c r="EZ158" s="96"/>
      <c r="FA158" s="96"/>
      <c r="FB158" s="96"/>
      <c r="FC158" s="96"/>
      <c r="FD158" s="96"/>
      <c r="FE158" s="96"/>
      <c r="FF158" s="96"/>
      <c r="FG158" s="96"/>
      <c r="FH158" s="96"/>
      <c r="FI158" s="96"/>
      <c r="FJ158" s="96"/>
      <c r="FK158" s="96"/>
      <c r="FL158" s="96"/>
      <c r="FM158" s="96"/>
      <c r="FN158" s="96"/>
      <c r="FO158" s="96"/>
      <c r="FP158" s="96"/>
      <c r="FQ158" s="96"/>
      <c r="FR158" s="96"/>
      <c r="FS158" s="96"/>
      <c r="FT158" s="96"/>
      <c r="FU158" s="96"/>
      <c r="FV158" s="96"/>
      <c r="FW158" s="96"/>
      <c r="FX158" s="96"/>
      <c r="FY158" s="96"/>
      <c r="FZ158" s="96"/>
      <c r="GA158" s="96"/>
      <c r="GB158" s="96"/>
      <c r="GC158" s="96"/>
      <c r="GD158" s="96"/>
      <c r="GE158" s="96"/>
      <c r="GF158" s="96"/>
      <c r="GG158" s="96"/>
      <c r="GH158" s="96"/>
      <c r="GI158" s="96"/>
      <c r="GJ158" s="96"/>
      <c r="GK158" s="96"/>
      <c r="GL158" s="96"/>
      <c r="GM158" s="96"/>
      <c r="GN158" s="96"/>
      <c r="GO158" s="96"/>
      <c r="GP158" s="96"/>
      <c r="GQ158" s="96"/>
      <c r="GR158" s="96"/>
      <c r="GS158" s="96"/>
      <c r="GT158" s="96"/>
      <c r="GU158" s="96"/>
      <c r="GV158" s="96"/>
      <c r="GW158" s="96"/>
      <c r="GX158" s="96"/>
      <c r="GY158" s="96"/>
      <c r="GZ158" s="96"/>
      <c r="HA158" s="96"/>
      <c r="HB158" s="96"/>
      <c r="HC158" s="96"/>
      <c r="HD158" s="96"/>
      <c r="HE158" s="96"/>
      <c r="HF158" s="96"/>
      <c r="HG158" s="96"/>
      <c r="HH158" s="96"/>
      <c r="HI158" s="96"/>
      <c r="HJ158" s="96"/>
      <c r="HK158" s="96"/>
      <c r="HL158" s="96"/>
      <c r="HM158" s="96"/>
      <c r="HN158" s="96"/>
      <c r="HO158" s="96"/>
      <c r="HP158" s="96"/>
      <c r="HQ158" s="96"/>
      <c r="HR158" s="96"/>
      <c r="HS158" s="96"/>
      <c r="HT158" s="96"/>
      <c r="HU158" s="96"/>
      <c r="HV158" s="96"/>
      <c r="HW158" s="96"/>
      <c r="HX158" s="96"/>
      <c r="HY158" s="96"/>
      <c r="HZ158" s="96"/>
      <c r="IA158" s="96"/>
      <c r="IB158" s="96"/>
      <c r="IC158" s="96"/>
      <c r="ID158" s="96"/>
      <c r="IE158" s="96"/>
      <c r="IF158" s="96"/>
      <c r="IG158" s="96"/>
      <c r="IH158" s="96"/>
      <c r="II158" s="96"/>
      <c r="IJ158" s="96"/>
      <c r="IK158" s="96"/>
      <c r="IL158" s="96"/>
      <c r="IM158" s="96"/>
      <c r="IN158" s="96"/>
      <c r="IO158" s="96"/>
      <c r="IP158" s="96"/>
      <c r="IQ158" s="96"/>
      <c r="IR158" s="96"/>
      <c r="IS158" s="96"/>
      <c r="IT158" s="96"/>
      <c r="IU158" s="96"/>
      <c r="IV158" s="96"/>
    </row>
    <row r="159" customFormat="false" ht="34.3" hidden="false" customHeight="true" outlineLevel="0" collapsed="false">
      <c r="A159" s="57"/>
      <c r="B159" s="57"/>
      <c r="C159" s="58"/>
      <c r="D159" s="57"/>
      <c r="E159" s="57"/>
      <c r="F159" s="59"/>
      <c r="G159" s="24" t="s">
        <v>64</v>
      </c>
      <c r="H159" s="101" t="str">
        <f aca="false">ROUND(H158*81/1000,2)&amp;" ppb"</f>
        <v>3812.83 ppb</v>
      </c>
      <c r="I159" s="41" t="s">
        <v>39</v>
      </c>
      <c r="J159" s="102" t="str">
        <f aca="false">ROUND(J158*81/1000,2)&amp;" ppb"</f>
        <v>1671.84 ppb</v>
      </c>
      <c r="K159" s="60"/>
      <c r="L159" s="56"/>
      <c r="M159" s="61"/>
      <c r="N159" s="37"/>
      <c r="O159" s="41"/>
      <c r="P159" s="39"/>
      <c r="Q159" s="101" t="str">
        <f aca="false">ROUND(Q158*246/1000,2)&amp;" ppb"</f>
        <v>11104.44 ppb</v>
      </c>
      <c r="R159" s="41" t="s">
        <v>39</v>
      </c>
      <c r="S159" s="102" t="str">
        <f aca="false">ROUND(S158*246/1000,2)&amp;" ppb"</f>
        <v>272.08 ppb</v>
      </c>
      <c r="T159" s="40"/>
      <c r="U159" s="56"/>
      <c r="V159" s="42"/>
      <c r="W159" s="45"/>
      <c r="X159" s="41"/>
      <c r="Y159" s="46"/>
      <c r="Z159" s="45"/>
      <c r="AA159" s="41"/>
      <c r="AB159" s="46"/>
      <c r="AC159" s="47"/>
      <c r="AD159" s="41"/>
      <c r="AE159" s="48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  <c r="GQ159" s="96"/>
      <c r="GR159" s="96"/>
      <c r="GS159" s="96"/>
      <c r="GT159" s="96"/>
      <c r="GU159" s="96"/>
      <c r="GV159" s="96"/>
      <c r="GW159" s="96"/>
      <c r="GX159" s="96"/>
      <c r="GY159" s="96"/>
      <c r="GZ159" s="96"/>
      <c r="HA159" s="96"/>
      <c r="HB159" s="96"/>
      <c r="HC159" s="96"/>
      <c r="HD159" s="96"/>
      <c r="HE159" s="96"/>
      <c r="HF159" s="96"/>
      <c r="HG159" s="96"/>
      <c r="HH159" s="96"/>
      <c r="HI159" s="96"/>
      <c r="HJ159" s="96"/>
      <c r="HK159" s="96"/>
      <c r="HL159" s="96"/>
      <c r="HM159" s="96"/>
      <c r="HN159" s="96"/>
      <c r="HO159" s="96"/>
      <c r="HP159" s="96"/>
      <c r="HQ159" s="96"/>
      <c r="HR159" s="96"/>
      <c r="HS159" s="96"/>
      <c r="HT159" s="96"/>
      <c r="HU159" s="96"/>
      <c r="HV159" s="96"/>
      <c r="HW159" s="96"/>
      <c r="HX159" s="96"/>
      <c r="HY159" s="96"/>
      <c r="HZ159" s="96"/>
      <c r="IA159" s="96"/>
      <c r="IB159" s="96"/>
      <c r="IC159" s="96"/>
      <c r="ID159" s="96"/>
      <c r="IE159" s="96"/>
      <c r="IF159" s="96"/>
      <c r="IG159" s="96"/>
      <c r="IH159" s="96"/>
      <c r="II159" s="96"/>
      <c r="IJ159" s="96"/>
      <c r="IK159" s="96"/>
      <c r="IL159" s="96"/>
      <c r="IM159" s="96"/>
      <c r="IN159" s="96"/>
      <c r="IO159" s="96"/>
      <c r="IP159" s="96"/>
      <c r="IQ159" s="96"/>
      <c r="IR159" s="96"/>
      <c r="IS159" s="96"/>
      <c r="IT159" s="96"/>
      <c r="IU159" s="96"/>
      <c r="IV159" s="96"/>
    </row>
    <row r="160" customFormat="false" ht="42.4" hidden="false" customHeight="true" outlineLevel="0" collapsed="false">
      <c r="A160" s="109" t="s">
        <v>217</v>
      </c>
      <c r="B160" s="62" t="s">
        <v>218</v>
      </c>
      <c r="C160" s="110" t="s">
        <v>219</v>
      </c>
      <c r="D160" s="63" t="n">
        <v>2.687</v>
      </c>
      <c r="E160" s="64" t="s">
        <v>220</v>
      </c>
      <c r="F160" s="65" t="n">
        <v>44467</v>
      </c>
      <c r="G160" s="66" t="s">
        <v>28</v>
      </c>
      <c r="H160" s="25"/>
      <c r="I160" s="26" t="s">
        <v>29</v>
      </c>
      <c r="J160" s="27"/>
      <c r="K160" s="25"/>
      <c r="L160" s="26" t="s">
        <v>30</v>
      </c>
      <c r="M160" s="27"/>
      <c r="N160" s="25"/>
      <c r="O160" s="26" t="s">
        <v>31</v>
      </c>
      <c r="P160" s="27"/>
      <c r="Q160" s="25"/>
      <c r="R160" s="26" t="s">
        <v>32</v>
      </c>
      <c r="S160" s="27"/>
      <c r="T160" s="28"/>
      <c r="U160" s="26" t="s">
        <v>33</v>
      </c>
      <c r="V160" s="27"/>
      <c r="W160" s="25"/>
      <c r="X160" s="26" t="s">
        <v>34</v>
      </c>
      <c r="Y160" s="27"/>
      <c r="Z160" s="25"/>
      <c r="AA160" s="26" t="s">
        <v>35</v>
      </c>
      <c r="AB160" s="27"/>
      <c r="AC160" s="32" t="s">
        <v>36</v>
      </c>
      <c r="AD160" s="32"/>
      <c r="AE160" s="32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96"/>
      <c r="EZ160" s="96"/>
      <c r="FA160" s="96"/>
      <c r="FB160" s="96"/>
      <c r="FC160" s="96"/>
      <c r="FD160" s="96"/>
      <c r="FE160" s="96"/>
      <c r="FF160" s="96"/>
      <c r="FG160" s="96"/>
      <c r="FH160" s="96"/>
      <c r="FI160" s="96"/>
      <c r="FJ160" s="96"/>
      <c r="FK160" s="96"/>
      <c r="FL160" s="96"/>
      <c r="FM160" s="96"/>
      <c r="FN160" s="96"/>
      <c r="FO160" s="96"/>
      <c r="FP160" s="96"/>
      <c r="FQ160" s="96"/>
      <c r="FR160" s="96"/>
      <c r="FS160" s="96"/>
      <c r="FT160" s="96"/>
      <c r="FU160" s="96"/>
      <c r="FV160" s="96"/>
      <c r="FW160" s="96"/>
      <c r="FX160" s="96"/>
      <c r="FY160" s="96"/>
      <c r="FZ160" s="96"/>
      <c r="GA160" s="96"/>
      <c r="GB160" s="96"/>
      <c r="GC160" s="96"/>
      <c r="GD160" s="96"/>
      <c r="GE160" s="96"/>
      <c r="GF160" s="96"/>
      <c r="GG160" s="96"/>
      <c r="GH160" s="96"/>
      <c r="GI160" s="96"/>
      <c r="GJ160" s="96"/>
      <c r="GK160" s="96"/>
      <c r="GL160" s="96"/>
      <c r="GM160" s="96"/>
      <c r="GN160" s="96"/>
      <c r="GO160" s="96"/>
      <c r="GP160" s="96"/>
      <c r="GQ160" s="96"/>
      <c r="GR160" s="96"/>
      <c r="GS160" s="96"/>
      <c r="GT160" s="96"/>
      <c r="GU160" s="96"/>
      <c r="GV160" s="96"/>
      <c r="GW160" s="96"/>
      <c r="GX160" s="96"/>
      <c r="GY160" s="96"/>
      <c r="GZ160" s="96"/>
      <c r="HA160" s="96"/>
      <c r="HB160" s="96"/>
      <c r="HC160" s="96"/>
      <c r="HD160" s="96"/>
      <c r="HE160" s="96"/>
      <c r="HF160" s="96"/>
      <c r="HG160" s="96"/>
      <c r="HH160" s="96"/>
      <c r="HI160" s="96"/>
      <c r="HJ160" s="96"/>
      <c r="HK160" s="96"/>
      <c r="HL160" s="96"/>
      <c r="HM160" s="96"/>
      <c r="HN160" s="96"/>
      <c r="HO160" s="96"/>
      <c r="HP160" s="96"/>
      <c r="HQ160" s="96"/>
      <c r="HR160" s="96"/>
      <c r="HS160" s="96"/>
      <c r="HT160" s="96"/>
      <c r="HU160" s="96"/>
      <c r="HV160" s="96"/>
      <c r="HW160" s="96"/>
      <c r="HX160" s="96"/>
      <c r="HY160" s="96"/>
      <c r="HZ160" s="96"/>
      <c r="IA160" s="96"/>
      <c r="IB160" s="96"/>
      <c r="IC160" s="96"/>
      <c r="ID160" s="96"/>
      <c r="IE160" s="96"/>
      <c r="IF160" s="96"/>
      <c r="IG160" s="96"/>
      <c r="IH160" s="96"/>
      <c r="II160" s="96"/>
      <c r="IJ160" s="96"/>
      <c r="IK160" s="96"/>
      <c r="IL160" s="96"/>
      <c r="IM160" s="96"/>
      <c r="IN160" s="96"/>
      <c r="IO160" s="96"/>
      <c r="IP160" s="96"/>
      <c r="IQ160" s="96"/>
      <c r="IR160" s="96"/>
      <c r="IS160" s="96"/>
      <c r="IT160" s="96"/>
      <c r="IU160" s="96"/>
      <c r="IV160" s="96"/>
    </row>
    <row r="161" customFormat="false" ht="39.8" hidden="false" customHeight="true" outlineLevel="0" collapsed="false">
      <c r="A161" s="67" t="s">
        <v>221</v>
      </c>
      <c r="B161" s="67" t="s">
        <v>222</v>
      </c>
      <c r="C161" s="68"/>
      <c r="D161" s="69"/>
      <c r="E161" s="69"/>
      <c r="F161" s="70" t="n">
        <v>44470</v>
      </c>
      <c r="G161" s="66" t="s">
        <v>60</v>
      </c>
      <c r="H161" s="74" t="n">
        <v>1900</v>
      </c>
      <c r="I161" s="75" t="s">
        <v>39</v>
      </c>
      <c r="J161" s="76" t="n">
        <v>71.19</v>
      </c>
      <c r="K161" s="74" t="n">
        <v>3455</v>
      </c>
      <c r="L161" s="75" t="s">
        <v>39</v>
      </c>
      <c r="M161" s="76" t="n">
        <v>452.3</v>
      </c>
      <c r="N161" s="74" t="n">
        <v>96.1</v>
      </c>
      <c r="O161" s="75" t="s">
        <v>39</v>
      </c>
      <c r="P161" s="76" t="n">
        <v>11.18</v>
      </c>
      <c r="Q161" s="74" t="n">
        <v>826.3</v>
      </c>
      <c r="R161" s="75" t="s">
        <v>39</v>
      </c>
      <c r="S161" s="76" t="n">
        <v>50.13</v>
      </c>
      <c r="T161" s="74" t="n">
        <v>31487</v>
      </c>
      <c r="U161" s="75" t="s">
        <v>39</v>
      </c>
      <c r="V161" s="76" t="n">
        <v>1895</v>
      </c>
      <c r="W161" s="86" t="s">
        <v>223</v>
      </c>
      <c r="X161" s="77"/>
      <c r="Y161" s="76"/>
      <c r="Z161" s="78" t="s">
        <v>224</v>
      </c>
      <c r="AA161" s="72"/>
      <c r="AB161" s="73"/>
      <c r="AC161" s="79"/>
      <c r="AD161" s="79"/>
      <c r="AE161" s="79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96"/>
      <c r="EZ161" s="96"/>
      <c r="FA161" s="96"/>
      <c r="FB161" s="96"/>
      <c r="FC161" s="96"/>
      <c r="FD161" s="96"/>
      <c r="FE161" s="96"/>
      <c r="FF161" s="96"/>
      <c r="FG161" s="96"/>
      <c r="FH161" s="96"/>
      <c r="FI161" s="96"/>
      <c r="FJ161" s="96"/>
      <c r="FK161" s="96"/>
      <c r="FL161" s="96"/>
      <c r="FM161" s="96"/>
      <c r="FN161" s="96"/>
      <c r="FO161" s="96"/>
      <c r="FP161" s="96"/>
      <c r="FQ161" s="96"/>
      <c r="FR161" s="96"/>
      <c r="FS161" s="96"/>
      <c r="FT161" s="96"/>
      <c r="FU161" s="96"/>
      <c r="FV161" s="96"/>
      <c r="FW161" s="96"/>
      <c r="FX161" s="96"/>
      <c r="FY161" s="96"/>
      <c r="FZ161" s="96"/>
      <c r="GA161" s="96"/>
      <c r="GB161" s="96"/>
      <c r="GC161" s="96"/>
      <c r="GD161" s="96"/>
      <c r="GE161" s="96"/>
      <c r="GF161" s="96"/>
      <c r="GG161" s="96"/>
      <c r="GH161" s="96"/>
      <c r="GI161" s="96"/>
      <c r="GJ161" s="96"/>
      <c r="GK161" s="96"/>
      <c r="GL161" s="96"/>
      <c r="GM161" s="96"/>
      <c r="GN161" s="96"/>
      <c r="GO161" s="96"/>
      <c r="GP161" s="96"/>
      <c r="GQ161" s="96"/>
      <c r="GR161" s="96"/>
      <c r="GS161" s="96"/>
      <c r="GT161" s="96"/>
      <c r="GU161" s="96"/>
      <c r="GV161" s="96"/>
      <c r="GW161" s="96"/>
      <c r="GX161" s="96"/>
      <c r="GY161" s="96"/>
      <c r="GZ161" s="96"/>
      <c r="HA161" s="96"/>
      <c r="HB161" s="96"/>
      <c r="HC161" s="96"/>
      <c r="HD161" s="96"/>
      <c r="HE161" s="96"/>
      <c r="HF161" s="96"/>
      <c r="HG161" s="96"/>
      <c r="HH161" s="96"/>
      <c r="HI161" s="96"/>
      <c r="HJ161" s="96"/>
      <c r="HK161" s="96"/>
      <c r="HL161" s="96"/>
      <c r="HM161" s="96"/>
      <c r="HN161" s="96"/>
      <c r="HO161" s="96"/>
      <c r="HP161" s="96"/>
      <c r="HQ161" s="96"/>
      <c r="HR161" s="96"/>
      <c r="HS161" s="96"/>
      <c r="HT161" s="96"/>
      <c r="HU161" s="96"/>
      <c r="HV161" s="96"/>
      <c r="HW161" s="96"/>
      <c r="HX161" s="96"/>
      <c r="HY161" s="96"/>
      <c r="HZ161" s="96"/>
      <c r="IA161" s="96"/>
      <c r="IB161" s="96"/>
      <c r="IC161" s="96"/>
      <c r="ID161" s="96"/>
      <c r="IE161" s="96"/>
      <c r="IF161" s="96"/>
      <c r="IG161" s="96"/>
      <c r="IH161" s="96"/>
      <c r="II161" s="96"/>
      <c r="IJ161" s="96"/>
      <c r="IK161" s="96"/>
      <c r="IL161" s="96"/>
      <c r="IM161" s="96"/>
      <c r="IN161" s="96"/>
      <c r="IO161" s="96"/>
      <c r="IP161" s="96"/>
      <c r="IQ161" s="96"/>
      <c r="IR161" s="96"/>
      <c r="IS161" s="96"/>
      <c r="IT161" s="96"/>
      <c r="IU161" s="96"/>
      <c r="IV161" s="96"/>
    </row>
    <row r="162" customFormat="false" ht="33.15" hidden="false" customHeight="true" outlineLevel="0" collapsed="false">
      <c r="A162" s="67"/>
      <c r="B162" s="67"/>
      <c r="C162" s="67"/>
      <c r="D162" s="67"/>
      <c r="E162" s="67"/>
      <c r="F162" s="70"/>
      <c r="G162" s="66" t="s">
        <v>64</v>
      </c>
      <c r="H162" s="111" t="str">
        <f aca="false">ROUND(H161*81/1000,2)&amp;" ppb"</f>
        <v>153.9 ppb</v>
      </c>
      <c r="I162" s="75" t="s">
        <v>39</v>
      </c>
      <c r="J162" s="112" t="str">
        <f aca="false">ROUND(J161*81/1000,2)&amp;" ppb"</f>
        <v>5.77 ppb</v>
      </c>
      <c r="K162" s="111" t="str">
        <f aca="false">ROUND(K161*81/1000,2)&amp;" ppb"</f>
        <v>279.86 ppb</v>
      </c>
      <c r="L162" s="75" t="s">
        <v>39</v>
      </c>
      <c r="M162" s="112" t="str">
        <f aca="false">ROUND(M161*81/1000,2)&amp;" ppb"</f>
        <v>36.64 ppb</v>
      </c>
      <c r="N162" s="111" t="str">
        <f aca="false">ROUND(N161*1760/1000,2)&amp;" ppb"</f>
        <v>169.14 ppb</v>
      </c>
      <c r="O162" s="75" t="s">
        <v>39</v>
      </c>
      <c r="P162" s="112" t="str">
        <f aca="false">ROUND(P161*1760/1000,2)&amp;" ppb"</f>
        <v>19.68 ppb</v>
      </c>
      <c r="Q162" s="111" t="str">
        <f aca="false">ROUND(Q161*246/1000,2)&amp;" ppb"</f>
        <v>203.27 ppb</v>
      </c>
      <c r="R162" s="75" t="s">
        <v>39</v>
      </c>
      <c r="S162" s="112" t="str">
        <f aca="false">ROUND(S161*246/1000,2)&amp;" ppb"</f>
        <v>12.33 ppb</v>
      </c>
      <c r="T162" s="111" t="str">
        <f aca="false">ROUND(T161*32300/1000000,2)&amp;" ppm"</f>
        <v>1017.03 ppm</v>
      </c>
      <c r="U162" s="75" t="s">
        <v>39</v>
      </c>
      <c r="V162" s="112" t="str">
        <f aca="false">ROUND(V161*32300/1000000,2)&amp;" ppm"</f>
        <v>61.21 ppm</v>
      </c>
      <c r="W162" s="111"/>
      <c r="X162" s="75"/>
      <c r="Y162" s="112"/>
      <c r="Z162" s="81"/>
      <c r="AA162" s="75"/>
      <c r="AB162" s="82"/>
      <c r="AC162" s="83"/>
      <c r="AD162" s="75"/>
      <c r="AE162" s="84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96"/>
      <c r="EZ162" s="96"/>
      <c r="FA162" s="96"/>
      <c r="FB162" s="96"/>
      <c r="FC162" s="96"/>
      <c r="FD162" s="96"/>
      <c r="FE162" s="96"/>
      <c r="FF162" s="96"/>
      <c r="FG162" s="96"/>
      <c r="FH162" s="96"/>
      <c r="FI162" s="96"/>
      <c r="FJ162" s="96"/>
      <c r="FK162" s="96"/>
      <c r="FL162" s="96"/>
      <c r="FM162" s="96"/>
      <c r="FN162" s="96"/>
      <c r="FO162" s="96"/>
      <c r="FP162" s="96"/>
      <c r="FQ162" s="96"/>
      <c r="FR162" s="96"/>
      <c r="FS162" s="96"/>
      <c r="FT162" s="96"/>
      <c r="FU162" s="96"/>
      <c r="FV162" s="96"/>
      <c r="FW162" s="96"/>
      <c r="FX162" s="96"/>
      <c r="FY162" s="96"/>
      <c r="FZ162" s="96"/>
      <c r="GA162" s="96"/>
      <c r="GB162" s="96"/>
      <c r="GC162" s="96"/>
      <c r="GD162" s="96"/>
      <c r="GE162" s="96"/>
      <c r="GF162" s="96"/>
      <c r="GG162" s="96"/>
      <c r="GH162" s="96"/>
      <c r="GI162" s="96"/>
      <c r="GJ162" s="96"/>
      <c r="GK162" s="96"/>
      <c r="GL162" s="96"/>
      <c r="GM162" s="96"/>
      <c r="GN162" s="96"/>
      <c r="GO162" s="96"/>
      <c r="GP162" s="96"/>
      <c r="GQ162" s="96"/>
      <c r="GR162" s="96"/>
      <c r="GS162" s="96"/>
      <c r="GT162" s="96"/>
      <c r="GU162" s="96"/>
      <c r="GV162" s="96"/>
      <c r="GW162" s="96"/>
      <c r="GX162" s="96"/>
      <c r="GY162" s="96"/>
      <c r="GZ162" s="96"/>
      <c r="HA162" s="96"/>
      <c r="HB162" s="96"/>
      <c r="HC162" s="96"/>
      <c r="HD162" s="96"/>
      <c r="HE162" s="96"/>
      <c r="HF162" s="96"/>
      <c r="HG162" s="96"/>
      <c r="HH162" s="96"/>
      <c r="HI162" s="96"/>
      <c r="HJ162" s="96"/>
      <c r="HK162" s="96"/>
      <c r="HL162" s="96"/>
      <c r="HM162" s="96"/>
      <c r="HN162" s="96"/>
      <c r="HO162" s="96"/>
      <c r="HP162" s="96"/>
      <c r="HQ162" s="96"/>
      <c r="HR162" s="96"/>
      <c r="HS162" s="96"/>
      <c r="HT162" s="96"/>
      <c r="HU162" s="96"/>
      <c r="HV162" s="96"/>
      <c r="HW162" s="96"/>
      <c r="HX162" s="96"/>
      <c r="HY162" s="96"/>
      <c r="HZ162" s="96"/>
      <c r="IA162" s="96"/>
      <c r="IB162" s="96"/>
      <c r="IC162" s="96"/>
      <c r="ID162" s="96"/>
      <c r="IE162" s="96"/>
      <c r="IF162" s="96"/>
      <c r="IG162" s="96"/>
      <c r="IH162" s="96"/>
      <c r="II162" s="96"/>
      <c r="IJ162" s="96"/>
      <c r="IK162" s="96"/>
      <c r="IL162" s="96"/>
      <c r="IM162" s="96"/>
      <c r="IN162" s="96"/>
      <c r="IO162" s="96"/>
      <c r="IP162" s="96"/>
      <c r="IQ162" s="96"/>
      <c r="IR162" s="96"/>
      <c r="IS162" s="96"/>
      <c r="IT162" s="96"/>
      <c r="IU162" s="96"/>
      <c r="IV162" s="96"/>
    </row>
    <row r="163" customFormat="false" ht="34.3" hidden="false" customHeight="true" outlineLevel="0" collapsed="false">
      <c r="A163" s="67"/>
      <c r="B163" s="67"/>
      <c r="C163" s="85"/>
      <c r="D163" s="67"/>
      <c r="E163" s="67"/>
      <c r="F163" s="70"/>
      <c r="G163" s="66" t="s">
        <v>28</v>
      </c>
      <c r="H163" s="50" t="s">
        <v>40</v>
      </c>
      <c r="I163" s="50"/>
      <c r="J163" s="50"/>
      <c r="K163" s="25"/>
      <c r="L163" s="26" t="s">
        <v>41</v>
      </c>
      <c r="M163" s="27"/>
      <c r="N163" s="51"/>
      <c r="O163" s="26" t="s">
        <v>42</v>
      </c>
      <c r="P163" s="52"/>
      <c r="Q163" s="51"/>
      <c r="R163" s="26" t="s">
        <v>43</v>
      </c>
      <c r="S163" s="52"/>
      <c r="T163" s="50"/>
      <c r="U163" s="50"/>
      <c r="V163" s="50"/>
      <c r="W163" s="28"/>
      <c r="X163" s="26"/>
      <c r="Y163" s="53"/>
      <c r="Z163" s="28"/>
      <c r="AA163" s="26"/>
      <c r="AB163" s="53"/>
      <c r="AC163" s="25"/>
      <c r="AD163" s="26"/>
      <c r="AE163" s="27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  <c r="FF163" s="96"/>
      <c r="FG163" s="96"/>
      <c r="FH163" s="96"/>
      <c r="FI163" s="96"/>
      <c r="FJ163" s="96"/>
      <c r="FK163" s="96"/>
      <c r="FL163" s="96"/>
      <c r="FM163" s="96"/>
      <c r="FN163" s="96"/>
      <c r="FO163" s="96"/>
      <c r="FP163" s="96"/>
      <c r="FQ163" s="96"/>
      <c r="FR163" s="96"/>
      <c r="FS163" s="96"/>
      <c r="FT163" s="96"/>
      <c r="FU163" s="96"/>
      <c r="FV163" s="96"/>
      <c r="FW163" s="96"/>
      <c r="FX163" s="96"/>
      <c r="FY163" s="96"/>
      <c r="FZ163" s="96"/>
      <c r="GA163" s="96"/>
      <c r="GB163" s="96"/>
      <c r="GC163" s="96"/>
      <c r="GD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  <c r="GQ163" s="96"/>
      <c r="GR163" s="96"/>
      <c r="GS163" s="96"/>
      <c r="GT163" s="96"/>
      <c r="GU163" s="96"/>
      <c r="GV163" s="96"/>
      <c r="GW163" s="96"/>
      <c r="GX163" s="96"/>
      <c r="GY163" s="96"/>
      <c r="GZ163" s="96"/>
      <c r="HA163" s="96"/>
      <c r="HB163" s="96"/>
      <c r="HC163" s="96"/>
      <c r="HD163" s="96"/>
      <c r="HE163" s="96"/>
      <c r="HF163" s="96"/>
      <c r="HG163" s="96"/>
      <c r="HH163" s="96"/>
      <c r="HI163" s="96"/>
      <c r="HJ163" s="96"/>
      <c r="HK163" s="96"/>
      <c r="HL163" s="96"/>
      <c r="HM163" s="96"/>
      <c r="HN163" s="96"/>
      <c r="HO163" s="96"/>
      <c r="HP163" s="96"/>
      <c r="HQ163" s="96"/>
      <c r="HR163" s="96"/>
      <c r="HS163" s="96"/>
      <c r="HT163" s="96"/>
      <c r="HU163" s="96"/>
      <c r="HV163" s="96"/>
      <c r="HW163" s="96"/>
      <c r="HX163" s="96"/>
      <c r="HY163" s="96"/>
      <c r="HZ163" s="96"/>
      <c r="IA163" s="96"/>
      <c r="IB163" s="96"/>
      <c r="IC163" s="96"/>
      <c r="ID163" s="96"/>
      <c r="IE163" s="96"/>
      <c r="IF163" s="96"/>
      <c r="IG163" s="96"/>
      <c r="IH163" s="96"/>
      <c r="II163" s="96"/>
      <c r="IJ163" s="96"/>
      <c r="IK163" s="96"/>
      <c r="IL163" s="96"/>
      <c r="IM163" s="96"/>
      <c r="IN163" s="96"/>
      <c r="IO163" s="96"/>
      <c r="IP163" s="96"/>
      <c r="IQ163" s="96"/>
      <c r="IR163" s="96"/>
      <c r="IS163" s="96"/>
      <c r="IT163" s="96"/>
      <c r="IU163" s="96"/>
      <c r="IV163" s="96"/>
    </row>
    <row r="164" customFormat="false" ht="34.3" hidden="false" customHeight="true" outlineLevel="0" collapsed="false">
      <c r="A164" s="67"/>
      <c r="B164" s="67"/>
      <c r="C164" s="85"/>
      <c r="D164" s="67"/>
      <c r="E164" s="67"/>
      <c r="F164" s="70"/>
      <c r="G164" s="66" t="s">
        <v>60</v>
      </c>
      <c r="H164" s="117" t="n">
        <v>2900.4</v>
      </c>
      <c r="I164" s="131" t="s">
        <v>39</v>
      </c>
      <c r="J164" s="122" t="n">
        <v>6592</v>
      </c>
      <c r="K164" s="86" t="s">
        <v>225</v>
      </c>
      <c r="L164" s="77"/>
      <c r="M164" s="76"/>
      <c r="N164" s="86" t="s">
        <v>226</v>
      </c>
      <c r="O164" s="77"/>
      <c r="P164" s="76"/>
      <c r="Q164" s="74" t="n">
        <v>846.4</v>
      </c>
      <c r="R164" s="77" t="s">
        <v>39</v>
      </c>
      <c r="S164" s="76" t="n">
        <v>72.66</v>
      </c>
      <c r="T164" s="117"/>
      <c r="U164" s="118"/>
      <c r="V164" s="119"/>
      <c r="W164" s="81"/>
      <c r="X164" s="75"/>
      <c r="Y164" s="82"/>
      <c r="Z164" s="81"/>
      <c r="AA164" s="75"/>
      <c r="AB164" s="82"/>
      <c r="AC164" s="83"/>
      <c r="AD164" s="75"/>
      <c r="AE164" s="84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  <c r="FF164" s="96"/>
      <c r="FG164" s="96"/>
      <c r="FH164" s="96"/>
      <c r="FI164" s="96"/>
      <c r="FJ164" s="96"/>
      <c r="FK164" s="96"/>
      <c r="FL164" s="96"/>
      <c r="FM164" s="96"/>
      <c r="FN164" s="96"/>
      <c r="FO164" s="96"/>
      <c r="FP164" s="96"/>
      <c r="FQ164" s="96"/>
      <c r="FR164" s="96"/>
      <c r="FS164" s="96"/>
      <c r="FT164" s="96"/>
      <c r="FU164" s="96"/>
      <c r="FV164" s="96"/>
      <c r="FW164" s="96"/>
      <c r="FX164" s="96"/>
      <c r="FY164" s="96"/>
      <c r="FZ164" s="96"/>
      <c r="GA164" s="96"/>
      <c r="GB164" s="96"/>
      <c r="GC164" s="96"/>
      <c r="GD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  <c r="GQ164" s="96"/>
      <c r="GR164" s="96"/>
      <c r="GS164" s="96"/>
      <c r="GT164" s="96"/>
      <c r="GU164" s="96"/>
      <c r="GV164" s="96"/>
      <c r="GW164" s="96"/>
      <c r="GX164" s="96"/>
      <c r="GY164" s="96"/>
      <c r="GZ164" s="96"/>
      <c r="HA164" s="96"/>
      <c r="HB164" s="96"/>
      <c r="HC164" s="96"/>
      <c r="HD164" s="96"/>
      <c r="HE164" s="96"/>
      <c r="HF164" s="96"/>
      <c r="HG164" s="96"/>
      <c r="HH164" s="96"/>
      <c r="HI164" s="96"/>
      <c r="HJ164" s="96"/>
      <c r="HK164" s="96"/>
      <c r="HL164" s="96"/>
      <c r="HM164" s="96"/>
      <c r="HN164" s="96"/>
      <c r="HO164" s="96"/>
      <c r="HP164" s="96"/>
      <c r="HQ164" s="96"/>
      <c r="HR164" s="96"/>
      <c r="HS164" s="96"/>
      <c r="HT164" s="96"/>
      <c r="HU164" s="96"/>
      <c r="HV164" s="96"/>
      <c r="HW164" s="96"/>
      <c r="HX164" s="96"/>
      <c r="HY164" s="96"/>
      <c r="HZ164" s="96"/>
      <c r="IA164" s="96"/>
      <c r="IB164" s="96"/>
      <c r="IC164" s="96"/>
      <c r="ID164" s="96"/>
      <c r="IE164" s="96"/>
      <c r="IF164" s="96"/>
      <c r="IG164" s="96"/>
      <c r="IH164" s="96"/>
      <c r="II164" s="96"/>
      <c r="IJ164" s="96"/>
      <c r="IK164" s="96"/>
      <c r="IL164" s="96"/>
      <c r="IM164" s="96"/>
      <c r="IN164" s="96"/>
      <c r="IO164" s="96"/>
      <c r="IP164" s="96"/>
      <c r="IQ164" s="96"/>
      <c r="IR164" s="96"/>
      <c r="IS164" s="96"/>
      <c r="IT164" s="96"/>
      <c r="IU164" s="96"/>
      <c r="IV164" s="96"/>
    </row>
    <row r="165" customFormat="false" ht="34.3" hidden="false" customHeight="true" outlineLevel="0" collapsed="false">
      <c r="A165" s="87"/>
      <c r="B165" s="87"/>
      <c r="C165" s="88"/>
      <c r="D165" s="87"/>
      <c r="E165" s="87"/>
      <c r="F165" s="89"/>
      <c r="G165" s="66" t="s">
        <v>64</v>
      </c>
      <c r="H165" s="111" t="str">
        <f aca="false">ROUND(H164*81/1000,2)&amp;" ppb"</f>
        <v>234.93 ppb</v>
      </c>
      <c r="I165" s="75" t="s">
        <v>39</v>
      </c>
      <c r="J165" s="112" t="str">
        <f aca="false">ROUND(J164*81/1000,2)&amp;" ppb"</f>
        <v>533.95 ppb</v>
      </c>
      <c r="K165" s="111"/>
      <c r="L165" s="75"/>
      <c r="M165" s="112"/>
      <c r="N165" s="111"/>
      <c r="O165" s="75"/>
      <c r="P165" s="112"/>
      <c r="Q165" s="111" t="str">
        <f aca="false">ROUND(Q164*246/1000,2)&amp;" ppb"</f>
        <v>208.21 ppb</v>
      </c>
      <c r="R165" s="75" t="s">
        <v>39</v>
      </c>
      <c r="S165" s="112" t="str">
        <f aca="false">ROUND(S164*246/1000,2)&amp;" ppb"</f>
        <v>17.87 ppb</v>
      </c>
      <c r="T165" s="74"/>
      <c r="U165" s="77"/>
      <c r="V165" s="76"/>
      <c r="W165" s="81"/>
      <c r="X165" s="75"/>
      <c r="Y165" s="82"/>
      <c r="Z165" s="81"/>
      <c r="AA165" s="75"/>
      <c r="AB165" s="82"/>
      <c r="AC165" s="83"/>
      <c r="AD165" s="75"/>
      <c r="AE165" s="84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  <c r="FF165" s="96"/>
      <c r="FG165" s="96"/>
      <c r="FH165" s="96"/>
      <c r="FI165" s="96"/>
      <c r="FJ165" s="96"/>
      <c r="FK165" s="96"/>
      <c r="FL165" s="96"/>
      <c r="FM165" s="96"/>
      <c r="FN165" s="96"/>
      <c r="FO165" s="96"/>
      <c r="FP165" s="96"/>
      <c r="FQ165" s="96"/>
      <c r="FR165" s="96"/>
      <c r="FS165" s="96"/>
      <c r="FT165" s="96"/>
      <c r="FU165" s="96"/>
      <c r="FV165" s="96"/>
      <c r="FW165" s="96"/>
      <c r="FX165" s="96"/>
      <c r="FY165" s="96"/>
      <c r="FZ165" s="96"/>
      <c r="GA165" s="96"/>
      <c r="GB165" s="96"/>
      <c r="GC165" s="96"/>
      <c r="GD165" s="96"/>
      <c r="GE165" s="96"/>
      <c r="GF165" s="96"/>
      <c r="GG165" s="96"/>
      <c r="GH165" s="96"/>
      <c r="GI165" s="96"/>
      <c r="GJ165" s="96"/>
      <c r="GK165" s="96"/>
      <c r="GL165" s="96"/>
      <c r="GM165" s="96"/>
      <c r="GN165" s="96"/>
      <c r="GO165" s="96"/>
      <c r="GP165" s="96"/>
      <c r="GQ165" s="96"/>
      <c r="GR165" s="96"/>
      <c r="GS165" s="96"/>
      <c r="GT165" s="96"/>
      <c r="GU165" s="96"/>
      <c r="GV165" s="96"/>
      <c r="GW165" s="96"/>
      <c r="GX165" s="96"/>
      <c r="GY165" s="96"/>
      <c r="GZ165" s="96"/>
      <c r="HA165" s="96"/>
      <c r="HB165" s="96"/>
      <c r="HC165" s="96"/>
      <c r="HD165" s="96"/>
      <c r="HE165" s="96"/>
      <c r="HF165" s="96"/>
      <c r="HG165" s="96"/>
      <c r="HH165" s="96"/>
      <c r="HI165" s="96"/>
      <c r="HJ165" s="96"/>
      <c r="HK165" s="96"/>
      <c r="HL165" s="96"/>
      <c r="HM165" s="96"/>
      <c r="HN165" s="96"/>
      <c r="HO165" s="96"/>
      <c r="HP165" s="96"/>
      <c r="HQ165" s="96"/>
      <c r="HR165" s="96"/>
      <c r="HS165" s="96"/>
      <c r="HT165" s="96"/>
      <c r="HU165" s="96"/>
      <c r="HV165" s="96"/>
      <c r="HW165" s="96"/>
      <c r="HX165" s="96"/>
      <c r="HY165" s="96"/>
      <c r="HZ165" s="96"/>
      <c r="IA165" s="96"/>
      <c r="IB165" s="96"/>
      <c r="IC165" s="96"/>
      <c r="ID165" s="96"/>
      <c r="IE165" s="96"/>
      <c r="IF165" s="96"/>
      <c r="IG165" s="96"/>
      <c r="IH165" s="96"/>
      <c r="II165" s="96"/>
      <c r="IJ165" s="96"/>
      <c r="IK165" s="96"/>
      <c r="IL165" s="96"/>
      <c r="IM165" s="96"/>
      <c r="IN165" s="96"/>
      <c r="IO165" s="96"/>
      <c r="IP165" s="96"/>
      <c r="IQ165" s="96"/>
      <c r="IR165" s="96"/>
      <c r="IS165" s="96"/>
      <c r="IT165" s="96"/>
      <c r="IU165" s="96"/>
      <c r="IV165" s="96"/>
    </row>
    <row r="166" customFormat="false" ht="42.4" hidden="false" customHeight="true" outlineLevel="0" collapsed="false">
      <c r="A166" s="97" t="s">
        <v>227</v>
      </c>
      <c r="B166" s="21" t="s">
        <v>218</v>
      </c>
      <c r="C166" s="98" t="s">
        <v>228</v>
      </c>
      <c r="D166" s="22" t="n">
        <v>6.909</v>
      </c>
      <c r="E166" s="124" t="s">
        <v>229</v>
      </c>
      <c r="F166" s="23" t="n">
        <v>44470</v>
      </c>
      <c r="G166" s="24" t="s">
        <v>28</v>
      </c>
      <c r="H166" s="25"/>
      <c r="I166" s="26" t="s">
        <v>29</v>
      </c>
      <c r="J166" s="27"/>
      <c r="K166" s="25"/>
      <c r="L166" s="26" t="s">
        <v>30</v>
      </c>
      <c r="M166" s="27"/>
      <c r="N166" s="25"/>
      <c r="O166" s="26" t="s">
        <v>31</v>
      </c>
      <c r="P166" s="27"/>
      <c r="Q166" s="25"/>
      <c r="R166" s="26" t="s">
        <v>32</v>
      </c>
      <c r="S166" s="27"/>
      <c r="T166" s="28"/>
      <c r="U166" s="26" t="s">
        <v>33</v>
      </c>
      <c r="V166" s="27"/>
      <c r="W166" s="25"/>
      <c r="X166" s="26" t="s">
        <v>34</v>
      </c>
      <c r="Y166" s="27"/>
      <c r="Z166" s="25"/>
      <c r="AA166" s="26" t="s">
        <v>35</v>
      </c>
      <c r="AB166" s="27"/>
      <c r="AC166" s="32" t="s">
        <v>36</v>
      </c>
      <c r="AD166" s="32"/>
      <c r="AE166" s="32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96"/>
      <c r="EZ166" s="96"/>
      <c r="FA166" s="96"/>
      <c r="FB166" s="96"/>
      <c r="FC166" s="96"/>
      <c r="FD166" s="96"/>
      <c r="FE166" s="96"/>
      <c r="FF166" s="96"/>
      <c r="FG166" s="96"/>
      <c r="FH166" s="96"/>
      <c r="FI166" s="96"/>
      <c r="FJ166" s="96"/>
      <c r="FK166" s="96"/>
      <c r="FL166" s="96"/>
      <c r="FM166" s="96"/>
      <c r="FN166" s="96"/>
      <c r="FO166" s="96"/>
      <c r="FP166" s="96"/>
      <c r="FQ166" s="96"/>
      <c r="FR166" s="96"/>
      <c r="FS166" s="96"/>
      <c r="FT166" s="96"/>
      <c r="FU166" s="96"/>
      <c r="FV166" s="96"/>
      <c r="FW166" s="96"/>
      <c r="FX166" s="96"/>
      <c r="FY166" s="96"/>
      <c r="FZ166" s="96"/>
      <c r="GA166" s="96"/>
      <c r="GB166" s="96"/>
      <c r="GC166" s="96"/>
      <c r="GD166" s="96"/>
      <c r="GE166" s="96"/>
      <c r="GF166" s="96"/>
      <c r="GG166" s="96"/>
      <c r="GH166" s="96"/>
      <c r="GI166" s="96"/>
      <c r="GJ166" s="96"/>
      <c r="GK166" s="96"/>
      <c r="GL166" s="96"/>
      <c r="GM166" s="96"/>
      <c r="GN166" s="96"/>
      <c r="GO166" s="96"/>
      <c r="GP166" s="96"/>
      <c r="GQ166" s="96"/>
      <c r="GR166" s="96"/>
      <c r="GS166" s="96"/>
      <c r="GT166" s="96"/>
      <c r="GU166" s="96"/>
      <c r="GV166" s="96"/>
      <c r="GW166" s="96"/>
      <c r="GX166" s="96"/>
      <c r="GY166" s="96"/>
      <c r="GZ166" s="96"/>
      <c r="HA166" s="96"/>
      <c r="HB166" s="96"/>
      <c r="HC166" s="96"/>
      <c r="HD166" s="96"/>
      <c r="HE166" s="96"/>
      <c r="HF166" s="96"/>
      <c r="HG166" s="96"/>
      <c r="HH166" s="96"/>
      <c r="HI166" s="96"/>
      <c r="HJ166" s="96"/>
      <c r="HK166" s="96"/>
      <c r="HL166" s="96"/>
      <c r="HM166" s="96"/>
      <c r="HN166" s="96"/>
      <c r="HO166" s="96"/>
      <c r="HP166" s="96"/>
      <c r="HQ166" s="96"/>
      <c r="HR166" s="96"/>
      <c r="HS166" s="96"/>
      <c r="HT166" s="96"/>
      <c r="HU166" s="96"/>
      <c r="HV166" s="96"/>
      <c r="HW166" s="96"/>
      <c r="HX166" s="96"/>
      <c r="HY166" s="96"/>
      <c r="HZ166" s="96"/>
      <c r="IA166" s="96"/>
      <c r="IB166" s="96"/>
      <c r="IC166" s="96"/>
      <c r="ID166" s="96"/>
      <c r="IE166" s="96"/>
      <c r="IF166" s="96"/>
      <c r="IG166" s="96"/>
      <c r="IH166" s="96"/>
      <c r="II166" s="96"/>
      <c r="IJ166" s="96"/>
      <c r="IK166" s="96"/>
      <c r="IL166" s="96"/>
      <c r="IM166" s="96"/>
      <c r="IN166" s="96"/>
      <c r="IO166" s="96"/>
      <c r="IP166" s="96"/>
      <c r="IQ166" s="96"/>
      <c r="IR166" s="96"/>
      <c r="IS166" s="96"/>
      <c r="IT166" s="96"/>
      <c r="IU166" s="96"/>
      <c r="IV166" s="96"/>
    </row>
    <row r="167" customFormat="false" ht="39.8" hidden="false" customHeight="true" outlineLevel="0" collapsed="false">
      <c r="A167" s="33" t="s">
        <v>230</v>
      </c>
      <c r="B167" s="33" t="s">
        <v>231</v>
      </c>
      <c r="C167" s="34"/>
      <c r="D167" s="35"/>
      <c r="E167" s="35"/>
      <c r="F167" s="36" t="n">
        <v>44477</v>
      </c>
      <c r="G167" s="24" t="s">
        <v>60</v>
      </c>
      <c r="H167" s="40" t="n">
        <v>2769</v>
      </c>
      <c r="I167" s="41" t="s">
        <v>39</v>
      </c>
      <c r="J167" s="42" t="n">
        <v>74.44</v>
      </c>
      <c r="K167" s="40" t="n">
        <v>5592</v>
      </c>
      <c r="L167" s="41" t="s">
        <v>39</v>
      </c>
      <c r="M167" s="42" t="n">
        <v>470.3</v>
      </c>
      <c r="N167" s="40" t="n">
        <v>141.7</v>
      </c>
      <c r="O167" s="41" t="s">
        <v>39</v>
      </c>
      <c r="P167" s="42" t="n">
        <v>9.369</v>
      </c>
      <c r="Q167" s="40" t="n">
        <v>2170</v>
      </c>
      <c r="R167" s="41" t="s">
        <v>39</v>
      </c>
      <c r="S167" s="42" t="n">
        <v>71.84</v>
      </c>
      <c r="T167" s="40" t="n">
        <v>18133</v>
      </c>
      <c r="U167" s="41" t="s">
        <v>39</v>
      </c>
      <c r="V167" s="42" t="n">
        <v>1031</v>
      </c>
      <c r="W167" s="139" t="s">
        <v>232</v>
      </c>
      <c r="X167" s="41"/>
      <c r="Y167" s="46"/>
      <c r="Z167" s="40" t="n">
        <v>13.4</v>
      </c>
      <c r="AA167" s="100" t="s">
        <v>39</v>
      </c>
      <c r="AB167" s="42" t="n">
        <v>8.864</v>
      </c>
      <c r="AC167" s="43"/>
      <c r="AD167" s="43"/>
      <c r="AE167" s="43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  <c r="FF167" s="96"/>
      <c r="FG167" s="96"/>
      <c r="FH167" s="96"/>
      <c r="FI167" s="96"/>
      <c r="FJ167" s="96"/>
      <c r="FK167" s="96"/>
      <c r="FL167" s="96"/>
      <c r="FM167" s="96"/>
      <c r="FN167" s="96"/>
      <c r="FO167" s="96"/>
      <c r="FP167" s="96"/>
      <c r="FQ167" s="96"/>
      <c r="FR167" s="96"/>
      <c r="FS167" s="96"/>
      <c r="FT167" s="96"/>
      <c r="FU167" s="96"/>
      <c r="FV167" s="96"/>
      <c r="FW167" s="96"/>
      <c r="FX167" s="96"/>
      <c r="FY167" s="96"/>
      <c r="FZ167" s="96"/>
      <c r="GA167" s="96"/>
      <c r="GB167" s="96"/>
      <c r="GC167" s="96"/>
      <c r="GD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  <c r="GQ167" s="96"/>
      <c r="GR167" s="96"/>
      <c r="GS167" s="96"/>
      <c r="GT167" s="96"/>
      <c r="GU167" s="96"/>
      <c r="GV167" s="96"/>
      <c r="GW167" s="96"/>
      <c r="GX167" s="96"/>
      <c r="GY167" s="96"/>
      <c r="GZ167" s="96"/>
      <c r="HA167" s="96"/>
      <c r="HB167" s="96"/>
      <c r="HC167" s="96"/>
      <c r="HD167" s="96"/>
      <c r="HE167" s="96"/>
      <c r="HF167" s="96"/>
      <c r="HG167" s="96"/>
      <c r="HH167" s="96"/>
      <c r="HI167" s="96"/>
      <c r="HJ167" s="96"/>
      <c r="HK167" s="96"/>
      <c r="HL167" s="96"/>
      <c r="HM167" s="96"/>
      <c r="HN167" s="96"/>
      <c r="HO167" s="96"/>
      <c r="HP167" s="96"/>
      <c r="HQ167" s="96"/>
      <c r="HR167" s="96"/>
      <c r="HS167" s="96"/>
      <c r="HT167" s="96"/>
      <c r="HU167" s="96"/>
      <c r="HV167" s="96"/>
      <c r="HW167" s="96"/>
      <c r="HX167" s="96"/>
      <c r="HY167" s="96"/>
      <c r="HZ167" s="96"/>
      <c r="IA167" s="96"/>
      <c r="IB167" s="96"/>
      <c r="IC167" s="96"/>
      <c r="ID167" s="96"/>
      <c r="IE167" s="96"/>
      <c r="IF167" s="96"/>
      <c r="IG167" s="96"/>
      <c r="IH167" s="96"/>
      <c r="II167" s="96"/>
      <c r="IJ167" s="96"/>
      <c r="IK167" s="96"/>
      <c r="IL167" s="96"/>
      <c r="IM167" s="96"/>
      <c r="IN167" s="96"/>
      <c r="IO167" s="96"/>
      <c r="IP167" s="96"/>
      <c r="IQ167" s="96"/>
      <c r="IR167" s="96"/>
      <c r="IS167" s="96"/>
      <c r="IT167" s="96"/>
      <c r="IU167" s="96"/>
      <c r="IV167" s="96"/>
    </row>
    <row r="168" customFormat="false" ht="33.15" hidden="false" customHeight="true" outlineLevel="0" collapsed="false">
      <c r="A168" s="33"/>
      <c r="B168" s="33"/>
      <c r="C168" s="33"/>
      <c r="D168" s="33"/>
      <c r="E168" s="33"/>
      <c r="F168" s="36"/>
      <c r="G168" s="24" t="s">
        <v>64</v>
      </c>
      <c r="H168" s="101" t="str">
        <f aca="false">ROUND(H167*81/1000,2)&amp;" ppb"</f>
        <v>224.29 ppb</v>
      </c>
      <c r="I168" s="41" t="s">
        <v>39</v>
      </c>
      <c r="J168" s="102" t="str">
        <f aca="false">ROUND(J167*81/1000,2)&amp;" ppb"</f>
        <v>6.03 ppb</v>
      </c>
      <c r="K168" s="101" t="str">
        <f aca="false">ROUND(K167*81/1000,2)&amp;" ppb"</f>
        <v>452.95 ppb</v>
      </c>
      <c r="L168" s="41" t="s">
        <v>39</v>
      </c>
      <c r="M168" s="102" t="str">
        <f aca="false">ROUND(M167*81/1000,2)&amp;" ppb"</f>
        <v>38.09 ppb</v>
      </c>
      <c r="N168" s="101" t="str">
        <f aca="false">ROUND(N167*1760/1000,2)&amp;" ppb"</f>
        <v>249.39 ppb</v>
      </c>
      <c r="O168" s="41" t="s">
        <v>39</v>
      </c>
      <c r="P168" s="102" t="str">
        <f aca="false">ROUND(P167*1760/1000,2)&amp;" ppb"</f>
        <v>16.49 ppb</v>
      </c>
      <c r="Q168" s="101" t="str">
        <f aca="false">ROUND(Q167*246/1000,2)&amp;" ppb"</f>
        <v>533.82 ppb</v>
      </c>
      <c r="R168" s="41" t="s">
        <v>39</v>
      </c>
      <c r="S168" s="102" t="str">
        <f aca="false">ROUND(S167*246/1000,2)&amp;" ppb"</f>
        <v>17.67 ppb</v>
      </c>
      <c r="T168" s="101" t="str">
        <f aca="false">ROUND(T167*32300/1000000,2)&amp;" ppm"</f>
        <v>585.7 ppm</v>
      </c>
      <c r="U168" s="41" t="s">
        <v>39</v>
      </c>
      <c r="V168" s="102" t="str">
        <f aca="false">ROUND(V167*32300/1000000,2)&amp;" ppm"</f>
        <v>33.3 ppm</v>
      </c>
      <c r="W168" s="45"/>
      <c r="X168" s="41"/>
      <c r="Y168" s="46"/>
      <c r="Z168" s="45"/>
      <c r="AA168" s="41"/>
      <c r="AB168" s="46"/>
      <c r="AC168" s="47"/>
      <c r="AD168" s="41"/>
      <c r="AE168" s="48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96"/>
      <c r="EZ168" s="96"/>
      <c r="FA168" s="96"/>
      <c r="FB168" s="96"/>
      <c r="FC168" s="96"/>
      <c r="FD168" s="96"/>
      <c r="FE168" s="96"/>
      <c r="FF168" s="96"/>
      <c r="FG168" s="96"/>
      <c r="FH168" s="96"/>
      <c r="FI168" s="96"/>
      <c r="FJ168" s="96"/>
      <c r="FK168" s="96"/>
      <c r="FL168" s="96"/>
      <c r="FM168" s="96"/>
      <c r="FN168" s="96"/>
      <c r="FO168" s="96"/>
      <c r="FP168" s="96"/>
      <c r="FQ168" s="96"/>
      <c r="FR168" s="96"/>
      <c r="FS168" s="96"/>
      <c r="FT168" s="96"/>
      <c r="FU168" s="96"/>
      <c r="FV168" s="96"/>
      <c r="FW168" s="96"/>
      <c r="FX168" s="96"/>
      <c r="FY168" s="96"/>
      <c r="FZ168" s="96"/>
      <c r="GA168" s="96"/>
      <c r="GB168" s="96"/>
      <c r="GC168" s="96"/>
      <c r="GD168" s="96"/>
      <c r="GE168" s="96"/>
      <c r="GF168" s="96"/>
      <c r="GG168" s="96"/>
      <c r="GH168" s="96"/>
      <c r="GI168" s="96"/>
      <c r="GJ168" s="96"/>
      <c r="GK168" s="96"/>
      <c r="GL168" s="96"/>
      <c r="GM168" s="96"/>
      <c r="GN168" s="96"/>
      <c r="GO168" s="96"/>
      <c r="GP168" s="96"/>
      <c r="GQ168" s="96"/>
      <c r="GR168" s="96"/>
      <c r="GS168" s="96"/>
      <c r="GT168" s="96"/>
      <c r="GU168" s="96"/>
      <c r="GV168" s="96"/>
      <c r="GW168" s="96"/>
      <c r="GX168" s="96"/>
      <c r="GY168" s="96"/>
      <c r="GZ168" s="96"/>
      <c r="HA168" s="96"/>
      <c r="HB168" s="96"/>
      <c r="HC168" s="96"/>
      <c r="HD168" s="96"/>
      <c r="HE168" s="96"/>
      <c r="HF168" s="96"/>
      <c r="HG168" s="96"/>
      <c r="HH168" s="96"/>
      <c r="HI168" s="96"/>
      <c r="HJ168" s="96"/>
      <c r="HK168" s="96"/>
      <c r="HL168" s="96"/>
      <c r="HM168" s="96"/>
      <c r="HN168" s="96"/>
      <c r="HO168" s="96"/>
      <c r="HP168" s="96"/>
      <c r="HQ168" s="96"/>
      <c r="HR168" s="96"/>
      <c r="HS168" s="96"/>
      <c r="HT168" s="96"/>
      <c r="HU168" s="96"/>
      <c r="HV168" s="96"/>
      <c r="HW168" s="96"/>
      <c r="HX168" s="96"/>
      <c r="HY168" s="96"/>
      <c r="HZ168" s="96"/>
      <c r="IA168" s="96"/>
      <c r="IB168" s="96"/>
      <c r="IC168" s="96"/>
      <c r="ID168" s="96"/>
      <c r="IE168" s="96"/>
      <c r="IF168" s="96"/>
      <c r="IG168" s="96"/>
      <c r="IH168" s="96"/>
      <c r="II168" s="96"/>
      <c r="IJ168" s="96"/>
      <c r="IK168" s="96"/>
      <c r="IL168" s="96"/>
      <c r="IM168" s="96"/>
      <c r="IN168" s="96"/>
      <c r="IO168" s="96"/>
      <c r="IP168" s="96"/>
      <c r="IQ168" s="96"/>
      <c r="IR168" s="96"/>
      <c r="IS168" s="96"/>
      <c r="IT168" s="96"/>
      <c r="IU168" s="96"/>
      <c r="IV168" s="96"/>
    </row>
    <row r="169" customFormat="false" ht="34.3" hidden="false" customHeight="true" outlineLevel="0" collapsed="false">
      <c r="A169" s="33"/>
      <c r="B169" s="33"/>
      <c r="C169" s="49"/>
      <c r="D169" s="33"/>
      <c r="E169" s="33"/>
      <c r="F169" s="36"/>
      <c r="G169" s="24" t="s">
        <v>28</v>
      </c>
      <c r="H169" s="50" t="s">
        <v>40</v>
      </c>
      <c r="I169" s="50"/>
      <c r="J169" s="50"/>
      <c r="K169" s="25"/>
      <c r="L169" s="26" t="s">
        <v>41</v>
      </c>
      <c r="M169" s="27"/>
      <c r="N169" s="51"/>
      <c r="O169" s="26" t="s">
        <v>42</v>
      </c>
      <c r="P169" s="52"/>
      <c r="Q169" s="51"/>
      <c r="R169" s="26" t="s">
        <v>43</v>
      </c>
      <c r="S169" s="52"/>
      <c r="T169" s="50"/>
      <c r="U169" s="50"/>
      <c r="V169" s="50"/>
      <c r="W169" s="28"/>
      <c r="X169" s="26"/>
      <c r="Y169" s="53"/>
      <c r="Z169" s="28"/>
      <c r="AA169" s="26"/>
      <c r="AB169" s="53"/>
      <c r="AC169" s="25"/>
      <c r="AD169" s="26"/>
      <c r="AE169" s="27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  <c r="FF169" s="96"/>
      <c r="FG169" s="96"/>
      <c r="FH169" s="96"/>
      <c r="FI169" s="96"/>
      <c r="FJ169" s="96"/>
      <c r="FK169" s="96"/>
      <c r="FL169" s="96"/>
      <c r="FM169" s="96"/>
      <c r="FN169" s="96"/>
      <c r="FO169" s="96"/>
      <c r="FP169" s="96"/>
      <c r="FQ169" s="96"/>
      <c r="FR169" s="96"/>
      <c r="FS169" s="96"/>
      <c r="FT169" s="96"/>
      <c r="FU169" s="96"/>
      <c r="FV169" s="96"/>
      <c r="FW169" s="96"/>
      <c r="FX169" s="96"/>
      <c r="FY169" s="96"/>
      <c r="FZ169" s="96"/>
      <c r="GA169" s="96"/>
      <c r="GB169" s="96"/>
      <c r="GC169" s="96"/>
      <c r="GD169" s="96"/>
      <c r="GE169" s="96"/>
      <c r="GF169" s="96"/>
      <c r="GG169" s="96"/>
      <c r="GH169" s="96"/>
      <c r="GI169" s="96"/>
      <c r="GJ169" s="96"/>
      <c r="GK169" s="96"/>
      <c r="GL169" s="96"/>
      <c r="GM169" s="96"/>
      <c r="GN169" s="96"/>
      <c r="GO169" s="96"/>
      <c r="GP169" s="96"/>
      <c r="GQ169" s="96"/>
      <c r="GR169" s="96"/>
      <c r="GS169" s="96"/>
      <c r="GT169" s="96"/>
      <c r="GU169" s="96"/>
      <c r="GV169" s="96"/>
      <c r="GW169" s="96"/>
      <c r="GX169" s="96"/>
      <c r="GY169" s="96"/>
      <c r="GZ169" s="96"/>
      <c r="HA169" s="96"/>
      <c r="HB169" s="96"/>
      <c r="HC169" s="96"/>
      <c r="HD169" s="96"/>
      <c r="HE169" s="96"/>
      <c r="HF169" s="96"/>
      <c r="HG169" s="96"/>
      <c r="HH169" s="96"/>
      <c r="HI169" s="96"/>
      <c r="HJ169" s="96"/>
      <c r="HK169" s="96"/>
      <c r="HL169" s="96"/>
      <c r="HM169" s="96"/>
      <c r="HN169" s="96"/>
      <c r="HO169" s="96"/>
      <c r="HP169" s="96"/>
      <c r="HQ169" s="96"/>
      <c r="HR169" s="96"/>
      <c r="HS169" s="96"/>
      <c r="HT169" s="96"/>
      <c r="HU169" s="96"/>
      <c r="HV169" s="96"/>
      <c r="HW169" s="96"/>
      <c r="HX169" s="96"/>
      <c r="HY169" s="96"/>
      <c r="HZ169" s="96"/>
      <c r="IA169" s="96"/>
      <c r="IB169" s="96"/>
      <c r="IC169" s="96"/>
      <c r="ID169" s="96"/>
      <c r="IE169" s="96"/>
      <c r="IF169" s="96"/>
      <c r="IG169" s="96"/>
      <c r="IH169" s="96"/>
      <c r="II169" s="96"/>
      <c r="IJ169" s="96"/>
      <c r="IK169" s="96"/>
      <c r="IL169" s="96"/>
      <c r="IM169" s="96"/>
      <c r="IN169" s="96"/>
      <c r="IO169" s="96"/>
      <c r="IP169" s="96"/>
      <c r="IQ169" s="96"/>
      <c r="IR169" s="96"/>
      <c r="IS169" s="96"/>
      <c r="IT169" s="96"/>
      <c r="IU169" s="96"/>
      <c r="IV169" s="96"/>
    </row>
    <row r="170" customFormat="false" ht="34.3" hidden="false" customHeight="true" outlineLevel="0" collapsed="false">
      <c r="A170" s="33"/>
      <c r="B170" s="33"/>
      <c r="C170" s="49"/>
      <c r="D170" s="33"/>
      <c r="E170" s="33"/>
      <c r="F170" s="36"/>
      <c r="G170" s="24" t="s">
        <v>60</v>
      </c>
      <c r="H170" s="140" t="s">
        <v>233</v>
      </c>
      <c r="I170" s="104"/>
      <c r="J170" s="105"/>
      <c r="K170" s="139" t="s">
        <v>234</v>
      </c>
      <c r="L170" s="41"/>
      <c r="M170" s="46"/>
      <c r="N170" s="139" t="s">
        <v>235</v>
      </c>
      <c r="O170" s="41"/>
      <c r="P170" s="46"/>
      <c r="Q170" s="40" t="n">
        <v>2054</v>
      </c>
      <c r="R170" s="100" t="s">
        <v>39</v>
      </c>
      <c r="S170" s="42" t="n">
        <v>82.33</v>
      </c>
      <c r="T170" s="106"/>
      <c r="U170" s="107"/>
      <c r="V170" s="108"/>
      <c r="W170" s="45"/>
      <c r="X170" s="41"/>
      <c r="Y170" s="46"/>
      <c r="Z170" s="45"/>
      <c r="AA170" s="41"/>
      <c r="AB170" s="46"/>
      <c r="AC170" s="47"/>
      <c r="AD170" s="41"/>
      <c r="AE170" s="48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96"/>
      <c r="EZ170" s="96"/>
      <c r="FA170" s="96"/>
      <c r="FB170" s="96"/>
      <c r="FC170" s="96"/>
      <c r="FD170" s="96"/>
      <c r="FE170" s="96"/>
      <c r="FF170" s="96"/>
      <c r="FG170" s="96"/>
      <c r="FH170" s="96"/>
      <c r="FI170" s="96"/>
      <c r="FJ170" s="96"/>
      <c r="FK170" s="96"/>
      <c r="FL170" s="96"/>
      <c r="FM170" s="96"/>
      <c r="FN170" s="96"/>
      <c r="FO170" s="96"/>
      <c r="FP170" s="96"/>
      <c r="FQ170" s="96"/>
      <c r="FR170" s="96"/>
      <c r="FS170" s="96"/>
      <c r="FT170" s="96"/>
      <c r="FU170" s="96"/>
      <c r="FV170" s="96"/>
      <c r="FW170" s="96"/>
      <c r="FX170" s="96"/>
      <c r="FY170" s="96"/>
      <c r="FZ170" s="96"/>
      <c r="GA170" s="96"/>
      <c r="GB170" s="96"/>
      <c r="GC170" s="96"/>
      <c r="GD170" s="96"/>
      <c r="GE170" s="96"/>
      <c r="GF170" s="96"/>
      <c r="GG170" s="96"/>
      <c r="GH170" s="96"/>
      <c r="GI170" s="96"/>
      <c r="GJ170" s="96"/>
      <c r="GK170" s="96"/>
      <c r="GL170" s="96"/>
      <c r="GM170" s="96"/>
      <c r="GN170" s="96"/>
      <c r="GO170" s="96"/>
      <c r="GP170" s="96"/>
      <c r="GQ170" s="96"/>
      <c r="GR170" s="96"/>
      <c r="GS170" s="96"/>
      <c r="GT170" s="96"/>
      <c r="GU170" s="96"/>
      <c r="GV170" s="96"/>
      <c r="GW170" s="96"/>
      <c r="GX170" s="96"/>
      <c r="GY170" s="96"/>
      <c r="GZ170" s="96"/>
      <c r="HA170" s="96"/>
      <c r="HB170" s="96"/>
      <c r="HC170" s="96"/>
      <c r="HD170" s="96"/>
      <c r="HE170" s="96"/>
      <c r="HF170" s="96"/>
      <c r="HG170" s="96"/>
      <c r="HH170" s="96"/>
      <c r="HI170" s="96"/>
      <c r="HJ170" s="96"/>
      <c r="HK170" s="96"/>
      <c r="HL170" s="96"/>
      <c r="HM170" s="96"/>
      <c r="HN170" s="96"/>
      <c r="HO170" s="96"/>
      <c r="HP170" s="96"/>
      <c r="HQ170" s="96"/>
      <c r="HR170" s="96"/>
      <c r="HS170" s="96"/>
      <c r="HT170" s="96"/>
      <c r="HU170" s="96"/>
      <c r="HV170" s="96"/>
      <c r="HW170" s="96"/>
      <c r="HX170" s="96"/>
      <c r="HY170" s="96"/>
      <c r="HZ170" s="96"/>
      <c r="IA170" s="96"/>
      <c r="IB170" s="96"/>
      <c r="IC170" s="96"/>
      <c r="ID170" s="96"/>
      <c r="IE170" s="96"/>
      <c r="IF170" s="96"/>
      <c r="IG170" s="96"/>
      <c r="IH170" s="96"/>
      <c r="II170" s="96"/>
      <c r="IJ170" s="96"/>
      <c r="IK170" s="96"/>
      <c r="IL170" s="96"/>
      <c r="IM170" s="96"/>
      <c r="IN170" s="96"/>
      <c r="IO170" s="96"/>
      <c r="IP170" s="96"/>
      <c r="IQ170" s="96"/>
      <c r="IR170" s="96"/>
      <c r="IS170" s="96"/>
      <c r="IT170" s="96"/>
      <c r="IU170" s="96"/>
      <c r="IV170" s="96"/>
    </row>
    <row r="171" customFormat="false" ht="34.3" hidden="false" customHeight="true" outlineLevel="0" collapsed="false">
      <c r="A171" s="57"/>
      <c r="B171" s="57"/>
      <c r="C171" s="58"/>
      <c r="D171" s="57"/>
      <c r="E171" s="57"/>
      <c r="F171" s="59"/>
      <c r="G171" s="24" t="s">
        <v>64</v>
      </c>
      <c r="H171" s="101" t="str">
        <f aca="false">"&lt;"&amp;ROUND(RIGHT(H170,LEN(H170)-1)*81/1000,2)&amp;" ppb"</f>
        <v>&lt;854.55 ppb</v>
      </c>
      <c r="I171" s="41"/>
      <c r="J171" s="102"/>
      <c r="K171" s="60"/>
      <c r="L171" s="56"/>
      <c r="M171" s="61"/>
      <c r="N171" s="37"/>
      <c r="O171" s="41"/>
      <c r="P171" s="39"/>
      <c r="Q171" s="101" t="str">
        <f aca="false">ROUND(Q170*246/1000,2)&amp;" ppb"</f>
        <v>505.28 ppb</v>
      </c>
      <c r="R171" s="41" t="s">
        <v>39</v>
      </c>
      <c r="S171" s="102" t="str">
        <f aca="false">ROUND(S170*246/1000,2)&amp;" ppb"</f>
        <v>20.25 ppb</v>
      </c>
      <c r="T171" s="40"/>
      <c r="U171" s="56"/>
      <c r="V171" s="42"/>
      <c r="W171" s="45"/>
      <c r="X171" s="41"/>
      <c r="Y171" s="46"/>
      <c r="Z171" s="45"/>
      <c r="AA171" s="41"/>
      <c r="AB171" s="46"/>
      <c r="AC171" s="47"/>
      <c r="AD171" s="41"/>
      <c r="AE171" s="48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  <c r="FF171" s="96"/>
      <c r="FG171" s="96"/>
      <c r="FH171" s="96"/>
      <c r="FI171" s="96"/>
      <c r="FJ171" s="96"/>
      <c r="FK171" s="96"/>
      <c r="FL171" s="96"/>
      <c r="FM171" s="96"/>
      <c r="FN171" s="96"/>
      <c r="FO171" s="96"/>
      <c r="FP171" s="96"/>
      <c r="FQ171" s="96"/>
      <c r="FR171" s="96"/>
      <c r="FS171" s="96"/>
      <c r="FT171" s="96"/>
      <c r="FU171" s="96"/>
      <c r="FV171" s="96"/>
      <c r="FW171" s="96"/>
      <c r="FX171" s="96"/>
      <c r="FY171" s="96"/>
      <c r="FZ171" s="96"/>
      <c r="GA171" s="96"/>
      <c r="GB171" s="96"/>
      <c r="GC171" s="96"/>
      <c r="GD171" s="96"/>
      <c r="GE171" s="96"/>
      <c r="GF171" s="96"/>
      <c r="GG171" s="96"/>
      <c r="GH171" s="96"/>
      <c r="GI171" s="96"/>
      <c r="GJ171" s="96"/>
      <c r="GK171" s="96"/>
      <c r="GL171" s="96"/>
      <c r="GM171" s="96"/>
      <c r="GN171" s="96"/>
      <c r="GO171" s="96"/>
      <c r="GP171" s="96"/>
      <c r="GQ171" s="96"/>
      <c r="GR171" s="96"/>
      <c r="GS171" s="96"/>
      <c r="GT171" s="96"/>
      <c r="GU171" s="96"/>
      <c r="GV171" s="96"/>
      <c r="GW171" s="96"/>
      <c r="GX171" s="96"/>
      <c r="GY171" s="96"/>
      <c r="GZ171" s="96"/>
      <c r="HA171" s="96"/>
      <c r="HB171" s="96"/>
      <c r="HC171" s="96"/>
      <c r="HD171" s="96"/>
      <c r="HE171" s="96"/>
      <c r="HF171" s="96"/>
      <c r="HG171" s="96"/>
      <c r="HH171" s="96"/>
      <c r="HI171" s="96"/>
      <c r="HJ171" s="96"/>
      <c r="HK171" s="96"/>
      <c r="HL171" s="96"/>
      <c r="HM171" s="96"/>
      <c r="HN171" s="96"/>
      <c r="HO171" s="96"/>
      <c r="HP171" s="96"/>
      <c r="HQ171" s="96"/>
      <c r="HR171" s="96"/>
      <c r="HS171" s="96"/>
      <c r="HT171" s="96"/>
      <c r="HU171" s="96"/>
      <c r="HV171" s="96"/>
      <c r="HW171" s="96"/>
      <c r="HX171" s="96"/>
      <c r="HY171" s="96"/>
      <c r="HZ171" s="96"/>
      <c r="IA171" s="96"/>
      <c r="IB171" s="96"/>
      <c r="IC171" s="96"/>
      <c r="ID171" s="96"/>
      <c r="IE171" s="96"/>
      <c r="IF171" s="96"/>
      <c r="IG171" s="96"/>
      <c r="IH171" s="96"/>
      <c r="II171" s="96"/>
      <c r="IJ171" s="96"/>
      <c r="IK171" s="96"/>
      <c r="IL171" s="96"/>
      <c r="IM171" s="96"/>
      <c r="IN171" s="96"/>
      <c r="IO171" s="96"/>
      <c r="IP171" s="96"/>
      <c r="IQ171" s="96"/>
      <c r="IR171" s="96"/>
      <c r="IS171" s="96"/>
      <c r="IT171" s="96"/>
      <c r="IU171" s="96"/>
      <c r="IV171" s="96"/>
    </row>
    <row r="172" customFormat="false" ht="42.4" hidden="false" customHeight="true" outlineLevel="0" collapsed="false">
      <c r="A172" s="109" t="s">
        <v>236</v>
      </c>
      <c r="B172" s="62" t="s">
        <v>218</v>
      </c>
      <c r="C172" s="110" t="s">
        <v>237</v>
      </c>
      <c r="D172" s="63" t="n">
        <v>5.152</v>
      </c>
      <c r="E172" s="64" t="n">
        <v>211008</v>
      </c>
      <c r="F172" s="65" t="n">
        <v>44477</v>
      </c>
      <c r="G172" s="66" t="s">
        <v>28</v>
      </c>
      <c r="H172" s="25"/>
      <c r="I172" s="26" t="s">
        <v>29</v>
      </c>
      <c r="J172" s="27"/>
      <c r="K172" s="25"/>
      <c r="L172" s="26" t="s">
        <v>30</v>
      </c>
      <c r="M172" s="27"/>
      <c r="N172" s="25"/>
      <c r="O172" s="26" t="s">
        <v>31</v>
      </c>
      <c r="P172" s="27"/>
      <c r="Q172" s="25"/>
      <c r="R172" s="26" t="s">
        <v>32</v>
      </c>
      <c r="S172" s="27"/>
      <c r="T172" s="28"/>
      <c r="U172" s="26" t="s">
        <v>33</v>
      </c>
      <c r="V172" s="27"/>
      <c r="W172" s="25"/>
      <c r="X172" s="26" t="s">
        <v>34</v>
      </c>
      <c r="Y172" s="27"/>
      <c r="Z172" s="25"/>
      <c r="AA172" s="26" t="s">
        <v>35</v>
      </c>
      <c r="AB172" s="27"/>
      <c r="AC172" s="32" t="s">
        <v>36</v>
      </c>
      <c r="AD172" s="32"/>
      <c r="AE172" s="32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6"/>
      <c r="FR172" s="96"/>
      <c r="FS172" s="96"/>
      <c r="FT172" s="96"/>
      <c r="FU172" s="96"/>
      <c r="FV172" s="96"/>
      <c r="FW172" s="96"/>
      <c r="FX172" s="96"/>
      <c r="FY172" s="96"/>
      <c r="FZ172" s="96"/>
      <c r="GA172" s="96"/>
      <c r="GB172" s="96"/>
      <c r="GC172" s="96"/>
      <c r="GD172" s="96"/>
      <c r="GE172" s="96"/>
      <c r="GF172" s="96"/>
      <c r="GG172" s="96"/>
      <c r="GH172" s="96"/>
      <c r="GI172" s="96"/>
      <c r="GJ172" s="96"/>
      <c r="GK172" s="96"/>
      <c r="GL172" s="96"/>
      <c r="GM172" s="96"/>
      <c r="GN172" s="96"/>
      <c r="GO172" s="96"/>
      <c r="GP172" s="96"/>
      <c r="GQ172" s="96"/>
      <c r="GR172" s="96"/>
      <c r="GS172" s="96"/>
      <c r="GT172" s="96"/>
      <c r="GU172" s="96"/>
      <c r="GV172" s="96"/>
      <c r="GW172" s="96"/>
      <c r="GX172" s="96"/>
      <c r="GY172" s="96"/>
      <c r="GZ172" s="96"/>
      <c r="HA172" s="96"/>
      <c r="HB172" s="96"/>
      <c r="HC172" s="96"/>
      <c r="HD172" s="96"/>
      <c r="HE172" s="96"/>
      <c r="HF172" s="96"/>
      <c r="HG172" s="96"/>
      <c r="HH172" s="96"/>
      <c r="HI172" s="96"/>
      <c r="HJ172" s="96"/>
      <c r="HK172" s="96"/>
      <c r="HL172" s="96"/>
      <c r="HM172" s="96"/>
      <c r="HN172" s="96"/>
      <c r="HO172" s="96"/>
      <c r="HP172" s="96"/>
      <c r="HQ172" s="96"/>
      <c r="HR172" s="96"/>
      <c r="HS172" s="96"/>
      <c r="HT172" s="96"/>
      <c r="HU172" s="96"/>
      <c r="HV172" s="96"/>
      <c r="HW172" s="96"/>
      <c r="HX172" s="96"/>
      <c r="HY172" s="96"/>
      <c r="HZ172" s="96"/>
      <c r="IA172" s="96"/>
      <c r="IB172" s="96"/>
      <c r="IC172" s="96"/>
      <c r="ID172" s="96"/>
      <c r="IE172" s="96"/>
      <c r="IF172" s="96"/>
      <c r="IG172" s="96"/>
      <c r="IH172" s="96"/>
      <c r="II172" s="96"/>
      <c r="IJ172" s="96"/>
      <c r="IK172" s="96"/>
      <c r="IL172" s="96"/>
      <c r="IM172" s="96"/>
      <c r="IN172" s="96"/>
      <c r="IO172" s="96"/>
      <c r="IP172" s="96"/>
      <c r="IQ172" s="96"/>
      <c r="IR172" s="96"/>
      <c r="IS172" s="96"/>
      <c r="IT172" s="96"/>
      <c r="IU172" s="96"/>
      <c r="IV172" s="96"/>
    </row>
    <row r="173" customFormat="false" ht="39.8" hidden="false" customHeight="true" outlineLevel="0" collapsed="false">
      <c r="A173" s="67" t="s">
        <v>238</v>
      </c>
      <c r="B173" s="67" t="s">
        <v>239</v>
      </c>
      <c r="C173" s="68"/>
      <c r="D173" s="69"/>
      <c r="E173" s="69"/>
      <c r="F173" s="70" t="n">
        <v>44482</v>
      </c>
      <c r="G173" s="66" t="s">
        <v>60</v>
      </c>
      <c r="H173" s="74" t="n">
        <v>1966</v>
      </c>
      <c r="I173" s="75" t="s">
        <v>39</v>
      </c>
      <c r="J173" s="76" t="n">
        <v>60.17</v>
      </c>
      <c r="K173" s="74" t="n">
        <v>3271</v>
      </c>
      <c r="L173" s="75" t="s">
        <v>39</v>
      </c>
      <c r="M173" s="76" t="n">
        <v>385.1</v>
      </c>
      <c r="N173" s="74" t="n">
        <v>88.48</v>
      </c>
      <c r="O173" s="75" t="s">
        <v>39</v>
      </c>
      <c r="P173" s="76" t="n">
        <v>8.444</v>
      </c>
      <c r="Q173" s="74" t="n">
        <v>1258</v>
      </c>
      <c r="R173" s="75" t="s">
        <v>39</v>
      </c>
      <c r="S173" s="76" t="n">
        <v>50.48</v>
      </c>
      <c r="T173" s="74" t="n">
        <v>8899.2</v>
      </c>
      <c r="U173" s="75" t="s">
        <v>39</v>
      </c>
      <c r="V173" s="76" t="n">
        <v>585.5</v>
      </c>
      <c r="W173" s="86" t="s">
        <v>240</v>
      </c>
      <c r="X173" s="77"/>
      <c r="Y173" s="76"/>
      <c r="Z173" s="78" t="s">
        <v>241</v>
      </c>
      <c r="AA173" s="72"/>
      <c r="AB173" s="73"/>
      <c r="AC173" s="79"/>
      <c r="AD173" s="79"/>
      <c r="AE173" s="79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96"/>
      <c r="FS173" s="96"/>
      <c r="FT173" s="96"/>
      <c r="FU173" s="96"/>
      <c r="FV173" s="96"/>
      <c r="FW173" s="96"/>
      <c r="FX173" s="96"/>
      <c r="FY173" s="96"/>
      <c r="FZ173" s="96"/>
      <c r="GA173" s="96"/>
      <c r="GB173" s="96"/>
      <c r="GC173" s="96"/>
      <c r="GD173" s="96"/>
      <c r="GE173" s="96"/>
      <c r="GF173" s="96"/>
      <c r="GG173" s="96"/>
      <c r="GH173" s="96"/>
      <c r="GI173" s="96"/>
      <c r="GJ173" s="96"/>
      <c r="GK173" s="96"/>
      <c r="GL173" s="96"/>
      <c r="GM173" s="96"/>
      <c r="GN173" s="96"/>
      <c r="GO173" s="96"/>
      <c r="GP173" s="96"/>
      <c r="GQ173" s="96"/>
      <c r="GR173" s="96"/>
      <c r="GS173" s="96"/>
      <c r="GT173" s="96"/>
      <c r="GU173" s="96"/>
      <c r="GV173" s="96"/>
      <c r="GW173" s="96"/>
      <c r="GX173" s="96"/>
      <c r="GY173" s="96"/>
      <c r="GZ173" s="96"/>
      <c r="HA173" s="96"/>
      <c r="HB173" s="96"/>
      <c r="HC173" s="96"/>
      <c r="HD173" s="96"/>
      <c r="HE173" s="96"/>
      <c r="HF173" s="96"/>
      <c r="HG173" s="96"/>
      <c r="HH173" s="96"/>
      <c r="HI173" s="96"/>
      <c r="HJ173" s="96"/>
      <c r="HK173" s="96"/>
      <c r="HL173" s="96"/>
      <c r="HM173" s="96"/>
      <c r="HN173" s="96"/>
      <c r="HO173" s="96"/>
      <c r="HP173" s="96"/>
      <c r="HQ173" s="96"/>
      <c r="HR173" s="96"/>
      <c r="HS173" s="96"/>
      <c r="HT173" s="96"/>
      <c r="HU173" s="96"/>
      <c r="HV173" s="96"/>
      <c r="HW173" s="96"/>
      <c r="HX173" s="96"/>
      <c r="HY173" s="96"/>
      <c r="HZ173" s="96"/>
      <c r="IA173" s="96"/>
      <c r="IB173" s="96"/>
      <c r="IC173" s="96"/>
      <c r="ID173" s="96"/>
      <c r="IE173" s="96"/>
      <c r="IF173" s="96"/>
      <c r="IG173" s="96"/>
      <c r="IH173" s="96"/>
      <c r="II173" s="96"/>
      <c r="IJ173" s="96"/>
      <c r="IK173" s="96"/>
      <c r="IL173" s="96"/>
      <c r="IM173" s="96"/>
      <c r="IN173" s="96"/>
      <c r="IO173" s="96"/>
      <c r="IP173" s="96"/>
      <c r="IQ173" s="96"/>
      <c r="IR173" s="96"/>
      <c r="IS173" s="96"/>
      <c r="IT173" s="96"/>
      <c r="IU173" s="96"/>
      <c r="IV173" s="96"/>
    </row>
    <row r="174" customFormat="false" ht="33.15" hidden="false" customHeight="true" outlineLevel="0" collapsed="false">
      <c r="A174" s="67"/>
      <c r="B174" s="67"/>
      <c r="C174" s="67"/>
      <c r="D174" s="67"/>
      <c r="E174" s="67"/>
      <c r="F174" s="70"/>
      <c r="G174" s="66" t="s">
        <v>64</v>
      </c>
      <c r="H174" s="111" t="str">
        <f aca="false">ROUND(H173*81/1000,2)&amp;" ppb"</f>
        <v>159.25 ppb</v>
      </c>
      <c r="I174" s="75" t="s">
        <v>39</v>
      </c>
      <c r="J174" s="112" t="str">
        <f aca="false">ROUND(J173*81/1000,2)&amp;" ppb"</f>
        <v>4.87 ppb</v>
      </c>
      <c r="K174" s="111" t="str">
        <f aca="false">ROUND(K173*81/1000,2)&amp;" ppb"</f>
        <v>264.95 ppb</v>
      </c>
      <c r="L174" s="75" t="s">
        <v>39</v>
      </c>
      <c r="M174" s="112" t="str">
        <f aca="false">ROUND(M173*81/1000,2)&amp;" ppb"</f>
        <v>31.19 ppb</v>
      </c>
      <c r="N174" s="111" t="str">
        <f aca="false">ROUND(N173*1760/1000,2)&amp;" ppb"</f>
        <v>155.72 ppb</v>
      </c>
      <c r="O174" s="75" t="s">
        <v>39</v>
      </c>
      <c r="P174" s="112" t="str">
        <f aca="false">ROUND(P173*1760/1000,2)&amp;" ppb"</f>
        <v>14.86 ppb</v>
      </c>
      <c r="Q174" s="111" t="str">
        <f aca="false">ROUND(Q173*246/1000,2)&amp;" ppb"</f>
        <v>309.47 ppb</v>
      </c>
      <c r="R174" s="75" t="s">
        <v>39</v>
      </c>
      <c r="S174" s="112" t="str">
        <f aca="false">ROUND(S173*246/1000,2)&amp;" ppb"</f>
        <v>12.42 ppb</v>
      </c>
      <c r="T174" s="111" t="str">
        <f aca="false">ROUND(T173*32300/1000000,2)&amp;" ppm"</f>
        <v>287.44 ppm</v>
      </c>
      <c r="U174" s="75" t="s">
        <v>39</v>
      </c>
      <c r="V174" s="112" t="str">
        <f aca="false">ROUND(V173*32300/1000000,2)&amp;" ppm"</f>
        <v>18.91 ppm</v>
      </c>
      <c r="W174" s="111"/>
      <c r="X174" s="75"/>
      <c r="Y174" s="112"/>
      <c r="Z174" s="81"/>
      <c r="AA174" s="75"/>
      <c r="AB174" s="82"/>
      <c r="AC174" s="83"/>
      <c r="AD174" s="75"/>
      <c r="AE174" s="84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96"/>
      <c r="EZ174" s="96"/>
      <c r="FA174" s="96"/>
      <c r="FB174" s="96"/>
      <c r="FC174" s="96"/>
      <c r="FD174" s="96"/>
      <c r="FE174" s="96"/>
      <c r="FF174" s="96"/>
      <c r="FG174" s="96"/>
      <c r="FH174" s="96"/>
      <c r="FI174" s="96"/>
      <c r="FJ174" s="96"/>
      <c r="FK174" s="96"/>
      <c r="FL174" s="96"/>
      <c r="FM174" s="96"/>
      <c r="FN174" s="96"/>
      <c r="FO174" s="96"/>
      <c r="FP174" s="96"/>
      <c r="FQ174" s="96"/>
      <c r="FR174" s="96"/>
      <c r="FS174" s="96"/>
      <c r="FT174" s="96"/>
      <c r="FU174" s="96"/>
      <c r="FV174" s="96"/>
      <c r="FW174" s="96"/>
      <c r="FX174" s="96"/>
      <c r="FY174" s="96"/>
      <c r="FZ174" s="96"/>
      <c r="GA174" s="96"/>
      <c r="GB174" s="96"/>
      <c r="GC174" s="96"/>
      <c r="GD174" s="96"/>
      <c r="GE174" s="96"/>
      <c r="GF174" s="96"/>
      <c r="GG174" s="96"/>
      <c r="GH174" s="96"/>
      <c r="GI174" s="96"/>
      <c r="GJ174" s="96"/>
      <c r="GK174" s="96"/>
      <c r="GL174" s="96"/>
      <c r="GM174" s="96"/>
      <c r="GN174" s="96"/>
      <c r="GO174" s="96"/>
      <c r="GP174" s="96"/>
      <c r="GQ174" s="96"/>
      <c r="GR174" s="96"/>
      <c r="GS174" s="96"/>
      <c r="GT174" s="96"/>
      <c r="GU174" s="96"/>
      <c r="GV174" s="96"/>
      <c r="GW174" s="96"/>
      <c r="GX174" s="96"/>
      <c r="GY174" s="96"/>
      <c r="GZ174" s="96"/>
      <c r="HA174" s="96"/>
      <c r="HB174" s="96"/>
      <c r="HC174" s="96"/>
      <c r="HD174" s="96"/>
      <c r="HE174" s="96"/>
      <c r="HF174" s="96"/>
      <c r="HG174" s="96"/>
      <c r="HH174" s="96"/>
      <c r="HI174" s="96"/>
      <c r="HJ174" s="96"/>
      <c r="HK174" s="96"/>
      <c r="HL174" s="96"/>
      <c r="HM174" s="96"/>
      <c r="HN174" s="96"/>
      <c r="HO174" s="96"/>
      <c r="HP174" s="96"/>
      <c r="HQ174" s="96"/>
      <c r="HR174" s="96"/>
      <c r="HS174" s="96"/>
      <c r="HT174" s="96"/>
      <c r="HU174" s="96"/>
      <c r="HV174" s="96"/>
      <c r="HW174" s="96"/>
      <c r="HX174" s="96"/>
      <c r="HY174" s="96"/>
      <c r="HZ174" s="96"/>
      <c r="IA174" s="96"/>
      <c r="IB174" s="96"/>
      <c r="IC174" s="96"/>
      <c r="ID174" s="96"/>
      <c r="IE174" s="96"/>
      <c r="IF174" s="96"/>
      <c r="IG174" s="96"/>
      <c r="IH174" s="96"/>
      <c r="II174" s="96"/>
      <c r="IJ174" s="96"/>
      <c r="IK174" s="96"/>
      <c r="IL174" s="96"/>
      <c r="IM174" s="96"/>
      <c r="IN174" s="96"/>
      <c r="IO174" s="96"/>
      <c r="IP174" s="96"/>
      <c r="IQ174" s="96"/>
      <c r="IR174" s="96"/>
      <c r="IS174" s="96"/>
      <c r="IT174" s="96"/>
      <c r="IU174" s="96"/>
      <c r="IV174" s="96"/>
    </row>
    <row r="175" customFormat="false" ht="34.3" hidden="false" customHeight="true" outlineLevel="0" collapsed="false">
      <c r="A175" s="67"/>
      <c r="B175" s="67"/>
      <c r="C175" s="85"/>
      <c r="D175" s="67"/>
      <c r="E175" s="67"/>
      <c r="F175" s="70"/>
      <c r="G175" s="66" t="s">
        <v>28</v>
      </c>
      <c r="H175" s="50" t="s">
        <v>40</v>
      </c>
      <c r="I175" s="50"/>
      <c r="J175" s="50"/>
      <c r="K175" s="25"/>
      <c r="L175" s="26" t="s">
        <v>41</v>
      </c>
      <c r="M175" s="27"/>
      <c r="N175" s="51"/>
      <c r="O175" s="26" t="s">
        <v>42</v>
      </c>
      <c r="P175" s="52"/>
      <c r="Q175" s="51"/>
      <c r="R175" s="26" t="s">
        <v>43</v>
      </c>
      <c r="S175" s="52"/>
      <c r="T175" s="50"/>
      <c r="U175" s="50"/>
      <c r="V175" s="50"/>
      <c r="W175" s="28"/>
      <c r="X175" s="26"/>
      <c r="Y175" s="53"/>
      <c r="Z175" s="28"/>
      <c r="AA175" s="26"/>
      <c r="AB175" s="53"/>
      <c r="AC175" s="25"/>
      <c r="AD175" s="26"/>
      <c r="AE175" s="27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96"/>
      <c r="EZ175" s="96"/>
      <c r="FA175" s="96"/>
      <c r="FB175" s="96"/>
      <c r="FC175" s="96"/>
      <c r="FD175" s="96"/>
      <c r="FE175" s="96"/>
      <c r="FF175" s="96"/>
      <c r="FG175" s="96"/>
      <c r="FH175" s="96"/>
      <c r="FI175" s="96"/>
      <c r="FJ175" s="96"/>
      <c r="FK175" s="96"/>
      <c r="FL175" s="96"/>
      <c r="FM175" s="96"/>
      <c r="FN175" s="96"/>
      <c r="FO175" s="96"/>
      <c r="FP175" s="96"/>
      <c r="FQ175" s="96"/>
      <c r="FR175" s="96"/>
      <c r="FS175" s="96"/>
      <c r="FT175" s="96"/>
      <c r="FU175" s="96"/>
      <c r="FV175" s="96"/>
      <c r="FW175" s="96"/>
      <c r="FX175" s="96"/>
      <c r="FY175" s="96"/>
      <c r="FZ175" s="96"/>
      <c r="GA175" s="96"/>
      <c r="GB175" s="96"/>
      <c r="GC175" s="96"/>
      <c r="GD175" s="96"/>
      <c r="GE175" s="96"/>
      <c r="GF175" s="96"/>
      <c r="GG175" s="96"/>
      <c r="GH175" s="96"/>
      <c r="GI175" s="96"/>
      <c r="GJ175" s="96"/>
      <c r="GK175" s="96"/>
      <c r="GL175" s="96"/>
      <c r="GM175" s="96"/>
      <c r="GN175" s="96"/>
      <c r="GO175" s="96"/>
      <c r="GP175" s="96"/>
      <c r="GQ175" s="96"/>
      <c r="GR175" s="96"/>
      <c r="GS175" s="96"/>
      <c r="GT175" s="96"/>
      <c r="GU175" s="96"/>
      <c r="GV175" s="96"/>
      <c r="GW175" s="96"/>
      <c r="GX175" s="96"/>
      <c r="GY175" s="96"/>
      <c r="GZ175" s="96"/>
      <c r="HA175" s="96"/>
      <c r="HB175" s="96"/>
      <c r="HC175" s="96"/>
      <c r="HD175" s="96"/>
      <c r="HE175" s="96"/>
      <c r="HF175" s="96"/>
      <c r="HG175" s="96"/>
      <c r="HH175" s="96"/>
      <c r="HI175" s="96"/>
      <c r="HJ175" s="96"/>
      <c r="HK175" s="96"/>
      <c r="HL175" s="96"/>
      <c r="HM175" s="96"/>
      <c r="HN175" s="96"/>
      <c r="HO175" s="96"/>
      <c r="HP175" s="96"/>
      <c r="HQ175" s="96"/>
      <c r="HR175" s="96"/>
      <c r="HS175" s="96"/>
      <c r="HT175" s="96"/>
      <c r="HU175" s="96"/>
      <c r="HV175" s="96"/>
      <c r="HW175" s="96"/>
      <c r="HX175" s="96"/>
      <c r="HY175" s="96"/>
      <c r="HZ175" s="96"/>
      <c r="IA175" s="96"/>
      <c r="IB175" s="96"/>
      <c r="IC175" s="96"/>
      <c r="ID175" s="96"/>
      <c r="IE175" s="96"/>
      <c r="IF175" s="96"/>
      <c r="IG175" s="96"/>
      <c r="IH175" s="96"/>
      <c r="II175" s="96"/>
      <c r="IJ175" s="96"/>
      <c r="IK175" s="96"/>
      <c r="IL175" s="96"/>
      <c r="IM175" s="96"/>
      <c r="IN175" s="96"/>
      <c r="IO175" s="96"/>
      <c r="IP175" s="96"/>
      <c r="IQ175" s="96"/>
      <c r="IR175" s="96"/>
      <c r="IS175" s="96"/>
      <c r="IT175" s="96"/>
      <c r="IU175" s="96"/>
      <c r="IV175" s="96"/>
    </row>
    <row r="176" customFormat="false" ht="34.3" hidden="false" customHeight="true" outlineLevel="0" collapsed="false">
      <c r="A176" s="67"/>
      <c r="B176" s="67"/>
      <c r="C176" s="85"/>
      <c r="D176" s="67"/>
      <c r="E176" s="67"/>
      <c r="F176" s="70"/>
      <c r="G176" s="66" t="s">
        <v>60</v>
      </c>
      <c r="H176" s="138" t="n">
        <v>12715</v>
      </c>
      <c r="I176" s="131" t="s">
        <v>39</v>
      </c>
      <c r="J176" s="122" t="n">
        <v>6240</v>
      </c>
      <c r="K176" s="86" t="s">
        <v>242</v>
      </c>
      <c r="L176" s="77"/>
      <c r="M176" s="76"/>
      <c r="N176" s="86" t="s">
        <v>243</v>
      </c>
      <c r="O176" s="77"/>
      <c r="P176" s="76"/>
      <c r="Q176" s="74" t="n">
        <v>1249</v>
      </c>
      <c r="R176" s="77" t="s">
        <v>39</v>
      </c>
      <c r="S176" s="76" t="n">
        <v>63.45</v>
      </c>
      <c r="T176" s="117"/>
      <c r="U176" s="118"/>
      <c r="V176" s="119"/>
      <c r="W176" s="81"/>
      <c r="X176" s="75"/>
      <c r="Y176" s="82"/>
      <c r="Z176" s="81"/>
      <c r="AA176" s="75"/>
      <c r="AB176" s="82"/>
      <c r="AC176" s="83"/>
      <c r="AD176" s="75"/>
      <c r="AE176" s="84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96"/>
      <c r="EZ176" s="96"/>
      <c r="FA176" s="96"/>
      <c r="FB176" s="96"/>
      <c r="FC176" s="96"/>
      <c r="FD176" s="96"/>
      <c r="FE176" s="96"/>
      <c r="FF176" s="96"/>
      <c r="FG176" s="96"/>
      <c r="FH176" s="96"/>
      <c r="FI176" s="96"/>
      <c r="FJ176" s="96"/>
      <c r="FK176" s="96"/>
      <c r="FL176" s="96"/>
      <c r="FM176" s="96"/>
      <c r="FN176" s="96"/>
      <c r="FO176" s="96"/>
      <c r="FP176" s="96"/>
      <c r="FQ176" s="96"/>
      <c r="FR176" s="96"/>
      <c r="FS176" s="96"/>
      <c r="FT176" s="96"/>
      <c r="FU176" s="96"/>
      <c r="FV176" s="96"/>
      <c r="FW176" s="96"/>
      <c r="FX176" s="96"/>
      <c r="FY176" s="96"/>
      <c r="FZ176" s="96"/>
      <c r="GA176" s="96"/>
      <c r="GB176" s="96"/>
      <c r="GC176" s="96"/>
      <c r="GD176" s="96"/>
      <c r="GE176" s="96"/>
      <c r="GF176" s="96"/>
      <c r="GG176" s="96"/>
      <c r="GH176" s="96"/>
      <c r="GI176" s="96"/>
      <c r="GJ176" s="96"/>
      <c r="GK176" s="96"/>
      <c r="GL176" s="96"/>
      <c r="GM176" s="96"/>
      <c r="GN176" s="96"/>
      <c r="GO176" s="96"/>
      <c r="GP176" s="96"/>
      <c r="GQ176" s="96"/>
      <c r="GR176" s="96"/>
      <c r="GS176" s="96"/>
      <c r="GT176" s="96"/>
      <c r="GU176" s="96"/>
      <c r="GV176" s="96"/>
      <c r="GW176" s="96"/>
      <c r="GX176" s="96"/>
      <c r="GY176" s="96"/>
      <c r="GZ176" s="96"/>
      <c r="HA176" s="96"/>
      <c r="HB176" s="96"/>
      <c r="HC176" s="96"/>
      <c r="HD176" s="96"/>
      <c r="HE176" s="96"/>
      <c r="HF176" s="96"/>
      <c r="HG176" s="96"/>
      <c r="HH176" s="96"/>
      <c r="HI176" s="96"/>
      <c r="HJ176" s="96"/>
      <c r="HK176" s="96"/>
      <c r="HL176" s="96"/>
      <c r="HM176" s="96"/>
      <c r="HN176" s="96"/>
      <c r="HO176" s="96"/>
      <c r="HP176" s="96"/>
      <c r="HQ176" s="96"/>
      <c r="HR176" s="96"/>
      <c r="HS176" s="96"/>
      <c r="HT176" s="96"/>
      <c r="HU176" s="96"/>
      <c r="HV176" s="96"/>
      <c r="HW176" s="96"/>
      <c r="HX176" s="96"/>
      <c r="HY176" s="96"/>
      <c r="HZ176" s="96"/>
      <c r="IA176" s="96"/>
      <c r="IB176" s="96"/>
      <c r="IC176" s="96"/>
      <c r="ID176" s="96"/>
      <c r="IE176" s="96"/>
      <c r="IF176" s="96"/>
      <c r="IG176" s="96"/>
      <c r="IH176" s="96"/>
      <c r="II176" s="96"/>
      <c r="IJ176" s="96"/>
      <c r="IK176" s="96"/>
      <c r="IL176" s="96"/>
      <c r="IM176" s="96"/>
      <c r="IN176" s="96"/>
      <c r="IO176" s="96"/>
      <c r="IP176" s="96"/>
      <c r="IQ176" s="96"/>
      <c r="IR176" s="96"/>
      <c r="IS176" s="96"/>
      <c r="IT176" s="96"/>
      <c r="IU176" s="96"/>
      <c r="IV176" s="96"/>
    </row>
    <row r="177" customFormat="false" ht="34.3" hidden="false" customHeight="true" outlineLevel="0" collapsed="false">
      <c r="A177" s="87"/>
      <c r="B177" s="87"/>
      <c r="C177" s="88"/>
      <c r="D177" s="87"/>
      <c r="E177" s="87"/>
      <c r="F177" s="89"/>
      <c r="G177" s="66" t="s">
        <v>64</v>
      </c>
      <c r="H177" s="111" t="str">
        <f aca="false">ROUND(H176*81/1000,2)&amp;" ppb"</f>
        <v>1029.92 ppb</v>
      </c>
      <c r="I177" s="75" t="s">
        <v>39</v>
      </c>
      <c r="J177" s="112" t="str">
        <f aca="false">ROUND(J176*81/1000,2)&amp;" ppb"</f>
        <v>505.44 ppb</v>
      </c>
      <c r="K177" s="111"/>
      <c r="L177" s="75"/>
      <c r="M177" s="112"/>
      <c r="N177" s="111"/>
      <c r="O177" s="75"/>
      <c r="P177" s="112"/>
      <c r="Q177" s="111" t="str">
        <f aca="false">ROUND(Q176*246/1000,2)&amp;" ppb"</f>
        <v>307.25 ppb</v>
      </c>
      <c r="R177" s="75" t="s">
        <v>39</v>
      </c>
      <c r="S177" s="112" t="str">
        <f aca="false">ROUND(S176*246/1000,2)&amp;" ppb"</f>
        <v>15.61 ppb</v>
      </c>
      <c r="T177" s="74"/>
      <c r="U177" s="77"/>
      <c r="V177" s="76"/>
      <c r="W177" s="81"/>
      <c r="X177" s="75"/>
      <c r="Y177" s="82"/>
      <c r="Z177" s="81"/>
      <c r="AA177" s="75"/>
      <c r="AB177" s="82"/>
      <c r="AC177" s="83"/>
      <c r="AD177" s="75"/>
      <c r="AE177" s="84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  <c r="FF177" s="96"/>
      <c r="FG177" s="96"/>
      <c r="FH177" s="96"/>
      <c r="FI177" s="96"/>
      <c r="FJ177" s="96"/>
      <c r="FK177" s="96"/>
      <c r="FL177" s="96"/>
      <c r="FM177" s="96"/>
      <c r="FN177" s="96"/>
      <c r="FO177" s="96"/>
      <c r="FP177" s="96"/>
      <c r="FQ177" s="96"/>
      <c r="FR177" s="96"/>
      <c r="FS177" s="96"/>
      <c r="FT177" s="96"/>
      <c r="FU177" s="96"/>
      <c r="FV177" s="96"/>
      <c r="FW177" s="96"/>
      <c r="FX177" s="96"/>
      <c r="FY177" s="96"/>
      <c r="FZ177" s="96"/>
      <c r="GA177" s="96"/>
      <c r="GB177" s="96"/>
      <c r="GC177" s="96"/>
      <c r="GD177" s="96"/>
      <c r="GE177" s="96"/>
      <c r="GF177" s="96"/>
      <c r="GG177" s="96"/>
      <c r="GH177" s="96"/>
      <c r="GI177" s="96"/>
      <c r="GJ177" s="96"/>
      <c r="GK177" s="96"/>
      <c r="GL177" s="96"/>
      <c r="GM177" s="96"/>
      <c r="GN177" s="96"/>
      <c r="GO177" s="96"/>
      <c r="GP177" s="96"/>
      <c r="GQ177" s="96"/>
      <c r="GR177" s="96"/>
      <c r="GS177" s="96"/>
      <c r="GT177" s="96"/>
      <c r="GU177" s="96"/>
      <c r="GV177" s="96"/>
      <c r="GW177" s="96"/>
      <c r="GX177" s="96"/>
      <c r="GY177" s="96"/>
      <c r="GZ177" s="96"/>
      <c r="HA177" s="96"/>
      <c r="HB177" s="96"/>
      <c r="HC177" s="96"/>
      <c r="HD177" s="96"/>
      <c r="HE177" s="96"/>
      <c r="HF177" s="96"/>
      <c r="HG177" s="96"/>
      <c r="HH177" s="96"/>
      <c r="HI177" s="96"/>
      <c r="HJ177" s="96"/>
      <c r="HK177" s="96"/>
      <c r="HL177" s="96"/>
      <c r="HM177" s="96"/>
      <c r="HN177" s="96"/>
      <c r="HO177" s="96"/>
      <c r="HP177" s="96"/>
      <c r="HQ177" s="96"/>
      <c r="HR177" s="96"/>
      <c r="HS177" s="96"/>
      <c r="HT177" s="96"/>
      <c r="HU177" s="96"/>
      <c r="HV177" s="96"/>
      <c r="HW177" s="96"/>
      <c r="HX177" s="96"/>
      <c r="HY177" s="96"/>
      <c r="HZ177" s="96"/>
      <c r="IA177" s="96"/>
      <c r="IB177" s="96"/>
      <c r="IC177" s="96"/>
      <c r="ID177" s="96"/>
      <c r="IE177" s="96"/>
      <c r="IF177" s="96"/>
      <c r="IG177" s="96"/>
      <c r="IH177" s="96"/>
      <c r="II177" s="96"/>
      <c r="IJ177" s="96"/>
      <c r="IK177" s="96"/>
      <c r="IL177" s="96"/>
      <c r="IM177" s="96"/>
      <c r="IN177" s="96"/>
      <c r="IO177" s="96"/>
      <c r="IP177" s="96"/>
      <c r="IQ177" s="96"/>
      <c r="IR177" s="96"/>
      <c r="IS177" s="96"/>
      <c r="IT177" s="96"/>
      <c r="IU177" s="96"/>
      <c r="IV177" s="96"/>
    </row>
    <row r="178" customFormat="false" ht="42.4" hidden="false" customHeight="true" outlineLevel="0" collapsed="false">
      <c r="A178" s="97" t="s">
        <v>244</v>
      </c>
      <c r="B178" s="21" t="s">
        <v>245</v>
      </c>
      <c r="C178" s="98" t="s">
        <v>246</v>
      </c>
      <c r="D178" s="22" t="n">
        <v>3.923</v>
      </c>
      <c r="E178" s="99" t="n">
        <v>211129</v>
      </c>
      <c r="F178" s="23" t="n">
        <v>44529</v>
      </c>
      <c r="G178" s="24" t="s">
        <v>28</v>
      </c>
      <c r="H178" s="25"/>
      <c r="I178" s="26" t="s">
        <v>29</v>
      </c>
      <c r="J178" s="27"/>
      <c r="K178" s="25"/>
      <c r="L178" s="26" t="s">
        <v>30</v>
      </c>
      <c r="M178" s="27"/>
      <c r="N178" s="25"/>
      <c r="O178" s="26" t="s">
        <v>31</v>
      </c>
      <c r="P178" s="27"/>
      <c r="Q178" s="25"/>
      <c r="R178" s="26" t="s">
        <v>32</v>
      </c>
      <c r="S178" s="27"/>
      <c r="T178" s="28"/>
      <c r="U178" s="26" t="s">
        <v>33</v>
      </c>
      <c r="V178" s="27"/>
      <c r="W178" s="25"/>
      <c r="X178" s="26" t="s">
        <v>34</v>
      </c>
      <c r="Y178" s="27"/>
      <c r="Z178" s="25"/>
      <c r="AA178" s="26" t="s">
        <v>35</v>
      </c>
      <c r="AB178" s="27"/>
      <c r="AC178" s="32" t="s">
        <v>36</v>
      </c>
      <c r="AD178" s="32"/>
      <c r="AE178" s="32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96"/>
      <c r="EZ178" s="96"/>
      <c r="FA178" s="96"/>
      <c r="FB178" s="96"/>
      <c r="FC178" s="96"/>
      <c r="FD178" s="96"/>
      <c r="FE178" s="96"/>
      <c r="FF178" s="96"/>
      <c r="FG178" s="96"/>
      <c r="FH178" s="96"/>
      <c r="FI178" s="96"/>
      <c r="FJ178" s="96"/>
      <c r="FK178" s="96"/>
      <c r="FL178" s="96"/>
      <c r="FM178" s="96"/>
      <c r="FN178" s="96"/>
      <c r="FO178" s="96"/>
      <c r="FP178" s="96"/>
      <c r="FQ178" s="96"/>
      <c r="FR178" s="96"/>
      <c r="FS178" s="96"/>
      <c r="FT178" s="96"/>
      <c r="FU178" s="96"/>
      <c r="FV178" s="96"/>
      <c r="FW178" s="96"/>
      <c r="FX178" s="96"/>
      <c r="FY178" s="96"/>
      <c r="FZ178" s="96"/>
      <c r="GA178" s="96"/>
      <c r="GB178" s="96"/>
      <c r="GC178" s="96"/>
      <c r="GD178" s="96"/>
      <c r="GE178" s="96"/>
      <c r="GF178" s="96"/>
      <c r="GG178" s="96"/>
      <c r="GH178" s="96"/>
      <c r="GI178" s="96"/>
      <c r="GJ178" s="96"/>
      <c r="GK178" s="96"/>
      <c r="GL178" s="96"/>
      <c r="GM178" s="96"/>
      <c r="GN178" s="96"/>
      <c r="GO178" s="96"/>
      <c r="GP178" s="96"/>
      <c r="GQ178" s="96"/>
      <c r="GR178" s="96"/>
      <c r="GS178" s="96"/>
      <c r="GT178" s="96"/>
      <c r="GU178" s="96"/>
      <c r="GV178" s="96"/>
      <c r="GW178" s="96"/>
      <c r="GX178" s="96"/>
      <c r="GY178" s="96"/>
      <c r="GZ178" s="96"/>
      <c r="HA178" s="96"/>
      <c r="HB178" s="96"/>
      <c r="HC178" s="96"/>
      <c r="HD178" s="96"/>
      <c r="HE178" s="96"/>
      <c r="HF178" s="96"/>
      <c r="HG178" s="96"/>
      <c r="HH178" s="96"/>
      <c r="HI178" s="96"/>
      <c r="HJ178" s="96"/>
      <c r="HK178" s="96"/>
      <c r="HL178" s="96"/>
      <c r="HM178" s="96"/>
      <c r="HN178" s="96"/>
      <c r="HO178" s="96"/>
      <c r="HP178" s="96"/>
      <c r="HQ178" s="96"/>
      <c r="HR178" s="96"/>
      <c r="HS178" s="96"/>
      <c r="HT178" s="96"/>
      <c r="HU178" s="96"/>
      <c r="HV178" s="96"/>
      <c r="HW178" s="96"/>
      <c r="HX178" s="96"/>
      <c r="HY178" s="96"/>
      <c r="HZ178" s="96"/>
      <c r="IA178" s="96"/>
      <c r="IB178" s="96"/>
      <c r="IC178" s="96"/>
      <c r="ID178" s="96"/>
      <c r="IE178" s="96"/>
      <c r="IF178" s="96"/>
      <c r="IG178" s="96"/>
      <c r="IH178" s="96"/>
      <c r="II178" s="96"/>
      <c r="IJ178" s="96"/>
      <c r="IK178" s="96"/>
      <c r="IL178" s="96"/>
      <c r="IM178" s="96"/>
      <c r="IN178" s="96"/>
      <c r="IO178" s="96"/>
      <c r="IP178" s="96"/>
      <c r="IQ178" s="96"/>
      <c r="IR178" s="96"/>
      <c r="IS178" s="96"/>
      <c r="IT178" s="96"/>
      <c r="IU178" s="96"/>
      <c r="IV178" s="96"/>
    </row>
    <row r="179" customFormat="false" ht="39.8" hidden="false" customHeight="true" outlineLevel="0" collapsed="false">
      <c r="A179" s="33" t="s">
        <v>247</v>
      </c>
      <c r="B179" s="33" t="s">
        <v>248</v>
      </c>
      <c r="C179" s="34"/>
      <c r="D179" s="35"/>
      <c r="E179" s="35"/>
      <c r="F179" s="36" t="n">
        <v>44533</v>
      </c>
      <c r="G179" s="24" t="s">
        <v>60</v>
      </c>
      <c r="H179" s="40" t="n">
        <v>10230</v>
      </c>
      <c r="I179" s="41" t="s">
        <v>39</v>
      </c>
      <c r="J179" s="42" t="n">
        <v>216.4</v>
      </c>
      <c r="K179" s="40" t="n">
        <v>17450</v>
      </c>
      <c r="L179" s="41" t="s">
        <v>39</v>
      </c>
      <c r="M179" s="42" t="n">
        <v>1251</v>
      </c>
      <c r="N179" s="40" t="n">
        <v>511.7</v>
      </c>
      <c r="O179" s="41" t="s">
        <v>39</v>
      </c>
      <c r="P179" s="42" t="n">
        <v>20.04</v>
      </c>
      <c r="Q179" s="40" t="n">
        <v>13000</v>
      </c>
      <c r="R179" s="41" t="s">
        <v>39</v>
      </c>
      <c r="S179" s="42" t="n">
        <v>327.4</v>
      </c>
      <c r="T179" s="40" t="n">
        <v>672120</v>
      </c>
      <c r="U179" s="41" t="s">
        <v>39</v>
      </c>
      <c r="V179" s="42" t="n">
        <v>34360</v>
      </c>
      <c r="W179" s="127" t="s">
        <v>154</v>
      </c>
      <c r="X179" s="127"/>
      <c r="Y179" s="127"/>
      <c r="Z179" s="55" t="s">
        <v>249</v>
      </c>
      <c r="AA179" s="56"/>
      <c r="AB179" s="42"/>
      <c r="AC179" s="43"/>
      <c r="AD179" s="43"/>
      <c r="AE179" s="43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96"/>
      <c r="EZ179" s="96"/>
      <c r="FA179" s="96"/>
      <c r="FB179" s="96"/>
      <c r="FC179" s="96"/>
      <c r="FD179" s="96"/>
      <c r="FE179" s="96"/>
      <c r="FF179" s="96"/>
      <c r="FG179" s="96"/>
      <c r="FH179" s="96"/>
      <c r="FI179" s="96"/>
      <c r="FJ179" s="96"/>
      <c r="FK179" s="96"/>
      <c r="FL179" s="96"/>
      <c r="FM179" s="96"/>
      <c r="FN179" s="96"/>
      <c r="FO179" s="96"/>
      <c r="FP179" s="96"/>
      <c r="FQ179" s="96"/>
      <c r="FR179" s="96"/>
      <c r="FS179" s="96"/>
      <c r="FT179" s="96"/>
      <c r="FU179" s="96"/>
      <c r="FV179" s="96"/>
      <c r="FW179" s="96"/>
      <c r="FX179" s="96"/>
      <c r="FY179" s="96"/>
      <c r="FZ179" s="96"/>
      <c r="GA179" s="96"/>
      <c r="GB179" s="96"/>
      <c r="GC179" s="96"/>
      <c r="GD179" s="96"/>
      <c r="GE179" s="96"/>
      <c r="GF179" s="96"/>
      <c r="GG179" s="96"/>
      <c r="GH179" s="96"/>
      <c r="GI179" s="96"/>
      <c r="GJ179" s="96"/>
      <c r="GK179" s="96"/>
      <c r="GL179" s="96"/>
      <c r="GM179" s="96"/>
      <c r="GN179" s="96"/>
      <c r="GO179" s="96"/>
      <c r="GP179" s="96"/>
      <c r="GQ179" s="96"/>
      <c r="GR179" s="96"/>
      <c r="GS179" s="96"/>
      <c r="GT179" s="96"/>
      <c r="GU179" s="96"/>
      <c r="GV179" s="96"/>
      <c r="GW179" s="96"/>
      <c r="GX179" s="96"/>
      <c r="GY179" s="96"/>
      <c r="GZ179" s="96"/>
      <c r="HA179" s="96"/>
      <c r="HB179" s="96"/>
      <c r="HC179" s="96"/>
      <c r="HD179" s="96"/>
      <c r="HE179" s="96"/>
      <c r="HF179" s="96"/>
      <c r="HG179" s="96"/>
      <c r="HH179" s="96"/>
      <c r="HI179" s="96"/>
      <c r="HJ179" s="96"/>
      <c r="HK179" s="96"/>
      <c r="HL179" s="96"/>
      <c r="HM179" s="96"/>
      <c r="HN179" s="96"/>
      <c r="HO179" s="96"/>
      <c r="HP179" s="96"/>
      <c r="HQ179" s="96"/>
      <c r="HR179" s="96"/>
      <c r="HS179" s="96"/>
      <c r="HT179" s="96"/>
      <c r="HU179" s="96"/>
      <c r="HV179" s="96"/>
      <c r="HW179" s="96"/>
      <c r="HX179" s="96"/>
      <c r="HY179" s="96"/>
      <c r="HZ179" s="96"/>
      <c r="IA179" s="96"/>
      <c r="IB179" s="96"/>
      <c r="IC179" s="96"/>
      <c r="ID179" s="96"/>
      <c r="IE179" s="96"/>
      <c r="IF179" s="96"/>
      <c r="IG179" s="96"/>
      <c r="IH179" s="96"/>
      <c r="II179" s="96"/>
      <c r="IJ179" s="96"/>
      <c r="IK179" s="96"/>
      <c r="IL179" s="96"/>
      <c r="IM179" s="96"/>
      <c r="IN179" s="96"/>
      <c r="IO179" s="96"/>
      <c r="IP179" s="96"/>
      <c r="IQ179" s="96"/>
      <c r="IR179" s="96"/>
      <c r="IS179" s="96"/>
      <c r="IT179" s="96"/>
      <c r="IU179" s="96"/>
      <c r="IV179" s="96"/>
    </row>
    <row r="180" customFormat="false" ht="33.15" hidden="false" customHeight="true" outlineLevel="0" collapsed="false">
      <c r="A180" s="33"/>
      <c r="B180" s="33"/>
      <c r="C180" s="33"/>
      <c r="D180" s="33"/>
      <c r="E180" s="33"/>
      <c r="F180" s="36"/>
      <c r="G180" s="24" t="s">
        <v>64</v>
      </c>
      <c r="H180" s="101" t="str">
        <f aca="false">ROUND(H179*81/1000,2)&amp;" ppb"</f>
        <v>828.63 ppb</v>
      </c>
      <c r="I180" s="41" t="s">
        <v>39</v>
      </c>
      <c r="J180" s="102" t="str">
        <f aca="false">ROUND(J179*81/1000,2)&amp;" ppb"</f>
        <v>17.53 ppb</v>
      </c>
      <c r="K180" s="101" t="str">
        <f aca="false">ROUND(K179*81/1000,2)&amp;" ppb"</f>
        <v>1413.45 ppb</v>
      </c>
      <c r="L180" s="41" t="s">
        <v>39</v>
      </c>
      <c r="M180" s="102" t="str">
        <f aca="false">ROUND(M179*81/1000,2)&amp;" ppb"</f>
        <v>101.33 ppb</v>
      </c>
      <c r="N180" s="101" t="str">
        <f aca="false">ROUND(N179*1760/1000,2)&amp;" ppb"</f>
        <v>900.59 ppb</v>
      </c>
      <c r="O180" s="41" t="s">
        <v>39</v>
      </c>
      <c r="P180" s="102" t="str">
        <f aca="false">ROUND(P179*1760/1000,2)&amp;" ppb"</f>
        <v>35.27 ppb</v>
      </c>
      <c r="Q180" s="101" t="str">
        <f aca="false">ROUND(Q179*246/1000,2)&amp;" ppb"</f>
        <v>3198 ppb</v>
      </c>
      <c r="R180" s="41" t="s">
        <v>39</v>
      </c>
      <c r="S180" s="102" t="str">
        <f aca="false">ROUND(S179*246/1000,2)&amp;" ppb"</f>
        <v>80.54 ppb</v>
      </c>
      <c r="T180" s="101" t="str">
        <f aca="false">ROUND(T179*32300/1000000,2)&amp;" ppm"</f>
        <v>21709.48 ppm</v>
      </c>
      <c r="U180" s="41" t="s">
        <v>39</v>
      </c>
      <c r="V180" s="102" t="str">
        <f aca="false">ROUND(V179*32300/1000000,2)&amp;" ppm"</f>
        <v>1109.83 ppm</v>
      </c>
      <c r="W180" s="45"/>
      <c r="X180" s="41"/>
      <c r="Y180" s="46"/>
      <c r="Z180" s="45"/>
      <c r="AA180" s="41"/>
      <c r="AB180" s="46"/>
      <c r="AC180" s="47"/>
      <c r="AD180" s="41"/>
      <c r="AE180" s="48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96"/>
      <c r="EZ180" s="96"/>
      <c r="FA180" s="96"/>
      <c r="FB180" s="96"/>
      <c r="FC180" s="96"/>
      <c r="FD180" s="96"/>
      <c r="FE180" s="96"/>
      <c r="FF180" s="96"/>
      <c r="FG180" s="96"/>
      <c r="FH180" s="96"/>
      <c r="FI180" s="96"/>
      <c r="FJ180" s="96"/>
      <c r="FK180" s="96"/>
      <c r="FL180" s="96"/>
      <c r="FM180" s="96"/>
      <c r="FN180" s="96"/>
      <c r="FO180" s="96"/>
      <c r="FP180" s="96"/>
      <c r="FQ180" s="96"/>
      <c r="FR180" s="96"/>
      <c r="FS180" s="96"/>
      <c r="FT180" s="96"/>
      <c r="FU180" s="96"/>
      <c r="FV180" s="96"/>
      <c r="FW180" s="96"/>
      <c r="FX180" s="96"/>
      <c r="FY180" s="96"/>
      <c r="FZ180" s="96"/>
      <c r="GA180" s="96"/>
      <c r="GB180" s="96"/>
      <c r="GC180" s="96"/>
      <c r="GD180" s="96"/>
      <c r="GE180" s="96"/>
      <c r="GF180" s="96"/>
      <c r="GG180" s="96"/>
      <c r="GH180" s="96"/>
      <c r="GI180" s="96"/>
      <c r="GJ180" s="96"/>
      <c r="GK180" s="96"/>
      <c r="GL180" s="96"/>
      <c r="GM180" s="96"/>
      <c r="GN180" s="96"/>
      <c r="GO180" s="96"/>
      <c r="GP180" s="96"/>
      <c r="GQ180" s="96"/>
      <c r="GR180" s="96"/>
      <c r="GS180" s="96"/>
      <c r="GT180" s="96"/>
      <c r="GU180" s="96"/>
      <c r="GV180" s="96"/>
      <c r="GW180" s="96"/>
      <c r="GX180" s="96"/>
      <c r="GY180" s="96"/>
      <c r="GZ180" s="96"/>
      <c r="HA180" s="96"/>
      <c r="HB180" s="96"/>
      <c r="HC180" s="96"/>
      <c r="HD180" s="96"/>
      <c r="HE180" s="96"/>
      <c r="HF180" s="96"/>
      <c r="HG180" s="96"/>
      <c r="HH180" s="96"/>
      <c r="HI180" s="96"/>
      <c r="HJ180" s="96"/>
      <c r="HK180" s="96"/>
      <c r="HL180" s="96"/>
      <c r="HM180" s="96"/>
      <c r="HN180" s="96"/>
      <c r="HO180" s="96"/>
      <c r="HP180" s="96"/>
      <c r="HQ180" s="96"/>
      <c r="HR180" s="96"/>
      <c r="HS180" s="96"/>
      <c r="HT180" s="96"/>
      <c r="HU180" s="96"/>
      <c r="HV180" s="96"/>
      <c r="HW180" s="96"/>
      <c r="HX180" s="96"/>
      <c r="HY180" s="96"/>
      <c r="HZ180" s="96"/>
      <c r="IA180" s="96"/>
      <c r="IB180" s="96"/>
      <c r="IC180" s="96"/>
      <c r="ID180" s="96"/>
      <c r="IE180" s="96"/>
      <c r="IF180" s="96"/>
      <c r="IG180" s="96"/>
      <c r="IH180" s="96"/>
      <c r="II180" s="96"/>
      <c r="IJ180" s="96"/>
      <c r="IK180" s="96"/>
      <c r="IL180" s="96"/>
      <c r="IM180" s="96"/>
      <c r="IN180" s="96"/>
      <c r="IO180" s="96"/>
      <c r="IP180" s="96"/>
      <c r="IQ180" s="96"/>
      <c r="IR180" s="96"/>
      <c r="IS180" s="96"/>
      <c r="IT180" s="96"/>
      <c r="IU180" s="96"/>
      <c r="IV180" s="96"/>
    </row>
    <row r="181" customFormat="false" ht="34.3" hidden="false" customHeight="true" outlineLevel="0" collapsed="false">
      <c r="A181" s="33"/>
      <c r="B181" s="33"/>
      <c r="C181" s="49"/>
      <c r="D181" s="33"/>
      <c r="E181" s="33"/>
      <c r="F181" s="36"/>
      <c r="G181" s="24" t="s">
        <v>28</v>
      </c>
      <c r="H181" s="50" t="s">
        <v>40</v>
      </c>
      <c r="I181" s="50"/>
      <c r="J181" s="50"/>
      <c r="K181" s="25"/>
      <c r="L181" s="26" t="s">
        <v>41</v>
      </c>
      <c r="M181" s="27"/>
      <c r="N181" s="51"/>
      <c r="O181" s="26" t="s">
        <v>42</v>
      </c>
      <c r="P181" s="52"/>
      <c r="Q181" s="51"/>
      <c r="R181" s="26" t="s">
        <v>43</v>
      </c>
      <c r="S181" s="52"/>
      <c r="T181" s="50"/>
      <c r="U181" s="50"/>
      <c r="V181" s="50"/>
      <c r="W181" s="28"/>
      <c r="X181" s="26"/>
      <c r="Y181" s="53"/>
      <c r="Z181" s="28"/>
      <c r="AA181" s="26"/>
      <c r="AB181" s="53"/>
      <c r="AC181" s="25"/>
      <c r="AD181" s="26"/>
      <c r="AE181" s="27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  <c r="FF181" s="96"/>
      <c r="FG181" s="96"/>
      <c r="FH181" s="96"/>
      <c r="FI181" s="96"/>
      <c r="FJ181" s="96"/>
      <c r="FK181" s="96"/>
      <c r="FL181" s="96"/>
      <c r="FM181" s="96"/>
      <c r="FN181" s="96"/>
      <c r="FO181" s="96"/>
      <c r="FP181" s="96"/>
      <c r="FQ181" s="96"/>
      <c r="FR181" s="96"/>
      <c r="FS181" s="96"/>
      <c r="FT181" s="96"/>
      <c r="FU181" s="96"/>
      <c r="FV181" s="96"/>
      <c r="FW181" s="96"/>
      <c r="FX181" s="96"/>
      <c r="FY181" s="96"/>
      <c r="FZ181" s="96"/>
      <c r="GA181" s="96"/>
      <c r="GB181" s="96"/>
      <c r="GC181" s="96"/>
      <c r="GD181" s="96"/>
      <c r="GE181" s="96"/>
      <c r="GF181" s="96"/>
      <c r="GG181" s="96"/>
      <c r="GH181" s="96"/>
      <c r="GI181" s="96"/>
      <c r="GJ181" s="96"/>
      <c r="GK181" s="96"/>
      <c r="GL181" s="96"/>
      <c r="GM181" s="96"/>
      <c r="GN181" s="96"/>
      <c r="GO181" s="96"/>
      <c r="GP181" s="96"/>
      <c r="GQ181" s="96"/>
      <c r="GR181" s="96"/>
      <c r="GS181" s="96"/>
      <c r="GT181" s="96"/>
      <c r="GU181" s="96"/>
      <c r="GV181" s="96"/>
      <c r="GW181" s="96"/>
      <c r="GX181" s="96"/>
      <c r="GY181" s="96"/>
      <c r="GZ181" s="96"/>
      <c r="HA181" s="96"/>
      <c r="HB181" s="96"/>
      <c r="HC181" s="96"/>
      <c r="HD181" s="96"/>
      <c r="HE181" s="96"/>
      <c r="HF181" s="96"/>
      <c r="HG181" s="96"/>
      <c r="HH181" s="96"/>
      <c r="HI181" s="96"/>
      <c r="HJ181" s="96"/>
      <c r="HK181" s="96"/>
      <c r="HL181" s="96"/>
      <c r="HM181" s="96"/>
      <c r="HN181" s="96"/>
      <c r="HO181" s="96"/>
      <c r="HP181" s="96"/>
      <c r="HQ181" s="96"/>
      <c r="HR181" s="96"/>
      <c r="HS181" s="96"/>
      <c r="HT181" s="96"/>
      <c r="HU181" s="96"/>
      <c r="HV181" s="96"/>
      <c r="HW181" s="96"/>
      <c r="HX181" s="96"/>
      <c r="HY181" s="96"/>
      <c r="HZ181" s="96"/>
      <c r="IA181" s="96"/>
      <c r="IB181" s="96"/>
      <c r="IC181" s="96"/>
      <c r="ID181" s="96"/>
      <c r="IE181" s="96"/>
      <c r="IF181" s="96"/>
      <c r="IG181" s="96"/>
      <c r="IH181" s="96"/>
      <c r="II181" s="96"/>
      <c r="IJ181" s="96"/>
      <c r="IK181" s="96"/>
      <c r="IL181" s="96"/>
      <c r="IM181" s="96"/>
      <c r="IN181" s="96"/>
      <c r="IO181" s="96"/>
      <c r="IP181" s="96"/>
      <c r="IQ181" s="96"/>
      <c r="IR181" s="96"/>
      <c r="IS181" s="96"/>
      <c r="IT181" s="96"/>
      <c r="IU181" s="96"/>
      <c r="IV181" s="96"/>
    </row>
    <row r="182" customFormat="false" ht="34.3" hidden="false" customHeight="true" outlineLevel="0" collapsed="false">
      <c r="A182" s="33"/>
      <c r="B182" s="33"/>
      <c r="C182" s="49"/>
      <c r="D182" s="33"/>
      <c r="E182" s="33"/>
      <c r="F182" s="36"/>
      <c r="G182" s="24" t="s">
        <v>60</v>
      </c>
      <c r="H182" s="103" t="n">
        <v>14614</v>
      </c>
      <c r="I182" s="104" t="s">
        <v>39</v>
      </c>
      <c r="J182" s="105" t="n">
        <v>9543</v>
      </c>
      <c r="K182" s="127" t="s">
        <v>154</v>
      </c>
      <c r="L182" s="127"/>
      <c r="M182" s="127"/>
      <c r="N182" s="127" t="s">
        <v>154</v>
      </c>
      <c r="O182" s="127" t="s">
        <v>39</v>
      </c>
      <c r="P182" s="127" t="n">
        <v>19.23</v>
      </c>
      <c r="Q182" s="40" t="n">
        <v>12850</v>
      </c>
      <c r="R182" s="100" t="s">
        <v>39</v>
      </c>
      <c r="S182" s="42" t="n">
        <v>337.7</v>
      </c>
      <c r="T182" s="106"/>
      <c r="U182" s="107"/>
      <c r="V182" s="108"/>
      <c r="W182" s="45"/>
      <c r="X182" s="41"/>
      <c r="Y182" s="46"/>
      <c r="Z182" s="45"/>
      <c r="AA182" s="41"/>
      <c r="AB182" s="46"/>
      <c r="AC182" s="47"/>
      <c r="AD182" s="41"/>
      <c r="AE182" s="48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  <c r="FF182" s="96"/>
      <c r="FG182" s="96"/>
      <c r="FH182" s="96"/>
      <c r="FI182" s="96"/>
      <c r="FJ182" s="96"/>
      <c r="FK182" s="96"/>
      <c r="FL182" s="96"/>
      <c r="FM182" s="96"/>
      <c r="FN182" s="96"/>
      <c r="FO182" s="96"/>
      <c r="FP182" s="96"/>
      <c r="FQ182" s="96"/>
      <c r="FR182" s="96"/>
      <c r="FS182" s="96"/>
      <c r="FT182" s="96"/>
      <c r="FU182" s="96"/>
      <c r="FV182" s="96"/>
      <c r="FW182" s="96"/>
      <c r="FX182" s="96"/>
      <c r="FY182" s="96"/>
      <c r="FZ182" s="96"/>
      <c r="GA182" s="96"/>
      <c r="GB182" s="96"/>
      <c r="GC182" s="96"/>
      <c r="GD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  <c r="GQ182" s="96"/>
      <c r="GR182" s="96"/>
      <c r="GS182" s="96"/>
      <c r="GT182" s="96"/>
      <c r="GU182" s="96"/>
      <c r="GV182" s="96"/>
      <c r="GW182" s="96"/>
      <c r="GX182" s="96"/>
      <c r="GY182" s="96"/>
      <c r="GZ182" s="96"/>
      <c r="HA182" s="96"/>
      <c r="HB182" s="96"/>
      <c r="HC182" s="96"/>
      <c r="HD182" s="96"/>
      <c r="HE182" s="96"/>
      <c r="HF182" s="96"/>
      <c r="HG182" s="96"/>
      <c r="HH182" s="96"/>
      <c r="HI182" s="96"/>
      <c r="HJ182" s="96"/>
      <c r="HK182" s="96"/>
      <c r="HL182" s="96"/>
      <c r="HM182" s="96"/>
      <c r="HN182" s="96"/>
      <c r="HO182" s="96"/>
      <c r="HP182" s="96"/>
      <c r="HQ182" s="96"/>
      <c r="HR182" s="96"/>
      <c r="HS182" s="96"/>
      <c r="HT182" s="96"/>
      <c r="HU182" s="96"/>
      <c r="HV182" s="96"/>
      <c r="HW182" s="96"/>
      <c r="HX182" s="96"/>
      <c r="HY182" s="96"/>
      <c r="HZ182" s="96"/>
      <c r="IA182" s="96"/>
      <c r="IB182" s="96"/>
      <c r="IC182" s="96"/>
      <c r="ID182" s="96"/>
      <c r="IE182" s="96"/>
      <c r="IF182" s="96"/>
      <c r="IG182" s="96"/>
      <c r="IH182" s="96"/>
      <c r="II182" s="96"/>
      <c r="IJ182" s="96"/>
      <c r="IK182" s="96"/>
      <c r="IL182" s="96"/>
      <c r="IM182" s="96"/>
      <c r="IN182" s="96"/>
      <c r="IO182" s="96"/>
      <c r="IP182" s="96"/>
      <c r="IQ182" s="96"/>
      <c r="IR182" s="96"/>
      <c r="IS182" s="96"/>
      <c r="IT182" s="96"/>
      <c r="IU182" s="96"/>
      <c r="IV182" s="96"/>
    </row>
    <row r="183" customFormat="false" ht="34.3" hidden="false" customHeight="true" outlineLevel="0" collapsed="false">
      <c r="A183" s="57"/>
      <c r="B183" s="57"/>
      <c r="C183" s="58"/>
      <c r="D183" s="57"/>
      <c r="E183" s="57"/>
      <c r="F183" s="59"/>
      <c r="G183" s="24" t="s">
        <v>64</v>
      </c>
      <c r="H183" s="101" t="str">
        <f aca="false">ROUND(H182*81/1000,2)&amp;" ppb"</f>
        <v>1183.73 ppb</v>
      </c>
      <c r="I183" s="41" t="s">
        <v>39</v>
      </c>
      <c r="J183" s="102" t="str">
        <f aca="false">ROUND(J182*81/1000,2)&amp;" ppb"</f>
        <v>772.98 ppb</v>
      </c>
      <c r="K183" s="60"/>
      <c r="L183" s="56"/>
      <c r="M183" s="61"/>
      <c r="N183" s="37"/>
      <c r="O183" s="41"/>
      <c r="P183" s="39"/>
      <c r="Q183" s="101" t="str">
        <f aca="false">ROUND(Q182*246/1000,2)&amp;" ppb"</f>
        <v>3161.1 ppb</v>
      </c>
      <c r="R183" s="41" t="s">
        <v>39</v>
      </c>
      <c r="S183" s="102" t="str">
        <f aca="false">ROUND(S182*246/1000,2)&amp;" ppb"</f>
        <v>83.07 ppb</v>
      </c>
      <c r="T183" s="40"/>
      <c r="U183" s="56"/>
      <c r="V183" s="42"/>
      <c r="W183" s="45"/>
      <c r="X183" s="41"/>
      <c r="Y183" s="46"/>
      <c r="Z183" s="45"/>
      <c r="AA183" s="41"/>
      <c r="AB183" s="46"/>
      <c r="AC183" s="47"/>
      <c r="AD183" s="41"/>
      <c r="AE183" s="48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  <c r="FF183" s="96"/>
      <c r="FG183" s="96"/>
      <c r="FH183" s="96"/>
      <c r="FI183" s="96"/>
      <c r="FJ183" s="96"/>
      <c r="FK183" s="96"/>
      <c r="FL183" s="96"/>
      <c r="FM183" s="96"/>
      <c r="FN183" s="96"/>
      <c r="FO183" s="96"/>
      <c r="FP183" s="96"/>
      <c r="FQ183" s="96"/>
      <c r="FR183" s="96"/>
      <c r="FS183" s="96"/>
      <c r="FT183" s="96"/>
      <c r="FU183" s="96"/>
      <c r="FV183" s="96"/>
      <c r="FW183" s="96"/>
      <c r="FX183" s="96"/>
      <c r="FY183" s="96"/>
      <c r="FZ183" s="96"/>
      <c r="GA183" s="96"/>
      <c r="GB183" s="96"/>
      <c r="GC183" s="96"/>
      <c r="GD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  <c r="GQ183" s="96"/>
      <c r="GR183" s="96"/>
      <c r="GS183" s="96"/>
      <c r="GT183" s="96"/>
      <c r="GU183" s="96"/>
      <c r="GV183" s="96"/>
      <c r="GW183" s="96"/>
      <c r="GX183" s="96"/>
      <c r="GY183" s="96"/>
      <c r="GZ183" s="96"/>
      <c r="HA183" s="96"/>
      <c r="HB183" s="96"/>
      <c r="HC183" s="96"/>
      <c r="HD183" s="96"/>
      <c r="HE183" s="96"/>
      <c r="HF183" s="96"/>
      <c r="HG183" s="96"/>
      <c r="HH183" s="96"/>
      <c r="HI183" s="96"/>
      <c r="HJ183" s="96"/>
      <c r="HK183" s="96"/>
      <c r="HL183" s="96"/>
      <c r="HM183" s="96"/>
      <c r="HN183" s="96"/>
      <c r="HO183" s="96"/>
      <c r="HP183" s="96"/>
      <c r="HQ183" s="96"/>
      <c r="HR183" s="96"/>
      <c r="HS183" s="96"/>
      <c r="HT183" s="96"/>
      <c r="HU183" s="96"/>
      <c r="HV183" s="96"/>
      <c r="HW183" s="96"/>
      <c r="HX183" s="96"/>
      <c r="HY183" s="96"/>
      <c r="HZ183" s="96"/>
      <c r="IA183" s="96"/>
      <c r="IB183" s="96"/>
      <c r="IC183" s="96"/>
      <c r="ID183" s="96"/>
      <c r="IE183" s="96"/>
      <c r="IF183" s="96"/>
      <c r="IG183" s="96"/>
      <c r="IH183" s="96"/>
      <c r="II183" s="96"/>
      <c r="IJ183" s="96"/>
      <c r="IK183" s="96"/>
      <c r="IL183" s="96"/>
      <c r="IM183" s="96"/>
      <c r="IN183" s="96"/>
      <c r="IO183" s="96"/>
      <c r="IP183" s="96"/>
      <c r="IQ183" s="96"/>
      <c r="IR183" s="96"/>
      <c r="IS183" s="96"/>
      <c r="IT183" s="96"/>
      <c r="IU183" s="96"/>
      <c r="IV183" s="96"/>
    </row>
    <row r="184" customFormat="false" ht="42.4" hidden="false" customHeight="true" outlineLevel="0" collapsed="false">
      <c r="A184" s="109" t="s">
        <v>250</v>
      </c>
      <c r="B184" s="62" t="s">
        <v>251</v>
      </c>
      <c r="C184" s="110" t="s">
        <v>252</v>
      </c>
      <c r="D184" s="63" t="n">
        <v>2.765</v>
      </c>
      <c r="E184" s="64" t="s">
        <v>253</v>
      </c>
      <c r="F184" s="65" t="n">
        <v>44537</v>
      </c>
      <c r="G184" s="66" t="s">
        <v>28</v>
      </c>
      <c r="H184" s="25"/>
      <c r="I184" s="26" t="s">
        <v>29</v>
      </c>
      <c r="J184" s="27"/>
      <c r="K184" s="25"/>
      <c r="L184" s="26" t="s">
        <v>30</v>
      </c>
      <c r="M184" s="27"/>
      <c r="N184" s="25"/>
      <c r="O184" s="26" t="s">
        <v>31</v>
      </c>
      <c r="P184" s="27"/>
      <c r="Q184" s="25"/>
      <c r="R184" s="26" t="s">
        <v>32</v>
      </c>
      <c r="S184" s="27"/>
      <c r="T184" s="28"/>
      <c r="U184" s="26" t="s">
        <v>33</v>
      </c>
      <c r="V184" s="27"/>
      <c r="W184" s="25"/>
      <c r="X184" s="26" t="s">
        <v>34</v>
      </c>
      <c r="Y184" s="27"/>
      <c r="Z184" s="25"/>
      <c r="AA184" s="26" t="s">
        <v>35</v>
      </c>
      <c r="AB184" s="27"/>
      <c r="AC184" s="32" t="s">
        <v>36</v>
      </c>
      <c r="AD184" s="32"/>
      <c r="AE184" s="32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96"/>
      <c r="EZ184" s="96"/>
      <c r="FA184" s="96"/>
      <c r="FB184" s="96"/>
      <c r="FC184" s="96"/>
      <c r="FD184" s="96"/>
      <c r="FE184" s="96"/>
      <c r="FF184" s="96"/>
      <c r="FG184" s="96"/>
      <c r="FH184" s="96"/>
      <c r="FI184" s="96"/>
      <c r="FJ184" s="96"/>
      <c r="FK184" s="96"/>
      <c r="FL184" s="96"/>
      <c r="FM184" s="96"/>
      <c r="FN184" s="96"/>
      <c r="FO184" s="96"/>
      <c r="FP184" s="96"/>
      <c r="FQ184" s="96"/>
      <c r="FR184" s="96"/>
      <c r="FS184" s="96"/>
      <c r="FT184" s="96"/>
      <c r="FU184" s="96"/>
      <c r="FV184" s="96"/>
      <c r="FW184" s="96"/>
      <c r="FX184" s="96"/>
      <c r="FY184" s="96"/>
      <c r="FZ184" s="96"/>
      <c r="GA184" s="96"/>
      <c r="GB184" s="96"/>
      <c r="GC184" s="96"/>
      <c r="GD184" s="96"/>
      <c r="GE184" s="96"/>
      <c r="GF184" s="96"/>
      <c r="GG184" s="96"/>
      <c r="GH184" s="96"/>
      <c r="GI184" s="96"/>
      <c r="GJ184" s="96"/>
      <c r="GK184" s="96"/>
      <c r="GL184" s="96"/>
      <c r="GM184" s="96"/>
      <c r="GN184" s="96"/>
      <c r="GO184" s="96"/>
      <c r="GP184" s="96"/>
      <c r="GQ184" s="96"/>
      <c r="GR184" s="96"/>
      <c r="GS184" s="96"/>
      <c r="GT184" s="96"/>
      <c r="GU184" s="96"/>
      <c r="GV184" s="96"/>
      <c r="GW184" s="96"/>
      <c r="GX184" s="96"/>
      <c r="GY184" s="96"/>
      <c r="GZ184" s="96"/>
      <c r="HA184" s="96"/>
      <c r="HB184" s="96"/>
      <c r="HC184" s="96"/>
      <c r="HD184" s="96"/>
      <c r="HE184" s="96"/>
      <c r="HF184" s="96"/>
      <c r="HG184" s="96"/>
      <c r="HH184" s="96"/>
      <c r="HI184" s="96"/>
      <c r="HJ184" s="96"/>
      <c r="HK184" s="96"/>
      <c r="HL184" s="96"/>
      <c r="HM184" s="96"/>
      <c r="HN184" s="96"/>
      <c r="HO184" s="96"/>
      <c r="HP184" s="96"/>
      <c r="HQ184" s="96"/>
      <c r="HR184" s="96"/>
      <c r="HS184" s="96"/>
      <c r="HT184" s="96"/>
      <c r="HU184" s="96"/>
      <c r="HV184" s="96"/>
      <c r="HW184" s="96"/>
      <c r="HX184" s="96"/>
      <c r="HY184" s="96"/>
      <c r="HZ184" s="96"/>
      <c r="IA184" s="96"/>
      <c r="IB184" s="96"/>
      <c r="IC184" s="96"/>
      <c r="ID184" s="96"/>
      <c r="IE184" s="96"/>
      <c r="IF184" s="96"/>
      <c r="IG184" s="96"/>
      <c r="IH184" s="96"/>
      <c r="II184" s="96"/>
      <c r="IJ184" s="96"/>
      <c r="IK184" s="96"/>
      <c r="IL184" s="96"/>
      <c r="IM184" s="96"/>
      <c r="IN184" s="96"/>
      <c r="IO184" s="96"/>
      <c r="IP184" s="96"/>
      <c r="IQ184" s="96"/>
      <c r="IR184" s="96"/>
      <c r="IS184" s="96"/>
      <c r="IT184" s="96"/>
      <c r="IU184" s="96"/>
      <c r="IV184" s="96"/>
    </row>
    <row r="185" customFormat="false" ht="39.8" hidden="false" customHeight="true" outlineLevel="0" collapsed="false">
      <c r="A185" s="67" t="s">
        <v>254</v>
      </c>
      <c r="B185" s="67" t="s">
        <v>255</v>
      </c>
      <c r="C185" s="68"/>
      <c r="D185" s="69"/>
      <c r="E185" s="69"/>
      <c r="F185" s="70" t="n">
        <v>44540</v>
      </c>
      <c r="G185" s="66" t="s">
        <v>60</v>
      </c>
      <c r="H185" s="74" t="n">
        <v>24890</v>
      </c>
      <c r="I185" s="75" t="s">
        <v>39</v>
      </c>
      <c r="J185" s="76" t="n">
        <v>459.3</v>
      </c>
      <c r="K185" s="74" t="n">
        <v>37270</v>
      </c>
      <c r="L185" s="75" t="s">
        <v>39</v>
      </c>
      <c r="M185" s="76" t="n">
        <v>2058</v>
      </c>
      <c r="N185" s="74" t="n">
        <v>1339</v>
      </c>
      <c r="O185" s="75" t="s">
        <v>39</v>
      </c>
      <c r="P185" s="76" t="n">
        <v>33.33</v>
      </c>
      <c r="Q185" s="74" t="n">
        <v>51880</v>
      </c>
      <c r="R185" s="75" t="s">
        <v>39</v>
      </c>
      <c r="S185" s="76" t="n">
        <v>1206</v>
      </c>
      <c r="T185" s="74" t="n">
        <v>619290</v>
      </c>
      <c r="U185" s="75" t="s">
        <v>39</v>
      </c>
      <c r="V185" s="76" t="n">
        <v>31630</v>
      </c>
      <c r="W185" s="130" t="s">
        <v>256</v>
      </c>
      <c r="X185" s="130"/>
      <c r="Y185" s="130"/>
      <c r="Z185" s="78" t="s">
        <v>257</v>
      </c>
      <c r="AA185" s="72"/>
      <c r="AB185" s="73"/>
      <c r="AC185" s="79"/>
      <c r="AD185" s="79"/>
      <c r="AE185" s="79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  <c r="FF185" s="96"/>
      <c r="FG185" s="96"/>
      <c r="FH185" s="96"/>
      <c r="FI185" s="96"/>
      <c r="FJ185" s="96"/>
      <c r="FK185" s="96"/>
      <c r="FL185" s="96"/>
      <c r="FM185" s="96"/>
      <c r="FN185" s="96"/>
      <c r="FO185" s="96"/>
      <c r="FP185" s="96"/>
      <c r="FQ185" s="96"/>
      <c r="FR185" s="96"/>
      <c r="FS185" s="96"/>
      <c r="FT185" s="96"/>
      <c r="FU185" s="96"/>
      <c r="FV185" s="96"/>
      <c r="FW185" s="96"/>
      <c r="FX185" s="96"/>
      <c r="FY185" s="96"/>
      <c r="FZ185" s="96"/>
      <c r="GA185" s="96"/>
      <c r="GB185" s="96"/>
      <c r="GC185" s="96"/>
      <c r="GD185" s="96"/>
      <c r="GE185" s="96"/>
      <c r="GF185" s="96"/>
      <c r="GG185" s="96"/>
      <c r="GH185" s="96"/>
      <c r="GI185" s="96"/>
      <c r="GJ185" s="96"/>
      <c r="GK185" s="96"/>
      <c r="GL185" s="96"/>
      <c r="GM185" s="96"/>
      <c r="GN185" s="96"/>
      <c r="GO185" s="96"/>
      <c r="GP185" s="96"/>
      <c r="GQ185" s="96"/>
      <c r="GR185" s="96"/>
      <c r="GS185" s="96"/>
      <c r="GT185" s="96"/>
      <c r="GU185" s="96"/>
      <c r="GV185" s="96"/>
      <c r="GW185" s="96"/>
      <c r="GX185" s="96"/>
      <c r="GY185" s="96"/>
      <c r="GZ185" s="96"/>
      <c r="HA185" s="96"/>
      <c r="HB185" s="96"/>
      <c r="HC185" s="96"/>
      <c r="HD185" s="96"/>
      <c r="HE185" s="96"/>
      <c r="HF185" s="96"/>
      <c r="HG185" s="96"/>
      <c r="HH185" s="96"/>
      <c r="HI185" s="96"/>
      <c r="HJ185" s="96"/>
      <c r="HK185" s="96"/>
      <c r="HL185" s="96"/>
      <c r="HM185" s="96"/>
      <c r="HN185" s="96"/>
      <c r="HO185" s="96"/>
      <c r="HP185" s="96"/>
      <c r="HQ185" s="96"/>
      <c r="HR185" s="96"/>
      <c r="HS185" s="96"/>
      <c r="HT185" s="96"/>
      <c r="HU185" s="96"/>
      <c r="HV185" s="96"/>
      <c r="HW185" s="96"/>
      <c r="HX185" s="96"/>
      <c r="HY185" s="96"/>
      <c r="HZ185" s="96"/>
      <c r="IA185" s="96"/>
      <c r="IB185" s="96"/>
      <c r="IC185" s="96"/>
      <c r="ID185" s="96"/>
      <c r="IE185" s="96"/>
      <c r="IF185" s="96"/>
      <c r="IG185" s="96"/>
      <c r="IH185" s="96"/>
      <c r="II185" s="96"/>
      <c r="IJ185" s="96"/>
      <c r="IK185" s="96"/>
      <c r="IL185" s="96"/>
      <c r="IM185" s="96"/>
      <c r="IN185" s="96"/>
      <c r="IO185" s="96"/>
      <c r="IP185" s="96"/>
      <c r="IQ185" s="96"/>
      <c r="IR185" s="96"/>
      <c r="IS185" s="96"/>
      <c r="IT185" s="96"/>
      <c r="IU185" s="96"/>
      <c r="IV185" s="96"/>
    </row>
    <row r="186" customFormat="false" ht="37.3" hidden="false" customHeight="true" outlineLevel="0" collapsed="false">
      <c r="A186" s="67"/>
      <c r="B186" s="67" t="s">
        <v>258</v>
      </c>
      <c r="C186" s="67"/>
      <c r="D186" s="67"/>
      <c r="E186" s="67"/>
      <c r="F186" s="70"/>
      <c r="G186" s="66" t="s">
        <v>64</v>
      </c>
      <c r="H186" s="111" t="str">
        <f aca="false">ROUND(H185*81/1000000,2)&amp;" ppm"</f>
        <v>2.02 ppm</v>
      </c>
      <c r="I186" s="75" t="s">
        <v>39</v>
      </c>
      <c r="J186" s="112" t="str">
        <f aca="false">ROUND(J185*81/1000000,2)&amp;" ppm"</f>
        <v>0.04 ppm</v>
      </c>
      <c r="K186" s="111" t="str">
        <f aca="false">ROUND(K185*81/1000000,2)&amp;" ppm"</f>
        <v>3.02 ppm</v>
      </c>
      <c r="L186" s="75" t="s">
        <v>39</v>
      </c>
      <c r="M186" s="112" t="str">
        <f aca="false">ROUND(M185*81/1000000,2)&amp;" ppm"</f>
        <v>0.17 ppm</v>
      </c>
      <c r="N186" s="111" t="str">
        <f aca="false">ROUND(N185*1760/1000000,2)&amp;" ppm"</f>
        <v>2.36 ppm</v>
      </c>
      <c r="O186" s="75" t="s">
        <v>39</v>
      </c>
      <c r="P186" s="112" t="str">
        <f aca="false">ROUND(P185*1760/1000000,2)&amp;" ppm"</f>
        <v>0.06 ppm</v>
      </c>
      <c r="Q186" s="111" t="str">
        <f aca="false">ROUND(Q185*246/1000000,2)&amp;" ppm"</f>
        <v>12.76 ppm</v>
      </c>
      <c r="R186" s="75" t="s">
        <v>39</v>
      </c>
      <c r="S186" s="112" t="str">
        <f aca="false">ROUND(S185*246/1000000,2)&amp;" ppm"</f>
        <v>0.3 ppm</v>
      </c>
      <c r="T186" s="111" t="str">
        <f aca="false">ROUND(T185*32300/1000000,2)&amp;" ppm"</f>
        <v>20003.07 ppm</v>
      </c>
      <c r="U186" s="75" t="s">
        <v>39</v>
      </c>
      <c r="V186" s="112" t="str">
        <f aca="false">ROUND(V185*32300/1000000,2)&amp;" ppm"</f>
        <v>1021.65 ppm</v>
      </c>
      <c r="W186" s="81"/>
      <c r="X186" s="75"/>
      <c r="Y186" s="82"/>
      <c r="Z186" s="81"/>
      <c r="AA186" s="75"/>
      <c r="AB186" s="82"/>
      <c r="AC186" s="83"/>
      <c r="AD186" s="75"/>
      <c r="AE186" s="84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96"/>
      <c r="EZ186" s="96"/>
      <c r="FA186" s="96"/>
      <c r="FB186" s="96"/>
      <c r="FC186" s="96"/>
      <c r="FD186" s="96"/>
      <c r="FE186" s="96"/>
      <c r="FF186" s="96"/>
      <c r="FG186" s="96"/>
      <c r="FH186" s="96"/>
      <c r="FI186" s="96"/>
      <c r="FJ186" s="96"/>
      <c r="FK186" s="96"/>
      <c r="FL186" s="96"/>
      <c r="FM186" s="96"/>
      <c r="FN186" s="96"/>
      <c r="FO186" s="96"/>
      <c r="FP186" s="96"/>
      <c r="FQ186" s="96"/>
      <c r="FR186" s="96"/>
      <c r="FS186" s="96"/>
      <c r="FT186" s="96"/>
      <c r="FU186" s="96"/>
      <c r="FV186" s="96"/>
      <c r="FW186" s="96"/>
      <c r="FX186" s="96"/>
      <c r="FY186" s="96"/>
      <c r="FZ186" s="96"/>
      <c r="GA186" s="96"/>
      <c r="GB186" s="96"/>
      <c r="GC186" s="96"/>
      <c r="GD186" s="96"/>
      <c r="GE186" s="96"/>
      <c r="GF186" s="96"/>
      <c r="GG186" s="96"/>
      <c r="GH186" s="96"/>
      <c r="GI186" s="96"/>
      <c r="GJ186" s="96"/>
      <c r="GK186" s="96"/>
      <c r="GL186" s="96"/>
      <c r="GM186" s="96"/>
      <c r="GN186" s="96"/>
      <c r="GO186" s="96"/>
      <c r="GP186" s="96"/>
      <c r="GQ186" s="96"/>
      <c r="GR186" s="96"/>
      <c r="GS186" s="96"/>
      <c r="GT186" s="96"/>
      <c r="GU186" s="96"/>
      <c r="GV186" s="96"/>
      <c r="GW186" s="96"/>
      <c r="GX186" s="96"/>
      <c r="GY186" s="96"/>
      <c r="GZ186" s="96"/>
      <c r="HA186" s="96"/>
      <c r="HB186" s="96"/>
      <c r="HC186" s="96"/>
      <c r="HD186" s="96"/>
      <c r="HE186" s="96"/>
      <c r="HF186" s="96"/>
      <c r="HG186" s="96"/>
      <c r="HH186" s="96"/>
      <c r="HI186" s="96"/>
      <c r="HJ186" s="96"/>
      <c r="HK186" s="96"/>
      <c r="HL186" s="96"/>
      <c r="HM186" s="96"/>
      <c r="HN186" s="96"/>
      <c r="HO186" s="96"/>
      <c r="HP186" s="96"/>
      <c r="HQ186" s="96"/>
      <c r="HR186" s="96"/>
      <c r="HS186" s="96"/>
      <c r="HT186" s="96"/>
      <c r="HU186" s="96"/>
      <c r="HV186" s="96"/>
      <c r="HW186" s="96"/>
      <c r="HX186" s="96"/>
      <c r="HY186" s="96"/>
      <c r="HZ186" s="96"/>
      <c r="IA186" s="96"/>
      <c r="IB186" s="96"/>
      <c r="IC186" s="96"/>
      <c r="ID186" s="96"/>
      <c r="IE186" s="96"/>
      <c r="IF186" s="96"/>
      <c r="IG186" s="96"/>
      <c r="IH186" s="96"/>
      <c r="II186" s="96"/>
      <c r="IJ186" s="96"/>
      <c r="IK186" s="96"/>
      <c r="IL186" s="96"/>
      <c r="IM186" s="96"/>
      <c r="IN186" s="96"/>
      <c r="IO186" s="96"/>
      <c r="IP186" s="96"/>
      <c r="IQ186" s="96"/>
      <c r="IR186" s="96"/>
      <c r="IS186" s="96"/>
      <c r="IT186" s="96"/>
      <c r="IU186" s="96"/>
      <c r="IV186" s="96"/>
    </row>
    <row r="187" customFormat="false" ht="34.3" hidden="false" customHeight="true" outlineLevel="0" collapsed="false">
      <c r="A187" s="67"/>
      <c r="B187" s="67"/>
      <c r="C187" s="85"/>
      <c r="D187" s="67"/>
      <c r="E187" s="67"/>
      <c r="F187" s="70"/>
      <c r="G187" s="66" t="s">
        <v>28</v>
      </c>
      <c r="H187" s="50" t="s">
        <v>40</v>
      </c>
      <c r="I187" s="50"/>
      <c r="J187" s="50"/>
      <c r="K187" s="25"/>
      <c r="L187" s="26" t="s">
        <v>41</v>
      </c>
      <c r="M187" s="27"/>
      <c r="N187" s="51"/>
      <c r="O187" s="26" t="s">
        <v>42</v>
      </c>
      <c r="P187" s="52"/>
      <c r="Q187" s="51"/>
      <c r="R187" s="26" t="s">
        <v>43</v>
      </c>
      <c r="S187" s="52"/>
      <c r="T187" s="50"/>
      <c r="U187" s="50"/>
      <c r="V187" s="50"/>
      <c r="W187" s="28"/>
      <c r="X187" s="26"/>
      <c r="Y187" s="53"/>
      <c r="Z187" s="28"/>
      <c r="AA187" s="26"/>
      <c r="AB187" s="53"/>
      <c r="AC187" s="25"/>
      <c r="AD187" s="26"/>
      <c r="AE187" s="27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96"/>
      <c r="FS187" s="96"/>
      <c r="FT187" s="96"/>
      <c r="FU187" s="96"/>
      <c r="FV187" s="96"/>
      <c r="FW187" s="96"/>
      <c r="FX187" s="96"/>
      <c r="FY187" s="96"/>
      <c r="FZ187" s="96"/>
      <c r="GA187" s="96"/>
      <c r="GB187" s="96"/>
      <c r="GC187" s="96"/>
      <c r="GD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  <c r="GQ187" s="96"/>
      <c r="GR187" s="96"/>
      <c r="GS187" s="96"/>
      <c r="GT187" s="96"/>
      <c r="GU187" s="96"/>
      <c r="GV187" s="96"/>
      <c r="GW187" s="96"/>
      <c r="GX187" s="96"/>
      <c r="GY187" s="96"/>
      <c r="GZ187" s="96"/>
      <c r="HA187" s="96"/>
      <c r="HB187" s="96"/>
      <c r="HC187" s="96"/>
      <c r="HD187" s="96"/>
      <c r="HE187" s="96"/>
      <c r="HF187" s="96"/>
      <c r="HG187" s="96"/>
      <c r="HH187" s="96"/>
      <c r="HI187" s="96"/>
      <c r="HJ187" s="96"/>
      <c r="HK187" s="96"/>
      <c r="HL187" s="96"/>
      <c r="HM187" s="96"/>
      <c r="HN187" s="96"/>
      <c r="HO187" s="96"/>
      <c r="HP187" s="96"/>
      <c r="HQ187" s="96"/>
      <c r="HR187" s="96"/>
      <c r="HS187" s="96"/>
      <c r="HT187" s="96"/>
      <c r="HU187" s="96"/>
      <c r="HV187" s="96"/>
      <c r="HW187" s="96"/>
      <c r="HX187" s="96"/>
      <c r="HY187" s="96"/>
      <c r="HZ187" s="96"/>
      <c r="IA187" s="96"/>
      <c r="IB187" s="96"/>
      <c r="IC187" s="96"/>
      <c r="ID187" s="96"/>
      <c r="IE187" s="96"/>
      <c r="IF187" s="96"/>
      <c r="IG187" s="96"/>
      <c r="IH187" s="96"/>
      <c r="II187" s="96"/>
      <c r="IJ187" s="96"/>
      <c r="IK187" s="96"/>
      <c r="IL187" s="96"/>
      <c r="IM187" s="96"/>
      <c r="IN187" s="96"/>
      <c r="IO187" s="96"/>
      <c r="IP187" s="96"/>
      <c r="IQ187" s="96"/>
      <c r="IR187" s="96"/>
      <c r="IS187" s="96"/>
      <c r="IT187" s="96"/>
      <c r="IU187" s="96"/>
      <c r="IV187" s="96"/>
    </row>
    <row r="188" customFormat="false" ht="34.3" hidden="false" customHeight="true" outlineLevel="0" collapsed="false">
      <c r="A188" s="67"/>
      <c r="B188" s="67"/>
      <c r="C188" s="85"/>
      <c r="D188" s="67"/>
      <c r="E188" s="67"/>
      <c r="F188" s="70"/>
      <c r="G188" s="66" t="s">
        <v>60</v>
      </c>
      <c r="H188" s="138" t="n">
        <v>38198</v>
      </c>
      <c r="I188" s="131" t="s">
        <v>39</v>
      </c>
      <c r="J188" s="116" t="n">
        <v>16410</v>
      </c>
      <c r="K188" s="130" t="s">
        <v>154</v>
      </c>
      <c r="L188" s="130"/>
      <c r="M188" s="130"/>
      <c r="N188" s="130" t="s">
        <v>154</v>
      </c>
      <c r="O188" s="130" t="s">
        <v>39</v>
      </c>
      <c r="P188" s="130" t="n">
        <v>23.13</v>
      </c>
      <c r="Q188" s="74" t="n">
        <v>49390</v>
      </c>
      <c r="R188" s="77" t="s">
        <v>39</v>
      </c>
      <c r="S188" s="76" t="n">
        <v>1136</v>
      </c>
      <c r="T188" s="117"/>
      <c r="U188" s="118"/>
      <c r="V188" s="119"/>
      <c r="W188" s="81"/>
      <c r="X188" s="75"/>
      <c r="Y188" s="82"/>
      <c r="Z188" s="81"/>
      <c r="AA188" s="75"/>
      <c r="AB188" s="82"/>
      <c r="AC188" s="83"/>
      <c r="AD188" s="75"/>
      <c r="AE188" s="84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96"/>
      <c r="FS188" s="96"/>
      <c r="FT188" s="96"/>
      <c r="FU188" s="96"/>
      <c r="FV188" s="96"/>
      <c r="FW188" s="96"/>
      <c r="FX188" s="96"/>
      <c r="FY188" s="96"/>
      <c r="FZ188" s="96"/>
      <c r="GA188" s="96"/>
      <c r="GB188" s="96"/>
      <c r="GC188" s="96"/>
      <c r="GD188" s="96"/>
      <c r="GE188" s="96"/>
      <c r="GF188" s="96"/>
      <c r="GG188" s="96"/>
      <c r="GH188" s="96"/>
      <c r="GI188" s="96"/>
      <c r="GJ188" s="96"/>
      <c r="GK188" s="96"/>
      <c r="GL188" s="96"/>
      <c r="GM188" s="96"/>
      <c r="GN188" s="96"/>
      <c r="GO188" s="96"/>
      <c r="GP188" s="96"/>
      <c r="GQ188" s="96"/>
      <c r="GR188" s="96"/>
      <c r="GS188" s="96"/>
      <c r="GT188" s="96"/>
      <c r="GU188" s="96"/>
      <c r="GV188" s="96"/>
      <c r="GW188" s="96"/>
      <c r="GX188" s="96"/>
      <c r="GY188" s="96"/>
      <c r="GZ188" s="96"/>
      <c r="HA188" s="96"/>
      <c r="HB188" s="96"/>
      <c r="HC188" s="96"/>
      <c r="HD188" s="96"/>
      <c r="HE188" s="96"/>
      <c r="HF188" s="96"/>
      <c r="HG188" s="96"/>
      <c r="HH188" s="96"/>
      <c r="HI188" s="96"/>
      <c r="HJ188" s="96"/>
      <c r="HK188" s="96"/>
      <c r="HL188" s="96"/>
      <c r="HM188" s="96"/>
      <c r="HN188" s="96"/>
      <c r="HO188" s="96"/>
      <c r="HP188" s="96"/>
      <c r="HQ188" s="96"/>
      <c r="HR188" s="96"/>
      <c r="HS188" s="96"/>
      <c r="HT188" s="96"/>
      <c r="HU188" s="96"/>
      <c r="HV188" s="96"/>
      <c r="HW188" s="96"/>
      <c r="HX188" s="96"/>
      <c r="HY188" s="96"/>
      <c r="HZ188" s="96"/>
      <c r="IA188" s="96"/>
      <c r="IB188" s="96"/>
      <c r="IC188" s="96"/>
      <c r="ID188" s="96"/>
      <c r="IE188" s="96"/>
      <c r="IF188" s="96"/>
      <c r="IG188" s="96"/>
      <c r="IH188" s="96"/>
      <c r="II188" s="96"/>
      <c r="IJ188" s="96"/>
      <c r="IK188" s="96"/>
      <c r="IL188" s="96"/>
      <c r="IM188" s="96"/>
      <c r="IN188" s="96"/>
      <c r="IO188" s="96"/>
      <c r="IP188" s="96"/>
      <c r="IQ188" s="96"/>
      <c r="IR188" s="96"/>
      <c r="IS188" s="96"/>
      <c r="IT188" s="96"/>
      <c r="IU188" s="96"/>
      <c r="IV188" s="96"/>
    </row>
    <row r="189" customFormat="false" ht="34.3" hidden="false" customHeight="true" outlineLevel="0" collapsed="false">
      <c r="A189" s="87"/>
      <c r="B189" s="87"/>
      <c r="C189" s="88"/>
      <c r="D189" s="87"/>
      <c r="E189" s="87"/>
      <c r="F189" s="89"/>
      <c r="G189" s="66" t="s">
        <v>64</v>
      </c>
      <c r="H189" s="111" t="str">
        <f aca="false">ROUND(H188*81/1000000,2)&amp;" ppm"</f>
        <v>3.09 ppm</v>
      </c>
      <c r="I189" s="75" t="s">
        <v>39</v>
      </c>
      <c r="J189" s="112" t="str">
        <f aca="false">ROUND(J188*81/1000000,2)&amp;" ppm"</f>
        <v>1.33 ppm</v>
      </c>
      <c r="K189" s="90"/>
      <c r="L189" s="77"/>
      <c r="M189" s="91"/>
      <c r="N189" s="71"/>
      <c r="O189" s="75"/>
      <c r="P189" s="73"/>
      <c r="Q189" s="111" t="str">
        <f aca="false">ROUND(Q188*246/1000000,2)&amp;" ppm"</f>
        <v>12.15 ppm</v>
      </c>
      <c r="R189" s="75" t="s">
        <v>39</v>
      </c>
      <c r="S189" s="112" t="str">
        <f aca="false">ROUND(S188*246/1000000,2)&amp;" ppm"</f>
        <v>0.28 ppm</v>
      </c>
      <c r="T189" s="74"/>
      <c r="U189" s="77"/>
      <c r="V189" s="76"/>
      <c r="W189" s="81"/>
      <c r="X189" s="75"/>
      <c r="Y189" s="82"/>
      <c r="Z189" s="81"/>
      <c r="AA189" s="75"/>
      <c r="AB189" s="82"/>
      <c r="AC189" s="83"/>
      <c r="AD189" s="75"/>
      <c r="AE189" s="84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6"/>
      <c r="FU189" s="96"/>
      <c r="FV189" s="96"/>
      <c r="FW189" s="96"/>
      <c r="FX189" s="96"/>
      <c r="FY189" s="96"/>
      <c r="FZ189" s="96"/>
      <c r="GA189" s="96"/>
      <c r="GB189" s="96"/>
      <c r="GC189" s="96"/>
      <c r="GD189" s="96"/>
      <c r="GE189" s="96"/>
      <c r="GF189" s="96"/>
      <c r="GG189" s="96"/>
      <c r="GH189" s="96"/>
      <c r="GI189" s="96"/>
      <c r="GJ189" s="96"/>
      <c r="GK189" s="96"/>
      <c r="GL189" s="96"/>
      <c r="GM189" s="96"/>
      <c r="GN189" s="96"/>
      <c r="GO189" s="96"/>
      <c r="GP189" s="96"/>
      <c r="GQ189" s="96"/>
      <c r="GR189" s="96"/>
      <c r="GS189" s="96"/>
      <c r="GT189" s="96"/>
      <c r="GU189" s="96"/>
      <c r="GV189" s="96"/>
      <c r="GW189" s="96"/>
      <c r="GX189" s="96"/>
      <c r="GY189" s="96"/>
      <c r="GZ189" s="96"/>
      <c r="HA189" s="96"/>
      <c r="HB189" s="96"/>
      <c r="HC189" s="96"/>
      <c r="HD189" s="96"/>
      <c r="HE189" s="96"/>
      <c r="HF189" s="96"/>
      <c r="HG189" s="96"/>
      <c r="HH189" s="96"/>
      <c r="HI189" s="96"/>
      <c r="HJ189" s="96"/>
      <c r="HK189" s="96"/>
      <c r="HL189" s="96"/>
      <c r="HM189" s="96"/>
      <c r="HN189" s="96"/>
      <c r="HO189" s="96"/>
      <c r="HP189" s="96"/>
      <c r="HQ189" s="96"/>
      <c r="HR189" s="96"/>
      <c r="HS189" s="96"/>
      <c r="HT189" s="96"/>
      <c r="HU189" s="96"/>
      <c r="HV189" s="96"/>
      <c r="HW189" s="96"/>
      <c r="HX189" s="96"/>
      <c r="HY189" s="96"/>
      <c r="HZ189" s="96"/>
      <c r="IA189" s="96"/>
      <c r="IB189" s="96"/>
      <c r="IC189" s="96"/>
      <c r="ID189" s="96"/>
      <c r="IE189" s="96"/>
      <c r="IF189" s="96"/>
      <c r="IG189" s="96"/>
      <c r="IH189" s="96"/>
      <c r="II189" s="96"/>
      <c r="IJ189" s="96"/>
      <c r="IK189" s="96"/>
      <c r="IL189" s="96"/>
      <c r="IM189" s="96"/>
      <c r="IN189" s="96"/>
      <c r="IO189" s="96"/>
      <c r="IP189" s="96"/>
      <c r="IQ189" s="96"/>
      <c r="IR189" s="96"/>
      <c r="IS189" s="96"/>
      <c r="IT189" s="96"/>
      <c r="IU189" s="96"/>
      <c r="IV189" s="96"/>
    </row>
    <row r="190" customFormat="false" ht="42.4" hidden="false" customHeight="true" outlineLevel="0" collapsed="false">
      <c r="A190" s="97" t="s">
        <v>259</v>
      </c>
      <c r="B190" s="21" t="s">
        <v>260</v>
      </c>
      <c r="C190" s="98" t="s">
        <v>261</v>
      </c>
      <c r="D190" s="22" t="n">
        <v>3.005</v>
      </c>
      <c r="E190" s="99" t="n">
        <v>220114</v>
      </c>
      <c r="F190" s="23" t="n">
        <v>44575</v>
      </c>
      <c r="G190" s="24" t="s">
        <v>28</v>
      </c>
      <c r="H190" s="25"/>
      <c r="I190" s="26" t="s">
        <v>29</v>
      </c>
      <c r="J190" s="27"/>
      <c r="K190" s="25"/>
      <c r="L190" s="26" t="s">
        <v>30</v>
      </c>
      <c r="M190" s="27"/>
      <c r="N190" s="25"/>
      <c r="O190" s="26" t="s">
        <v>31</v>
      </c>
      <c r="P190" s="27"/>
      <c r="Q190" s="25"/>
      <c r="R190" s="26" t="s">
        <v>32</v>
      </c>
      <c r="S190" s="27"/>
      <c r="T190" s="28"/>
      <c r="U190" s="26" t="s">
        <v>33</v>
      </c>
      <c r="V190" s="27"/>
      <c r="W190" s="25"/>
      <c r="X190" s="26" t="s">
        <v>34</v>
      </c>
      <c r="Y190" s="27"/>
      <c r="Z190" s="25"/>
      <c r="AA190" s="26" t="s">
        <v>35</v>
      </c>
      <c r="AB190" s="27"/>
      <c r="AC190" s="32" t="s">
        <v>36</v>
      </c>
      <c r="AD190" s="32"/>
      <c r="AE190" s="32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  <c r="FF190" s="96"/>
      <c r="FG190" s="96"/>
      <c r="FH190" s="96"/>
      <c r="FI190" s="96"/>
      <c r="FJ190" s="96"/>
      <c r="FK190" s="96"/>
      <c r="FL190" s="96"/>
      <c r="FM190" s="96"/>
      <c r="FN190" s="96"/>
      <c r="FO190" s="96"/>
      <c r="FP190" s="96"/>
      <c r="FQ190" s="96"/>
      <c r="FR190" s="96"/>
      <c r="FS190" s="96"/>
      <c r="FT190" s="96"/>
      <c r="FU190" s="96"/>
      <c r="FV190" s="96"/>
      <c r="FW190" s="96"/>
      <c r="FX190" s="96"/>
      <c r="FY190" s="96"/>
      <c r="FZ190" s="96"/>
      <c r="GA190" s="96"/>
      <c r="GB190" s="96"/>
      <c r="GC190" s="96"/>
      <c r="GD190" s="96"/>
      <c r="GE190" s="96"/>
      <c r="GF190" s="96"/>
      <c r="GG190" s="96"/>
      <c r="GH190" s="96"/>
      <c r="GI190" s="96"/>
      <c r="GJ190" s="96"/>
      <c r="GK190" s="96"/>
      <c r="GL190" s="96"/>
      <c r="GM190" s="96"/>
      <c r="GN190" s="96"/>
      <c r="GO190" s="96"/>
      <c r="GP190" s="96"/>
      <c r="GQ190" s="96"/>
      <c r="GR190" s="96"/>
      <c r="GS190" s="96"/>
      <c r="GT190" s="96"/>
      <c r="GU190" s="96"/>
      <c r="GV190" s="96"/>
      <c r="GW190" s="96"/>
      <c r="GX190" s="96"/>
      <c r="GY190" s="96"/>
      <c r="GZ190" s="96"/>
      <c r="HA190" s="96"/>
      <c r="HB190" s="96"/>
      <c r="HC190" s="96"/>
      <c r="HD190" s="96"/>
      <c r="HE190" s="96"/>
      <c r="HF190" s="96"/>
      <c r="HG190" s="96"/>
      <c r="HH190" s="96"/>
      <c r="HI190" s="96"/>
      <c r="HJ190" s="96"/>
      <c r="HK190" s="96"/>
      <c r="HL190" s="96"/>
      <c r="HM190" s="96"/>
      <c r="HN190" s="96"/>
      <c r="HO190" s="96"/>
      <c r="HP190" s="96"/>
      <c r="HQ190" s="96"/>
      <c r="HR190" s="96"/>
      <c r="HS190" s="96"/>
      <c r="HT190" s="96"/>
      <c r="HU190" s="96"/>
      <c r="HV190" s="96"/>
      <c r="HW190" s="96"/>
      <c r="HX190" s="96"/>
      <c r="HY190" s="96"/>
      <c r="HZ190" s="96"/>
      <c r="IA190" s="96"/>
      <c r="IB190" s="96"/>
      <c r="IC190" s="96"/>
      <c r="ID190" s="96"/>
      <c r="IE190" s="96"/>
      <c r="IF190" s="96"/>
      <c r="IG190" s="96"/>
      <c r="IH190" s="96"/>
      <c r="II190" s="96"/>
      <c r="IJ190" s="96"/>
      <c r="IK190" s="96"/>
      <c r="IL190" s="96"/>
      <c r="IM190" s="96"/>
      <c r="IN190" s="96"/>
      <c r="IO190" s="96"/>
      <c r="IP190" s="96"/>
      <c r="IQ190" s="96"/>
      <c r="IR190" s="96"/>
      <c r="IS190" s="96"/>
      <c r="IT190" s="96"/>
      <c r="IU190" s="96"/>
      <c r="IV190" s="96"/>
    </row>
    <row r="191" customFormat="false" ht="39.8" hidden="false" customHeight="true" outlineLevel="0" collapsed="false">
      <c r="A191" s="33" t="s">
        <v>262</v>
      </c>
      <c r="B191" s="33" t="s">
        <v>263</v>
      </c>
      <c r="C191" s="34"/>
      <c r="D191" s="35"/>
      <c r="E191" s="35"/>
      <c r="F191" s="36" t="n">
        <v>44578</v>
      </c>
      <c r="G191" s="24" t="s">
        <v>60</v>
      </c>
      <c r="H191" s="40" t="n">
        <v>13320</v>
      </c>
      <c r="I191" s="41" t="s">
        <v>39</v>
      </c>
      <c r="J191" s="42" t="n">
        <v>245.3</v>
      </c>
      <c r="K191" s="40" t="n">
        <v>18340</v>
      </c>
      <c r="L191" s="41" t="s">
        <v>39</v>
      </c>
      <c r="M191" s="42" t="n">
        <v>1018</v>
      </c>
      <c r="N191" s="40" t="n">
        <v>636.5</v>
      </c>
      <c r="O191" s="41" t="s">
        <v>39</v>
      </c>
      <c r="P191" s="42" t="n">
        <v>16.76</v>
      </c>
      <c r="Q191" s="40" t="n">
        <v>10230</v>
      </c>
      <c r="R191" s="41" t="s">
        <v>39</v>
      </c>
      <c r="S191" s="42" t="n">
        <v>243.4</v>
      </c>
      <c r="T191" s="40" t="n">
        <v>314770</v>
      </c>
      <c r="U191" s="41" t="s">
        <v>39</v>
      </c>
      <c r="V191" s="42" t="n">
        <v>16080</v>
      </c>
      <c r="W191" s="127" t="s">
        <v>264</v>
      </c>
      <c r="X191" s="127"/>
      <c r="Y191" s="127"/>
      <c r="Z191" s="55" t="s">
        <v>265</v>
      </c>
      <c r="AA191" s="56"/>
      <c r="AB191" s="42"/>
      <c r="AC191" s="43"/>
      <c r="AD191" s="43"/>
      <c r="AE191" s="43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96"/>
      <c r="EZ191" s="96"/>
      <c r="FA191" s="96"/>
      <c r="FB191" s="96"/>
      <c r="FC191" s="96"/>
      <c r="FD191" s="96"/>
      <c r="FE191" s="96"/>
      <c r="FF191" s="96"/>
      <c r="FG191" s="96"/>
      <c r="FH191" s="96"/>
      <c r="FI191" s="96"/>
      <c r="FJ191" s="96"/>
      <c r="FK191" s="96"/>
      <c r="FL191" s="96"/>
      <c r="FM191" s="96"/>
      <c r="FN191" s="96"/>
      <c r="FO191" s="96"/>
      <c r="FP191" s="96"/>
      <c r="FQ191" s="96"/>
      <c r="FR191" s="96"/>
      <c r="FS191" s="96"/>
      <c r="FT191" s="96"/>
      <c r="FU191" s="96"/>
      <c r="FV191" s="96"/>
      <c r="FW191" s="96"/>
      <c r="FX191" s="96"/>
      <c r="FY191" s="96"/>
      <c r="FZ191" s="96"/>
      <c r="GA191" s="96"/>
      <c r="GB191" s="96"/>
      <c r="GC191" s="96"/>
      <c r="GD191" s="96"/>
      <c r="GE191" s="96"/>
      <c r="GF191" s="96"/>
      <c r="GG191" s="96"/>
      <c r="GH191" s="96"/>
      <c r="GI191" s="96"/>
      <c r="GJ191" s="96"/>
      <c r="GK191" s="96"/>
      <c r="GL191" s="96"/>
      <c r="GM191" s="96"/>
      <c r="GN191" s="96"/>
      <c r="GO191" s="96"/>
      <c r="GP191" s="96"/>
      <c r="GQ191" s="96"/>
      <c r="GR191" s="96"/>
      <c r="GS191" s="96"/>
      <c r="GT191" s="96"/>
      <c r="GU191" s="96"/>
      <c r="GV191" s="96"/>
      <c r="GW191" s="96"/>
      <c r="GX191" s="96"/>
      <c r="GY191" s="96"/>
      <c r="GZ191" s="96"/>
      <c r="HA191" s="96"/>
      <c r="HB191" s="96"/>
      <c r="HC191" s="96"/>
      <c r="HD191" s="96"/>
      <c r="HE191" s="96"/>
      <c r="HF191" s="96"/>
      <c r="HG191" s="96"/>
      <c r="HH191" s="96"/>
      <c r="HI191" s="96"/>
      <c r="HJ191" s="96"/>
      <c r="HK191" s="96"/>
      <c r="HL191" s="96"/>
      <c r="HM191" s="96"/>
      <c r="HN191" s="96"/>
      <c r="HO191" s="96"/>
      <c r="HP191" s="96"/>
      <c r="HQ191" s="96"/>
      <c r="HR191" s="96"/>
      <c r="HS191" s="96"/>
      <c r="HT191" s="96"/>
      <c r="HU191" s="96"/>
      <c r="HV191" s="96"/>
      <c r="HW191" s="96"/>
      <c r="HX191" s="96"/>
      <c r="HY191" s="96"/>
      <c r="HZ191" s="96"/>
      <c r="IA191" s="96"/>
      <c r="IB191" s="96"/>
      <c r="IC191" s="96"/>
      <c r="ID191" s="96"/>
      <c r="IE191" s="96"/>
      <c r="IF191" s="96"/>
      <c r="IG191" s="96"/>
      <c r="IH191" s="96"/>
      <c r="II191" s="96"/>
      <c r="IJ191" s="96"/>
      <c r="IK191" s="96"/>
      <c r="IL191" s="96"/>
      <c r="IM191" s="96"/>
      <c r="IN191" s="96"/>
      <c r="IO191" s="96"/>
      <c r="IP191" s="96"/>
      <c r="IQ191" s="96"/>
      <c r="IR191" s="96"/>
      <c r="IS191" s="96"/>
      <c r="IT191" s="96"/>
      <c r="IU191" s="96"/>
      <c r="IV191" s="96"/>
    </row>
    <row r="192" customFormat="false" ht="38.95" hidden="false" customHeight="true" outlineLevel="0" collapsed="false">
      <c r="A192" s="33"/>
      <c r="B192" s="33"/>
      <c r="C192" s="33"/>
      <c r="D192" s="33"/>
      <c r="E192" s="33"/>
      <c r="F192" s="36"/>
      <c r="G192" s="24" t="s">
        <v>64</v>
      </c>
      <c r="H192" s="101" t="str">
        <f aca="false">ROUND(H191*81/1000000,2)&amp;" ppm"</f>
        <v>1.08 ppm</v>
      </c>
      <c r="I192" s="41" t="s">
        <v>39</v>
      </c>
      <c r="J192" s="102" t="str">
        <f aca="false">ROUND(J191*81/1000000,2)&amp;" ppm"</f>
        <v>0.02 ppm</v>
      </c>
      <c r="K192" s="101" t="str">
        <f aca="false">ROUND(K191*81/1000000,2)&amp;" ppm"</f>
        <v>1.49 ppm</v>
      </c>
      <c r="L192" s="41" t="s">
        <v>39</v>
      </c>
      <c r="M192" s="102" t="str">
        <f aca="false">ROUND(M191*81/1000000,2)&amp;" ppm"</f>
        <v>0.08 ppm</v>
      </c>
      <c r="N192" s="101" t="str">
        <f aca="false">ROUND(N191*1760/1000000,2)&amp;" ppm"</f>
        <v>1.12 ppm</v>
      </c>
      <c r="O192" s="41" t="s">
        <v>39</v>
      </c>
      <c r="P192" s="102" t="str">
        <f aca="false">ROUND(P191*1760/1000000,2)&amp;" ppm"</f>
        <v>0.03 ppm</v>
      </c>
      <c r="Q192" s="101" t="str">
        <f aca="false">ROUND(Q191*246/1000000,2)&amp;" ppm"</f>
        <v>2.52 ppm</v>
      </c>
      <c r="R192" s="41" t="s">
        <v>39</v>
      </c>
      <c r="S192" s="102" t="str">
        <f aca="false">ROUND(S191*246/1000000,2)&amp;" ppm"</f>
        <v>0.06 ppm</v>
      </c>
      <c r="T192" s="101" t="str">
        <f aca="false">ROUND(T191*32300/1000000,2)&amp;" ppm"</f>
        <v>10167.07 ppm</v>
      </c>
      <c r="U192" s="41" t="s">
        <v>39</v>
      </c>
      <c r="V192" s="102" t="str">
        <f aca="false">ROUND(V191*32300/1000000,2)&amp;" ppm"</f>
        <v>519.38 ppm</v>
      </c>
      <c r="W192" s="45"/>
      <c r="X192" s="41"/>
      <c r="Y192" s="46"/>
      <c r="Z192" s="45"/>
      <c r="AA192" s="41"/>
      <c r="AB192" s="46"/>
      <c r="AC192" s="47"/>
      <c r="AD192" s="41"/>
      <c r="AE192" s="48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  <c r="FF192" s="96"/>
      <c r="FG192" s="96"/>
      <c r="FH192" s="96"/>
      <c r="FI192" s="96"/>
      <c r="FJ192" s="96"/>
      <c r="FK192" s="96"/>
      <c r="FL192" s="96"/>
      <c r="FM192" s="96"/>
      <c r="FN192" s="96"/>
      <c r="FO192" s="96"/>
      <c r="FP192" s="96"/>
      <c r="FQ192" s="96"/>
      <c r="FR192" s="96"/>
      <c r="FS192" s="96"/>
      <c r="FT192" s="96"/>
      <c r="FU192" s="96"/>
      <c r="FV192" s="96"/>
      <c r="FW192" s="96"/>
      <c r="FX192" s="96"/>
      <c r="FY192" s="96"/>
      <c r="FZ192" s="96"/>
      <c r="GA192" s="96"/>
      <c r="GB192" s="96"/>
      <c r="GC192" s="96"/>
      <c r="GD192" s="96"/>
      <c r="GE192" s="96"/>
      <c r="GF192" s="96"/>
      <c r="GG192" s="96"/>
      <c r="GH192" s="96"/>
      <c r="GI192" s="96"/>
      <c r="GJ192" s="96"/>
      <c r="GK192" s="96"/>
      <c r="GL192" s="96"/>
      <c r="GM192" s="96"/>
      <c r="GN192" s="96"/>
      <c r="GO192" s="96"/>
      <c r="GP192" s="96"/>
      <c r="GQ192" s="96"/>
      <c r="GR192" s="96"/>
      <c r="GS192" s="96"/>
      <c r="GT192" s="96"/>
      <c r="GU192" s="96"/>
      <c r="GV192" s="96"/>
      <c r="GW192" s="96"/>
      <c r="GX192" s="96"/>
      <c r="GY192" s="96"/>
      <c r="GZ192" s="96"/>
      <c r="HA192" s="96"/>
      <c r="HB192" s="96"/>
      <c r="HC192" s="96"/>
      <c r="HD192" s="96"/>
      <c r="HE192" s="96"/>
      <c r="HF192" s="96"/>
      <c r="HG192" s="96"/>
      <c r="HH192" s="96"/>
      <c r="HI192" s="96"/>
      <c r="HJ192" s="96"/>
      <c r="HK192" s="96"/>
      <c r="HL192" s="96"/>
      <c r="HM192" s="96"/>
      <c r="HN192" s="96"/>
      <c r="HO192" s="96"/>
      <c r="HP192" s="96"/>
      <c r="HQ192" s="96"/>
      <c r="HR192" s="96"/>
      <c r="HS192" s="96"/>
      <c r="HT192" s="96"/>
      <c r="HU192" s="96"/>
      <c r="HV192" s="96"/>
      <c r="HW192" s="96"/>
      <c r="HX192" s="96"/>
      <c r="HY192" s="96"/>
      <c r="HZ192" s="96"/>
      <c r="IA192" s="96"/>
      <c r="IB192" s="96"/>
      <c r="IC192" s="96"/>
      <c r="ID192" s="96"/>
      <c r="IE192" s="96"/>
      <c r="IF192" s="96"/>
      <c r="IG192" s="96"/>
      <c r="IH192" s="96"/>
      <c r="II192" s="96"/>
      <c r="IJ192" s="96"/>
      <c r="IK192" s="96"/>
      <c r="IL192" s="96"/>
      <c r="IM192" s="96"/>
      <c r="IN192" s="96"/>
      <c r="IO192" s="96"/>
      <c r="IP192" s="96"/>
      <c r="IQ192" s="96"/>
      <c r="IR192" s="96"/>
      <c r="IS192" s="96"/>
      <c r="IT192" s="96"/>
      <c r="IU192" s="96"/>
      <c r="IV192" s="96"/>
    </row>
    <row r="193" customFormat="false" ht="34.3" hidden="false" customHeight="true" outlineLevel="0" collapsed="false">
      <c r="A193" s="33"/>
      <c r="B193" s="33"/>
      <c r="C193" s="49"/>
      <c r="D193" s="33"/>
      <c r="E193" s="33"/>
      <c r="F193" s="36"/>
      <c r="G193" s="24" t="s">
        <v>28</v>
      </c>
      <c r="H193" s="50" t="s">
        <v>40</v>
      </c>
      <c r="I193" s="50"/>
      <c r="J193" s="50"/>
      <c r="K193" s="25"/>
      <c r="L193" s="26" t="s">
        <v>41</v>
      </c>
      <c r="M193" s="27"/>
      <c r="N193" s="51"/>
      <c r="O193" s="26" t="s">
        <v>42</v>
      </c>
      <c r="P193" s="52"/>
      <c r="Q193" s="51"/>
      <c r="R193" s="26" t="s">
        <v>43</v>
      </c>
      <c r="S193" s="52"/>
      <c r="T193" s="50"/>
      <c r="U193" s="50"/>
      <c r="V193" s="50"/>
      <c r="W193" s="28"/>
      <c r="X193" s="26"/>
      <c r="Y193" s="53"/>
      <c r="Z193" s="28"/>
      <c r="AA193" s="26"/>
      <c r="AB193" s="53"/>
      <c r="AC193" s="25"/>
      <c r="AD193" s="26"/>
      <c r="AE193" s="27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  <c r="FF193" s="96"/>
      <c r="FG193" s="96"/>
      <c r="FH193" s="96"/>
      <c r="FI193" s="96"/>
      <c r="FJ193" s="96"/>
      <c r="FK193" s="96"/>
      <c r="FL193" s="96"/>
      <c r="FM193" s="96"/>
      <c r="FN193" s="96"/>
      <c r="FO193" s="96"/>
      <c r="FP193" s="96"/>
      <c r="FQ193" s="96"/>
      <c r="FR193" s="96"/>
      <c r="FS193" s="96"/>
      <c r="FT193" s="96"/>
      <c r="FU193" s="96"/>
      <c r="FV193" s="96"/>
      <c r="FW193" s="96"/>
      <c r="FX193" s="96"/>
      <c r="FY193" s="96"/>
      <c r="FZ193" s="96"/>
      <c r="GA193" s="96"/>
      <c r="GB193" s="96"/>
      <c r="GC193" s="96"/>
      <c r="GD193" s="96"/>
      <c r="GE193" s="96"/>
      <c r="GF193" s="96"/>
      <c r="GG193" s="96"/>
      <c r="GH193" s="96"/>
      <c r="GI193" s="96"/>
      <c r="GJ193" s="96"/>
      <c r="GK193" s="96"/>
      <c r="GL193" s="96"/>
      <c r="GM193" s="96"/>
      <c r="GN193" s="96"/>
      <c r="GO193" s="96"/>
      <c r="GP193" s="96"/>
      <c r="GQ193" s="96"/>
      <c r="GR193" s="96"/>
      <c r="GS193" s="96"/>
      <c r="GT193" s="96"/>
      <c r="GU193" s="96"/>
      <c r="GV193" s="96"/>
      <c r="GW193" s="96"/>
      <c r="GX193" s="96"/>
      <c r="GY193" s="96"/>
      <c r="GZ193" s="96"/>
      <c r="HA193" s="96"/>
      <c r="HB193" s="96"/>
      <c r="HC193" s="96"/>
      <c r="HD193" s="96"/>
      <c r="HE193" s="96"/>
      <c r="HF193" s="96"/>
      <c r="HG193" s="96"/>
      <c r="HH193" s="96"/>
      <c r="HI193" s="96"/>
      <c r="HJ193" s="96"/>
      <c r="HK193" s="96"/>
      <c r="HL193" s="96"/>
      <c r="HM193" s="96"/>
      <c r="HN193" s="96"/>
      <c r="HO193" s="96"/>
      <c r="HP193" s="96"/>
      <c r="HQ193" s="96"/>
      <c r="HR193" s="96"/>
      <c r="HS193" s="96"/>
      <c r="HT193" s="96"/>
      <c r="HU193" s="96"/>
      <c r="HV193" s="96"/>
      <c r="HW193" s="96"/>
      <c r="HX193" s="96"/>
      <c r="HY193" s="96"/>
      <c r="HZ193" s="96"/>
      <c r="IA193" s="96"/>
      <c r="IB193" s="96"/>
      <c r="IC193" s="96"/>
      <c r="ID193" s="96"/>
      <c r="IE193" s="96"/>
      <c r="IF193" s="96"/>
      <c r="IG193" s="96"/>
      <c r="IH193" s="96"/>
      <c r="II193" s="96"/>
      <c r="IJ193" s="96"/>
      <c r="IK193" s="96"/>
      <c r="IL193" s="96"/>
      <c r="IM193" s="96"/>
      <c r="IN193" s="96"/>
      <c r="IO193" s="96"/>
      <c r="IP193" s="96"/>
      <c r="IQ193" s="96"/>
      <c r="IR193" s="96"/>
      <c r="IS193" s="96"/>
      <c r="IT193" s="96"/>
      <c r="IU193" s="96"/>
      <c r="IV193" s="96"/>
    </row>
    <row r="194" customFormat="false" ht="34.3" hidden="false" customHeight="true" outlineLevel="0" collapsed="false">
      <c r="A194" s="33"/>
      <c r="B194" s="33"/>
      <c r="C194" s="49"/>
      <c r="D194" s="33"/>
      <c r="E194" s="33"/>
      <c r="F194" s="36"/>
      <c r="G194" s="24" t="s">
        <v>60</v>
      </c>
      <c r="H194" s="141" t="n">
        <v>30227</v>
      </c>
      <c r="I194" s="104" t="s">
        <v>39</v>
      </c>
      <c r="J194" s="142" t="n">
        <v>9877</v>
      </c>
      <c r="K194" s="127" t="s">
        <v>154</v>
      </c>
      <c r="L194" s="127"/>
      <c r="M194" s="127"/>
      <c r="N194" s="127" t="s">
        <v>154</v>
      </c>
      <c r="O194" s="127" t="s">
        <v>39</v>
      </c>
      <c r="P194" s="127" t="n">
        <v>19.23</v>
      </c>
      <c r="Q194" s="40" t="n">
        <v>9396</v>
      </c>
      <c r="R194" s="100" t="s">
        <v>39</v>
      </c>
      <c r="S194" s="42" t="n">
        <v>230.5</v>
      </c>
      <c r="T194" s="106"/>
      <c r="U194" s="107"/>
      <c r="V194" s="108"/>
      <c r="W194" s="45"/>
      <c r="X194" s="41"/>
      <c r="Y194" s="46"/>
      <c r="Z194" s="45"/>
      <c r="AA194" s="41"/>
      <c r="AB194" s="46"/>
      <c r="AC194" s="47"/>
      <c r="AD194" s="41"/>
      <c r="AE194" s="48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  <c r="FE194" s="96"/>
      <c r="FF194" s="96"/>
      <c r="FG194" s="96"/>
      <c r="FH194" s="96"/>
      <c r="FI194" s="96"/>
      <c r="FJ194" s="96"/>
      <c r="FK194" s="96"/>
      <c r="FL194" s="96"/>
      <c r="FM194" s="96"/>
      <c r="FN194" s="96"/>
      <c r="FO194" s="96"/>
      <c r="FP194" s="96"/>
      <c r="FQ194" s="96"/>
      <c r="FR194" s="96"/>
      <c r="FS194" s="96"/>
      <c r="FT194" s="96"/>
      <c r="FU194" s="96"/>
      <c r="FV194" s="96"/>
      <c r="FW194" s="96"/>
      <c r="FX194" s="96"/>
      <c r="FY194" s="96"/>
      <c r="FZ194" s="96"/>
      <c r="GA194" s="96"/>
      <c r="GB194" s="96"/>
      <c r="GC194" s="96"/>
      <c r="GD194" s="96"/>
      <c r="GE194" s="96"/>
      <c r="GF194" s="96"/>
      <c r="GG194" s="96"/>
      <c r="GH194" s="96"/>
      <c r="GI194" s="96"/>
      <c r="GJ194" s="96"/>
      <c r="GK194" s="96"/>
      <c r="GL194" s="96"/>
      <c r="GM194" s="96"/>
      <c r="GN194" s="96"/>
      <c r="GO194" s="96"/>
      <c r="GP194" s="96"/>
      <c r="GQ194" s="96"/>
      <c r="GR194" s="96"/>
      <c r="GS194" s="96"/>
      <c r="GT194" s="96"/>
      <c r="GU194" s="96"/>
      <c r="GV194" s="96"/>
      <c r="GW194" s="96"/>
      <c r="GX194" s="96"/>
      <c r="GY194" s="96"/>
      <c r="GZ194" s="96"/>
      <c r="HA194" s="96"/>
      <c r="HB194" s="96"/>
      <c r="HC194" s="96"/>
      <c r="HD194" s="96"/>
      <c r="HE194" s="96"/>
      <c r="HF194" s="96"/>
      <c r="HG194" s="96"/>
      <c r="HH194" s="96"/>
      <c r="HI194" s="96"/>
      <c r="HJ194" s="96"/>
      <c r="HK194" s="96"/>
      <c r="HL194" s="96"/>
      <c r="HM194" s="96"/>
      <c r="HN194" s="96"/>
      <c r="HO194" s="96"/>
      <c r="HP194" s="96"/>
      <c r="HQ194" s="96"/>
      <c r="HR194" s="96"/>
      <c r="HS194" s="96"/>
      <c r="HT194" s="96"/>
      <c r="HU194" s="96"/>
      <c r="HV194" s="96"/>
      <c r="HW194" s="96"/>
      <c r="HX194" s="96"/>
      <c r="HY194" s="96"/>
      <c r="HZ194" s="96"/>
      <c r="IA194" s="96"/>
      <c r="IB194" s="96"/>
      <c r="IC194" s="96"/>
      <c r="ID194" s="96"/>
      <c r="IE194" s="96"/>
      <c r="IF194" s="96"/>
      <c r="IG194" s="96"/>
      <c r="IH194" s="96"/>
      <c r="II194" s="96"/>
      <c r="IJ194" s="96"/>
      <c r="IK194" s="96"/>
      <c r="IL194" s="96"/>
      <c r="IM194" s="96"/>
      <c r="IN194" s="96"/>
      <c r="IO194" s="96"/>
      <c r="IP194" s="96"/>
      <c r="IQ194" s="96"/>
      <c r="IR194" s="96"/>
      <c r="IS194" s="96"/>
      <c r="IT194" s="96"/>
      <c r="IU194" s="96"/>
      <c r="IV194" s="96"/>
    </row>
    <row r="195" customFormat="false" ht="34.3" hidden="false" customHeight="true" outlineLevel="0" collapsed="false">
      <c r="A195" s="57"/>
      <c r="B195" s="57"/>
      <c r="C195" s="58"/>
      <c r="D195" s="57"/>
      <c r="E195" s="57"/>
      <c r="F195" s="59"/>
      <c r="G195" s="24" t="s">
        <v>64</v>
      </c>
      <c r="H195" s="101" t="str">
        <f aca="false">ROUND(H194*81/1000000,2)&amp;" ppm"</f>
        <v>2.45 ppm</v>
      </c>
      <c r="I195" s="41" t="s">
        <v>39</v>
      </c>
      <c r="J195" s="102" t="str">
        <f aca="false">ROUND(J194*81/1000000,2)&amp;" ppm"</f>
        <v>0.8 ppm</v>
      </c>
      <c r="K195" s="60"/>
      <c r="L195" s="56"/>
      <c r="M195" s="61"/>
      <c r="N195" s="37"/>
      <c r="O195" s="41"/>
      <c r="P195" s="39"/>
      <c r="Q195" s="101" t="str">
        <f aca="false">ROUND(Q194*246/1000000,2)&amp;" ppm"</f>
        <v>2.31 ppm</v>
      </c>
      <c r="R195" s="41" t="s">
        <v>39</v>
      </c>
      <c r="S195" s="102" t="str">
        <f aca="false">ROUND(S194*246/1000000,2)&amp;" ppm"</f>
        <v>0.06 ppm</v>
      </c>
      <c r="T195" s="40"/>
      <c r="U195" s="56"/>
      <c r="V195" s="42"/>
      <c r="W195" s="45"/>
      <c r="X195" s="41"/>
      <c r="Y195" s="46"/>
      <c r="Z195" s="45"/>
      <c r="AA195" s="41"/>
      <c r="AB195" s="46"/>
      <c r="AC195" s="47"/>
      <c r="AD195" s="41"/>
      <c r="AE195" s="48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96"/>
      <c r="EZ195" s="96"/>
      <c r="FA195" s="96"/>
      <c r="FB195" s="96"/>
      <c r="FC195" s="96"/>
      <c r="FD195" s="96"/>
      <c r="FE195" s="96"/>
      <c r="FF195" s="96"/>
      <c r="FG195" s="96"/>
      <c r="FH195" s="96"/>
      <c r="FI195" s="96"/>
      <c r="FJ195" s="96"/>
      <c r="FK195" s="96"/>
      <c r="FL195" s="96"/>
      <c r="FM195" s="96"/>
      <c r="FN195" s="96"/>
      <c r="FO195" s="96"/>
      <c r="FP195" s="96"/>
      <c r="FQ195" s="96"/>
      <c r="FR195" s="96"/>
      <c r="FS195" s="96"/>
      <c r="FT195" s="96"/>
      <c r="FU195" s="96"/>
      <c r="FV195" s="96"/>
      <c r="FW195" s="96"/>
      <c r="FX195" s="96"/>
      <c r="FY195" s="96"/>
      <c r="FZ195" s="96"/>
      <c r="GA195" s="96"/>
      <c r="GB195" s="96"/>
      <c r="GC195" s="96"/>
      <c r="GD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  <c r="GQ195" s="96"/>
      <c r="GR195" s="96"/>
      <c r="GS195" s="96"/>
      <c r="GT195" s="96"/>
      <c r="GU195" s="96"/>
      <c r="GV195" s="96"/>
      <c r="GW195" s="96"/>
      <c r="GX195" s="96"/>
      <c r="GY195" s="96"/>
      <c r="GZ195" s="96"/>
      <c r="HA195" s="96"/>
      <c r="HB195" s="96"/>
      <c r="HC195" s="96"/>
      <c r="HD195" s="96"/>
      <c r="HE195" s="96"/>
      <c r="HF195" s="96"/>
      <c r="HG195" s="96"/>
      <c r="HH195" s="96"/>
      <c r="HI195" s="96"/>
      <c r="HJ195" s="96"/>
      <c r="HK195" s="96"/>
      <c r="HL195" s="96"/>
      <c r="HM195" s="96"/>
      <c r="HN195" s="96"/>
      <c r="HO195" s="96"/>
      <c r="HP195" s="96"/>
      <c r="HQ195" s="96"/>
      <c r="HR195" s="96"/>
      <c r="HS195" s="96"/>
      <c r="HT195" s="96"/>
      <c r="HU195" s="96"/>
      <c r="HV195" s="96"/>
      <c r="HW195" s="96"/>
      <c r="HX195" s="96"/>
      <c r="HY195" s="96"/>
      <c r="HZ195" s="96"/>
      <c r="IA195" s="96"/>
      <c r="IB195" s="96"/>
      <c r="IC195" s="96"/>
      <c r="ID195" s="96"/>
      <c r="IE195" s="96"/>
      <c r="IF195" s="96"/>
      <c r="IG195" s="96"/>
      <c r="IH195" s="96"/>
      <c r="II195" s="96"/>
      <c r="IJ195" s="96"/>
      <c r="IK195" s="96"/>
      <c r="IL195" s="96"/>
      <c r="IM195" s="96"/>
      <c r="IN195" s="96"/>
      <c r="IO195" s="96"/>
      <c r="IP195" s="96"/>
      <c r="IQ195" s="96"/>
      <c r="IR195" s="96"/>
      <c r="IS195" s="96"/>
      <c r="IT195" s="96"/>
      <c r="IU195" s="96"/>
      <c r="IV195" s="96"/>
    </row>
    <row r="196" customFormat="false" ht="42.4" hidden="false" customHeight="true" outlineLevel="0" collapsed="false">
      <c r="A196" s="109" t="s">
        <v>266</v>
      </c>
      <c r="B196" s="62" t="s">
        <v>267</v>
      </c>
      <c r="C196" s="110" t="s">
        <v>268</v>
      </c>
      <c r="D196" s="63" t="n">
        <v>14.124</v>
      </c>
      <c r="E196" s="64" t="n">
        <v>220121</v>
      </c>
      <c r="F196" s="65" t="n">
        <v>44582</v>
      </c>
      <c r="G196" s="66" t="s">
        <v>28</v>
      </c>
      <c r="H196" s="25"/>
      <c r="I196" s="26" t="s">
        <v>29</v>
      </c>
      <c r="J196" s="27"/>
      <c r="K196" s="25"/>
      <c r="L196" s="26" t="s">
        <v>30</v>
      </c>
      <c r="M196" s="27"/>
      <c r="N196" s="25"/>
      <c r="O196" s="26" t="s">
        <v>31</v>
      </c>
      <c r="P196" s="27"/>
      <c r="Q196" s="25"/>
      <c r="R196" s="26" t="s">
        <v>32</v>
      </c>
      <c r="S196" s="27"/>
      <c r="T196" s="28"/>
      <c r="U196" s="26" t="s">
        <v>33</v>
      </c>
      <c r="V196" s="27"/>
      <c r="W196" s="25"/>
      <c r="X196" s="26" t="s">
        <v>34</v>
      </c>
      <c r="Y196" s="27"/>
      <c r="Z196" s="25"/>
      <c r="AA196" s="26" t="s">
        <v>35</v>
      </c>
      <c r="AB196" s="27"/>
      <c r="AC196" s="32" t="s">
        <v>36</v>
      </c>
      <c r="AD196" s="32"/>
      <c r="AE196" s="32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96"/>
      <c r="EZ196" s="96"/>
      <c r="FA196" s="96"/>
      <c r="FB196" s="96"/>
      <c r="FC196" s="96"/>
      <c r="FD196" s="96"/>
      <c r="FE196" s="96"/>
      <c r="FF196" s="96"/>
      <c r="FG196" s="96"/>
      <c r="FH196" s="96"/>
      <c r="FI196" s="96"/>
      <c r="FJ196" s="96"/>
      <c r="FK196" s="96"/>
      <c r="FL196" s="96"/>
      <c r="FM196" s="96"/>
      <c r="FN196" s="96"/>
      <c r="FO196" s="96"/>
      <c r="FP196" s="96"/>
      <c r="FQ196" s="96"/>
      <c r="FR196" s="96"/>
      <c r="FS196" s="96"/>
      <c r="FT196" s="96"/>
      <c r="FU196" s="96"/>
      <c r="FV196" s="96"/>
      <c r="FW196" s="96"/>
      <c r="FX196" s="96"/>
      <c r="FY196" s="96"/>
      <c r="FZ196" s="96"/>
      <c r="GA196" s="96"/>
      <c r="GB196" s="96"/>
      <c r="GC196" s="96"/>
      <c r="GD196" s="96"/>
      <c r="GE196" s="96"/>
      <c r="GF196" s="96"/>
      <c r="GG196" s="96"/>
      <c r="GH196" s="96"/>
      <c r="GI196" s="96"/>
      <c r="GJ196" s="96"/>
      <c r="GK196" s="96"/>
      <c r="GL196" s="96"/>
      <c r="GM196" s="96"/>
      <c r="GN196" s="96"/>
      <c r="GO196" s="96"/>
      <c r="GP196" s="96"/>
      <c r="GQ196" s="96"/>
      <c r="GR196" s="96"/>
      <c r="GS196" s="96"/>
      <c r="GT196" s="96"/>
      <c r="GU196" s="96"/>
      <c r="GV196" s="96"/>
      <c r="GW196" s="96"/>
      <c r="GX196" s="96"/>
      <c r="GY196" s="96"/>
      <c r="GZ196" s="96"/>
      <c r="HA196" s="96"/>
      <c r="HB196" s="96"/>
      <c r="HC196" s="96"/>
      <c r="HD196" s="96"/>
      <c r="HE196" s="96"/>
      <c r="HF196" s="96"/>
      <c r="HG196" s="96"/>
      <c r="HH196" s="96"/>
      <c r="HI196" s="96"/>
      <c r="HJ196" s="96"/>
      <c r="HK196" s="96"/>
      <c r="HL196" s="96"/>
      <c r="HM196" s="96"/>
      <c r="HN196" s="96"/>
      <c r="HO196" s="96"/>
      <c r="HP196" s="96"/>
      <c r="HQ196" s="96"/>
      <c r="HR196" s="96"/>
      <c r="HS196" s="96"/>
      <c r="HT196" s="96"/>
      <c r="HU196" s="96"/>
      <c r="HV196" s="96"/>
      <c r="HW196" s="96"/>
      <c r="HX196" s="96"/>
      <c r="HY196" s="96"/>
      <c r="HZ196" s="96"/>
      <c r="IA196" s="96"/>
      <c r="IB196" s="96"/>
      <c r="IC196" s="96"/>
      <c r="ID196" s="96"/>
      <c r="IE196" s="96"/>
      <c r="IF196" s="96"/>
      <c r="IG196" s="96"/>
      <c r="IH196" s="96"/>
      <c r="II196" s="96"/>
      <c r="IJ196" s="96"/>
      <c r="IK196" s="96"/>
      <c r="IL196" s="96"/>
      <c r="IM196" s="96"/>
      <c r="IN196" s="96"/>
      <c r="IO196" s="96"/>
      <c r="IP196" s="96"/>
      <c r="IQ196" s="96"/>
      <c r="IR196" s="96"/>
      <c r="IS196" s="96"/>
      <c r="IT196" s="96"/>
      <c r="IU196" s="96"/>
      <c r="IV196" s="96"/>
    </row>
    <row r="197" customFormat="false" ht="39.8" hidden="false" customHeight="true" outlineLevel="0" collapsed="false">
      <c r="A197" s="67" t="s">
        <v>269</v>
      </c>
      <c r="B197" s="67"/>
      <c r="C197" s="68"/>
      <c r="D197" s="69"/>
      <c r="E197" s="69"/>
      <c r="F197" s="70" t="n">
        <v>44596</v>
      </c>
      <c r="G197" s="66" t="s">
        <v>60</v>
      </c>
      <c r="H197" s="74" t="n">
        <v>22.35</v>
      </c>
      <c r="I197" s="75" t="s">
        <v>39</v>
      </c>
      <c r="J197" s="76" t="n">
        <v>1.21</v>
      </c>
      <c r="K197" s="74" t="n">
        <v>139.3</v>
      </c>
      <c r="L197" s="75" t="s">
        <v>39</v>
      </c>
      <c r="M197" s="76" t="n">
        <v>24.91</v>
      </c>
      <c r="N197" s="74" t="n">
        <v>2.618</v>
      </c>
      <c r="O197" s="75" t="s">
        <v>39</v>
      </c>
      <c r="P197" s="76" t="n">
        <v>0.3806</v>
      </c>
      <c r="Q197" s="74" t="n">
        <v>49.84</v>
      </c>
      <c r="R197" s="75" t="s">
        <v>39</v>
      </c>
      <c r="S197" s="76" t="n">
        <v>2.161</v>
      </c>
      <c r="T197" s="74" t="n">
        <v>411.77</v>
      </c>
      <c r="U197" s="75" t="s">
        <v>39</v>
      </c>
      <c r="V197" s="76" t="n">
        <v>26.71</v>
      </c>
      <c r="W197" s="86" t="s">
        <v>270</v>
      </c>
      <c r="X197" s="75"/>
      <c r="Y197" s="76"/>
      <c r="Z197" s="74" t="n">
        <v>0.3254</v>
      </c>
      <c r="AA197" s="77" t="s">
        <v>39</v>
      </c>
      <c r="AB197" s="76" t="n">
        <v>0.3562</v>
      </c>
      <c r="AC197" s="79"/>
      <c r="AD197" s="79"/>
      <c r="AE197" s="79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  <c r="FF197" s="96"/>
      <c r="FG197" s="96"/>
      <c r="FH197" s="96"/>
      <c r="FI197" s="96"/>
      <c r="FJ197" s="96"/>
      <c r="FK197" s="96"/>
      <c r="FL197" s="96"/>
      <c r="FM197" s="96"/>
      <c r="FN197" s="96"/>
      <c r="FO197" s="96"/>
      <c r="FP197" s="96"/>
      <c r="FQ197" s="96"/>
      <c r="FR197" s="96"/>
      <c r="FS197" s="96"/>
      <c r="FT197" s="96"/>
      <c r="FU197" s="96"/>
      <c r="FV197" s="96"/>
      <c r="FW197" s="96"/>
      <c r="FX197" s="96"/>
      <c r="FY197" s="96"/>
      <c r="FZ197" s="96"/>
      <c r="GA197" s="96"/>
      <c r="GB197" s="96"/>
      <c r="GC197" s="96"/>
      <c r="GD197" s="96"/>
      <c r="GE197" s="96"/>
      <c r="GF197" s="96"/>
      <c r="GG197" s="96"/>
      <c r="GH197" s="96"/>
      <c r="GI197" s="96"/>
      <c r="GJ197" s="96"/>
      <c r="GK197" s="96"/>
      <c r="GL197" s="96"/>
      <c r="GM197" s="96"/>
      <c r="GN197" s="96"/>
      <c r="GO197" s="96"/>
      <c r="GP197" s="96"/>
      <c r="GQ197" s="96"/>
      <c r="GR197" s="96"/>
      <c r="GS197" s="96"/>
      <c r="GT197" s="96"/>
      <c r="GU197" s="96"/>
      <c r="GV197" s="96"/>
      <c r="GW197" s="96"/>
      <c r="GX197" s="96"/>
      <c r="GY197" s="96"/>
      <c r="GZ197" s="96"/>
      <c r="HA197" s="96"/>
      <c r="HB197" s="96"/>
      <c r="HC197" s="96"/>
      <c r="HD197" s="96"/>
      <c r="HE197" s="96"/>
      <c r="HF197" s="96"/>
      <c r="HG197" s="96"/>
      <c r="HH197" s="96"/>
      <c r="HI197" s="96"/>
      <c r="HJ197" s="96"/>
      <c r="HK197" s="96"/>
      <c r="HL197" s="96"/>
      <c r="HM197" s="96"/>
      <c r="HN197" s="96"/>
      <c r="HO197" s="96"/>
      <c r="HP197" s="96"/>
      <c r="HQ197" s="96"/>
      <c r="HR197" s="96"/>
      <c r="HS197" s="96"/>
      <c r="HT197" s="96"/>
      <c r="HU197" s="96"/>
      <c r="HV197" s="96"/>
      <c r="HW197" s="96"/>
      <c r="HX197" s="96"/>
      <c r="HY197" s="96"/>
      <c r="HZ197" s="96"/>
      <c r="IA197" s="96"/>
      <c r="IB197" s="96"/>
      <c r="IC197" s="96"/>
      <c r="ID197" s="96"/>
      <c r="IE197" s="96"/>
      <c r="IF197" s="96"/>
      <c r="IG197" s="96"/>
      <c r="IH197" s="96"/>
      <c r="II197" s="96"/>
      <c r="IJ197" s="96"/>
      <c r="IK197" s="96"/>
      <c r="IL197" s="96"/>
      <c r="IM197" s="96"/>
      <c r="IN197" s="96"/>
      <c r="IO197" s="96"/>
      <c r="IP197" s="96"/>
      <c r="IQ197" s="96"/>
      <c r="IR197" s="96"/>
      <c r="IS197" s="96"/>
      <c r="IT197" s="96"/>
      <c r="IU197" s="96"/>
      <c r="IV197" s="96"/>
    </row>
    <row r="198" customFormat="false" ht="33.15" hidden="false" customHeight="true" outlineLevel="0" collapsed="false">
      <c r="A198" s="67"/>
      <c r="B198" s="67"/>
      <c r="C198" s="67"/>
      <c r="D198" s="67"/>
      <c r="E198" s="67"/>
      <c r="F198" s="70"/>
      <c r="G198" s="66" t="s">
        <v>64</v>
      </c>
      <c r="H198" s="111" t="str">
        <f aca="false">ROUND(H197*81/1000,2)&amp;" ppb"</f>
        <v>1.81 ppb</v>
      </c>
      <c r="I198" s="75" t="s">
        <v>39</v>
      </c>
      <c r="J198" s="112" t="str">
        <f aca="false">ROUND(J197*81/1000,2)&amp;" ppb"</f>
        <v>0.1 ppb</v>
      </c>
      <c r="K198" s="111" t="str">
        <f aca="false">ROUND(K197*81/1000,2)&amp;" ppb"</f>
        <v>11.28 ppb</v>
      </c>
      <c r="L198" s="75" t="s">
        <v>39</v>
      </c>
      <c r="M198" s="112" t="str">
        <f aca="false">ROUND(M197*81/1000,2)&amp;" ppb"</f>
        <v>2.02 ppb</v>
      </c>
      <c r="N198" s="111" t="str">
        <f aca="false">ROUND(N197*1760/1000,2)&amp;" ppb"</f>
        <v>4.61 ppb</v>
      </c>
      <c r="O198" s="75" t="s">
        <v>39</v>
      </c>
      <c r="P198" s="112" t="str">
        <f aca="false">ROUND(P197*1760/1000,2)&amp;" ppb"</f>
        <v>0.67 ppb</v>
      </c>
      <c r="Q198" s="111" t="str">
        <f aca="false">ROUND(Q197*246/1000,2)&amp;" ppb"</f>
        <v>12.26 ppb</v>
      </c>
      <c r="R198" s="75" t="s">
        <v>39</v>
      </c>
      <c r="S198" s="112" t="str">
        <f aca="false">ROUND(S197*246/1000,2)&amp;" ppb"</f>
        <v>0.53 ppb</v>
      </c>
      <c r="T198" s="111" t="str">
        <f aca="false">ROUND(T197*32300/1000000,2)&amp;" ppm"</f>
        <v>13.3 ppm</v>
      </c>
      <c r="U198" s="75" t="s">
        <v>39</v>
      </c>
      <c r="V198" s="112" t="str">
        <f aca="false">ROUND(V197*32300/1000000,2)&amp;" ppm"</f>
        <v>0.86 ppm</v>
      </c>
      <c r="W198" s="81"/>
      <c r="X198" s="75"/>
      <c r="Y198" s="82"/>
      <c r="Z198" s="81"/>
      <c r="AA198" s="75"/>
      <c r="AB198" s="82"/>
      <c r="AC198" s="83"/>
      <c r="AD198" s="75"/>
      <c r="AE198" s="84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96"/>
      <c r="EZ198" s="96"/>
      <c r="FA198" s="96"/>
      <c r="FB198" s="96"/>
      <c r="FC198" s="96"/>
      <c r="FD198" s="96"/>
      <c r="FE198" s="96"/>
      <c r="FF198" s="96"/>
      <c r="FG198" s="96"/>
      <c r="FH198" s="96"/>
      <c r="FI198" s="96"/>
      <c r="FJ198" s="96"/>
      <c r="FK198" s="96"/>
      <c r="FL198" s="96"/>
      <c r="FM198" s="96"/>
      <c r="FN198" s="96"/>
      <c r="FO198" s="96"/>
      <c r="FP198" s="96"/>
      <c r="FQ198" s="96"/>
      <c r="FR198" s="96"/>
      <c r="FS198" s="96"/>
      <c r="FT198" s="96"/>
      <c r="FU198" s="96"/>
      <c r="FV198" s="96"/>
      <c r="FW198" s="96"/>
      <c r="FX198" s="96"/>
      <c r="FY198" s="96"/>
      <c r="FZ198" s="96"/>
      <c r="GA198" s="96"/>
      <c r="GB198" s="96"/>
      <c r="GC198" s="96"/>
      <c r="GD198" s="96"/>
      <c r="GE198" s="96"/>
      <c r="GF198" s="96"/>
      <c r="GG198" s="96"/>
      <c r="GH198" s="96"/>
      <c r="GI198" s="96"/>
      <c r="GJ198" s="96"/>
      <c r="GK198" s="96"/>
      <c r="GL198" s="96"/>
      <c r="GM198" s="96"/>
      <c r="GN198" s="96"/>
      <c r="GO198" s="96"/>
      <c r="GP198" s="96"/>
      <c r="GQ198" s="96"/>
      <c r="GR198" s="96"/>
      <c r="GS198" s="96"/>
      <c r="GT198" s="96"/>
      <c r="GU198" s="96"/>
      <c r="GV198" s="96"/>
      <c r="GW198" s="96"/>
      <c r="GX198" s="96"/>
      <c r="GY198" s="96"/>
      <c r="GZ198" s="96"/>
      <c r="HA198" s="96"/>
      <c r="HB198" s="96"/>
      <c r="HC198" s="96"/>
      <c r="HD198" s="96"/>
      <c r="HE198" s="96"/>
      <c r="HF198" s="96"/>
      <c r="HG198" s="96"/>
      <c r="HH198" s="96"/>
      <c r="HI198" s="96"/>
      <c r="HJ198" s="96"/>
      <c r="HK198" s="96"/>
      <c r="HL198" s="96"/>
      <c r="HM198" s="96"/>
      <c r="HN198" s="96"/>
      <c r="HO198" s="96"/>
      <c r="HP198" s="96"/>
      <c r="HQ198" s="96"/>
      <c r="HR198" s="96"/>
      <c r="HS198" s="96"/>
      <c r="HT198" s="96"/>
      <c r="HU198" s="96"/>
      <c r="HV198" s="96"/>
      <c r="HW198" s="96"/>
      <c r="HX198" s="96"/>
      <c r="HY198" s="96"/>
      <c r="HZ198" s="96"/>
      <c r="IA198" s="96"/>
      <c r="IB198" s="96"/>
      <c r="IC198" s="96"/>
      <c r="ID198" s="96"/>
      <c r="IE198" s="96"/>
      <c r="IF198" s="96"/>
      <c r="IG198" s="96"/>
      <c r="IH198" s="96"/>
      <c r="II198" s="96"/>
      <c r="IJ198" s="96"/>
      <c r="IK198" s="96"/>
      <c r="IL198" s="96"/>
      <c r="IM198" s="96"/>
      <c r="IN198" s="96"/>
      <c r="IO198" s="96"/>
      <c r="IP198" s="96"/>
      <c r="IQ198" s="96"/>
      <c r="IR198" s="96"/>
      <c r="IS198" s="96"/>
      <c r="IT198" s="96"/>
      <c r="IU198" s="96"/>
      <c r="IV198" s="96"/>
    </row>
    <row r="199" customFormat="false" ht="34.3" hidden="false" customHeight="true" outlineLevel="0" collapsed="false">
      <c r="A199" s="67"/>
      <c r="B199" s="67"/>
      <c r="C199" s="85"/>
      <c r="D199" s="67"/>
      <c r="E199" s="67"/>
      <c r="F199" s="70"/>
      <c r="G199" s="66" t="s">
        <v>28</v>
      </c>
      <c r="H199" s="50" t="s">
        <v>40</v>
      </c>
      <c r="I199" s="50"/>
      <c r="J199" s="50"/>
      <c r="K199" s="25"/>
      <c r="L199" s="26" t="s">
        <v>41</v>
      </c>
      <c r="M199" s="27"/>
      <c r="N199" s="51"/>
      <c r="O199" s="26" t="s">
        <v>42</v>
      </c>
      <c r="P199" s="52"/>
      <c r="Q199" s="51"/>
      <c r="R199" s="26" t="s">
        <v>43</v>
      </c>
      <c r="S199" s="52"/>
      <c r="T199" s="50"/>
      <c r="U199" s="50"/>
      <c r="V199" s="50"/>
      <c r="W199" s="28"/>
      <c r="X199" s="26"/>
      <c r="Y199" s="53"/>
      <c r="Z199" s="28"/>
      <c r="AA199" s="26"/>
      <c r="AB199" s="53"/>
      <c r="AC199" s="25"/>
      <c r="AD199" s="26"/>
      <c r="AE199" s="27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96"/>
      <c r="EZ199" s="96"/>
      <c r="FA199" s="96"/>
      <c r="FB199" s="96"/>
      <c r="FC199" s="96"/>
      <c r="FD199" s="96"/>
      <c r="FE199" s="96"/>
      <c r="FF199" s="96"/>
      <c r="FG199" s="96"/>
      <c r="FH199" s="96"/>
      <c r="FI199" s="96"/>
      <c r="FJ199" s="96"/>
      <c r="FK199" s="96"/>
      <c r="FL199" s="96"/>
      <c r="FM199" s="96"/>
      <c r="FN199" s="96"/>
      <c r="FO199" s="96"/>
      <c r="FP199" s="96"/>
      <c r="FQ199" s="96"/>
      <c r="FR199" s="96"/>
      <c r="FS199" s="96"/>
      <c r="FT199" s="96"/>
      <c r="FU199" s="96"/>
      <c r="FV199" s="96"/>
      <c r="FW199" s="96"/>
      <c r="FX199" s="96"/>
      <c r="FY199" s="96"/>
      <c r="FZ199" s="96"/>
      <c r="GA199" s="96"/>
      <c r="GB199" s="96"/>
      <c r="GC199" s="96"/>
      <c r="GD199" s="96"/>
      <c r="GE199" s="96"/>
      <c r="GF199" s="96"/>
      <c r="GG199" s="96"/>
      <c r="GH199" s="96"/>
      <c r="GI199" s="96"/>
      <c r="GJ199" s="96"/>
      <c r="GK199" s="96"/>
      <c r="GL199" s="96"/>
      <c r="GM199" s="96"/>
      <c r="GN199" s="96"/>
      <c r="GO199" s="96"/>
      <c r="GP199" s="96"/>
      <c r="GQ199" s="96"/>
      <c r="GR199" s="96"/>
      <c r="GS199" s="96"/>
      <c r="GT199" s="96"/>
      <c r="GU199" s="96"/>
      <c r="GV199" s="96"/>
      <c r="GW199" s="96"/>
      <c r="GX199" s="96"/>
      <c r="GY199" s="96"/>
      <c r="GZ199" s="96"/>
      <c r="HA199" s="96"/>
      <c r="HB199" s="96"/>
      <c r="HC199" s="96"/>
      <c r="HD199" s="96"/>
      <c r="HE199" s="96"/>
      <c r="HF199" s="96"/>
      <c r="HG199" s="96"/>
      <c r="HH199" s="96"/>
      <c r="HI199" s="96"/>
      <c r="HJ199" s="96"/>
      <c r="HK199" s="96"/>
      <c r="HL199" s="96"/>
      <c r="HM199" s="96"/>
      <c r="HN199" s="96"/>
      <c r="HO199" s="96"/>
      <c r="HP199" s="96"/>
      <c r="HQ199" s="96"/>
      <c r="HR199" s="96"/>
      <c r="HS199" s="96"/>
      <c r="HT199" s="96"/>
      <c r="HU199" s="96"/>
      <c r="HV199" s="96"/>
      <c r="HW199" s="96"/>
      <c r="HX199" s="96"/>
      <c r="HY199" s="96"/>
      <c r="HZ199" s="96"/>
      <c r="IA199" s="96"/>
      <c r="IB199" s="96"/>
      <c r="IC199" s="96"/>
      <c r="ID199" s="96"/>
      <c r="IE199" s="96"/>
      <c r="IF199" s="96"/>
      <c r="IG199" s="96"/>
      <c r="IH199" s="96"/>
      <c r="II199" s="96"/>
      <c r="IJ199" s="96"/>
      <c r="IK199" s="96"/>
      <c r="IL199" s="96"/>
      <c r="IM199" s="96"/>
      <c r="IN199" s="96"/>
      <c r="IO199" s="96"/>
      <c r="IP199" s="96"/>
      <c r="IQ199" s="96"/>
      <c r="IR199" s="96"/>
      <c r="IS199" s="96"/>
      <c r="IT199" s="96"/>
      <c r="IU199" s="96"/>
      <c r="IV199" s="96"/>
    </row>
    <row r="200" customFormat="false" ht="34.3" hidden="false" customHeight="true" outlineLevel="0" collapsed="false">
      <c r="A200" s="67"/>
      <c r="B200" s="67"/>
      <c r="C200" s="85"/>
      <c r="D200" s="67"/>
      <c r="E200" s="67"/>
      <c r="F200" s="70"/>
      <c r="G200" s="66" t="s">
        <v>60</v>
      </c>
      <c r="H200" s="138" t="n">
        <v>5268.1</v>
      </c>
      <c r="I200" s="131" t="s">
        <v>39</v>
      </c>
      <c r="J200" s="122" t="n">
        <v>2465</v>
      </c>
      <c r="K200" s="74" t="n">
        <v>6.6105</v>
      </c>
      <c r="L200" s="75" t="s">
        <v>39</v>
      </c>
      <c r="M200" s="76" t="n">
        <v>3.737</v>
      </c>
      <c r="N200" s="74" t="n">
        <v>1.5894</v>
      </c>
      <c r="O200" s="75" t="s">
        <v>39</v>
      </c>
      <c r="P200" s="76" t="n">
        <v>0.4982</v>
      </c>
      <c r="Q200" s="74" t="n">
        <v>41.06</v>
      </c>
      <c r="R200" s="77" t="s">
        <v>39</v>
      </c>
      <c r="S200" s="76" t="n">
        <v>2.513</v>
      </c>
      <c r="T200" s="117"/>
      <c r="U200" s="118"/>
      <c r="V200" s="119"/>
      <c r="W200" s="81"/>
      <c r="X200" s="75"/>
      <c r="Y200" s="82"/>
      <c r="Z200" s="81"/>
      <c r="AA200" s="75"/>
      <c r="AB200" s="82"/>
      <c r="AC200" s="83"/>
      <c r="AD200" s="75"/>
      <c r="AE200" s="84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96"/>
      <c r="EZ200" s="96"/>
      <c r="FA200" s="96"/>
      <c r="FB200" s="96"/>
      <c r="FC200" s="96"/>
      <c r="FD200" s="96"/>
      <c r="FE200" s="96"/>
      <c r="FF200" s="96"/>
      <c r="FG200" s="96"/>
      <c r="FH200" s="96"/>
      <c r="FI200" s="96"/>
      <c r="FJ200" s="96"/>
      <c r="FK200" s="96"/>
      <c r="FL200" s="96"/>
      <c r="FM200" s="96"/>
      <c r="FN200" s="96"/>
      <c r="FO200" s="96"/>
      <c r="FP200" s="96"/>
      <c r="FQ200" s="96"/>
      <c r="FR200" s="96"/>
      <c r="FS200" s="96"/>
      <c r="FT200" s="96"/>
      <c r="FU200" s="96"/>
      <c r="FV200" s="96"/>
      <c r="FW200" s="96"/>
      <c r="FX200" s="96"/>
      <c r="FY200" s="96"/>
      <c r="FZ200" s="96"/>
      <c r="GA200" s="96"/>
      <c r="GB200" s="96"/>
      <c r="GC200" s="96"/>
      <c r="GD200" s="96"/>
      <c r="GE200" s="96"/>
      <c r="GF200" s="96"/>
      <c r="GG200" s="96"/>
      <c r="GH200" s="96"/>
      <c r="GI200" s="96"/>
      <c r="GJ200" s="96"/>
      <c r="GK200" s="96"/>
      <c r="GL200" s="96"/>
      <c r="GM200" s="96"/>
      <c r="GN200" s="96"/>
      <c r="GO200" s="96"/>
      <c r="GP200" s="96"/>
      <c r="GQ200" s="96"/>
      <c r="GR200" s="96"/>
      <c r="GS200" s="96"/>
      <c r="GT200" s="96"/>
      <c r="GU200" s="96"/>
      <c r="GV200" s="96"/>
      <c r="GW200" s="96"/>
      <c r="GX200" s="96"/>
      <c r="GY200" s="96"/>
      <c r="GZ200" s="96"/>
      <c r="HA200" s="96"/>
      <c r="HB200" s="96"/>
      <c r="HC200" s="96"/>
      <c r="HD200" s="96"/>
      <c r="HE200" s="96"/>
      <c r="HF200" s="96"/>
      <c r="HG200" s="96"/>
      <c r="HH200" s="96"/>
      <c r="HI200" s="96"/>
      <c r="HJ200" s="96"/>
      <c r="HK200" s="96"/>
      <c r="HL200" s="96"/>
      <c r="HM200" s="96"/>
      <c r="HN200" s="96"/>
      <c r="HO200" s="96"/>
      <c r="HP200" s="96"/>
      <c r="HQ200" s="96"/>
      <c r="HR200" s="96"/>
      <c r="HS200" s="96"/>
      <c r="HT200" s="96"/>
      <c r="HU200" s="96"/>
      <c r="HV200" s="96"/>
      <c r="HW200" s="96"/>
      <c r="HX200" s="96"/>
      <c r="HY200" s="96"/>
      <c r="HZ200" s="96"/>
      <c r="IA200" s="96"/>
      <c r="IB200" s="96"/>
      <c r="IC200" s="96"/>
      <c r="ID200" s="96"/>
      <c r="IE200" s="96"/>
      <c r="IF200" s="96"/>
      <c r="IG200" s="96"/>
      <c r="IH200" s="96"/>
      <c r="II200" s="96"/>
      <c r="IJ200" s="96"/>
      <c r="IK200" s="96"/>
      <c r="IL200" s="96"/>
      <c r="IM200" s="96"/>
      <c r="IN200" s="96"/>
      <c r="IO200" s="96"/>
      <c r="IP200" s="96"/>
      <c r="IQ200" s="96"/>
      <c r="IR200" s="96"/>
      <c r="IS200" s="96"/>
      <c r="IT200" s="96"/>
      <c r="IU200" s="96"/>
      <c r="IV200" s="96"/>
    </row>
    <row r="201" customFormat="false" ht="34.3" hidden="false" customHeight="true" outlineLevel="0" collapsed="false">
      <c r="A201" s="87"/>
      <c r="B201" s="87"/>
      <c r="C201" s="88"/>
      <c r="D201" s="87"/>
      <c r="E201" s="87"/>
      <c r="F201" s="89"/>
      <c r="G201" s="66" t="s">
        <v>64</v>
      </c>
      <c r="H201" s="111" t="str">
        <f aca="false">ROUND(H200*81/1000,2)&amp;" ppb"</f>
        <v>426.72 ppb</v>
      </c>
      <c r="I201" s="75" t="s">
        <v>39</v>
      </c>
      <c r="J201" s="112" t="str">
        <f aca="false">ROUND(J200*81/1000,2)&amp;" ppb"</f>
        <v>199.67 ppb</v>
      </c>
      <c r="K201" s="90"/>
      <c r="L201" s="77"/>
      <c r="M201" s="91"/>
      <c r="N201" s="71"/>
      <c r="O201" s="75"/>
      <c r="P201" s="73"/>
      <c r="Q201" s="111" t="str">
        <f aca="false">ROUND(Q200*246/1000,2)&amp;" ppb"</f>
        <v>10.1 ppb</v>
      </c>
      <c r="R201" s="75" t="s">
        <v>39</v>
      </c>
      <c r="S201" s="112" t="str">
        <f aca="false">ROUND(S200*246/1000,2)&amp;" ppb"</f>
        <v>0.62 ppb</v>
      </c>
      <c r="T201" s="74"/>
      <c r="U201" s="77"/>
      <c r="V201" s="76"/>
      <c r="W201" s="81"/>
      <c r="X201" s="75"/>
      <c r="Y201" s="82"/>
      <c r="Z201" s="81"/>
      <c r="AA201" s="75"/>
      <c r="AB201" s="82"/>
      <c r="AC201" s="83"/>
      <c r="AD201" s="75"/>
      <c r="AE201" s="84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6"/>
      <c r="FU201" s="96"/>
      <c r="FV201" s="96"/>
      <c r="FW201" s="96"/>
      <c r="FX201" s="96"/>
      <c r="FY201" s="96"/>
      <c r="FZ201" s="96"/>
      <c r="GA201" s="96"/>
      <c r="GB201" s="96"/>
      <c r="GC201" s="96"/>
      <c r="GD201" s="96"/>
      <c r="GE201" s="96"/>
      <c r="GF201" s="96"/>
      <c r="GG201" s="96"/>
      <c r="GH201" s="96"/>
      <c r="GI201" s="96"/>
      <c r="GJ201" s="96"/>
      <c r="GK201" s="96"/>
      <c r="GL201" s="96"/>
      <c r="GM201" s="96"/>
      <c r="GN201" s="96"/>
      <c r="GO201" s="96"/>
      <c r="GP201" s="96"/>
      <c r="GQ201" s="96"/>
      <c r="GR201" s="96"/>
      <c r="GS201" s="96"/>
      <c r="GT201" s="96"/>
      <c r="GU201" s="96"/>
      <c r="GV201" s="96"/>
      <c r="GW201" s="96"/>
      <c r="GX201" s="96"/>
      <c r="GY201" s="96"/>
      <c r="GZ201" s="96"/>
      <c r="HA201" s="96"/>
      <c r="HB201" s="96"/>
      <c r="HC201" s="96"/>
      <c r="HD201" s="96"/>
      <c r="HE201" s="96"/>
      <c r="HF201" s="96"/>
      <c r="HG201" s="96"/>
      <c r="HH201" s="96"/>
      <c r="HI201" s="96"/>
      <c r="HJ201" s="96"/>
      <c r="HK201" s="96"/>
      <c r="HL201" s="96"/>
      <c r="HM201" s="96"/>
      <c r="HN201" s="96"/>
      <c r="HO201" s="96"/>
      <c r="HP201" s="96"/>
      <c r="HQ201" s="96"/>
      <c r="HR201" s="96"/>
      <c r="HS201" s="96"/>
      <c r="HT201" s="96"/>
      <c r="HU201" s="96"/>
      <c r="HV201" s="96"/>
      <c r="HW201" s="96"/>
      <c r="HX201" s="96"/>
      <c r="HY201" s="96"/>
      <c r="HZ201" s="96"/>
      <c r="IA201" s="96"/>
      <c r="IB201" s="96"/>
      <c r="IC201" s="96"/>
      <c r="ID201" s="96"/>
      <c r="IE201" s="96"/>
      <c r="IF201" s="96"/>
      <c r="IG201" s="96"/>
      <c r="IH201" s="96"/>
      <c r="II201" s="96"/>
      <c r="IJ201" s="96"/>
      <c r="IK201" s="96"/>
      <c r="IL201" s="96"/>
      <c r="IM201" s="96"/>
      <c r="IN201" s="96"/>
      <c r="IO201" s="96"/>
      <c r="IP201" s="96"/>
      <c r="IQ201" s="96"/>
      <c r="IR201" s="96"/>
      <c r="IS201" s="96"/>
      <c r="IT201" s="96"/>
      <c r="IU201" s="96"/>
      <c r="IV201" s="96"/>
    </row>
    <row r="202" customFormat="false" ht="42.4" hidden="false" customHeight="true" outlineLevel="0" collapsed="false">
      <c r="A202" s="97" t="s">
        <v>271</v>
      </c>
      <c r="B202" s="21" t="s">
        <v>272</v>
      </c>
      <c r="C202" s="98" t="s">
        <v>273</v>
      </c>
      <c r="D202" s="22" t="n">
        <v>3.93</v>
      </c>
      <c r="E202" s="99" t="n">
        <v>211203</v>
      </c>
      <c r="F202" s="23" t="n">
        <v>44533</v>
      </c>
      <c r="G202" s="24" t="s">
        <v>28</v>
      </c>
      <c r="H202" s="25"/>
      <c r="I202" s="26" t="s">
        <v>29</v>
      </c>
      <c r="J202" s="27"/>
      <c r="K202" s="25"/>
      <c r="L202" s="26" t="s">
        <v>30</v>
      </c>
      <c r="M202" s="27"/>
      <c r="N202" s="25"/>
      <c r="O202" s="26" t="s">
        <v>31</v>
      </c>
      <c r="P202" s="27"/>
      <c r="Q202" s="25"/>
      <c r="R202" s="26" t="s">
        <v>32</v>
      </c>
      <c r="S202" s="27"/>
      <c r="T202" s="28"/>
      <c r="U202" s="26" t="s">
        <v>33</v>
      </c>
      <c r="V202" s="27"/>
      <c r="W202" s="25"/>
      <c r="X202" s="26" t="s">
        <v>34</v>
      </c>
      <c r="Y202" s="27"/>
      <c r="Z202" s="25"/>
      <c r="AA202" s="26" t="s">
        <v>35</v>
      </c>
      <c r="AB202" s="27"/>
      <c r="AC202" s="32" t="s">
        <v>36</v>
      </c>
      <c r="AD202" s="32"/>
      <c r="AE202" s="32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96"/>
      <c r="EZ202" s="96"/>
      <c r="FA202" s="96"/>
      <c r="FB202" s="96"/>
      <c r="FC202" s="96"/>
      <c r="FD202" s="96"/>
      <c r="FE202" s="96"/>
      <c r="FF202" s="96"/>
      <c r="FG202" s="96"/>
      <c r="FH202" s="96"/>
      <c r="FI202" s="96"/>
      <c r="FJ202" s="96"/>
      <c r="FK202" s="96"/>
      <c r="FL202" s="96"/>
      <c r="FM202" s="96"/>
      <c r="FN202" s="96"/>
      <c r="FO202" s="96"/>
      <c r="FP202" s="96"/>
      <c r="FQ202" s="96"/>
      <c r="FR202" s="96"/>
      <c r="FS202" s="96"/>
      <c r="FT202" s="96"/>
      <c r="FU202" s="96"/>
      <c r="FV202" s="96"/>
      <c r="FW202" s="96"/>
      <c r="FX202" s="96"/>
      <c r="FY202" s="96"/>
      <c r="FZ202" s="96"/>
      <c r="GA202" s="96"/>
      <c r="GB202" s="96"/>
      <c r="GC202" s="96"/>
      <c r="GD202" s="96"/>
      <c r="GE202" s="96"/>
      <c r="GF202" s="96"/>
      <c r="GG202" s="96"/>
      <c r="GH202" s="96"/>
      <c r="GI202" s="96"/>
      <c r="GJ202" s="96"/>
      <c r="GK202" s="96"/>
      <c r="GL202" s="96"/>
      <c r="GM202" s="96"/>
      <c r="GN202" s="96"/>
      <c r="GO202" s="96"/>
      <c r="GP202" s="96"/>
      <c r="GQ202" s="96"/>
      <c r="GR202" s="96"/>
      <c r="GS202" s="96"/>
      <c r="GT202" s="96"/>
      <c r="GU202" s="96"/>
      <c r="GV202" s="96"/>
      <c r="GW202" s="96"/>
      <c r="GX202" s="96"/>
      <c r="GY202" s="96"/>
      <c r="GZ202" s="96"/>
      <c r="HA202" s="96"/>
      <c r="HB202" s="96"/>
      <c r="HC202" s="96"/>
      <c r="HD202" s="96"/>
      <c r="HE202" s="96"/>
      <c r="HF202" s="96"/>
      <c r="HG202" s="96"/>
      <c r="HH202" s="96"/>
      <c r="HI202" s="96"/>
      <c r="HJ202" s="96"/>
      <c r="HK202" s="96"/>
      <c r="HL202" s="96"/>
      <c r="HM202" s="96"/>
      <c r="HN202" s="96"/>
      <c r="HO202" s="96"/>
      <c r="HP202" s="96"/>
      <c r="HQ202" s="96"/>
      <c r="HR202" s="96"/>
      <c r="HS202" s="96"/>
      <c r="HT202" s="96"/>
      <c r="HU202" s="96"/>
      <c r="HV202" s="96"/>
      <c r="HW202" s="96"/>
      <c r="HX202" s="96"/>
      <c r="HY202" s="96"/>
      <c r="HZ202" s="96"/>
      <c r="IA202" s="96"/>
      <c r="IB202" s="96"/>
      <c r="IC202" s="96"/>
      <c r="ID202" s="96"/>
      <c r="IE202" s="96"/>
      <c r="IF202" s="96"/>
      <c r="IG202" s="96"/>
      <c r="IH202" s="96"/>
      <c r="II202" s="96"/>
      <c r="IJ202" s="96"/>
      <c r="IK202" s="96"/>
      <c r="IL202" s="96"/>
      <c r="IM202" s="96"/>
      <c r="IN202" s="96"/>
      <c r="IO202" s="96"/>
      <c r="IP202" s="96"/>
      <c r="IQ202" s="96"/>
      <c r="IR202" s="96"/>
      <c r="IS202" s="96"/>
      <c r="IT202" s="96"/>
      <c r="IU202" s="96"/>
      <c r="IV202" s="96"/>
    </row>
    <row r="203" customFormat="false" ht="39.8" hidden="false" customHeight="true" outlineLevel="0" collapsed="false">
      <c r="A203" s="33" t="s">
        <v>274</v>
      </c>
      <c r="B203" s="33"/>
      <c r="C203" s="34"/>
      <c r="D203" s="35"/>
      <c r="E203" s="35"/>
      <c r="F203" s="36" t="n">
        <v>44537</v>
      </c>
      <c r="G203" s="24" t="s">
        <v>60</v>
      </c>
      <c r="H203" s="40" t="n">
        <v>4637</v>
      </c>
      <c r="I203" s="41" t="s">
        <v>39</v>
      </c>
      <c r="J203" s="42" t="n">
        <v>103.4</v>
      </c>
      <c r="K203" s="40" t="n">
        <v>8176</v>
      </c>
      <c r="L203" s="41" t="s">
        <v>39</v>
      </c>
      <c r="M203" s="42" t="n">
        <v>549.5</v>
      </c>
      <c r="N203" s="40" t="n">
        <v>229.9</v>
      </c>
      <c r="O203" s="41" t="s">
        <v>39</v>
      </c>
      <c r="P203" s="42" t="n">
        <v>9.917</v>
      </c>
      <c r="Q203" s="40" t="n">
        <v>3767</v>
      </c>
      <c r="R203" s="41" t="s">
        <v>39</v>
      </c>
      <c r="S203" s="42" t="n">
        <v>105.3</v>
      </c>
      <c r="T203" s="40" t="n">
        <v>11701</v>
      </c>
      <c r="U203" s="41" t="s">
        <v>39</v>
      </c>
      <c r="V203" s="42" t="n">
        <v>663.2</v>
      </c>
      <c r="W203" s="55" t="s">
        <v>275</v>
      </c>
      <c r="X203" s="41"/>
      <c r="Y203" s="42"/>
      <c r="Z203" s="55" t="s">
        <v>276</v>
      </c>
      <c r="AA203" s="56"/>
      <c r="AB203" s="42"/>
      <c r="AC203" s="43"/>
      <c r="AD203" s="43"/>
      <c r="AE203" s="43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96"/>
      <c r="EZ203" s="96"/>
      <c r="FA203" s="96"/>
      <c r="FB203" s="96"/>
      <c r="FC203" s="96"/>
      <c r="FD203" s="96"/>
      <c r="FE203" s="96"/>
      <c r="FF203" s="96"/>
      <c r="FG203" s="96"/>
      <c r="FH203" s="96"/>
      <c r="FI203" s="96"/>
      <c r="FJ203" s="96"/>
      <c r="FK203" s="96"/>
      <c r="FL203" s="96"/>
      <c r="FM203" s="96"/>
      <c r="FN203" s="96"/>
      <c r="FO203" s="96"/>
      <c r="FP203" s="96"/>
      <c r="FQ203" s="96"/>
      <c r="FR203" s="96"/>
      <c r="FS203" s="96"/>
      <c r="FT203" s="96"/>
      <c r="FU203" s="96"/>
      <c r="FV203" s="96"/>
      <c r="FW203" s="96"/>
      <c r="FX203" s="96"/>
      <c r="FY203" s="96"/>
      <c r="FZ203" s="96"/>
      <c r="GA203" s="96"/>
      <c r="GB203" s="96"/>
      <c r="GC203" s="96"/>
      <c r="GD203" s="96"/>
      <c r="GE203" s="96"/>
      <c r="GF203" s="96"/>
      <c r="GG203" s="96"/>
      <c r="GH203" s="96"/>
      <c r="GI203" s="96"/>
      <c r="GJ203" s="96"/>
      <c r="GK203" s="96"/>
      <c r="GL203" s="96"/>
      <c r="GM203" s="96"/>
      <c r="GN203" s="96"/>
      <c r="GO203" s="96"/>
      <c r="GP203" s="96"/>
      <c r="GQ203" s="96"/>
      <c r="GR203" s="96"/>
      <c r="GS203" s="96"/>
      <c r="GT203" s="96"/>
      <c r="GU203" s="96"/>
      <c r="GV203" s="96"/>
      <c r="GW203" s="96"/>
      <c r="GX203" s="96"/>
      <c r="GY203" s="96"/>
      <c r="GZ203" s="96"/>
      <c r="HA203" s="96"/>
      <c r="HB203" s="96"/>
      <c r="HC203" s="96"/>
      <c r="HD203" s="96"/>
      <c r="HE203" s="96"/>
      <c r="HF203" s="96"/>
      <c r="HG203" s="96"/>
      <c r="HH203" s="96"/>
      <c r="HI203" s="96"/>
      <c r="HJ203" s="96"/>
      <c r="HK203" s="96"/>
      <c r="HL203" s="96"/>
      <c r="HM203" s="96"/>
      <c r="HN203" s="96"/>
      <c r="HO203" s="96"/>
      <c r="HP203" s="96"/>
      <c r="HQ203" s="96"/>
      <c r="HR203" s="96"/>
      <c r="HS203" s="96"/>
      <c r="HT203" s="96"/>
      <c r="HU203" s="96"/>
      <c r="HV203" s="96"/>
      <c r="HW203" s="96"/>
      <c r="HX203" s="96"/>
      <c r="HY203" s="96"/>
      <c r="HZ203" s="96"/>
      <c r="IA203" s="96"/>
      <c r="IB203" s="96"/>
      <c r="IC203" s="96"/>
      <c r="ID203" s="96"/>
      <c r="IE203" s="96"/>
      <c r="IF203" s="96"/>
      <c r="IG203" s="96"/>
      <c r="IH203" s="96"/>
      <c r="II203" s="96"/>
      <c r="IJ203" s="96"/>
      <c r="IK203" s="96"/>
      <c r="IL203" s="96"/>
      <c r="IM203" s="96"/>
      <c r="IN203" s="96"/>
      <c r="IO203" s="96"/>
      <c r="IP203" s="96"/>
      <c r="IQ203" s="96"/>
      <c r="IR203" s="96"/>
      <c r="IS203" s="96"/>
      <c r="IT203" s="96"/>
      <c r="IU203" s="96"/>
      <c r="IV203" s="96"/>
    </row>
    <row r="204" customFormat="false" ht="39.8" hidden="false" customHeight="true" outlineLevel="0" collapsed="false">
      <c r="A204" s="33"/>
      <c r="B204" s="33"/>
      <c r="C204" s="33"/>
      <c r="D204" s="33"/>
      <c r="E204" s="33"/>
      <c r="F204" s="36"/>
      <c r="G204" s="24" t="s">
        <v>64</v>
      </c>
      <c r="H204" s="101" t="str">
        <f aca="false">ROUND(H203*81/1000,2)&amp;" ppb"</f>
        <v>375.6 ppb</v>
      </c>
      <c r="I204" s="41" t="s">
        <v>39</v>
      </c>
      <c r="J204" s="102" t="str">
        <f aca="false">ROUND(J203*81/1000,2)&amp;" ppb"</f>
        <v>8.38 ppb</v>
      </c>
      <c r="K204" s="101" t="str">
        <f aca="false">ROUND(K203*81/1000,2)&amp;" ppb"</f>
        <v>662.26 ppb</v>
      </c>
      <c r="L204" s="41" t="s">
        <v>39</v>
      </c>
      <c r="M204" s="102" t="str">
        <f aca="false">ROUND(M203*81/1000,2)&amp;" ppb"</f>
        <v>44.51 ppb</v>
      </c>
      <c r="N204" s="101" t="str">
        <f aca="false">ROUND(N203*1760/1000,2)&amp;" ppb"</f>
        <v>404.62 ppb</v>
      </c>
      <c r="O204" s="41" t="s">
        <v>39</v>
      </c>
      <c r="P204" s="102" t="str">
        <f aca="false">ROUND(P203*1760/1000,2)&amp;" ppb"</f>
        <v>17.45 ppb</v>
      </c>
      <c r="Q204" s="101" t="str">
        <f aca="false">ROUND(Q203*246/1000,2)&amp;" ppb"</f>
        <v>926.68 ppb</v>
      </c>
      <c r="R204" s="41" t="s">
        <v>39</v>
      </c>
      <c r="S204" s="102" t="str">
        <f aca="false">ROUND(S203*246/1000,2)&amp;" ppb"</f>
        <v>25.9 ppb</v>
      </c>
      <c r="T204" s="101" t="str">
        <f aca="false">ROUND(T203*32300/1000000,2)&amp;" ppm"</f>
        <v>377.94 ppm</v>
      </c>
      <c r="U204" s="41" t="s">
        <v>39</v>
      </c>
      <c r="V204" s="102" t="str">
        <f aca="false">ROUND(V203*32300/1000000,2)&amp;" ppm"</f>
        <v>21.42 ppm</v>
      </c>
      <c r="W204" s="45"/>
      <c r="X204" s="41"/>
      <c r="Y204" s="46"/>
      <c r="Z204" s="45"/>
      <c r="AA204" s="41"/>
      <c r="AB204" s="46"/>
      <c r="AC204" s="47"/>
      <c r="AD204" s="41"/>
      <c r="AE204" s="48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  <c r="FF204" s="96"/>
      <c r="FG204" s="96"/>
      <c r="FH204" s="96"/>
      <c r="FI204" s="96"/>
      <c r="FJ204" s="96"/>
      <c r="FK204" s="96"/>
      <c r="FL204" s="96"/>
      <c r="FM204" s="96"/>
      <c r="FN204" s="96"/>
      <c r="FO204" s="96"/>
      <c r="FP204" s="96"/>
      <c r="FQ204" s="96"/>
      <c r="FR204" s="96"/>
      <c r="FS204" s="96"/>
      <c r="FT204" s="96"/>
      <c r="FU204" s="96"/>
      <c r="FV204" s="96"/>
      <c r="FW204" s="96"/>
      <c r="FX204" s="96"/>
      <c r="FY204" s="96"/>
      <c r="FZ204" s="96"/>
      <c r="GA204" s="96"/>
      <c r="GB204" s="96"/>
      <c r="GC204" s="96"/>
      <c r="GD204" s="96"/>
      <c r="GE204" s="96"/>
      <c r="GF204" s="96"/>
      <c r="GG204" s="96"/>
      <c r="GH204" s="96"/>
      <c r="GI204" s="96"/>
      <c r="GJ204" s="96"/>
      <c r="GK204" s="96"/>
      <c r="GL204" s="96"/>
      <c r="GM204" s="96"/>
      <c r="GN204" s="96"/>
      <c r="GO204" s="96"/>
      <c r="GP204" s="96"/>
      <c r="GQ204" s="96"/>
      <c r="GR204" s="96"/>
      <c r="GS204" s="96"/>
      <c r="GT204" s="96"/>
      <c r="GU204" s="96"/>
      <c r="GV204" s="96"/>
      <c r="GW204" s="96"/>
      <c r="GX204" s="96"/>
      <c r="GY204" s="96"/>
      <c r="GZ204" s="96"/>
      <c r="HA204" s="96"/>
      <c r="HB204" s="96"/>
      <c r="HC204" s="96"/>
      <c r="HD204" s="96"/>
      <c r="HE204" s="96"/>
      <c r="HF204" s="96"/>
      <c r="HG204" s="96"/>
      <c r="HH204" s="96"/>
      <c r="HI204" s="96"/>
      <c r="HJ204" s="96"/>
      <c r="HK204" s="96"/>
      <c r="HL204" s="96"/>
      <c r="HM204" s="96"/>
      <c r="HN204" s="96"/>
      <c r="HO204" s="96"/>
      <c r="HP204" s="96"/>
      <c r="HQ204" s="96"/>
      <c r="HR204" s="96"/>
      <c r="HS204" s="96"/>
      <c r="HT204" s="96"/>
      <c r="HU204" s="96"/>
      <c r="HV204" s="96"/>
      <c r="HW204" s="96"/>
      <c r="HX204" s="96"/>
      <c r="HY204" s="96"/>
      <c r="HZ204" s="96"/>
      <c r="IA204" s="96"/>
      <c r="IB204" s="96"/>
      <c r="IC204" s="96"/>
      <c r="ID204" s="96"/>
      <c r="IE204" s="96"/>
      <c r="IF204" s="96"/>
      <c r="IG204" s="96"/>
      <c r="IH204" s="96"/>
      <c r="II204" s="96"/>
      <c r="IJ204" s="96"/>
      <c r="IK204" s="96"/>
      <c r="IL204" s="96"/>
      <c r="IM204" s="96"/>
      <c r="IN204" s="96"/>
      <c r="IO204" s="96"/>
      <c r="IP204" s="96"/>
      <c r="IQ204" s="96"/>
      <c r="IR204" s="96"/>
      <c r="IS204" s="96"/>
      <c r="IT204" s="96"/>
      <c r="IU204" s="96"/>
      <c r="IV204" s="96"/>
    </row>
    <row r="205" customFormat="false" ht="34.3" hidden="false" customHeight="true" outlineLevel="0" collapsed="false">
      <c r="A205" s="33"/>
      <c r="B205" s="33"/>
      <c r="C205" s="49"/>
      <c r="D205" s="33"/>
      <c r="E205" s="33"/>
      <c r="F205" s="36"/>
      <c r="G205" s="24" t="s">
        <v>28</v>
      </c>
      <c r="H205" s="50" t="s">
        <v>40</v>
      </c>
      <c r="I205" s="50"/>
      <c r="J205" s="50"/>
      <c r="K205" s="25"/>
      <c r="L205" s="26" t="s">
        <v>41</v>
      </c>
      <c r="M205" s="27"/>
      <c r="N205" s="51"/>
      <c r="O205" s="26" t="s">
        <v>42</v>
      </c>
      <c r="P205" s="52"/>
      <c r="Q205" s="51"/>
      <c r="R205" s="26" t="s">
        <v>43</v>
      </c>
      <c r="S205" s="52"/>
      <c r="T205" s="50"/>
      <c r="U205" s="50"/>
      <c r="V205" s="50"/>
      <c r="W205" s="28"/>
      <c r="X205" s="26"/>
      <c r="Y205" s="53"/>
      <c r="Z205" s="28"/>
      <c r="AA205" s="26"/>
      <c r="AB205" s="53"/>
      <c r="AC205" s="25"/>
      <c r="AD205" s="26"/>
      <c r="AE205" s="27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96"/>
      <c r="FS205" s="96"/>
      <c r="FT205" s="96"/>
      <c r="FU205" s="96"/>
      <c r="FV205" s="96"/>
      <c r="FW205" s="96"/>
      <c r="FX205" s="96"/>
      <c r="FY205" s="96"/>
      <c r="FZ205" s="96"/>
      <c r="GA205" s="96"/>
      <c r="GB205" s="96"/>
      <c r="GC205" s="96"/>
      <c r="GD205" s="96"/>
      <c r="GE205" s="96"/>
      <c r="GF205" s="96"/>
      <c r="GG205" s="96"/>
      <c r="GH205" s="96"/>
      <c r="GI205" s="96"/>
      <c r="GJ205" s="96"/>
      <c r="GK205" s="96"/>
      <c r="GL205" s="96"/>
      <c r="GM205" s="96"/>
      <c r="GN205" s="96"/>
      <c r="GO205" s="96"/>
      <c r="GP205" s="96"/>
      <c r="GQ205" s="96"/>
      <c r="GR205" s="96"/>
      <c r="GS205" s="96"/>
      <c r="GT205" s="96"/>
      <c r="GU205" s="96"/>
      <c r="GV205" s="96"/>
      <c r="GW205" s="96"/>
      <c r="GX205" s="96"/>
      <c r="GY205" s="96"/>
      <c r="GZ205" s="96"/>
      <c r="HA205" s="96"/>
      <c r="HB205" s="96"/>
      <c r="HC205" s="96"/>
      <c r="HD205" s="96"/>
      <c r="HE205" s="96"/>
      <c r="HF205" s="96"/>
      <c r="HG205" s="96"/>
      <c r="HH205" s="96"/>
      <c r="HI205" s="96"/>
      <c r="HJ205" s="96"/>
      <c r="HK205" s="96"/>
      <c r="HL205" s="96"/>
      <c r="HM205" s="96"/>
      <c r="HN205" s="96"/>
      <c r="HO205" s="96"/>
      <c r="HP205" s="96"/>
      <c r="HQ205" s="96"/>
      <c r="HR205" s="96"/>
      <c r="HS205" s="96"/>
      <c r="HT205" s="96"/>
      <c r="HU205" s="96"/>
      <c r="HV205" s="96"/>
      <c r="HW205" s="96"/>
      <c r="HX205" s="96"/>
      <c r="HY205" s="96"/>
      <c r="HZ205" s="96"/>
      <c r="IA205" s="96"/>
      <c r="IB205" s="96"/>
      <c r="IC205" s="96"/>
      <c r="ID205" s="96"/>
      <c r="IE205" s="96"/>
      <c r="IF205" s="96"/>
      <c r="IG205" s="96"/>
      <c r="IH205" s="96"/>
      <c r="II205" s="96"/>
      <c r="IJ205" s="96"/>
      <c r="IK205" s="96"/>
      <c r="IL205" s="96"/>
      <c r="IM205" s="96"/>
      <c r="IN205" s="96"/>
      <c r="IO205" s="96"/>
      <c r="IP205" s="96"/>
      <c r="IQ205" s="96"/>
      <c r="IR205" s="96"/>
      <c r="IS205" s="96"/>
      <c r="IT205" s="96"/>
      <c r="IU205" s="96"/>
      <c r="IV205" s="96"/>
    </row>
    <row r="206" customFormat="false" ht="34.3" hidden="false" customHeight="true" outlineLevel="0" collapsed="false">
      <c r="A206" s="33"/>
      <c r="B206" s="33"/>
      <c r="C206" s="49"/>
      <c r="D206" s="33"/>
      <c r="E206" s="33"/>
      <c r="F206" s="36"/>
      <c r="G206" s="24" t="s">
        <v>60</v>
      </c>
      <c r="H206" s="141" t="n">
        <v>9281.2</v>
      </c>
      <c r="I206" s="104" t="s">
        <v>39</v>
      </c>
      <c r="J206" s="142" t="n">
        <v>3847</v>
      </c>
      <c r="K206" s="55" t="s">
        <v>277</v>
      </c>
      <c r="L206" s="41"/>
      <c r="M206" s="42"/>
      <c r="N206" s="40" t="n">
        <v>16.336</v>
      </c>
      <c r="O206" s="41" t="s">
        <v>39</v>
      </c>
      <c r="P206" s="42" t="n">
        <v>10.34</v>
      </c>
      <c r="Q206" s="40" t="n">
        <v>3709</v>
      </c>
      <c r="R206" s="100" t="s">
        <v>39</v>
      </c>
      <c r="S206" s="42" t="n">
        <v>113.9</v>
      </c>
      <c r="T206" s="106"/>
      <c r="U206" s="107"/>
      <c r="V206" s="108"/>
      <c r="W206" s="45"/>
      <c r="X206" s="41"/>
      <c r="Y206" s="46"/>
      <c r="Z206" s="45"/>
      <c r="AA206" s="41"/>
      <c r="AB206" s="46"/>
      <c r="AC206" s="47"/>
      <c r="AD206" s="41"/>
      <c r="AE206" s="48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96"/>
      <c r="FS206" s="96"/>
      <c r="FT206" s="96"/>
      <c r="FU206" s="96"/>
      <c r="FV206" s="96"/>
      <c r="FW206" s="96"/>
      <c r="FX206" s="96"/>
      <c r="FY206" s="96"/>
      <c r="FZ206" s="96"/>
      <c r="GA206" s="96"/>
      <c r="GB206" s="96"/>
      <c r="GC206" s="96"/>
      <c r="GD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  <c r="GQ206" s="96"/>
      <c r="GR206" s="96"/>
      <c r="GS206" s="96"/>
      <c r="GT206" s="96"/>
      <c r="GU206" s="96"/>
      <c r="GV206" s="96"/>
      <c r="GW206" s="96"/>
      <c r="GX206" s="96"/>
      <c r="GY206" s="96"/>
      <c r="GZ206" s="96"/>
      <c r="HA206" s="96"/>
      <c r="HB206" s="96"/>
      <c r="HC206" s="96"/>
      <c r="HD206" s="96"/>
      <c r="HE206" s="96"/>
      <c r="HF206" s="96"/>
      <c r="HG206" s="96"/>
      <c r="HH206" s="96"/>
      <c r="HI206" s="96"/>
      <c r="HJ206" s="96"/>
      <c r="HK206" s="96"/>
      <c r="HL206" s="96"/>
      <c r="HM206" s="96"/>
      <c r="HN206" s="96"/>
      <c r="HO206" s="96"/>
      <c r="HP206" s="96"/>
      <c r="HQ206" s="96"/>
      <c r="HR206" s="96"/>
      <c r="HS206" s="96"/>
      <c r="HT206" s="96"/>
      <c r="HU206" s="96"/>
      <c r="HV206" s="96"/>
      <c r="HW206" s="96"/>
      <c r="HX206" s="96"/>
      <c r="HY206" s="96"/>
      <c r="HZ206" s="96"/>
      <c r="IA206" s="96"/>
      <c r="IB206" s="96"/>
      <c r="IC206" s="96"/>
      <c r="ID206" s="96"/>
      <c r="IE206" s="96"/>
      <c r="IF206" s="96"/>
      <c r="IG206" s="96"/>
      <c r="IH206" s="96"/>
      <c r="II206" s="96"/>
      <c r="IJ206" s="96"/>
      <c r="IK206" s="96"/>
      <c r="IL206" s="96"/>
      <c r="IM206" s="96"/>
      <c r="IN206" s="96"/>
      <c r="IO206" s="96"/>
      <c r="IP206" s="96"/>
      <c r="IQ206" s="96"/>
      <c r="IR206" s="96"/>
      <c r="IS206" s="96"/>
      <c r="IT206" s="96"/>
      <c r="IU206" s="96"/>
      <c r="IV206" s="96"/>
    </row>
    <row r="207" customFormat="false" ht="34.3" hidden="false" customHeight="true" outlineLevel="0" collapsed="false">
      <c r="A207" s="57"/>
      <c r="B207" s="57"/>
      <c r="C207" s="58"/>
      <c r="D207" s="57"/>
      <c r="E207" s="57"/>
      <c r="F207" s="59"/>
      <c r="G207" s="24" t="s">
        <v>64</v>
      </c>
      <c r="H207" s="101" t="str">
        <f aca="false">ROUND(H206*81/1000,2)&amp;" ppb"</f>
        <v>751.78 ppb</v>
      </c>
      <c r="I207" s="41" t="s">
        <v>39</v>
      </c>
      <c r="J207" s="102" t="str">
        <f aca="false">ROUND(J206*81/1000,2)&amp;" ppb"</f>
        <v>311.61 ppb</v>
      </c>
      <c r="K207" s="60"/>
      <c r="L207" s="56"/>
      <c r="M207" s="61"/>
      <c r="N207" s="37"/>
      <c r="O207" s="41"/>
      <c r="P207" s="39"/>
      <c r="Q207" s="101" t="str">
        <f aca="false">ROUND(Q206*246/1000,2)&amp;" ppb"</f>
        <v>912.41 ppb</v>
      </c>
      <c r="R207" s="41" t="s">
        <v>39</v>
      </c>
      <c r="S207" s="102" t="str">
        <f aca="false">ROUND(S206*246/1000,2)&amp;" ppb"</f>
        <v>28.02 ppb</v>
      </c>
      <c r="T207" s="40"/>
      <c r="U207" s="56"/>
      <c r="V207" s="42"/>
      <c r="W207" s="45"/>
      <c r="X207" s="41"/>
      <c r="Y207" s="46"/>
      <c r="Z207" s="45"/>
      <c r="AA207" s="41"/>
      <c r="AB207" s="46"/>
      <c r="AC207" s="47"/>
      <c r="AD207" s="41"/>
      <c r="AE207" s="48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  <c r="FF207" s="96"/>
      <c r="FG207" s="96"/>
      <c r="FH207" s="96"/>
      <c r="FI207" s="96"/>
      <c r="FJ207" s="96"/>
      <c r="FK207" s="96"/>
      <c r="FL207" s="96"/>
      <c r="FM207" s="96"/>
      <c r="FN207" s="96"/>
      <c r="FO207" s="96"/>
      <c r="FP207" s="96"/>
      <c r="FQ207" s="96"/>
      <c r="FR207" s="96"/>
      <c r="FS207" s="96"/>
      <c r="FT207" s="96"/>
      <c r="FU207" s="96"/>
      <c r="FV207" s="96"/>
      <c r="FW207" s="96"/>
      <c r="FX207" s="96"/>
      <c r="FY207" s="96"/>
      <c r="FZ207" s="96"/>
      <c r="GA207" s="96"/>
      <c r="GB207" s="96"/>
      <c r="GC207" s="96"/>
      <c r="GD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  <c r="GQ207" s="96"/>
      <c r="GR207" s="96"/>
      <c r="GS207" s="96"/>
      <c r="GT207" s="96"/>
      <c r="GU207" s="96"/>
      <c r="GV207" s="96"/>
      <c r="GW207" s="96"/>
      <c r="GX207" s="96"/>
      <c r="GY207" s="96"/>
      <c r="GZ207" s="96"/>
      <c r="HA207" s="96"/>
      <c r="HB207" s="96"/>
      <c r="HC207" s="96"/>
      <c r="HD207" s="96"/>
      <c r="HE207" s="96"/>
      <c r="HF207" s="96"/>
      <c r="HG207" s="96"/>
      <c r="HH207" s="96"/>
      <c r="HI207" s="96"/>
      <c r="HJ207" s="96"/>
      <c r="HK207" s="96"/>
      <c r="HL207" s="96"/>
      <c r="HM207" s="96"/>
      <c r="HN207" s="96"/>
      <c r="HO207" s="96"/>
      <c r="HP207" s="96"/>
      <c r="HQ207" s="96"/>
      <c r="HR207" s="96"/>
      <c r="HS207" s="96"/>
      <c r="HT207" s="96"/>
      <c r="HU207" s="96"/>
      <c r="HV207" s="96"/>
      <c r="HW207" s="96"/>
      <c r="HX207" s="96"/>
      <c r="HY207" s="96"/>
      <c r="HZ207" s="96"/>
      <c r="IA207" s="96"/>
      <c r="IB207" s="96"/>
      <c r="IC207" s="96"/>
      <c r="ID207" s="96"/>
      <c r="IE207" s="96"/>
      <c r="IF207" s="96"/>
      <c r="IG207" s="96"/>
      <c r="IH207" s="96"/>
      <c r="II207" s="96"/>
      <c r="IJ207" s="96"/>
      <c r="IK207" s="96"/>
      <c r="IL207" s="96"/>
      <c r="IM207" s="96"/>
      <c r="IN207" s="96"/>
      <c r="IO207" s="96"/>
      <c r="IP207" s="96"/>
      <c r="IQ207" s="96"/>
      <c r="IR207" s="96"/>
      <c r="IS207" s="96"/>
      <c r="IT207" s="96"/>
      <c r="IU207" s="96"/>
      <c r="IV207" s="96"/>
    </row>
    <row r="208" customFormat="false" ht="42.4" hidden="false" customHeight="true" outlineLevel="0" collapsed="false">
      <c r="A208" s="109" t="s">
        <v>278</v>
      </c>
      <c r="B208" s="62" t="s">
        <v>279</v>
      </c>
      <c r="C208" s="110" t="s">
        <v>280</v>
      </c>
      <c r="D208" s="63" t="n">
        <v>3.034</v>
      </c>
      <c r="E208" s="64" t="n">
        <v>211217</v>
      </c>
      <c r="F208" s="65" t="n">
        <v>44547</v>
      </c>
      <c r="G208" s="66" t="s">
        <v>28</v>
      </c>
      <c r="H208" s="25"/>
      <c r="I208" s="26" t="s">
        <v>29</v>
      </c>
      <c r="J208" s="27"/>
      <c r="K208" s="25"/>
      <c r="L208" s="26" t="s">
        <v>30</v>
      </c>
      <c r="M208" s="27"/>
      <c r="N208" s="25"/>
      <c r="O208" s="26" t="s">
        <v>31</v>
      </c>
      <c r="P208" s="27"/>
      <c r="Q208" s="25"/>
      <c r="R208" s="26" t="s">
        <v>32</v>
      </c>
      <c r="S208" s="27"/>
      <c r="T208" s="28"/>
      <c r="U208" s="26" t="s">
        <v>33</v>
      </c>
      <c r="V208" s="27"/>
      <c r="W208" s="25"/>
      <c r="X208" s="26" t="s">
        <v>34</v>
      </c>
      <c r="Y208" s="27"/>
      <c r="Z208" s="25"/>
      <c r="AA208" s="26" t="s">
        <v>35</v>
      </c>
      <c r="AB208" s="27"/>
      <c r="AC208" s="32" t="s">
        <v>36</v>
      </c>
      <c r="AD208" s="32"/>
      <c r="AE208" s="32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  <c r="FF208" s="96"/>
      <c r="FG208" s="96"/>
      <c r="FH208" s="96"/>
      <c r="FI208" s="96"/>
      <c r="FJ208" s="96"/>
      <c r="FK208" s="96"/>
      <c r="FL208" s="96"/>
      <c r="FM208" s="96"/>
      <c r="FN208" s="96"/>
      <c r="FO208" s="96"/>
      <c r="FP208" s="96"/>
      <c r="FQ208" s="96"/>
      <c r="FR208" s="96"/>
      <c r="FS208" s="96"/>
      <c r="FT208" s="96"/>
      <c r="FU208" s="96"/>
      <c r="FV208" s="96"/>
      <c r="FW208" s="96"/>
      <c r="FX208" s="96"/>
      <c r="FY208" s="96"/>
      <c r="FZ208" s="96"/>
      <c r="GA208" s="96"/>
      <c r="GB208" s="96"/>
      <c r="GC208" s="96"/>
      <c r="GD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  <c r="GQ208" s="96"/>
      <c r="GR208" s="96"/>
      <c r="GS208" s="96"/>
      <c r="GT208" s="96"/>
      <c r="GU208" s="96"/>
      <c r="GV208" s="96"/>
      <c r="GW208" s="96"/>
      <c r="GX208" s="96"/>
      <c r="GY208" s="96"/>
      <c r="GZ208" s="96"/>
      <c r="HA208" s="96"/>
      <c r="HB208" s="96"/>
      <c r="HC208" s="96"/>
      <c r="HD208" s="96"/>
      <c r="HE208" s="96"/>
      <c r="HF208" s="96"/>
      <c r="HG208" s="96"/>
      <c r="HH208" s="96"/>
      <c r="HI208" s="96"/>
      <c r="HJ208" s="96"/>
      <c r="HK208" s="96"/>
      <c r="HL208" s="96"/>
      <c r="HM208" s="96"/>
      <c r="HN208" s="96"/>
      <c r="HO208" s="96"/>
      <c r="HP208" s="96"/>
      <c r="HQ208" s="96"/>
      <c r="HR208" s="96"/>
      <c r="HS208" s="96"/>
      <c r="HT208" s="96"/>
      <c r="HU208" s="96"/>
      <c r="HV208" s="96"/>
      <c r="HW208" s="96"/>
      <c r="HX208" s="96"/>
      <c r="HY208" s="96"/>
      <c r="HZ208" s="96"/>
      <c r="IA208" s="96"/>
      <c r="IB208" s="96"/>
      <c r="IC208" s="96"/>
      <c r="ID208" s="96"/>
      <c r="IE208" s="96"/>
      <c r="IF208" s="96"/>
      <c r="IG208" s="96"/>
      <c r="IH208" s="96"/>
      <c r="II208" s="96"/>
      <c r="IJ208" s="96"/>
      <c r="IK208" s="96"/>
      <c r="IL208" s="96"/>
      <c r="IM208" s="96"/>
      <c r="IN208" s="96"/>
      <c r="IO208" s="96"/>
      <c r="IP208" s="96"/>
      <c r="IQ208" s="96"/>
      <c r="IR208" s="96"/>
      <c r="IS208" s="96"/>
      <c r="IT208" s="96"/>
      <c r="IU208" s="96"/>
      <c r="IV208" s="96"/>
    </row>
    <row r="209" customFormat="false" ht="39.8" hidden="false" customHeight="true" outlineLevel="0" collapsed="false">
      <c r="A209" s="67" t="s">
        <v>281</v>
      </c>
      <c r="B209" s="67" t="s">
        <v>282</v>
      </c>
      <c r="C209" s="68"/>
      <c r="D209" s="69"/>
      <c r="E209" s="69"/>
      <c r="F209" s="70" t="n">
        <v>44550</v>
      </c>
      <c r="G209" s="66" t="s">
        <v>60</v>
      </c>
      <c r="H209" s="74" t="n">
        <v>13530</v>
      </c>
      <c r="I209" s="75" t="s">
        <v>39</v>
      </c>
      <c r="J209" s="76" t="n">
        <v>268.5</v>
      </c>
      <c r="K209" s="74" t="n">
        <v>23890</v>
      </c>
      <c r="L209" s="75" t="s">
        <v>39</v>
      </c>
      <c r="M209" s="76" t="n">
        <v>1448</v>
      </c>
      <c r="N209" s="74" t="n">
        <v>676</v>
      </c>
      <c r="O209" s="75" t="s">
        <v>39</v>
      </c>
      <c r="P209" s="76" t="n">
        <v>22.26</v>
      </c>
      <c r="Q209" s="74" t="n">
        <v>14560</v>
      </c>
      <c r="R209" s="75" t="s">
        <v>39</v>
      </c>
      <c r="S209" s="76" t="n">
        <v>358.4</v>
      </c>
      <c r="T209" s="74" t="n">
        <v>483180</v>
      </c>
      <c r="U209" s="75" t="s">
        <v>39</v>
      </c>
      <c r="V209" s="76" t="n">
        <v>24700</v>
      </c>
      <c r="W209" s="130" t="s">
        <v>154</v>
      </c>
      <c r="X209" s="130"/>
      <c r="Y209" s="130"/>
      <c r="Z209" s="78" t="s">
        <v>283</v>
      </c>
      <c r="AA209" s="72"/>
      <c r="AB209" s="73"/>
      <c r="AC209" s="79"/>
      <c r="AD209" s="79"/>
      <c r="AE209" s="79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6"/>
      <c r="FU209" s="96"/>
      <c r="FV209" s="96"/>
      <c r="FW209" s="96"/>
      <c r="FX209" s="96"/>
      <c r="FY209" s="96"/>
      <c r="FZ209" s="96"/>
      <c r="GA209" s="96"/>
      <c r="GB209" s="96"/>
      <c r="GC209" s="96"/>
      <c r="GD209" s="96"/>
      <c r="GE209" s="96"/>
      <c r="GF209" s="96"/>
      <c r="GG209" s="96"/>
      <c r="GH209" s="96"/>
      <c r="GI209" s="96"/>
      <c r="GJ209" s="96"/>
      <c r="GK209" s="96"/>
      <c r="GL209" s="96"/>
      <c r="GM209" s="96"/>
      <c r="GN209" s="96"/>
      <c r="GO209" s="96"/>
      <c r="GP209" s="96"/>
      <c r="GQ209" s="96"/>
      <c r="GR209" s="96"/>
      <c r="GS209" s="96"/>
      <c r="GT209" s="96"/>
      <c r="GU209" s="96"/>
      <c r="GV209" s="96"/>
      <c r="GW209" s="96"/>
      <c r="GX209" s="96"/>
      <c r="GY209" s="96"/>
      <c r="GZ209" s="96"/>
      <c r="HA209" s="96"/>
      <c r="HB209" s="96"/>
      <c r="HC209" s="96"/>
      <c r="HD209" s="96"/>
      <c r="HE209" s="96"/>
      <c r="HF209" s="96"/>
      <c r="HG209" s="96"/>
      <c r="HH209" s="96"/>
      <c r="HI209" s="96"/>
      <c r="HJ209" s="96"/>
      <c r="HK209" s="96"/>
      <c r="HL209" s="96"/>
      <c r="HM209" s="96"/>
      <c r="HN209" s="96"/>
      <c r="HO209" s="96"/>
      <c r="HP209" s="96"/>
      <c r="HQ209" s="96"/>
      <c r="HR209" s="96"/>
      <c r="HS209" s="96"/>
      <c r="HT209" s="96"/>
      <c r="HU209" s="96"/>
      <c r="HV209" s="96"/>
      <c r="HW209" s="96"/>
      <c r="HX209" s="96"/>
      <c r="HY209" s="96"/>
      <c r="HZ209" s="96"/>
      <c r="IA209" s="96"/>
      <c r="IB209" s="96"/>
      <c r="IC209" s="96"/>
      <c r="ID209" s="96"/>
      <c r="IE209" s="96"/>
      <c r="IF209" s="96"/>
      <c r="IG209" s="96"/>
      <c r="IH209" s="96"/>
      <c r="II209" s="96"/>
      <c r="IJ209" s="96"/>
      <c r="IK209" s="96"/>
      <c r="IL209" s="96"/>
      <c r="IM209" s="96"/>
      <c r="IN209" s="96"/>
      <c r="IO209" s="96"/>
      <c r="IP209" s="96"/>
      <c r="IQ209" s="96"/>
      <c r="IR209" s="96"/>
      <c r="IS209" s="96"/>
      <c r="IT209" s="96"/>
      <c r="IU209" s="96"/>
      <c r="IV209" s="96"/>
    </row>
    <row r="210" customFormat="false" ht="33.15" hidden="false" customHeight="true" outlineLevel="0" collapsed="false">
      <c r="A210" s="67"/>
      <c r="B210" s="67"/>
      <c r="C210" s="67"/>
      <c r="D210" s="67"/>
      <c r="E210" s="67"/>
      <c r="F210" s="70"/>
      <c r="G210" s="66" t="s">
        <v>64</v>
      </c>
      <c r="H210" s="111" t="str">
        <f aca="false">ROUND(H209*81/1000,2)&amp;" ppb"</f>
        <v>1095.93 ppb</v>
      </c>
      <c r="I210" s="75" t="s">
        <v>39</v>
      </c>
      <c r="J210" s="112" t="str">
        <f aca="false">ROUND(J209*81/1000,2)&amp;" ppb"</f>
        <v>21.75 ppb</v>
      </c>
      <c r="K210" s="111" t="str">
        <f aca="false">ROUND(K209*81/1000,2)&amp;" ppb"</f>
        <v>1935.09 ppb</v>
      </c>
      <c r="L210" s="75" t="s">
        <v>39</v>
      </c>
      <c r="M210" s="112" t="str">
        <f aca="false">ROUND(M209*81/1000,2)&amp;" ppb"</f>
        <v>117.29 ppb</v>
      </c>
      <c r="N210" s="111" t="str">
        <f aca="false">ROUND(N209*1760/1000,2)&amp;" ppb"</f>
        <v>1189.76 ppb</v>
      </c>
      <c r="O210" s="75" t="s">
        <v>39</v>
      </c>
      <c r="P210" s="112" t="str">
        <f aca="false">ROUND(P209*1760/1000,2)&amp;" ppb"</f>
        <v>39.18 ppb</v>
      </c>
      <c r="Q210" s="111" t="str">
        <f aca="false">ROUND(Q209*246/1000,2)&amp;" ppb"</f>
        <v>3581.76 ppb</v>
      </c>
      <c r="R210" s="75" t="s">
        <v>39</v>
      </c>
      <c r="S210" s="112" t="str">
        <f aca="false">ROUND(S209*246/1000,2)&amp;" ppb"</f>
        <v>88.17 ppb</v>
      </c>
      <c r="T210" s="111" t="str">
        <f aca="false">ROUND(T209*32300/1000000,2)&amp;" ppm"</f>
        <v>15606.71 ppm</v>
      </c>
      <c r="U210" s="75" t="s">
        <v>39</v>
      </c>
      <c r="V210" s="112" t="str">
        <f aca="false">ROUND(V209*32300/1000000,2)&amp;" ppm"</f>
        <v>797.81 ppm</v>
      </c>
      <c r="W210" s="81"/>
      <c r="X210" s="75"/>
      <c r="Y210" s="82"/>
      <c r="Z210" s="81"/>
      <c r="AA210" s="75"/>
      <c r="AB210" s="82"/>
      <c r="AC210" s="83"/>
      <c r="AD210" s="75"/>
      <c r="AE210" s="84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  <c r="FF210" s="96"/>
      <c r="FG210" s="96"/>
      <c r="FH210" s="96"/>
      <c r="FI210" s="96"/>
      <c r="FJ210" s="96"/>
      <c r="FK210" s="96"/>
      <c r="FL210" s="96"/>
      <c r="FM210" s="96"/>
      <c r="FN210" s="96"/>
      <c r="FO210" s="96"/>
      <c r="FP210" s="96"/>
      <c r="FQ210" s="96"/>
      <c r="FR210" s="96"/>
      <c r="FS210" s="96"/>
      <c r="FT210" s="96"/>
      <c r="FU210" s="96"/>
      <c r="FV210" s="96"/>
      <c r="FW210" s="96"/>
      <c r="FX210" s="96"/>
      <c r="FY210" s="96"/>
      <c r="FZ210" s="96"/>
      <c r="GA210" s="96"/>
      <c r="GB210" s="96"/>
      <c r="GC210" s="96"/>
      <c r="GD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  <c r="GQ210" s="96"/>
      <c r="GR210" s="96"/>
      <c r="GS210" s="96"/>
      <c r="GT210" s="96"/>
      <c r="GU210" s="96"/>
      <c r="GV210" s="96"/>
      <c r="GW210" s="96"/>
      <c r="GX210" s="96"/>
      <c r="GY210" s="96"/>
      <c r="GZ210" s="96"/>
      <c r="HA210" s="96"/>
      <c r="HB210" s="96"/>
      <c r="HC210" s="96"/>
      <c r="HD210" s="96"/>
      <c r="HE210" s="96"/>
      <c r="HF210" s="96"/>
      <c r="HG210" s="96"/>
      <c r="HH210" s="96"/>
      <c r="HI210" s="96"/>
      <c r="HJ210" s="96"/>
      <c r="HK210" s="96"/>
      <c r="HL210" s="96"/>
      <c r="HM210" s="96"/>
      <c r="HN210" s="96"/>
      <c r="HO210" s="96"/>
      <c r="HP210" s="96"/>
      <c r="HQ210" s="96"/>
      <c r="HR210" s="96"/>
      <c r="HS210" s="96"/>
      <c r="HT210" s="96"/>
      <c r="HU210" s="96"/>
      <c r="HV210" s="96"/>
      <c r="HW210" s="96"/>
      <c r="HX210" s="96"/>
      <c r="HY210" s="96"/>
      <c r="HZ210" s="96"/>
      <c r="IA210" s="96"/>
      <c r="IB210" s="96"/>
      <c r="IC210" s="96"/>
      <c r="ID210" s="96"/>
      <c r="IE210" s="96"/>
      <c r="IF210" s="96"/>
      <c r="IG210" s="96"/>
      <c r="IH210" s="96"/>
      <c r="II210" s="96"/>
      <c r="IJ210" s="96"/>
      <c r="IK210" s="96"/>
      <c r="IL210" s="96"/>
      <c r="IM210" s="96"/>
      <c r="IN210" s="96"/>
      <c r="IO210" s="96"/>
      <c r="IP210" s="96"/>
      <c r="IQ210" s="96"/>
      <c r="IR210" s="96"/>
      <c r="IS210" s="96"/>
      <c r="IT210" s="96"/>
      <c r="IU210" s="96"/>
      <c r="IV210" s="96"/>
    </row>
    <row r="211" customFormat="false" ht="34.3" hidden="false" customHeight="true" outlineLevel="0" collapsed="false">
      <c r="A211" s="67"/>
      <c r="B211" s="67"/>
      <c r="C211" s="85"/>
      <c r="D211" s="67"/>
      <c r="E211" s="67"/>
      <c r="F211" s="70"/>
      <c r="G211" s="66" t="s">
        <v>28</v>
      </c>
      <c r="H211" s="50" t="s">
        <v>40</v>
      </c>
      <c r="I211" s="50"/>
      <c r="J211" s="50"/>
      <c r="K211" s="25"/>
      <c r="L211" s="26" t="s">
        <v>41</v>
      </c>
      <c r="M211" s="27"/>
      <c r="N211" s="51"/>
      <c r="O211" s="26" t="s">
        <v>42</v>
      </c>
      <c r="P211" s="52"/>
      <c r="Q211" s="51"/>
      <c r="R211" s="26" t="s">
        <v>43</v>
      </c>
      <c r="S211" s="52"/>
      <c r="T211" s="50"/>
      <c r="U211" s="50"/>
      <c r="V211" s="50"/>
      <c r="W211" s="28"/>
      <c r="X211" s="26"/>
      <c r="Y211" s="53"/>
      <c r="Z211" s="28"/>
      <c r="AA211" s="26"/>
      <c r="AB211" s="53"/>
      <c r="AC211" s="25"/>
      <c r="AD211" s="26"/>
      <c r="AE211" s="27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96"/>
      <c r="EZ211" s="96"/>
      <c r="FA211" s="96"/>
      <c r="FB211" s="96"/>
      <c r="FC211" s="96"/>
      <c r="FD211" s="96"/>
      <c r="FE211" s="96"/>
      <c r="FF211" s="96"/>
      <c r="FG211" s="96"/>
      <c r="FH211" s="96"/>
      <c r="FI211" s="96"/>
      <c r="FJ211" s="96"/>
      <c r="FK211" s="96"/>
      <c r="FL211" s="96"/>
      <c r="FM211" s="96"/>
      <c r="FN211" s="96"/>
      <c r="FO211" s="96"/>
      <c r="FP211" s="96"/>
      <c r="FQ211" s="96"/>
      <c r="FR211" s="96"/>
      <c r="FS211" s="96"/>
      <c r="FT211" s="96"/>
      <c r="FU211" s="96"/>
      <c r="FV211" s="96"/>
      <c r="FW211" s="96"/>
      <c r="FX211" s="96"/>
      <c r="FY211" s="96"/>
      <c r="FZ211" s="96"/>
      <c r="GA211" s="96"/>
      <c r="GB211" s="96"/>
      <c r="GC211" s="96"/>
      <c r="GD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  <c r="GQ211" s="96"/>
      <c r="GR211" s="96"/>
      <c r="GS211" s="96"/>
      <c r="GT211" s="96"/>
      <c r="GU211" s="96"/>
      <c r="GV211" s="96"/>
      <c r="GW211" s="96"/>
      <c r="GX211" s="96"/>
      <c r="GY211" s="96"/>
      <c r="GZ211" s="96"/>
      <c r="HA211" s="96"/>
      <c r="HB211" s="96"/>
      <c r="HC211" s="96"/>
      <c r="HD211" s="96"/>
      <c r="HE211" s="96"/>
      <c r="HF211" s="96"/>
      <c r="HG211" s="96"/>
      <c r="HH211" s="96"/>
      <c r="HI211" s="96"/>
      <c r="HJ211" s="96"/>
      <c r="HK211" s="96"/>
      <c r="HL211" s="96"/>
      <c r="HM211" s="96"/>
      <c r="HN211" s="96"/>
      <c r="HO211" s="96"/>
      <c r="HP211" s="96"/>
      <c r="HQ211" s="96"/>
      <c r="HR211" s="96"/>
      <c r="HS211" s="96"/>
      <c r="HT211" s="96"/>
      <c r="HU211" s="96"/>
      <c r="HV211" s="96"/>
      <c r="HW211" s="96"/>
      <c r="HX211" s="96"/>
      <c r="HY211" s="96"/>
      <c r="HZ211" s="96"/>
      <c r="IA211" s="96"/>
      <c r="IB211" s="96"/>
      <c r="IC211" s="96"/>
      <c r="ID211" s="96"/>
      <c r="IE211" s="96"/>
      <c r="IF211" s="96"/>
      <c r="IG211" s="96"/>
      <c r="IH211" s="96"/>
      <c r="II211" s="96"/>
      <c r="IJ211" s="96"/>
      <c r="IK211" s="96"/>
      <c r="IL211" s="96"/>
      <c r="IM211" s="96"/>
      <c r="IN211" s="96"/>
      <c r="IO211" s="96"/>
      <c r="IP211" s="96"/>
      <c r="IQ211" s="96"/>
      <c r="IR211" s="96"/>
      <c r="IS211" s="96"/>
      <c r="IT211" s="96"/>
      <c r="IU211" s="96"/>
      <c r="IV211" s="96"/>
    </row>
    <row r="212" customFormat="false" ht="34.3" hidden="false" customHeight="true" outlineLevel="0" collapsed="false">
      <c r="A212" s="67"/>
      <c r="B212" s="67"/>
      <c r="C212" s="85"/>
      <c r="D212" s="67"/>
      <c r="E212" s="67"/>
      <c r="F212" s="70"/>
      <c r="G212" s="66" t="s">
        <v>60</v>
      </c>
      <c r="H212" s="129" t="s">
        <v>284</v>
      </c>
      <c r="I212" s="118"/>
      <c r="J212" s="122"/>
      <c r="K212" s="130" t="s">
        <v>154</v>
      </c>
      <c r="L212" s="130"/>
      <c r="M212" s="130"/>
      <c r="N212" s="130" t="s">
        <v>154</v>
      </c>
      <c r="O212" s="130" t="s">
        <v>39</v>
      </c>
      <c r="P212" s="130" t="n">
        <v>23.13</v>
      </c>
      <c r="Q212" s="74" t="n">
        <v>13430</v>
      </c>
      <c r="R212" s="77" t="s">
        <v>39</v>
      </c>
      <c r="S212" s="76" t="n">
        <v>349.4</v>
      </c>
      <c r="T212" s="117"/>
      <c r="U212" s="118"/>
      <c r="V212" s="119"/>
      <c r="W212" s="81"/>
      <c r="X212" s="75"/>
      <c r="Y212" s="82"/>
      <c r="Z212" s="81"/>
      <c r="AA212" s="75"/>
      <c r="AB212" s="82"/>
      <c r="AC212" s="83"/>
      <c r="AD212" s="75"/>
      <c r="AE212" s="84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6"/>
      <c r="DV212" s="96"/>
      <c r="DW212" s="96"/>
      <c r="DX212" s="96"/>
      <c r="DY212" s="96"/>
      <c r="DZ212" s="96"/>
      <c r="EA212" s="96"/>
      <c r="EB212" s="96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96"/>
      <c r="EZ212" s="96"/>
      <c r="FA212" s="96"/>
      <c r="FB212" s="96"/>
      <c r="FC212" s="96"/>
      <c r="FD212" s="96"/>
      <c r="FE212" s="96"/>
      <c r="FF212" s="96"/>
      <c r="FG212" s="96"/>
      <c r="FH212" s="96"/>
      <c r="FI212" s="96"/>
      <c r="FJ212" s="96"/>
      <c r="FK212" s="96"/>
      <c r="FL212" s="96"/>
      <c r="FM212" s="96"/>
      <c r="FN212" s="96"/>
      <c r="FO212" s="96"/>
      <c r="FP212" s="96"/>
      <c r="FQ212" s="96"/>
      <c r="FR212" s="96"/>
      <c r="FS212" s="96"/>
      <c r="FT212" s="96"/>
      <c r="FU212" s="96"/>
      <c r="FV212" s="96"/>
      <c r="FW212" s="96"/>
      <c r="FX212" s="96"/>
      <c r="FY212" s="96"/>
      <c r="FZ212" s="96"/>
      <c r="GA212" s="96"/>
      <c r="GB212" s="96"/>
      <c r="GC212" s="96"/>
      <c r="GD212" s="96"/>
      <c r="GE212" s="96"/>
      <c r="GF212" s="96"/>
      <c r="GG212" s="96"/>
      <c r="GH212" s="96"/>
      <c r="GI212" s="96"/>
      <c r="GJ212" s="96"/>
      <c r="GK212" s="96"/>
      <c r="GL212" s="96"/>
      <c r="GM212" s="96"/>
      <c r="GN212" s="96"/>
      <c r="GO212" s="96"/>
      <c r="GP212" s="96"/>
      <c r="GQ212" s="96"/>
      <c r="GR212" s="96"/>
      <c r="GS212" s="96"/>
      <c r="GT212" s="96"/>
      <c r="GU212" s="96"/>
      <c r="GV212" s="96"/>
      <c r="GW212" s="96"/>
      <c r="GX212" s="96"/>
      <c r="GY212" s="96"/>
      <c r="GZ212" s="96"/>
      <c r="HA212" s="96"/>
      <c r="HB212" s="96"/>
      <c r="HC212" s="96"/>
      <c r="HD212" s="96"/>
      <c r="HE212" s="96"/>
      <c r="HF212" s="96"/>
      <c r="HG212" s="96"/>
      <c r="HH212" s="96"/>
      <c r="HI212" s="96"/>
      <c r="HJ212" s="96"/>
      <c r="HK212" s="96"/>
      <c r="HL212" s="96"/>
      <c r="HM212" s="96"/>
      <c r="HN212" s="96"/>
      <c r="HO212" s="96"/>
      <c r="HP212" s="96"/>
      <c r="HQ212" s="96"/>
      <c r="HR212" s="96"/>
      <c r="HS212" s="96"/>
      <c r="HT212" s="96"/>
      <c r="HU212" s="96"/>
      <c r="HV212" s="96"/>
      <c r="HW212" s="96"/>
      <c r="HX212" s="96"/>
      <c r="HY212" s="96"/>
      <c r="HZ212" s="96"/>
      <c r="IA212" s="96"/>
      <c r="IB212" s="96"/>
      <c r="IC212" s="96"/>
      <c r="ID212" s="96"/>
      <c r="IE212" s="96"/>
      <c r="IF212" s="96"/>
      <c r="IG212" s="96"/>
      <c r="IH212" s="96"/>
      <c r="II212" s="96"/>
      <c r="IJ212" s="96"/>
      <c r="IK212" s="96"/>
      <c r="IL212" s="96"/>
      <c r="IM212" s="96"/>
      <c r="IN212" s="96"/>
      <c r="IO212" s="96"/>
      <c r="IP212" s="96"/>
      <c r="IQ212" s="96"/>
      <c r="IR212" s="96"/>
      <c r="IS212" s="96"/>
      <c r="IT212" s="96"/>
      <c r="IU212" s="96"/>
      <c r="IV212" s="96"/>
    </row>
    <row r="213" customFormat="false" ht="34.3" hidden="false" customHeight="true" outlineLevel="0" collapsed="false">
      <c r="A213" s="87"/>
      <c r="B213" s="87"/>
      <c r="C213" s="88"/>
      <c r="D213" s="87"/>
      <c r="E213" s="87"/>
      <c r="F213" s="89"/>
      <c r="G213" s="66" t="s">
        <v>64</v>
      </c>
      <c r="H213" s="111" t="str">
        <f aca="false">"&lt;"&amp;ROUND(RIGHT(H212,LEN(H212)-1)*81/1000,2)&amp;" ppb"</f>
        <v>&lt;1390.77 ppb</v>
      </c>
      <c r="I213" s="75"/>
      <c r="J213" s="112"/>
      <c r="K213" s="90"/>
      <c r="L213" s="77"/>
      <c r="M213" s="91"/>
      <c r="N213" s="71"/>
      <c r="O213" s="75"/>
      <c r="P213" s="73"/>
      <c r="Q213" s="111" t="str">
        <f aca="false">ROUND(Q212*246/1000,2)&amp;" ppb"</f>
        <v>3303.78 ppb</v>
      </c>
      <c r="R213" s="75" t="s">
        <v>39</v>
      </c>
      <c r="S213" s="112" t="str">
        <f aca="false">ROUND(S212*246/1000,2)&amp;" ppb"</f>
        <v>85.95 ppb</v>
      </c>
      <c r="T213" s="74"/>
      <c r="U213" s="77"/>
      <c r="V213" s="76"/>
      <c r="W213" s="81"/>
      <c r="X213" s="75"/>
      <c r="Y213" s="82"/>
      <c r="Z213" s="81"/>
      <c r="AA213" s="75"/>
      <c r="AB213" s="82"/>
      <c r="AC213" s="83"/>
      <c r="AD213" s="75"/>
      <c r="AE213" s="84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96"/>
      <c r="EZ213" s="96"/>
      <c r="FA213" s="96"/>
      <c r="FB213" s="96"/>
      <c r="FC213" s="96"/>
      <c r="FD213" s="96"/>
      <c r="FE213" s="96"/>
      <c r="FF213" s="96"/>
      <c r="FG213" s="96"/>
      <c r="FH213" s="96"/>
      <c r="FI213" s="96"/>
      <c r="FJ213" s="96"/>
      <c r="FK213" s="96"/>
      <c r="FL213" s="96"/>
      <c r="FM213" s="96"/>
      <c r="FN213" s="96"/>
      <c r="FO213" s="96"/>
      <c r="FP213" s="96"/>
      <c r="FQ213" s="96"/>
      <c r="FR213" s="96"/>
      <c r="FS213" s="96"/>
      <c r="FT213" s="96"/>
      <c r="FU213" s="96"/>
      <c r="FV213" s="96"/>
      <c r="FW213" s="96"/>
      <c r="FX213" s="96"/>
      <c r="FY213" s="96"/>
      <c r="FZ213" s="96"/>
      <c r="GA213" s="96"/>
      <c r="GB213" s="96"/>
      <c r="GC213" s="96"/>
      <c r="GD213" s="96"/>
      <c r="GE213" s="96"/>
      <c r="GF213" s="96"/>
      <c r="GG213" s="96"/>
      <c r="GH213" s="96"/>
      <c r="GI213" s="96"/>
      <c r="GJ213" s="96"/>
      <c r="GK213" s="96"/>
      <c r="GL213" s="96"/>
      <c r="GM213" s="96"/>
      <c r="GN213" s="96"/>
      <c r="GO213" s="96"/>
      <c r="GP213" s="96"/>
      <c r="GQ213" s="96"/>
      <c r="GR213" s="96"/>
      <c r="GS213" s="96"/>
      <c r="GT213" s="96"/>
      <c r="GU213" s="96"/>
      <c r="GV213" s="96"/>
      <c r="GW213" s="96"/>
      <c r="GX213" s="96"/>
      <c r="GY213" s="96"/>
      <c r="GZ213" s="96"/>
      <c r="HA213" s="96"/>
      <c r="HB213" s="96"/>
      <c r="HC213" s="96"/>
      <c r="HD213" s="96"/>
      <c r="HE213" s="96"/>
      <c r="HF213" s="96"/>
      <c r="HG213" s="96"/>
      <c r="HH213" s="96"/>
      <c r="HI213" s="96"/>
      <c r="HJ213" s="96"/>
      <c r="HK213" s="96"/>
      <c r="HL213" s="96"/>
      <c r="HM213" s="96"/>
      <c r="HN213" s="96"/>
      <c r="HO213" s="96"/>
      <c r="HP213" s="96"/>
      <c r="HQ213" s="96"/>
      <c r="HR213" s="96"/>
      <c r="HS213" s="96"/>
      <c r="HT213" s="96"/>
      <c r="HU213" s="96"/>
      <c r="HV213" s="96"/>
      <c r="HW213" s="96"/>
      <c r="HX213" s="96"/>
      <c r="HY213" s="96"/>
      <c r="HZ213" s="96"/>
      <c r="IA213" s="96"/>
      <c r="IB213" s="96"/>
      <c r="IC213" s="96"/>
      <c r="ID213" s="96"/>
      <c r="IE213" s="96"/>
      <c r="IF213" s="96"/>
      <c r="IG213" s="96"/>
      <c r="IH213" s="96"/>
      <c r="II213" s="96"/>
      <c r="IJ213" s="96"/>
      <c r="IK213" s="96"/>
      <c r="IL213" s="96"/>
      <c r="IM213" s="96"/>
      <c r="IN213" s="96"/>
      <c r="IO213" s="96"/>
      <c r="IP213" s="96"/>
      <c r="IQ213" s="96"/>
      <c r="IR213" s="96"/>
      <c r="IS213" s="96"/>
      <c r="IT213" s="96"/>
      <c r="IU213" s="96"/>
      <c r="IV213" s="96"/>
    </row>
    <row r="214" customFormat="false" ht="42.4" hidden="false" customHeight="true" outlineLevel="0" collapsed="false">
      <c r="A214" s="97" t="s">
        <v>285</v>
      </c>
      <c r="B214" s="21" t="s">
        <v>286</v>
      </c>
      <c r="C214" s="98" t="s">
        <v>287</v>
      </c>
      <c r="D214" s="22" t="n">
        <v>2.853</v>
      </c>
      <c r="E214" s="99" t="n">
        <v>211220</v>
      </c>
      <c r="F214" s="23" t="n">
        <v>44550</v>
      </c>
      <c r="G214" s="24" t="s">
        <v>28</v>
      </c>
      <c r="H214" s="25"/>
      <c r="I214" s="26" t="s">
        <v>29</v>
      </c>
      <c r="J214" s="27"/>
      <c r="K214" s="25"/>
      <c r="L214" s="26" t="s">
        <v>30</v>
      </c>
      <c r="M214" s="27"/>
      <c r="N214" s="25"/>
      <c r="O214" s="26" t="s">
        <v>31</v>
      </c>
      <c r="P214" s="27"/>
      <c r="Q214" s="25"/>
      <c r="R214" s="26" t="s">
        <v>32</v>
      </c>
      <c r="S214" s="27"/>
      <c r="T214" s="28"/>
      <c r="U214" s="26" t="s">
        <v>33</v>
      </c>
      <c r="V214" s="27"/>
      <c r="W214" s="25"/>
      <c r="X214" s="26" t="s">
        <v>34</v>
      </c>
      <c r="Y214" s="27"/>
      <c r="Z214" s="25"/>
      <c r="AA214" s="26" t="s">
        <v>35</v>
      </c>
      <c r="AB214" s="27"/>
      <c r="AC214" s="32" t="s">
        <v>36</v>
      </c>
      <c r="AD214" s="32"/>
      <c r="AE214" s="32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96"/>
      <c r="EZ214" s="96"/>
      <c r="FA214" s="96"/>
      <c r="FB214" s="96"/>
      <c r="FC214" s="96"/>
      <c r="FD214" s="96"/>
      <c r="FE214" s="96"/>
      <c r="FF214" s="96"/>
      <c r="FG214" s="96"/>
      <c r="FH214" s="96"/>
      <c r="FI214" s="96"/>
      <c r="FJ214" s="96"/>
      <c r="FK214" s="96"/>
      <c r="FL214" s="96"/>
      <c r="FM214" s="96"/>
      <c r="FN214" s="96"/>
      <c r="FO214" s="96"/>
      <c r="FP214" s="96"/>
      <c r="FQ214" s="96"/>
      <c r="FR214" s="96"/>
      <c r="FS214" s="96"/>
      <c r="FT214" s="96"/>
      <c r="FU214" s="96"/>
      <c r="FV214" s="96"/>
      <c r="FW214" s="96"/>
      <c r="FX214" s="96"/>
      <c r="FY214" s="96"/>
      <c r="FZ214" s="96"/>
      <c r="GA214" s="96"/>
      <c r="GB214" s="96"/>
      <c r="GC214" s="96"/>
      <c r="GD214" s="96"/>
      <c r="GE214" s="96"/>
      <c r="GF214" s="96"/>
      <c r="GG214" s="96"/>
      <c r="GH214" s="96"/>
      <c r="GI214" s="96"/>
      <c r="GJ214" s="96"/>
      <c r="GK214" s="96"/>
      <c r="GL214" s="96"/>
      <c r="GM214" s="96"/>
      <c r="GN214" s="96"/>
      <c r="GO214" s="96"/>
      <c r="GP214" s="96"/>
      <c r="GQ214" s="96"/>
      <c r="GR214" s="96"/>
      <c r="GS214" s="96"/>
      <c r="GT214" s="96"/>
      <c r="GU214" s="96"/>
      <c r="GV214" s="96"/>
      <c r="GW214" s="96"/>
      <c r="GX214" s="96"/>
      <c r="GY214" s="96"/>
      <c r="GZ214" s="96"/>
      <c r="HA214" s="96"/>
      <c r="HB214" s="96"/>
      <c r="HC214" s="96"/>
      <c r="HD214" s="96"/>
      <c r="HE214" s="96"/>
      <c r="HF214" s="96"/>
      <c r="HG214" s="96"/>
      <c r="HH214" s="96"/>
      <c r="HI214" s="96"/>
      <c r="HJ214" s="96"/>
      <c r="HK214" s="96"/>
      <c r="HL214" s="96"/>
      <c r="HM214" s="96"/>
      <c r="HN214" s="96"/>
      <c r="HO214" s="96"/>
      <c r="HP214" s="96"/>
      <c r="HQ214" s="96"/>
      <c r="HR214" s="96"/>
      <c r="HS214" s="96"/>
      <c r="HT214" s="96"/>
      <c r="HU214" s="96"/>
      <c r="HV214" s="96"/>
      <c r="HW214" s="96"/>
      <c r="HX214" s="96"/>
      <c r="HY214" s="96"/>
      <c r="HZ214" s="96"/>
      <c r="IA214" s="96"/>
      <c r="IB214" s="96"/>
      <c r="IC214" s="96"/>
      <c r="ID214" s="96"/>
      <c r="IE214" s="96"/>
      <c r="IF214" s="96"/>
      <c r="IG214" s="96"/>
      <c r="IH214" s="96"/>
      <c r="II214" s="96"/>
      <c r="IJ214" s="96"/>
      <c r="IK214" s="96"/>
      <c r="IL214" s="96"/>
      <c r="IM214" s="96"/>
      <c r="IN214" s="96"/>
      <c r="IO214" s="96"/>
      <c r="IP214" s="96"/>
      <c r="IQ214" s="96"/>
      <c r="IR214" s="96"/>
      <c r="IS214" s="96"/>
      <c r="IT214" s="96"/>
      <c r="IU214" s="96"/>
      <c r="IV214" s="96"/>
    </row>
    <row r="215" customFormat="false" ht="39.8" hidden="false" customHeight="true" outlineLevel="0" collapsed="false">
      <c r="A215" s="33" t="s">
        <v>288</v>
      </c>
      <c r="B215" s="33" t="s">
        <v>289</v>
      </c>
      <c r="C215" s="34"/>
      <c r="D215" s="35"/>
      <c r="E215" s="35"/>
      <c r="F215" s="36" t="n">
        <v>44553</v>
      </c>
      <c r="G215" s="24" t="s">
        <v>60</v>
      </c>
      <c r="H215" s="40" t="n">
        <v>14830</v>
      </c>
      <c r="I215" s="41" t="s">
        <v>39</v>
      </c>
      <c r="J215" s="42" t="n">
        <v>295.4</v>
      </c>
      <c r="K215" s="40" t="n">
        <v>27600</v>
      </c>
      <c r="L215" s="41" t="s">
        <v>39</v>
      </c>
      <c r="M215" s="42" t="n">
        <v>1599</v>
      </c>
      <c r="N215" s="40" t="n">
        <v>764.2</v>
      </c>
      <c r="O215" s="41" t="s">
        <v>39</v>
      </c>
      <c r="P215" s="42" t="n">
        <v>24.84</v>
      </c>
      <c r="Q215" s="40" t="n">
        <v>16040</v>
      </c>
      <c r="R215" s="41" t="s">
        <v>39</v>
      </c>
      <c r="S215" s="42" t="n">
        <v>395.1</v>
      </c>
      <c r="T215" s="40" t="n">
        <v>490320</v>
      </c>
      <c r="U215" s="41" t="s">
        <v>39</v>
      </c>
      <c r="V215" s="42" t="n">
        <v>25070</v>
      </c>
      <c r="W215" s="127" t="s">
        <v>154</v>
      </c>
      <c r="X215" s="127"/>
      <c r="Y215" s="127"/>
      <c r="Z215" s="55" t="s">
        <v>290</v>
      </c>
      <c r="AA215" s="56"/>
      <c r="AB215" s="42"/>
      <c r="AC215" s="43"/>
      <c r="AD215" s="43"/>
      <c r="AE215" s="43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96"/>
      <c r="EZ215" s="96"/>
      <c r="FA215" s="96"/>
      <c r="FB215" s="96"/>
      <c r="FC215" s="96"/>
      <c r="FD215" s="96"/>
      <c r="FE215" s="96"/>
      <c r="FF215" s="96"/>
      <c r="FG215" s="96"/>
      <c r="FH215" s="96"/>
      <c r="FI215" s="96"/>
      <c r="FJ215" s="96"/>
      <c r="FK215" s="96"/>
      <c r="FL215" s="96"/>
      <c r="FM215" s="96"/>
      <c r="FN215" s="96"/>
      <c r="FO215" s="96"/>
      <c r="FP215" s="96"/>
      <c r="FQ215" s="96"/>
      <c r="FR215" s="96"/>
      <c r="FS215" s="96"/>
      <c r="FT215" s="96"/>
      <c r="FU215" s="96"/>
      <c r="FV215" s="96"/>
      <c r="FW215" s="96"/>
      <c r="FX215" s="96"/>
      <c r="FY215" s="96"/>
      <c r="FZ215" s="96"/>
      <c r="GA215" s="96"/>
      <c r="GB215" s="96"/>
      <c r="GC215" s="96"/>
      <c r="GD215" s="96"/>
      <c r="GE215" s="96"/>
      <c r="GF215" s="96"/>
      <c r="GG215" s="96"/>
      <c r="GH215" s="96"/>
      <c r="GI215" s="96"/>
      <c r="GJ215" s="96"/>
      <c r="GK215" s="96"/>
      <c r="GL215" s="96"/>
      <c r="GM215" s="96"/>
      <c r="GN215" s="96"/>
      <c r="GO215" s="96"/>
      <c r="GP215" s="96"/>
      <c r="GQ215" s="96"/>
      <c r="GR215" s="96"/>
      <c r="GS215" s="96"/>
      <c r="GT215" s="96"/>
      <c r="GU215" s="96"/>
      <c r="GV215" s="96"/>
      <c r="GW215" s="96"/>
      <c r="GX215" s="96"/>
      <c r="GY215" s="96"/>
      <c r="GZ215" s="96"/>
      <c r="HA215" s="96"/>
      <c r="HB215" s="96"/>
      <c r="HC215" s="96"/>
      <c r="HD215" s="96"/>
      <c r="HE215" s="96"/>
      <c r="HF215" s="96"/>
      <c r="HG215" s="96"/>
      <c r="HH215" s="96"/>
      <c r="HI215" s="96"/>
      <c r="HJ215" s="96"/>
      <c r="HK215" s="96"/>
      <c r="HL215" s="96"/>
      <c r="HM215" s="96"/>
      <c r="HN215" s="96"/>
      <c r="HO215" s="96"/>
      <c r="HP215" s="96"/>
      <c r="HQ215" s="96"/>
      <c r="HR215" s="96"/>
      <c r="HS215" s="96"/>
      <c r="HT215" s="96"/>
      <c r="HU215" s="96"/>
      <c r="HV215" s="96"/>
      <c r="HW215" s="96"/>
      <c r="HX215" s="96"/>
      <c r="HY215" s="96"/>
      <c r="HZ215" s="96"/>
      <c r="IA215" s="96"/>
      <c r="IB215" s="96"/>
      <c r="IC215" s="96"/>
      <c r="ID215" s="96"/>
      <c r="IE215" s="96"/>
      <c r="IF215" s="96"/>
      <c r="IG215" s="96"/>
      <c r="IH215" s="96"/>
      <c r="II215" s="96"/>
      <c r="IJ215" s="96"/>
      <c r="IK215" s="96"/>
      <c r="IL215" s="96"/>
      <c r="IM215" s="96"/>
      <c r="IN215" s="96"/>
      <c r="IO215" s="96"/>
      <c r="IP215" s="96"/>
      <c r="IQ215" s="96"/>
      <c r="IR215" s="96"/>
      <c r="IS215" s="96"/>
      <c r="IT215" s="96"/>
      <c r="IU215" s="96"/>
      <c r="IV215" s="96"/>
    </row>
    <row r="216" customFormat="false" ht="33.15" hidden="false" customHeight="true" outlineLevel="0" collapsed="false">
      <c r="A216" s="33"/>
      <c r="B216" s="33"/>
      <c r="C216" s="33"/>
      <c r="D216" s="33"/>
      <c r="E216" s="33"/>
      <c r="F216" s="36"/>
      <c r="G216" s="24" t="s">
        <v>64</v>
      </c>
      <c r="H216" s="101" t="str">
        <f aca="false">ROUND(H215*81/1000,2)&amp;" ppb"</f>
        <v>1201.23 ppb</v>
      </c>
      <c r="I216" s="41" t="s">
        <v>39</v>
      </c>
      <c r="J216" s="102" t="str">
        <f aca="false">ROUND(J215*81/1000,2)&amp;" ppb"</f>
        <v>23.93 ppb</v>
      </c>
      <c r="K216" s="101" t="str">
        <f aca="false">ROUND(K215*81/1000,2)&amp;" ppb"</f>
        <v>2235.6 ppb</v>
      </c>
      <c r="L216" s="41" t="s">
        <v>39</v>
      </c>
      <c r="M216" s="102" t="str">
        <f aca="false">ROUND(M215*81/1000,2)&amp;" ppb"</f>
        <v>129.52 ppb</v>
      </c>
      <c r="N216" s="101" t="str">
        <f aca="false">ROUND(N215*1760/1000,2)&amp;" ppb"</f>
        <v>1344.99 ppb</v>
      </c>
      <c r="O216" s="41" t="s">
        <v>39</v>
      </c>
      <c r="P216" s="102" t="str">
        <f aca="false">ROUND(P215*1760/1000,2)&amp;" ppb"</f>
        <v>43.72 ppb</v>
      </c>
      <c r="Q216" s="101" t="str">
        <f aca="false">ROUND(Q215*246/1000,2)&amp;" ppb"</f>
        <v>3945.84 ppb</v>
      </c>
      <c r="R216" s="41" t="s">
        <v>39</v>
      </c>
      <c r="S216" s="102" t="str">
        <f aca="false">ROUND(S215*246/1000,2)&amp;" ppb"</f>
        <v>97.19 ppb</v>
      </c>
      <c r="T216" s="101" t="str">
        <f aca="false">ROUND(T215*32300/1000000,2)&amp;" ppm"</f>
        <v>15837.34 ppm</v>
      </c>
      <c r="U216" s="41" t="s">
        <v>39</v>
      </c>
      <c r="V216" s="102" t="str">
        <f aca="false">ROUND(V215*32300/1000000,2)&amp;" ppm"</f>
        <v>809.76 ppm</v>
      </c>
      <c r="W216" s="45"/>
      <c r="X216" s="41"/>
      <c r="Y216" s="46"/>
      <c r="Z216" s="45"/>
      <c r="AA216" s="41"/>
      <c r="AB216" s="46"/>
      <c r="AC216" s="47"/>
      <c r="AD216" s="41"/>
      <c r="AE216" s="48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96"/>
      <c r="EZ216" s="96"/>
      <c r="FA216" s="96"/>
      <c r="FB216" s="96"/>
      <c r="FC216" s="96"/>
      <c r="FD216" s="96"/>
      <c r="FE216" s="96"/>
      <c r="FF216" s="96"/>
      <c r="FG216" s="96"/>
      <c r="FH216" s="96"/>
      <c r="FI216" s="96"/>
      <c r="FJ216" s="96"/>
      <c r="FK216" s="96"/>
      <c r="FL216" s="96"/>
      <c r="FM216" s="96"/>
      <c r="FN216" s="96"/>
      <c r="FO216" s="96"/>
      <c r="FP216" s="96"/>
      <c r="FQ216" s="96"/>
      <c r="FR216" s="96"/>
      <c r="FS216" s="96"/>
      <c r="FT216" s="96"/>
      <c r="FU216" s="96"/>
      <c r="FV216" s="96"/>
      <c r="FW216" s="96"/>
      <c r="FX216" s="96"/>
      <c r="FY216" s="96"/>
      <c r="FZ216" s="96"/>
      <c r="GA216" s="96"/>
      <c r="GB216" s="96"/>
      <c r="GC216" s="96"/>
      <c r="GD216" s="96"/>
      <c r="GE216" s="96"/>
      <c r="GF216" s="96"/>
      <c r="GG216" s="96"/>
      <c r="GH216" s="96"/>
      <c r="GI216" s="96"/>
      <c r="GJ216" s="96"/>
      <c r="GK216" s="96"/>
      <c r="GL216" s="96"/>
      <c r="GM216" s="96"/>
      <c r="GN216" s="96"/>
      <c r="GO216" s="96"/>
      <c r="GP216" s="96"/>
      <c r="GQ216" s="96"/>
      <c r="GR216" s="96"/>
      <c r="GS216" s="96"/>
      <c r="GT216" s="96"/>
      <c r="GU216" s="96"/>
      <c r="GV216" s="96"/>
      <c r="GW216" s="96"/>
      <c r="GX216" s="96"/>
      <c r="GY216" s="96"/>
      <c r="GZ216" s="96"/>
      <c r="HA216" s="96"/>
      <c r="HB216" s="96"/>
      <c r="HC216" s="96"/>
      <c r="HD216" s="96"/>
      <c r="HE216" s="96"/>
      <c r="HF216" s="96"/>
      <c r="HG216" s="96"/>
      <c r="HH216" s="96"/>
      <c r="HI216" s="96"/>
      <c r="HJ216" s="96"/>
      <c r="HK216" s="96"/>
      <c r="HL216" s="96"/>
      <c r="HM216" s="96"/>
      <c r="HN216" s="96"/>
      <c r="HO216" s="96"/>
      <c r="HP216" s="96"/>
      <c r="HQ216" s="96"/>
      <c r="HR216" s="96"/>
      <c r="HS216" s="96"/>
      <c r="HT216" s="96"/>
      <c r="HU216" s="96"/>
      <c r="HV216" s="96"/>
      <c r="HW216" s="96"/>
      <c r="HX216" s="96"/>
      <c r="HY216" s="96"/>
      <c r="HZ216" s="96"/>
      <c r="IA216" s="96"/>
      <c r="IB216" s="96"/>
      <c r="IC216" s="96"/>
      <c r="ID216" s="96"/>
      <c r="IE216" s="96"/>
      <c r="IF216" s="96"/>
      <c r="IG216" s="96"/>
      <c r="IH216" s="96"/>
      <c r="II216" s="96"/>
      <c r="IJ216" s="96"/>
      <c r="IK216" s="96"/>
      <c r="IL216" s="96"/>
      <c r="IM216" s="96"/>
      <c r="IN216" s="96"/>
      <c r="IO216" s="96"/>
      <c r="IP216" s="96"/>
      <c r="IQ216" s="96"/>
      <c r="IR216" s="96"/>
      <c r="IS216" s="96"/>
      <c r="IT216" s="96"/>
      <c r="IU216" s="96"/>
      <c r="IV216" s="96"/>
    </row>
    <row r="217" customFormat="false" ht="34.3" hidden="false" customHeight="true" outlineLevel="0" collapsed="false">
      <c r="A217" s="33"/>
      <c r="B217" s="33"/>
      <c r="C217" s="49"/>
      <c r="D217" s="33"/>
      <c r="E217" s="33"/>
      <c r="F217" s="36"/>
      <c r="G217" s="24" t="s">
        <v>28</v>
      </c>
      <c r="H217" s="50" t="s">
        <v>40</v>
      </c>
      <c r="I217" s="50"/>
      <c r="J217" s="50"/>
      <c r="K217" s="25"/>
      <c r="L217" s="26" t="s">
        <v>41</v>
      </c>
      <c r="M217" s="27"/>
      <c r="N217" s="51"/>
      <c r="O217" s="26" t="s">
        <v>42</v>
      </c>
      <c r="P217" s="52"/>
      <c r="Q217" s="51"/>
      <c r="R217" s="26" t="s">
        <v>43</v>
      </c>
      <c r="S217" s="52"/>
      <c r="T217" s="50"/>
      <c r="U217" s="50"/>
      <c r="V217" s="50"/>
      <c r="W217" s="28"/>
      <c r="X217" s="26"/>
      <c r="Y217" s="53"/>
      <c r="Z217" s="28"/>
      <c r="AA217" s="26"/>
      <c r="AB217" s="53"/>
      <c r="AC217" s="25"/>
      <c r="AD217" s="26"/>
      <c r="AE217" s="27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96"/>
      <c r="EZ217" s="96"/>
      <c r="FA217" s="96"/>
      <c r="FB217" s="96"/>
      <c r="FC217" s="96"/>
      <c r="FD217" s="96"/>
      <c r="FE217" s="96"/>
      <c r="FF217" s="96"/>
      <c r="FG217" s="96"/>
      <c r="FH217" s="96"/>
      <c r="FI217" s="96"/>
      <c r="FJ217" s="96"/>
      <c r="FK217" s="96"/>
      <c r="FL217" s="96"/>
      <c r="FM217" s="96"/>
      <c r="FN217" s="96"/>
      <c r="FO217" s="96"/>
      <c r="FP217" s="96"/>
      <c r="FQ217" s="96"/>
      <c r="FR217" s="96"/>
      <c r="FS217" s="96"/>
      <c r="FT217" s="96"/>
      <c r="FU217" s="96"/>
      <c r="FV217" s="96"/>
      <c r="FW217" s="96"/>
      <c r="FX217" s="96"/>
      <c r="FY217" s="96"/>
      <c r="FZ217" s="96"/>
      <c r="GA217" s="96"/>
      <c r="GB217" s="96"/>
      <c r="GC217" s="96"/>
      <c r="GD217" s="96"/>
      <c r="GE217" s="96"/>
      <c r="GF217" s="96"/>
      <c r="GG217" s="96"/>
      <c r="GH217" s="96"/>
      <c r="GI217" s="96"/>
      <c r="GJ217" s="96"/>
      <c r="GK217" s="96"/>
      <c r="GL217" s="96"/>
      <c r="GM217" s="96"/>
      <c r="GN217" s="96"/>
      <c r="GO217" s="96"/>
      <c r="GP217" s="96"/>
      <c r="GQ217" s="96"/>
      <c r="GR217" s="96"/>
      <c r="GS217" s="96"/>
      <c r="GT217" s="96"/>
      <c r="GU217" s="96"/>
      <c r="GV217" s="96"/>
      <c r="GW217" s="96"/>
      <c r="GX217" s="96"/>
      <c r="GY217" s="96"/>
      <c r="GZ217" s="96"/>
      <c r="HA217" s="96"/>
      <c r="HB217" s="96"/>
      <c r="HC217" s="96"/>
      <c r="HD217" s="96"/>
      <c r="HE217" s="96"/>
      <c r="HF217" s="96"/>
      <c r="HG217" s="96"/>
      <c r="HH217" s="96"/>
      <c r="HI217" s="96"/>
      <c r="HJ217" s="96"/>
      <c r="HK217" s="96"/>
      <c r="HL217" s="96"/>
      <c r="HM217" s="96"/>
      <c r="HN217" s="96"/>
      <c r="HO217" s="96"/>
      <c r="HP217" s="96"/>
      <c r="HQ217" s="96"/>
      <c r="HR217" s="96"/>
      <c r="HS217" s="96"/>
      <c r="HT217" s="96"/>
      <c r="HU217" s="96"/>
      <c r="HV217" s="96"/>
      <c r="HW217" s="96"/>
      <c r="HX217" s="96"/>
      <c r="HY217" s="96"/>
      <c r="HZ217" s="96"/>
      <c r="IA217" s="96"/>
      <c r="IB217" s="96"/>
      <c r="IC217" s="96"/>
      <c r="ID217" s="96"/>
      <c r="IE217" s="96"/>
      <c r="IF217" s="96"/>
      <c r="IG217" s="96"/>
      <c r="IH217" s="96"/>
      <c r="II217" s="96"/>
      <c r="IJ217" s="96"/>
      <c r="IK217" s="96"/>
      <c r="IL217" s="96"/>
      <c r="IM217" s="96"/>
      <c r="IN217" s="96"/>
      <c r="IO217" s="96"/>
      <c r="IP217" s="96"/>
      <c r="IQ217" s="96"/>
      <c r="IR217" s="96"/>
      <c r="IS217" s="96"/>
      <c r="IT217" s="96"/>
      <c r="IU217" s="96"/>
      <c r="IV217" s="96"/>
    </row>
    <row r="218" customFormat="false" ht="34.3" hidden="false" customHeight="true" outlineLevel="0" collapsed="false">
      <c r="A218" s="33"/>
      <c r="B218" s="33"/>
      <c r="C218" s="49"/>
      <c r="D218" s="33"/>
      <c r="E218" s="33"/>
      <c r="F218" s="36"/>
      <c r="G218" s="24" t="s">
        <v>60</v>
      </c>
      <c r="H218" s="103" t="n">
        <v>34341</v>
      </c>
      <c r="I218" s="104" t="s">
        <v>39</v>
      </c>
      <c r="J218" s="105" t="n">
        <v>10030</v>
      </c>
      <c r="K218" s="127" t="s">
        <v>154</v>
      </c>
      <c r="L218" s="127"/>
      <c r="M218" s="127"/>
      <c r="N218" s="127" t="s">
        <v>154</v>
      </c>
      <c r="O218" s="127" t="s">
        <v>39</v>
      </c>
      <c r="P218" s="127" t="n">
        <v>19.23</v>
      </c>
      <c r="Q218" s="40" t="n">
        <v>13850</v>
      </c>
      <c r="R218" s="100" t="s">
        <v>39</v>
      </c>
      <c r="S218" s="42" t="n">
        <v>362.4</v>
      </c>
      <c r="T218" s="106"/>
      <c r="U218" s="107"/>
      <c r="V218" s="108"/>
      <c r="W218" s="45"/>
      <c r="X218" s="41"/>
      <c r="Y218" s="46"/>
      <c r="Z218" s="45"/>
      <c r="AA218" s="41"/>
      <c r="AB218" s="46"/>
      <c r="AC218" s="47"/>
      <c r="AD218" s="41"/>
      <c r="AE218" s="48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96"/>
      <c r="EZ218" s="96"/>
      <c r="FA218" s="96"/>
      <c r="FB218" s="96"/>
      <c r="FC218" s="96"/>
      <c r="FD218" s="96"/>
      <c r="FE218" s="96"/>
      <c r="FF218" s="96"/>
      <c r="FG218" s="96"/>
      <c r="FH218" s="96"/>
      <c r="FI218" s="96"/>
      <c r="FJ218" s="96"/>
      <c r="FK218" s="96"/>
      <c r="FL218" s="96"/>
      <c r="FM218" s="96"/>
      <c r="FN218" s="96"/>
      <c r="FO218" s="96"/>
      <c r="FP218" s="96"/>
      <c r="FQ218" s="96"/>
      <c r="FR218" s="96"/>
      <c r="FS218" s="96"/>
      <c r="FT218" s="96"/>
      <c r="FU218" s="96"/>
      <c r="FV218" s="96"/>
      <c r="FW218" s="96"/>
      <c r="FX218" s="96"/>
      <c r="FY218" s="96"/>
      <c r="FZ218" s="96"/>
      <c r="GA218" s="96"/>
      <c r="GB218" s="96"/>
      <c r="GC218" s="96"/>
      <c r="GD218" s="96"/>
      <c r="GE218" s="96"/>
      <c r="GF218" s="96"/>
      <c r="GG218" s="96"/>
      <c r="GH218" s="96"/>
      <c r="GI218" s="96"/>
      <c r="GJ218" s="96"/>
      <c r="GK218" s="96"/>
      <c r="GL218" s="96"/>
      <c r="GM218" s="96"/>
      <c r="GN218" s="96"/>
      <c r="GO218" s="96"/>
      <c r="GP218" s="96"/>
      <c r="GQ218" s="96"/>
      <c r="GR218" s="96"/>
      <c r="GS218" s="96"/>
      <c r="GT218" s="96"/>
      <c r="GU218" s="96"/>
      <c r="GV218" s="96"/>
      <c r="GW218" s="96"/>
      <c r="GX218" s="96"/>
      <c r="GY218" s="96"/>
      <c r="GZ218" s="96"/>
      <c r="HA218" s="96"/>
      <c r="HB218" s="96"/>
      <c r="HC218" s="96"/>
      <c r="HD218" s="96"/>
      <c r="HE218" s="96"/>
      <c r="HF218" s="96"/>
      <c r="HG218" s="96"/>
      <c r="HH218" s="96"/>
      <c r="HI218" s="96"/>
      <c r="HJ218" s="96"/>
      <c r="HK218" s="96"/>
      <c r="HL218" s="96"/>
      <c r="HM218" s="96"/>
      <c r="HN218" s="96"/>
      <c r="HO218" s="96"/>
      <c r="HP218" s="96"/>
      <c r="HQ218" s="96"/>
      <c r="HR218" s="96"/>
      <c r="HS218" s="96"/>
      <c r="HT218" s="96"/>
      <c r="HU218" s="96"/>
      <c r="HV218" s="96"/>
      <c r="HW218" s="96"/>
      <c r="HX218" s="96"/>
      <c r="HY218" s="96"/>
      <c r="HZ218" s="96"/>
      <c r="IA218" s="96"/>
      <c r="IB218" s="96"/>
      <c r="IC218" s="96"/>
      <c r="ID218" s="96"/>
      <c r="IE218" s="96"/>
      <c r="IF218" s="96"/>
      <c r="IG218" s="96"/>
      <c r="IH218" s="96"/>
      <c r="II218" s="96"/>
      <c r="IJ218" s="96"/>
      <c r="IK218" s="96"/>
      <c r="IL218" s="96"/>
      <c r="IM218" s="96"/>
      <c r="IN218" s="96"/>
      <c r="IO218" s="96"/>
      <c r="IP218" s="96"/>
      <c r="IQ218" s="96"/>
      <c r="IR218" s="96"/>
      <c r="IS218" s="96"/>
      <c r="IT218" s="96"/>
      <c r="IU218" s="96"/>
      <c r="IV218" s="96"/>
    </row>
    <row r="219" customFormat="false" ht="34.3" hidden="false" customHeight="true" outlineLevel="0" collapsed="false">
      <c r="A219" s="57"/>
      <c r="B219" s="57"/>
      <c r="C219" s="58"/>
      <c r="D219" s="57"/>
      <c r="E219" s="57"/>
      <c r="F219" s="59"/>
      <c r="G219" s="24" t="s">
        <v>64</v>
      </c>
      <c r="H219" s="101" t="str">
        <f aca="false">ROUND(H218*81/1000,2)&amp;" ppb"</f>
        <v>2781.62 ppb</v>
      </c>
      <c r="I219" s="41" t="s">
        <v>39</v>
      </c>
      <c r="J219" s="102" t="str">
        <f aca="false">ROUND(J218*81/1000,2)&amp;" ppb"</f>
        <v>812.43 ppb</v>
      </c>
      <c r="K219" s="60"/>
      <c r="L219" s="56"/>
      <c r="M219" s="61"/>
      <c r="N219" s="37"/>
      <c r="O219" s="41"/>
      <c r="P219" s="39"/>
      <c r="Q219" s="101" t="str">
        <f aca="false">ROUND(Q218*246/1000,2)&amp;" ppb"</f>
        <v>3407.1 ppb</v>
      </c>
      <c r="R219" s="41" t="s">
        <v>39</v>
      </c>
      <c r="S219" s="102" t="str">
        <f aca="false">ROUND(S218*246/1000,2)&amp;" ppb"</f>
        <v>89.15 ppb</v>
      </c>
      <c r="T219" s="40"/>
      <c r="U219" s="56"/>
      <c r="V219" s="42"/>
      <c r="W219" s="45"/>
      <c r="X219" s="41"/>
      <c r="Y219" s="46"/>
      <c r="Z219" s="45"/>
      <c r="AA219" s="41"/>
      <c r="AB219" s="46"/>
      <c r="AC219" s="47"/>
      <c r="AD219" s="41"/>
      <c r="AE219" s="48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96"/>
      <c r="FS219" s="96"/>
      <c r="FT219" s="96"/>
      <c r="FU219" s="96"/>
      <c r="FV219" s="96"/>
      <c r="FW219" s="96"/>
      <c r="FX219" s="96"/>
      <c r="FY219" s="96"/>
      <c r="FZ219" s="96"/>
      <c r="GA219" s="96"/>
      <c r="GB219" s="96"/>
      <c r="GC219" s="96"/>
      <c r="GD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  <c r="GQ219" s="96"/>
      <c r="GR219" s="96"/>
      <c r="GS219" s="96"/>
      <c r="GT219" s="96"/>
      <c r="GU219" s="96"/>
      <c r="GV219" s="96"/>
      <c r="GW219" s="96"/>
      <c r="GX219" s="96"/>
      <c r="GY219" s="96"/>
      <c r="GZ219" s="96"/>
      <c r="HA219" s="96"/>
      <c r="HB219" s="96"/>
      <c r="HC219" s="96"/>
      <c r="HD219" s="96"/>
      <c r="HE219" s="96"/>
      <c r="HF219" s="96"/>
      <c r="HG219" s="96"/>
      <c r="HH219" s="96"/>
      <c r="HI219" s="96"/>
      <c r="HJ219" s="96"/>
      <c r="HK219" s="96"/>
      <c r="HL219" s="96"/>
      <c r="HM219" s="96"/>
      <c r="HN219" s="96"/>
      <c r="HO219" s="96"/>
      <c r="HP219" s="96"/>
      <c r="HQ219" s="96"/>
      <c r="HR219" s="96"/>
      <c r="HS219" s="96"/>
      <c r="HT219" s="96"/>
      <c r="HU219" s="96"/>
      <c r="HV219" s="96"/>
      <c r="HW219" s="96"/>
      <c r="HX219" s="96"/>
      <c r="HY219" s="96"/>
      <c r="HZ219" s="96"/>
      <c r="IA219" s="96"/>
      <c r="IB219" s="96"/>
      <c r="IC219" s="96"/>
      <c r="ID219" s="96"/>
      <c r="IE219" s="96"/>
      <c r="IF219" s="96"/>
      <c r="IG219" s="96"/>
      <c r="IH219" s="96"/>
      <c r="II219" s="96"/>
      <c r="IJ219" s="96"/>
      <c r="IK219" s="96"/>
      <c r="IL219" s="96"/>
      <c r="IM219" s="96"/>
      <c r="IN219" s="96"/>
      <c r="IO219" s="96"/>
      <c r="IP219" s="96"/>
      <c r="IQ219" s="96"/>
      <c r="IR219" s="96"/>
      <c r="IS219" s="96"/>
      <c r="IT219" s="96"/>
      <c r="IU219" s="96"/>
      <c r="IV219" s="96"/>
    </row>
    <row r="220" customFormat="false" ht="42.4" hidden="false" customHeight="true" outlineLevel="0" collapsed="false">
      <c r="A220" s="109" t="s">
        <v>291</v>
      </c>
      <c r="B220" s="62" t="s">
        <v>292</v>
      </c>
      <c r="C220" s="110" t="s">
        <v>293</v>
      </c>
      <c r="D220" s="63" t="n">
        <v>6.935</v>
      </c>
      <c r="E220" s="64" t="n">
        <v>220107</v>
      </c>
      <c r="F220" s="65" t="n">
        <v>44568</v>
      </c>
      <c r="G220" s="66" t="s">
        <v>28</v>
      </c>
      <c r="H220" s="25"/>
      <c r="I220" s="26" t="s">
        <v>29</v>
      </c>
      <c r="J220" s="27"/>
      <c r="K220" s="25"/>
      <c r="L220" s="26" t="s">
        <v>30</v>
      </c>
      <c r="M220" s="27"/>
      <c r="N220" s="25"/>
      <c r="O220" s="26" t="s">
        <v>31</v>
      </c>
      <c r="P220" s="27"/>
      <c r="Q220" s="25"/>
      <c r="R220" s="26" t="s">
        <v>32</v>
      </c>
      <c r="S220" s="27"/>
      <c r="T220" s="28"/>
      <c r="U220" s="26" t="s">
        <v>33</v>
      </c>
      <c r="V220" s="27"/>
      <c r="W220" s="25"/>
      <c r="X220" s="26" t="s">
        <v>34</v>
      </c>
      <c r="Y220" s="27"/>
      <c r="Z220" s="25"/>
      <c r="AA220" s="26" t="s">
        <v>35</v>
      </c>
      <c r="AB220" s="27"/>
      <c r="AC220" s="32" t="s">
        <v>36</v>
      </c>
      <c r="AD220" s="32"/>
      <c r="AE220" s="32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96"/>
      <c r="FS220" s="96"/>
      <c r="FT220" s="96"/>
      <c r="FU220" s="96"/>
      <c r="FV220" s="96"/>
      <c r="FW220" s="96"/>
      <c r="FX220" s="96"/>
      <c r="FY220" s="96"/>
      <c r="FZ220" s="96"/>
      <c r="GA220" s="96"/>
      <c r="GB220" s="96"/>
      <c r="GC220" s="96"/>
      <c r="GD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  <c r="GQ220" s="96"/>
      <c r="GR220" s="96"/>
      <c r="GS220" s="96"/>
      <c r="GT220" s="96"/>
      <c r="GU220" s="96"/>
      <c r="GV220" s="96"/>
      <c r="GW220" s="96"/>
      <c r="GX220" s="96"/>
      <c r="GY220" s="96"/>
      <c r="GZ220" s="96"/>
      <c r="HA220" s="96"/>
      <c r="HB220" s="96"/>
      <c r="HC220" s="96"/>
      <c r="HD220" s="96"/>
      <c r="HE220" s="96"/>
      <c r="HF220" s="96"/>
      <c r="HG220" s="96"/>
      <c r="HH220" s="96"/>
      <c r="HI220" s="96"/>
      <c r="HJ220" s="96"/>
      <c r="HK220" s="96"/>
      <c r="HL220" s="96"/>
      <c r="HM220" s="96"/>
      <c r="HN220" s="96"/>
      <c r="HO220" s="96"/>
      <c r="HP220" s="96"/>
      <c r="HQ220" s="96"/>
      <c r="HR220" s="96"/>
      <c r="HS220" s="96"/>
      <c r="HT220" s="96"/>
      <c r="HU220" s="96"/>
      <c r="HV220" s="96"/>
      <c r="HW220" s="96"/>
      <c r="HX220" s="96"/>
      <c r="HY220" s="96"/>
      <c r="HZ220" s="96"/>
      <c r="IA220" s="96"/>
      <c r="IB220" s="96"/>
      <c r="IC220" s="96"/>
      <c r="ID220" s="96"/>
      <c r="IE220" s="96"/>
      <c r="IF220" s="96"/>
      <c r="IG220" s="96"/>
      <c r="IH220" s="96"/>
      <c r="II220" s="96"/>
      <c r="IJ220" s="96"/>
      <c r="IK220" s="96"/>
      <c r="IL220" s="96"/>
      <c r="IM220" s="96"/>
      <c r="IN220" s="96"/>
      <c r="IO220" s="96"/>
      <c r="IP220" s="96"/>
      <c r="IQ220" s="96"/>
      <c r="IR220" s="96"/>
      <c r="IS220" s="96"/>
      <c r="IT220" s="96"/>
      <c r="IU220" s="96"/>
      <c r="IV220" s="96"/>
    </row>
    <row r="221" customFormat="false" ht="39.8" hidden="false" customHeight="true" outlineLevel="0" collapsed="false">
      <c r="A221" s="67" t="s">
        <v>294</v>
      </c>
      <c r="B221" s="67" t="s">
        <v>295</v>
      </c>
      <c r="C221" s="68"/>
      <c r="D221" s="69"/>
      <c r="E221" s="69"/>
      <c r="F221" s="70" t="n">
        <v>44575</v>
      </c>
      <c r="G221" s="66" t="s">
        <v>60</v>
      </c>
      <c r="H221" s="74" t="n">
        <v>177500</v>
      </c>
      <c r="I221" s="75" t="s">
        <v>39</v>
      </c>
      <c r="J221" s="76" t="n">
        <v>331.3</v>
      </c>
      <c r="K221" s="74" t="n">
        <v>29190</v>
      </c>
      <c r="L221" s="75" t="s">
        <v>39</v>
      </c>
      <c r="M221" s="76" t="n">
        <v>1467</v>
      </c>
      <c r="N221" s="74" t="n">
        <v>879.4</v>
      </c>
      <c r="O221" s="75" t="s">
        <v>39</v>
      </c>
      <c r="P221" s="76" t="n">
        <v>22.97</v>
      </c>
      <c r="Q221" s="74" t="n">
        <v>18590</v>
      </c>
      <c r="R221" s="75" t="s">
        <v>39</v>
      </c>
      <c r="S221" s="76" t="n">
        <v>441.2</v>
      </c>
      <c r="T221" s="74" t="n">
        <v>520550</v>
      </c>
      <c r="U221" s="75" t="s">
        <v>39</v>
      </c>
      <c r="V221" s="76" t="n">
        <v>26590</v>
      </c>
      <c r="W221" s="130" t="s">
        <v>154</v>
      </c>
      <c r="X221" s="130"/>
      <c r="Y221" s="130"/>
      <c r="Z221" s="78" t="s">
        <v>296</v>
      </c>
      <c r="AA221" s="72"/>
      <c r="AB221" s="73"/>
      <c r="AC221" s="79"/>
      <c r="AD221" s="79"/>
      <c r="AE221" s="79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  <c r="FF221" s="96"/>
      <c r="FG221" s="96"/>
      <c r="FH221" s="96"/>
      <c r="FI221" s="96"/>
      <c r="FJ221" s="96"/>
      <c r="FK221" s="96"/>
      <c r="FL221" s="96"/>
      <c r="FM221" s="96"/>
      <c r="FN221" s="96"/>
      <c r="FO221" s="96"/>
      <c r="FP221" s="96"/>
      <c r="FQ221" s="96"/>
      <c r="FR221" s="96"/>
      <c r="FS221" s="96"/>
      <c r="FT221" s="96"/>
      <c r="FU221" s="96"/>
      <c r="FV221" s="96"/>
      <c r="FW221" s="96"/>
      <c r="FX221" s="96"/>
      <c r="FY221" s="96"/>
      <c r="FZ221" s="96"/>
      <c r="GA221" s="96"/>
      <c r="GB221" s="96"/>
      <c r="GC221" s="96"/>
      <c r="GD221" s="96"/>
      <c r="GE221" s="96"/>
      <c r="GF221" s="96"/>
      <c r="GG221" s="96"/>
      <c r="GH221" s="96"/>
      <c r="GI221" s="96"/>
      <c r="GJ221" s="96"/>
      <c r="GK221" s="96"/>
      <c r="GL221" s="96"/>
      <c r="GM221" s="96"/>
      <c r="GN221" s="96"/>
      <c r="GO221" s="96"/>
      <c r="GP221" s="96"/>
      <c r="GQ221" s="96"/>
      <c r="GR221" s="96"/>
      <c r="GS221" s="96"/>
      <c r="GT221" s="96"/>
      <c r="GU221" s="96"/>
      <c r="GV221" s="96"/>
      <c r="GW221" s="96"/>
      <c r="GX221" s="96"/>
      <c r="GY221" s="96"/>
      <c r="GZ221" s="96"/>
      <c r="HA221" s="96"/>
      <c r="HB221" s="96"/>
      <c r="HC221" s="96"/>
      <c r="HD221" s="96"/>
      <c r="HE221" s="96"/>
      <c r="HF221" s="96"/>
      <c r="HG221" s="96"/>
      <c r="HH221" s="96"/>
      <c r="HI221" s="96"/>
      <c r="HJ221" s="96"/>
      <c r="HK221" s="96"/>
      <c r="HL221" s="96"/>
      <c r="HM221" s="96"/>
      <c r="HN221" s="96"/>
      <c r="HO221" s="96"/>
      <c r="HP221" s="96"/>
      <c r="HQ221" s="96"/>
      <c r="HR221" s="96"/>
      <c r="HS221" s="96"/>
      <c r="HT221" s="96"/>
      <c r="HU221" s="96"/>
      <c r="HV221" s="96"/>
      <c r="HW221" s="96"/>
      <c r="HX221" s="96"/>
      <c r="HY221" s="96"/>
      <c r="HZ221" s="96"/>
      <c r="IA221" s="96"/>
      <c r="IB221" s="96"/>
      <c r="IC221" s="96"/>
      <c r="ID221" s="96"/>
      <c r="IE221" s="96"/>
      <c r="IF221" s="96"/>
      <c r="IG221" s="96"/>
      <c r="IH221" s="96"/>
      <c r="II221" s="96"/>
      <c r="IJ221" s="96"/>
      <c r="IK221" s="96"/>
      <c r="IL221" s="96"/>
      <c r="IM221" s="96"/>
      <c r="IN221" s="96"/>
      <c r="IO221" s="96"/>
      <c r="IP221" s="96"/>
      <c r="IQ221" s="96"/>
      <c r="IR221" s="96"/>
      <c r="IS221" s="96"/>
      <c r="IT221" s="96"/>
      <c r="IU221" s="96"/>
      <c r="IV221" s="96"/>
    </row>
    <row r="222" customFormat="false" ht="33.15" hidden="false" customHeight="true" outlineLevel="0" collapsed="false">
      <c r="A222" s="67"/>
      <c r="B222" s="67"/>
      <c r="C222" s="67"/>
      <c r="D222" s="67"/>
      <c r="E222" s="67"/>
      <c r="F222" s="70"/>
      <c r="G222" s="66" t="s">
        <v>64</v>
      </c>
      <c r="H222" s="111" t="str">
        <f aca="false">ROUND(H221*81/1000,2)&amp;" ppb"</f>
        <v>14377.5 ppb</v>
      </c>
      <c r="I222" s="75" t="s">
        <v>39</v>
      </c>
      <c r="J222" s="112" t="str">
        <f aca="false">ROUND(J221*81/1000,2)&amp;" ppb"</f>
        <v>26.84 ppb</v>
      </c>
      <c r="K222" s="111" t="str">
        <f aca="false">ROUND(K221*81/1000,2)&amp;" ppb"</f>
        <v>2364.39 ppb</v>
      </c>
      <c r="L222" s="75" t="s">
        <v>39</v>
      </c>
      <c r="M222" s="112" t="str">
        <f aca="false">ROUND(M221*81/1000,2)&amp;" ppb"</f>
        <v>118.83 ppb</v>
      </c>
      <c r="N222" s="111" t="str">
        <f aca="false">ROUND(N221*1760/1000,2)&amp;" ppb"</f>
        <v>1547.74 ppb</v>
      </c>
      <c r="O222" s="75" t="s">
        <v>39</v>
      </c>
      <c r="P222" s="112" t="str">
        <f aca="false">ROUND(P221*1760/1000,2)&amp;" ppb"</f>
        <v>40.43 ppb</v>
      </c>
      <c r="Q222" s="111" t="str">
        <f aca="false">ROUND(Q221*246/1000,2)&amp;" ppb"</f>
        <v>4573.14 ppb</v>
      </c>
      <c r="R222" s="75" t="s">
        <v>39</v>
      </c>
      <c r="S222" s="112" t="str">
        <f aca="false">ROUND(S221*246/1000,2)&amp;" ppb"</f>
        <v>108.54 ppb</v>
      </c>
      <c r="T222" s="111" t="str">
        <f aca="false">ROUND(T221*32300/1000000,2)&amp;" ppm"</f>
        <v>16813.77 ppm</v>
      </c>
      <c r="U222" s="75" t="s">
        <v>39</v>
      </c>
      <c r="V222" s="112" t="str">
        <f aca="false">ROUND(V221*32300/1000000,2)&amp;" ppm"</f>
        <v>858.86 ppm</v>
      </c>
      <c r="W222" s="81"/>
      <c r="X222" s="75"/>
      <c r="Y222" s="82"/>
      <c r="Z222" s="81"/>
      <c r="AA222" s="75"/>
      <c r="AB222" s="82"/>
      <c r="AC222" s="83"/>
      <c r="AD222" s="75"/>
      <c r="AE222" s="84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  <c r="FF222" s="96"/>
      <c r="FG222" s="96"/>
      <c r="FH222" s="96"/>
      <c r="FI222" s="96"/>
      <c r="FJ222" s="96"/>
      <c r="FK222" s="96"/>
      <c r="FL222" s="96"/>
      <c r="FM222" s="96"/>
      <c r="FN222" s="96"/>
      <c r="FO222" s="96"/>
      <c r="FP222" s="96"/>
      <c r="FQ222" s="96"/>
      <c r="FR222" s="96"/>
      <c r="FS222" s="96"/>
      <c r="FT222" s="96"/>
      <c r="FU222" s="96"/>
      <c r="FV222" s="96"/>
      <c r="FW222" s="96"/>
      <c r="FX222" s="96"/>
      <c r="FY222" s="96"/>
      <c r="FZ222" s="96"/>
      <c r="GA222" s="96"/>
      <c r="GB222" s="96"/>
      <c r="GC222" s="96"/>
      <c r="GD222" s="96"/>
      <c r="GE222" s="96"/>
      <c r="GF222" s="96"/>
      <c r="GG222" s="96"/>
      <c r="GH222" s="96"/>
      <c r="GI222" s="96"/>
      <c r="GJ222" s="96"/>
      <c r="GK222" s="96"/>
      <c r="GL222" s="96"/>
      <c r="GM222" s="96"/>
      <c r="GN222" s="96"/>
      <c r="GO222" s="96"/>
      <c r="GP222" s="96"/>
      <c r="GQ222" s="96"/>
      <c r="GR222" s="96"/>
      <c r="GS222" s="96"/>
      <c r="GT222" s="96"/>
      <c r="GU222" s="96"/>
      <c r="GV222" s="96"/>
      <c r="GW222" s="96"/>
      <c r="GX222" s="96"/>
      <c r="GY222" s="96"/>
      <c r="GZ222" s="96"/>
      <c r="HA222" s="96"/>
      <c r="HB222" s="96"/>
      <c r="HC222" s="96"/>
      <c r="HD222" s="96"/>
      <c r="HE222" s="96"/>
      <c r="HF222" s="96"/>
      <c r="HG222" s="96"/>
      <c r="HH222" s="96"/>
      <c r="HI222" s="96"/>
      <c r="HJ222" s="96"/>
      <c r="HK222" s="96"/>
      <c r="HL222" s="96"/>
      <c r="HM222" s="96"/>
      <c r="HN222" s="96"/>
      <c r="HO222" s="96"/>
      <c r="HP222" s="96"/>
      <c r="HQ222" s="96"/>
      <c r="HR222" s="96"/>
      <c r="HS222" s="96"/>
      <c r="HT222" s="96"/>
      <c r="HU222" s="96"/>
      <c r="HV222" s="96"/>
      <c r="HW222" s="96"/>
      <c r="HX222" s="96"/>
      <c r="HY222" s="96"/>
      <c r="HZ222" s="96"/>
      <c r="IA222" s="96"/>
      <c r="IB222" s="96"/>
      <c r="IC222" s="96"/>
      <c r="ID222" s="96"/>
      <c r="IE222" s="96"/>
      <c r="IF222" s="96"/>
      <c r="IG222" s="96"/>
      <c r="IH222" s="96"/>
      <c r="II222" s="96"/>
      <c r="IJ222" s="96"/>
      <c r="IK222" s="96"/>
      <c r="IL222" s="96"/>
      <c r="IM222" s="96"/>
      <c r="IN222" s="96"/>
      <c r="IO222" s="96"/>
      <c r="IP222" s="96"/>
      <c r="IQ222" s="96"/>
      <c r="IR222" s="96"/>
      <c r="IS222" s="96"/>
      <c r="IT222" s="96"/>
      <c r="IU222" s="96"/>
      <c r="IV222" s="96"/>
    </row>
    <row r="223" customFormat="false" ht="34.3" hidden="false" customHeight="true" outlineLevel="0" collapsed="false">
      <c r="A223" s="67"/>
      <c r="B223" s="67"/>
      <c r="C223" s="85"/>
      <c r="D223" s="67"/>
      <c r="E223" s="67"/>
      <c r="F223" s="70"/>
      <c r="G223" s="66" t="s">
        <v>28</v>
      </c>
      <c r="H223" s="50" t="s">
        <v>40</v>
      </c>
      <c r="I223" s="50"/>
      <c r="J223" s="50"/>
      <c r="K223" s="25"/>
      <c r="L223" s="26" t="s">
        <v>41</v>
      </c>
      <c r="M223" s="27"/>
      <c r="N223" s="51"/>
      <c r="O223" s="26" t="s">
        <v>42</v>
      </c>
      <c r="P223" s="52"/>
      <c r="Q223" s="51"/>
      <c r="R223" s="26" t="s">
        <v>43</v>
      </c>
      <c r="S223" s="52"/>
      <c r="T223" s="50"/>
      <c r="U223" s="50"/>
      <c r="V223" s="50"/>
      <c r="W223" s="28"/>
      <c r="X223" s="26"/>
      <c r="Y223" s="53"/>
      <c r="Z223" s="28"/>
      <c r="AA223" s="26"/>
      <c r="AB223" s="53"/>
      <c r="AC223" s="25"/>
      <c r="AD223" s="26"/>
      <c r="AE223" s="27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96"/>
      <c r="EZ223" s="96"/>
      <c r="FA223" s="96"/>
      <c r="FB223" s="96"/>
      <c r="FC223" s="96"/>
      <c r="FD223" s="96"/>
      <c r="FE223" s="96"/>
      <c r="FF223" s="96"/>
      <c r="FG223" s="96"/>
      <c r="FH223" s="96"/>
      <c r="FI223" s="96"/>
      <c r="FJ223" s="96"/>
      <c r="FK223" s="96"/>
      <c r="FL223" s="96"/>
      <c r="FM223" s="96"/>
      <c r="FN223" s="96"/>
      <c r="FO223" s="96"/>
      <c r="FP223" s="96"/>
      <c r="FQ223" s="96"/>
      <c r="FR223" s="96"/>
      <c r="FS223" s="96"/>
      <c r="FT223" s="96"/>
      <c r="FU223" s="96"/>
      <c r="FV223" s="96"/>
      <c r="FW223" s="96"/>
      <c r="FX223" s="96"/>
      <c r="FY223" s="96"/>
      <c r="FZ223" s="96"/>
      <c r="GA223" s="96"/>
      <c r="GB223" s="96"/>
      <c r="GC223" s="96"/>
      <c r="GD223" s="96"/>
      <c r="GE223" s="96"/>
      <c r="GF223" s="96"/>
      <c r="GG223" s="96"/>
      <c r="GH223" s="96"/>
      <c r="GI223" s="96"/>
      <c r="GJ223" s="96"/>
      <c r="GK223" s="96"/>
      <c r="GL223" s="96"/>
      <c r="GM223" s="96"/>
      <c r="GN223" s="96"/>
      <c r="GO223" s="96"/>
      <c r="GP223" s="96"/>
      <c r="GQ223" s="96"/>
      <c r="GR223" s="96"/>
      <c r="GS223" s="96"/>
      <c r="GT223" s="96"/>
      <c r="GU223" s="96"/>
      <c r="GV223" s="96"/>
      <c r="GW223" s="96"/>
      <c r="GX223" s="96"/>
      <c r="GY223" s="96"/>
      <c r="GZ223" s="96"/>
      <c r="HA223" s="96"/>
      <c r="HB223" s="96"/>
      <c r="HC223" s="96"/>
      <c r="HD223" s="96"/>
      <c r="HE223" s="96"/>
      <c r="HF223" s="96"/>
      <c r="HG223" s="96"/>
      <c r="HH223" s="96"/>
      <c r="HI223" s="96"/>
      <c r="HJ223" s="96"/>
      <c r="HK223" s="96"/>
      <c r="HL223" s="96"/>
      <c r="HM223" s="96"/>
      <c r="HN223" s="96"/>
      <c r="HO223" s="96"/>
      <c r="HP223" s="96"/>
      <c r="HQ223" s="96"/>
      <c r="HR223" s="96"/>
      <c r="HS223" s="96"/>
      <c r="HT223" s="96"/>
      <c r="HU223" s="96"/>
      <c r="HV223" s="96"/>
      <c r="HW223" s="96"/>
      <c r="HX223" s="96"/>
      <c r="HY223" s="96"/>
      <c r="HZ223" s="96"/>
      <c r="IA223" s="96"/>
      <c r="IB223" s="96"/>
      <c r="IC223" s="96"/>
      <c r="ID223" s="96"/>
      <c r="IE223" s="96"/>
      <c r="IF223" s="96"/>
      <c r="IG223" s="96"/>
      <c r="IH223" s="96"/>
      <c r="II223" s="96"/>
      <c r="IJ223" s="96"/>
      <c r="IK223" s="96"/>
      <c r="IL223" s="96"/>
      <c r="IM223" s="96"/>
      <c r="IN223" s="96"/>
      <c r="IO223" s="96"/>
      <c r="IP223" s="96"/>
      <c r="IQ223" s="96"/>
      <c r="IR223" s="96"/>
      <c r="IS223" s="96"/>
      <c r="IT223" s="96"/>
      <c r="IU223" s="96"/>
      <c r="IV223" s="96"/>
    </row>
    <row r="224" customFormat="false" ht="34.3" hidden="false" customHeight="true" outlineLevel="0" collapsed="false">
      <c r="A224" s="67"/>
      <c r="B224" s="67"/>
      <c r="C224" s="85"/>
      <c r="D224" s="67"/>
      <c r="E224" s="67"/>
      <c r="F224" s="70"/>
      <c r="G224" s="66" t="s">
        <v>60</v>
      </c>
      <c r="H224" s="138" t="n">
        <v>29634</v>
      </c>
      <c r="I224" s="131" t="s">
        <v>39</v>
      </c>
      <c r="J224" s="116" t="n">
        <v>6654</v>
      </c>
      <c r="K224" s="130" t="s">
        <v>154</v>
      </c>
      <c r="L224" s="130"/>
      <c r="M224" s="130"/>
      <c r="N224" s="130" t="s">
        <v>154</v>
      </c>
      <c r="O224" s="130" t="s">
        <v>39</v>
      </c>
      <c r="P224" s="130" t="n">
        <v>23.13</v>
      </c>
      <c r="Q224" s="74" t="n">
        <v>15980</v>
      </c>
      <c r="R224" s="77" t="s">
        <v>39</v>
      </c>
      <c r="S224" s="76" t="n">
        <v>386.2</v>
      </c>
      <c r="T224" s="117"/>
      <c r="U224" s="118"/>
      <c r="V224" s="119"/>
      <c r="W224" s="81"/>
      <c r="X224" s="75"/>
      <c r="Y224" s="82"/>
      <c r="Z224" s="81"/>
      <c r="AA224" s="75"/>
      <c r="AB224" s="82"/>
      <c r="AC224" s="83"/>
      <c r="AD224" s="75"/>
      <c r="AE224" s="84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96"/>
      <c r="EZ224" s="96"/>
      <c r="FA224" s="96"/>
      <c r="FB224" s="96"/>
      <c r="FC224" s="96"/>
      <c r="FD224" s="96"/>
      <c r="FE224" s="96"/>
      <c r="FF224" s="96"/>
      <c r="FG224" s="96"/>
      <c r="FH224" s="96"/>
      <c r="FI224" s="96"/>
      <c r="FJ224" s="96"/>
      <c r="FK224" s="96"/>
      <c r="FL224" s="96"/>
      <c r="FM224" s="96"/>
      <c r="FN224" s="96"/>
      <c r="FO224" s="96"/>
      <c r="FP224" s="96"/>
      <c r="FQ224" s="96"/>
      <c r="FR224" s="96"/>
      <c r="FS224" s="96"/>
      <c r="FT224" s="96"/>
      <c r="FU224" s="96"/>
      <c r="FV224" s="96"/>
      <c r="FW224" s="96"/>
      <c r="FX224" s="96"/>
      <c r="FY224" s="96"/>
      <c r="FZ224" s="96"/>
      <c r="GA224" s="96"/>
      <c r="GB224" s="96"/>
      <c r="GC224" s="96"/>
      <c r="GD224" s="96"/>
      <c r="GE224" s="96"/>
      <c r="GF224" s="96"/>
      <c r="GG224" s="96"/>
      <c r="GH224" s="96"/>
      <c r="GI224" s="96"/>
      <c r="GJ224" s="96"/>
      <c r="GK224" s="96"/>
      <c r="GL224" s="96"/>
      <c r="GM224" s="96"/>
      <c r="GN224" s="96"/>
      <c r="GO224" s="96"/>
      <c r="GP224" s="96"/>
      <c r="GQ224" s="96"/>
      <c r="GR224" s="96"/>
      <c r="GS224" s="96"/>
      <c r="GT224" s="96"/>
      <c r="GU224" s="96"/>
      <c r="GV224" s="96"/>
      <c r="GW224" s="96"/>
      <c r="GX224" s="96"/>
      <c r="GY224" s="96"/>
      <c r="GZ224" s="96"/>
      <c r="HA224" s="96"/>
      <c r="HB224" s="96"/>
      <c r="HC224" s="96"/>
      <c r="HD224" s="96"/>
      <c r="HE224" s="96"/>
      <c r="HF224" s="96"/>
      <c r="HG224" s="96"/>
      <c r="HH224" s="96"/>
      <c r="HI224" s="96"/>
      <c r="HJ224" s="96"/>
      <c r="HK224" s="96"/>
      <c r="HL224" s="96"/>
      <c r="HM224" s="96"/>
      <c r="HN224" s="96"/>
      <c r="HO224" s="96"/>
      <c r="HP224" s="96"/>
      <c r="HQ224" s="96"/>
      <c r="HR224" s="96"/>
      <c r="HS224" s="96"/>
      <c r="HT224" s="96"/>
      <c r="HU224" s="96"/>
      <c r="HV224" s="96"/>
      <c r="HW224" s="96"/>
      <c r="HX224" s="96"/>
      <c r="HY224" s="96"/>
      <c r="HZ224" s="96"/>
      <c r="IA224" s="96"/>
      <c r="IB224" s="96"/>
      <c r="IC224" s="96"/>
      <c r="ID224" s="96"/>
      <c r="IE224" s="96"/>
      <c r="IF224" s="96"/>
      <c r="IG224" s="96"/>
      <c r="IH224" s="96"/>
      <c r="II224" s="96"/>
      <c r="IJ224" s="96"/>
      <c r="IK224" s="96"/>
      <c r="IL224" s="96"/>
      <c r="IM224" s="96"/>
      <c r="IN224" s="96"/>
      <c r="IO224" s="96"/>
      <c r="IP224" s="96"/>
      <c r="IQ224" s="96"/>
      <c r="IR224" s="96"/>
      <c r="IS224" s="96"/>
      <c r="IT224" s="96"/>
      <c r="IU224" s="96"/>
      <c r="IV224" s="96"/>
    </row>
    <row r="225" customFormat="false" ht="34.3" hidden="false" customHeight="true" outlineLevel="0" collapsed="false">
      <c r="A225" s="87"/>
      <c r="B225" s="87"/>
      <c r="C225" s="88"/>
      <c r="D225" s="87"/>
      <c r="E225" s="87"/>
      <c r="F225" s="89"/>
      <c r="G225" s="66" t="s">
        <v>64</v>
      </c>
      <c r="H225" s="111" t="str">
        <f aca="false">ROUND(H224*81/1000,2)&amp;" ppb"</f>
        <v>2400.35 ppb</v>
      </c>
      <c r="I225" s="75" t="s">
        <v>39</v>
      </c>
      <c r="J225" s="112" t="str">
        <f aca="false">ROUND(J224*81/1000,2)&amp;" ppb"</f>
        <v>538.97 ppb</v>
      </c>
      <c r="K225" s="90"/>
      <c r="L225" s="77"/>
      <c r="M225" s="91"/>
      <c r="N225" s="71"/>
      <c r="O225" s="75"/>
      <c r="P225" s="73"/>
      <c r="Q225" s="111" t="str">
        <f aca="false">ROUND(Q224*246/1000,2)&amp;" ppb"</f>
        <v>3931.08 ppb</v>
      </c>
      <c r="R225" s="75" t="s">
        <v>39</v>
      </c>
      <c r="S225" s="112" t="str">
        <f aca="false">ROUND(S224*246/1000,2)&amp;" ppb"</f>
        <v>95.01 ppb</v>
      </c>
      <c r="T225" s="74"/>
      <c r="U225" s="77"/>
      <c r="V225" s="76"/>
      <c r="W225" s="81"/>
      <c r="X225" s="75"/>
      <c r="Y225" s="82"/>
      <c r="Z225" s="81"/>
      <c r="AA225" s="75"/>
      <c r="AB225" s="82"/>
      <c r="AC225" s="83"/>
      <c r="AD225" s="75"/>
      <c r="AE225" s="84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  <c r="DW225" s="96"/>
      <c r="DX225" s="96"/>
      <c r="DY225" s="96"/>
      <c r="DZ225" s="96"/>
      <c r="EA225" s="96"/>
      <c r="EB225" s="96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96"/>
      <c r="EZ225" s="96"/>
      <c r="FA225" s="96"/>
      <c r="FB225" s="96"/>
      <c r="FC225" s="96"/>
      <c r="FD225" s="96"/>
      <c r="FE225" s="96"/>
      <c r="FF225" s="96"/>
      <c r="FG225" s="96"/>
      <c r="FH225" s="96"/>
      <c r="FI225" s="96"/>
      <c r="FJ225" s="96"/>
      <c r="FK225" s="96"/>
      <c r="FL225" s="96"/>
      <c r="FM225" s="96"/>
      <c r="FN225" s="96"/>
      <c r="FO225" s="96"/>
      <c r="FP225" s="96"/>
      <c r="FQ225" s="96"/>
      <c r="FR225" s="96"/>
      <c r="FS225" s="96"/>
      <c r="FT225" s="96"/>
      <c r="FU225" s="96"/>
      <c r="FV225" s="96"/>
      <c r="FW225" s="96"/>
      <c r="FX225" s="96"/>
      <c r="FY225" s="96"/>
      <c r="FZ225" s="96"/>
      <c r="GA225" s="96"/>
      <c r="GB225" s="96"/>
      <c r="GC225" s="96"/>
      <c r="GD225" s="96"/>
      <c r="GE225" s="96"/>
      <c r="GF225" s="96"/>
      <c r="GG225" s="96"/>
      <c r="GH225" s="96"/>
      <c r="GI225" s="96"/>
      <c r="GJ225" s="96"/>
      <c r="GK225" s="96"/>
      <c r="GL225" s="96"/>
      <c r="GM225" s="96"/>
      <c r="GN225" s="96"/>
      <c r="GO225" s="96"/>
      <c r="GP225" s="96"/>
      <c r="GQ225" s="96"/>
      <c r="GR225" s="96"/>
      <c r="GS225" s="96"/>
      <c r="GT225" s="96"/>
      <c r="GU225" s="96"/>
      <c r="GV225" s="96"/>
      <c r="GW225" s="96"/>
      <c r="GX225" s="96"/>
      <c r="GY225" s="96"/>
      <c r="GZ225" s="96"/>
      <c r="HA225" s="96"/>
      <c r="HB225" s="96"/>
      <c r="HC225" s="96"/>
      <c r="HD225" s="96"/>
      <c r="HE225" s="96"/>
      <c r="HF225" s="96"/>
      <c r="HG225" s="96"/>
      <c r="HH225" s="96"/>
      <c r="HI225" s="96"/>
      <c r="HJ225" s="96"/>
      <c r="HK225" s="96"/>
      <c r="HL225" s="96"/>
      <c r="HM225" s="96"/>
      <c r="HN225" s="96"/>
      <c r="HO225" s="96"/>
      <c r="HP225" s="96"/>
      <c r="HQ225" s="96"/>
      <c r="HR225" s="96"/>
      <c r="HS225" s="96"/>
      <c r="HT225" s="96"/>
      <c r="HU225" s="96"/>
      <c r="HV225" s="96"/>
      <c r="HW225" s="96"/>
      <c r="HX225" s="96"/>
      <c r="HY225" s="96"/>
      <c r="HZ225" s="96"/>
      <c r="IA225" s="96"/>
      <c r="IB225" s="96"/>
      <c r="IC225" s="96"/>
      <c r="ID225" s="96"/>
      <c r="IE225" s="96"/>
      <c r="IF225" s="96"/>
      <c r="IG225" s="96"/>
      <c r="IH225" s="96"/>
      <c r="II225" s="96"/>
      <c r="IJ225" s="96"/>
      <c r="IK225" s="96"/>
      <c r="IL225" s="96"/>
      <c r="IM225" s="96"/>
      <c r="IN225" s="96"/>
      <c r="IO225" s="96"/>
      <c r="IP225" s="96"/>
      <c r="IQ225" s="96"/>
      <c r="IR225" s="96"/>
      <c r="IS225" s="96"/>
      <c r="IT225" s="96"/>
      <c r="IU225" s="96"/>
      <c r="IV225" s="96"/>
    </row>
    <row r="226" customFormat="false" ht="42.4" hidden="false" customHeight="true" outlineLevel="0" collapsed="false">
      <c r="A226" s="97" t="s">
        <v>297</v>
      </c>
      <c r="B226" s="21" t="s">
        <v>298</v>
      </c>
      <c r="C226" s="98" t="s">
        <v>299</v>
      </c>
      <c r="D226" s="22" t="n">
        <v>6.93</v>
      </c>
      <c r="E226" s="124" t="s">
        <v>300</v>
      </c>
      <c r="F226" s="23" t="n">
        <v>44540</v>
      </c>
      <c r="G226" s="24" t="s">
        <v>28</v>
      </c>
      <c r="H226" s="25"/>
      <c r="I226" s="26" t="s">
        <v>29</v>
      </c>
      <c r="J226" s="27"/>
      <c r="K226" s="25"/>
      <c r="L226" s="26" t="s">
        <v>30</v>
      </c>
      <c r="M226" s="27"/>
      <c r="N226" s="25"/>
      <c r="O226" s="26" t="s">
        <v>31</v>
      </c>
      <c r="P226" s="27"/>
      <c r="Q226" s="25"/>
      <c r="R226" s="26" t="s">
        <v>32</v>
      </c>
      <c r="S226" s="27"/>
      <c r="T226" s="28"/>
      <c r="U226" s="26" t="s">
        <v>33</v>
      </c>
      <c r="V226" s="27"/>
      <c r="W226" s="25"/>
      <c r="X226" s="26" t="s">
        <v>34</v>
      </c>
      <c r="Y226" s="27"/>
      <c r="Z226" s="25"/>
      <c r="AA226" s="26" t="s">
        <v>35</v>
      </c>
      <c r="AB226" s="27"/>
      <c r="AC226" s="32" t="s">
        <v>36</v>
      </c>
      <c r="AD226" s="32"/>
      <c r="AE226" s="32"/>
    </row>
    <row r="227" customFormat="false" ht="28.25" hidden="false" customHeight="true" outlineLevel="0" collapsed="false">
      <c r="A227" s="33" t="s">
        <v>301</v>
      </c>
      <c r="B227" s="33" t="s">
        <v>302</v>
      </c>
      <c r="C227" s="34"/>
      <c r="D227" s="35"/>
      <c r="E227" s="35"/>
      <c r="F227" s="36" t="n">
        <v>44547</v>
      </c>
      <c r="G227" s="24" t="s">
        <v>60</v>
      </c>
      <c r="H227" s="40" t="n">
        <v>6.312</v>
      </c>
      <c r="I227" s="41" t="s">
        <v>39</v>
      </c>
      <c r="J227" s="42" t="n">
        <v>2.834</v>
      </c>
      <c r="K227" s="40" t="n">
        <v>15280</v>
      </c>
      <c r="L227" s="41" t="s">
        <v>39</v>
      </c>
      <c r="M227" s="42" t="n">
        <v>695.3</v>
      </c>
      <c r="N227" s="40" t="n">
        <v>277.9</v>
      </c>
      <c r="O227" s="41" t="s">
        <v>39</v>
      </c>
      <c r="P227" s="42" t="n">
        <v>7.233</v>
      </c>
      <c r="Q227" s="40" t="n">
        <v>349.9</v>
      </c>
      <c r="R227" s="41" t="s">
        <v>39</v>
      </c>
      <c r="S227" s="42" t="n">
        <v>13.03</v>
      </c>
      <c r="T227" s="40" t="n">
        <v>84.567</v>
      </c>
      <c r="U227" s="41" t="s">
        <v>39</v>
      </c>
      <c r="V227" s="42" t="n">
        <v>21.19</v>
      </c>
      <c r="W227" s="54" t="s">
        <v>303</v>
      </c>
      <c r="X227" s="38"/>
      <c r="Y227" s="39"/>
      <c r="Z227" s="54" t="s">
        <v>304</v>
      </c>
      <c r="AA227" s="38"/>
      <c r="AB227" s="39"/>
      <c r="AC227" s="43"/>
      <c r="AD227" s="43"/>
      <c r="AE227" s="43"/>
    </row>
    <row r="228" customFormat="false" ht="33.15" hidden="false" customHeight="true" outlineLevel="0" collapsed="false">
      <c r="A228" s="33"/>
      <c r="B228" s="33"/>
      <c r="C228" s="33"/>
      <c r="D228" s="33"/>
      <c r="E228" s="33"/>
      <c r="F228" s="36"/>
      <c r="G228" s="24" t="s">
        <v>64</v>
      </c>
      <c r="H228" s="101" t="str">
        <f aca="false">ROUND(H227*81/1000,2)&amp;" ppb"</f>
        <v>0.51 ppb</v>
      </c>
      <c r="I228" s="41" t="s">
        <v>39</v>
      </c>
      <c r="J228" s="102" t="str">
        <f aca="false">ROUND(J227*81/1000,2)&amp;" ppb"</f>
        <v>0.23 ppb</v>
      </c>
      <c r="K228" s="101" t="str">
        <f aca="false">ROUND(K227*81/1000,2)&amp;" ppb"</f>
        <v>1237.68 ppb</v>
      </c>
      <c r="L228" s="41" t="s">
        <v>39</v>
      </c>
      <c r="M228" s="102" t="str">
        <f aca="false">ROUND(M227*81/1000,2)&amp;" ppb"</f>
        <v>56.32 ppb</v>
      </c>
      <c r="N228" s="101" t="str">
        <f aca="false">ROUND(N227*1760/1000,2)&amp;" ppb"</f>
        <v>489.1 ppb</v>
      </c>
      <c r="O228" s="41" t="s">
        <v>39</v>
      </c>
      <c r="P228" s="102" t="str">
        <f aca="false">ROUND(P227*1760/1000,2)&amp;" ppb"</f>
        <v>12.73 ppb</v>
      </c>
      <c r="Q228" s="101" t="str">
        <f aca="false">ROUND(Q227*246/1000,2)&amp;" ppb"</f>
        <v>86.08 ppb</v>
      </c>
      <c r="R228" s="41" t="s">
        <v>39</v>
      </c>
      <c r="S228" s="102" t="str">
        <f aca="false">ROUND(S227*246/1000,2)&amp;" ppb"</f>
        <v>3.21 ppb</v>
      </c>
      <c r="T228" s="101" t="str">
        <f aca="false">ROUND(T227*32300/1000000,2)&amp;" ppm"</f>
        <v>2.73 ppm</v>
      </c>
      <c r="U228" s="41" t="s">
        <v>39</v>
      </c>
      <c r="V228" s="102" t="str">
        <f aca="false">ROUND(V227*32300/1000000,2)&amp;" ppm"</f>
        <v>0.68 ppm</v>
      </c>
      <c r="W228" s="45"/>
      <c r="X228" s="41"/>
      <c r="Y228" s="46"/>
      <c r="Z228" s="45"/>
      <c r="AA228" s="41"/>
      <c r="AB228" s="46"/>
      <c r="AC228" s="47"/>
      <c r="AD228" s="41"/>
      <c r="AE228" s="48"/>
    </row>
    <row r="229" customFormat="false" ht="34.3" hidden="false" customHeight="true" outlineLevel="0" collapsed="false">
      <c r="A229" s="33"/>
      <c r="B229" s="33"/>
      <c r="C229" s="49"/>
      <c r="D229" s="33"/>
      <c r="E229" s="33"/>
      <c r="F229" s="36"/>
      <c r="G229" s="24" t="s">
        <v>28</v>
      </c>
      <c r="H229" s="50" t="s">
        <v>40</v>
      </c>
      <c r="I229" s="50"/>
      <c r="J229" s="50"/>
      <c r="K229" s="25"/>
      <c r="L229" s="26" t="s">
        <v>41</v>
      </c>
      <c r="M229" s="27"/>
      <c r="N229" s="51"/>
      <c r="O229" s="26" t="s">
        <v>42</v>
      </c>
      <c r="P229" s="52"/>
      <c r="Q229" s="51"/>
      <c r="R229" s="26" t="s">
        <v>43</v>
      </c>
      <c r="S229" s="52"/>
      <c r="T229" s="50"/>
      <c r="U229" s="50"/>
      <c r="V229" s="50"/>
      <c r="W229" s="28"/>
      <c r="X229" s="26"/>
      <c r="Y229" s="53"/>
      <c r="Z229" s="28"/>
      <c r="AA229" s="26"/>
      <c r="AB229" s="53"/>
      <c r="AC229" s="25"/>
      <c r="AD229" s="26"/>
      <c r="AE229" s="27"/>
    </row>
    <row r="230" customFormat="false" ht="34.3" hidden="false" customHeight="true" outlineLevel="0" collapsed="false">
      <c r="A230" s="33"/>
      <c r="B230" s="33"/>
      <c r="C230" s="49"/>
      <c r="D230" s="33"/>
      <c r="E230" s="33"/>
      <c r="F230" s="36"/>
      <c r="G230" s="24" t="s">
        <v>60</v>
      </c>
      <c r="H230" s="141" t="n">
        <v>32651</v>
      </c>
      <c r="I230" s="104" t="s">
        <v>39</v>
      </c>
      <c r="J230" s="142" t="n">
        <v>3118</v>
      </c>
      <c r="K230" s="40" t="n">
        <v>14.989</v>
      </c>
      <c r="L230" s="41" t="s">
        <v>39</v>
      </c>
      <c r="M230" s="46" t="n">
        <v>14.82</v>
      </c>
      <c r="N230" s="40" t="n">
        <v>1.6213</v>
      </c>
      <c r="O230" s="100" t="s">
        <v>39</v>
      </c>
      <c r="P230" s="42" t="n">
        <v>1.676</v>
      </c>
      <c r="Q230" s="40" t="n">
        <v>133.1</v>
      </c>
      <c r="R230" s="100" t="s">
        <v>39</v>
      </c>
      <c r="S230" s="42" t="n">
        <v>9.592</v>
      </c>
      <c r="T230" s="106"/>
      <c r="U230" s="107"/>
      <c r="V230" s="108"/>
      <c r="W230" s="45"/>
      <c r="X230" s="41"/>
      <c r="Y230" s="46"/>
      <c r="Z230" s="45"/>
      <c r="AA230" s="41"/>
      <c r="AB230" s="46"/>
      <c r="AC230" s="47"/>
      <c r="AD230" s="41"/>
      <c r="AE230" s="48"/>
    </row>
    <row r="231" customFormat="false" ht="34.3" hidden="false" customHeight="true" outlineLevel="0" collapsed="false">
      <c r="A231" s="57"/>
      <c r="B231" s="57"/>
      <c r="C231" s="58"/>
      <c r="D231" s="57"/>
      <c r="E231" s="57"/>
      <c r="F231" s="59"/>
      <c r="G231" s="24" t="s">
        <v>64</v>
      </c>
      <c r="H231" s="101" t="str">
        <f aca="false">ROUND(H230*81/1000000,2)&amp;" ppm"</f>
        <v>2.64 ppm</v>
      </c>
      <c r="I231" s="41" t="s">
        <v>39</v>
      </c>
      <c r="J231" s="102" t="str">
        <f aca="false">ROUND(J230*81/1000000,2)&amp;" ppm"</f>
        <v>0.25 ppm</v>
      </c>
      <c r="K231" s="60"/>
      <c r="L231" s="56"/>
      <c r="M231" s="61"/>
      <c r="N231" s="37"/>
      <c r="O231" s="41"/>
      <c r="P231" s="39"/>
      <c r="Q231" s="101" t="str">
        <f aca="false">ROUND(Q230*246/1000,2)&amp;" ppb"</f>
        <v>32.74 ppb</v>
      </c>
      <c r="R231" s="41" t="s">
        <v>39</v>
      </c>
      <c r="S231" s="102" t="str">
        <f aca="false">ROUND(S230*246/1000,2)&amp;" ppb"</f>
        <v>2.36 ppb</v>
      </c>
      <c r="T231" s="40"/>
      <c r="U231" s="56"/>
      <c r="V231" s="42"/>
      <c r="W231" s="45"/>
      <c r="X231" s="41"/>
      <c r="Y231" s="46"/>
      <c r="Z231" s="45"/>
      <c r="AA231" s="41"/>
      <c r="AB231" s="46"/>
      <c r="AC231" s="47"/>
      <c r="AD231" s="41"/>
      <c r="AE231" s="48"/>
    </row>
    <row r="232" customFormat="false" ht="60.5" hidden="false" customHeight="true" outlineLevel="0" collapsed="false">
      <c r="A232" s="109" t="s">
        <v>305</v>
      </c>
      <c r="B232" s="62" t="s">
        <v>306</v>
      </c>
      <c r="C232" s="110" t="s">
        <v>307</v>
      </c>
      <c r="D232" s="63" t="n">
        <v>3.902</v>
      </c>
      <c r="E232" s="64" t="n">
        <v>220117</v>
      </c>
      <c r="F232" s="65" t="n">
        <v>44578</v>
      </c>
      <c r="G232" s="66" t="s">
        <v>28</v>
      </c>
      <c r="H232" s="25"/>
      <c r="I232" s="26" t="s">
        <v>29</v>
      </c>
      <c r="J232" s="27"/>
      <c r="K232" s="25"/>
      <c r="L232" s="26" t="s">
        <v>30</v>
      </c>
      <c r="M232" s="27"/>
      <c r="N232" s="25"/>
      <c r="O232" s="26" t="s">
        <v>31</v>
      </c>
      <c r="P232" s="27"/>
      <c r="Q232" s="25"/>
      <c r="R232" s="26" t="s">
        <v>32</v>
      </c>
      <c r="S232" s="27"/>
      <c r="T232" s="28"/>
      <c r="U232" s="26" t="s">
        <v>33</v>
      </c>
      <c r="V232" s="27"/>
      <c r="W232" s="25"/>
      <c r="X232" s="26" t="s">
        <v>34</v>
      </c>
      <c r="Y232" s="27"/>
      <c r="Z232" s="25"/>
      <c r="AA232" s="26" t="s">
        <v>35</v>
      </c>
      <c r="AB232" s="27"/>
      <c r="AC232" s="32" t="s">
        <v>36</v>
      </c>
      <c r="AD232" s="32"/>
      <c r="AE232" s="32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  <c r="FF232" s="96"/>
      <c r="FG232" s="96"/>
      <c r="FH232" s="96"/>
      <c r="FI232" s="96"/>
      <c r="FJ232" s="96"/>
      <c r="FK232" s="96"/>
      <c r="FL232" s="96"/>
      <c r="FM232" s="96"/>
      <c r="FN232" s="96"/>
      <c r="FO232" s="96"/>
      <c r="FP232" s="96"/>
      <c r="FQ232" s="96"/>
      <c r="FR232" s="96"/>
      <c r="FS232" s="96"/>
      <c r="FT232" s="96"/>
      <c r="FU232" s="96"/>
      <c r="FV232" s="96"/>
      <c r="FW232" s="96"/>
      <c r="FX232" s="96"/>
      <c r="FY232" s="96"/>
      <c r="FZ232" s="96"/>
      <c r="GA232" s="96"/>
      <c r="GB232" s="96"/>
      <c r="GC232" s="96"/>
      <c r="GD232" s="96"/>
      <c r="GE232" s="96"/>
      <c r="GF232" s="96"/>
      <c r="GG232" s="96"/>
      <c r="GH232" s="96"/>
      <c r="GI232" s="96"/>
      <c r="GJ232" s="96"/>
      <c r="GK232" s="96"/>
      <c r="GL232" s="96"/>
      <c r="GM232" s="96"/>
      <c r="GN232" s="96"/>
      <c r="GO232" s="96"/>
      <c r="GP232" s="96"/>
      <c r="GQ232" s="96"/>
      <c r="GR232" s="96"/>
      <c r="GS232" s="96"/>
      <c r="GT232" s="96"/>
      <c r="GU232" s="96"/>
      <c r="GV232" s="96"/>
      <c r="GW232" s="96"/>
      <c r="GX232" s="96"/>
      <c r="GY232" s="96"/>
      <c r="GZ232" s="96"/>
      <c r="HA232" s="96"/>
      <c r="HB232" s="96"/>
      <c r="HC232" s="96"/>
      <c r="HD232" s="96"/>
      <c r="HE232" s="96"/>
      <c r="HF232" s="96"/>
      <c r="HG232" s="96"/>
      <c r="HH232" s="96"/>
      <c r="HI232" s="96"/>
      <c r="HJ232" s="96"/>
      <c r="HK232" s="96"/>
      <c r="HL232" s="96"/>
      <c r="HM232" s="96"/>
      <c r="HN232" s="96"/>
      <c r="HO232" s="96"/>
      <c r="HP232" s="96"/>
      <c r="HQ232" s="96"/>
      <c r="HR232" s="96"/>
      <c r="HS232" s="96"/>
      <c r="HT232" s="96"/>
      <c r="HU232" s="96"/>
      <c r="HV232" s="96"/>
      <c r="HW232" s="96"/>
      <c r="HX232" s="96"/>
      <c r="HY232" s="96"/>
      <c r="HZ232" s="96"/>
      <c r="IA232" s="96"/>
      <c r="IB232" s="96"/>
      <c r="IC232" s="96"/>
      <c r="ID232" s="96"/>
      <c r="IE232" s="96"/>
      <c r="IF232" s="96"/>
      <c r="IG232" s="96"/>
      <c r="IH232" s="96"/>
      <c r="II232" s="96"/>
      <c r="IJ232" s="96"/>
      <c r="IK232" s="96"/>
      <c r="IL232" s="96"/>
      <c r="IM232" s="96"/>
      <c r="IN232" s="96"/>
      <c r="IO232" s="96"/>
      <c r="IP232" s="96"/>
      <c r="IQ232" s="96"/>
      <c r="IR232" s="96"/>
      <c r="IS232" s="96"/>
      <c r="IT232" s="96"/>
      <c r="IU232" s="96"/>
      <c r="IV232" s="96"/>
    </row>
    <row r="233" customFormat="false" ht="39.8" hidden="false" customHeight="true" outlineLevel="0" collapsed="false">
      <c r="A233" s="67" t="s">
        <v>308</v>
      </c>
      <c r="B233" s="67" t="s">
        <v>309</v>
      </c>
      <c r="C233" s="68"/>
      <c r="D233" s="69"/>
      <c r="E233" s="69"/>
      <c r="F233" s="70" t="n">
        <v>44582</v>
      </c>
      <c r="G233" s="66" t="s">
        <v>60</v>
      </c>
      <c r="H233" s="74" t="n">
        <v>13140</v>
      </c>
      <c r="I233" s="75" t="s">
        <v>39</v>
      </c>
      <c r="J233" s="76" t="n">
        <v>279</v>
      </c>
      <c r="K233" s="74" t="n">
        <v>13730</v>
      </c>
      <c r="L233" s="75" t="s">
        <v>39</v>
      </c>
      <c r="M233" s="76" t="n">
        <v>1209</v>
      </c>
      <c r="N233" s="74" t="n">
        <v>753</v>
      </c>
      <c r="O233" s="75" t="s">
        <v>39</v>
      </c>
      <c r="P233" s="76" t="n">
        <v>30.73</v>
      </c>
      <c r="Q233" s="74" t="n">
        <v>9075</v>
      </c>
      <c r="R233" s="75" t="s">
        <v>39</v>
      </c>
      <c r="S233" s="76" t="n">
        <v>249</v>
      </c>
      <c r="T233" s="74" t="n">
        <v>55457</v>
      </c>
      <c r="U233" s="75" t="s">
        <v>39</v>
      </c>
      <c r="V233" s="76" t="n">
        <v>2947</v>
      </c>
      <c r="W233" s="130" t="s">
        <v>154</v>
      </c>
      <c r="X233" s="130"/>
      <c r="Y233" s="130"/>
      <c r="Z233" s="78" t="s">
        <v>310</v>
      </c>
      <c r="AA233" s="72"/>
      <c r="AB233" s="73"/>
      <c r="AC233" s="79"/>
      <c r="AD233" s="79"/>
      <c r="AE233" s="79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96"/>
      <c r="EZ233" s="96"/>
      <c r="FA233" s="96"/>
      <c r="FB233" s="96"/>
      <c r="FC233" s="96"/>
      <c r="FD233" s="96"/>
      <c r="FE233" s="96"/>
      <c r="FF233" s="96"/>
      <c r="FG233" s="96"/>
      <c r="FH233" s="96"/>
      <c r="FI233" s="96"/>
      <c r="FJ233" s="96"/>
      <c r="FK233" s="96"/>
      <c r="FL233" s="96"/>
      <c r="FM233" s="96"/>
      <c r="FN233" s="96"/>
      <c r="FO233" s="96"/>
      <c r="FP233" s="96"/>
      <c r="FQ233" s="96"/>
      <c r="FR233" s="96"/>
      <c r="FS233" s="96"/>
      <c r="FT233" s="96"/>
      <c r="FU233" s="96"/>
      <c r="FV233" s="96"/>
      <c r="FW233" s="96"/>
      <c r="FX233" s="96"/>
      <c r="FY233" s="96"/>
      <c r="FZ233" s="96"/>
      <c r="GA233" s="96"/>
      <c r="GB233" s="96"/>
      <c r="GC233" s="96"/>
      <c r="GD233" s="96"/>
      <c r="GE233" s="96"/>
      <c r="GF233" s="96"/>
      <c r="GG233" s="96"/>
      <c r="GH233" s="96"/>
      <c r="GI233" s="96"/>
      <c r="GJ233" s="96"/>
      <c r="GK233" s="96"/>
      <c r="GL233" s="96"/>
      <c r="GM233" s="96"/>
      <c r="GN233" s="96"/>
      <c r="GO233" s="96"/>
      <c r="GP233" s="96"/>
      <c r="GQ233" s="96"/>
      <c r="GR233" s="96"/>
      <c r="GS233" s="96"/>
      <c r="GT233" s="96"/>
      <c r="GU233" s="96"/>
      <c r="GV233" s="96"/>
      <c r="GW233" s="96"/>
      <c r="GX233" s="96"/>
      <c r="GY233" s="96"/>
      <c r="GZ233" s="96"/>
      <c r="HA233" s="96"/>
      <c r="HB233" s="96"/>
      <c r="HC233" s="96"/>
      <c r="HD233" s="96"/>
      <c r="HE233" s="96"/>
      <c r="HF233" s="96"/>
      <c r="HG233" s="96"/>
      <c r="HH233" s="96"/>
      <c r="HI233" s="96"/>
      <c r="HJ233" s="96"/>
      <c r="HK233" s="96"/>
      <c r="HL233" s="96"/>
      <c r="HM233" s="96"/>
      <c r="HN233" s="96"/>
      <c r="HO233" s="96"/>
      <c r="HP233" s="96"/>
      <c r="HQ233" s="96"/>
      <c r="HR233" s="96"/>
      <c r="HS233" s="96"/>
      <c r="HT233" s="96"/>
      <c r="HU233" s="96"/>
      <c r="HV233" s="96"/>
      <c r="HW233" s="96"/>
      <c r="HX233" s="96"/>
      <c r="HY233" s="96"/>
      <c r="HZ233" s="96"/>
      <c r="IA233" s="96"/>
      <c r="IB233" s="96"/>
      <c r="IC233" s="96"/>
      <c r="ID233" s="96"/>
      <c r="IE233" s="96"/>
      <c r="IF233" s="96"/>
      <c r="IG233" s="96"/>
      <c r="IH233" s="96"/>
      <c r="II233" s="96"/>
      <c r="IJ233" s="96"/>
      <c r="IK233" s="96"/>
      <c r="IL233" s="96"/>
      <c r="IM233" s="96"/>
      <c r="IN233" s="96"/>
      <c r="IO233" s="96"/>
      <c r="IP233" s="96"/>
      <c r="IQ233" s="96"/>
      <c r="IR233" s="96"/>
      <c r="IS233" s="96"/>
      <c r="IT233" s="96"/>
      <c r="IU233" s="96"/>
      <c r="IV233" s="96"/>
    </row>
    <row r="234" customFormat="false" ht="38.1" hidden="false" customHeight="true" outlineLevel="0" collapsed="false">
      <c r="A234" s="67"/>
      <c r="B234" s="67"/>
      <c r="C234" s="67"/>
      <c r="D234" s="67"/>
      <c r="E234" s="67"/>
      <c r="F234" s="70"/>
      <c r="G234" s="66" t="s">
        <v>64</v>
      </c>
      <c r="H234" s="111" t="str">
        <f aca="false">ROUND(H233*81/1000,2)&amp;" ppb"</f>
        <v>1064.34 ppb</v>
      </c>
      <c r="I234" s="75" t="s">
        <v>39</v>
      </c>
      <c r="J234" s="112" t="str">
        <f aca="false">ROUND(J233*81/1000,2)&amp;" ppb"</f>
        <v>22.6 ppb</v>
      </c>
      <c r="K234" s="111" t="str">
        <f aca="false">ROUND(K233*81/1000,2)&amp;" ppb"</f>
        <v>1112.13 ppb</v>
      </c>
      <c r="L234" s="75" t="s">
        <v>39</v>
      </c>
      <c r="M234" s="112" t="str">
        <f aca="false">ROUND(M233*81/1000,2)&amp;" ppb"</f>
        <v>97.93 ppb</v>
      </c>
      <c r="N234" s="111" t="str">
        <f aca="false">ROUND(N233*1760/1000,2)&amp;" ppb"</f>
        <v>1325.28 ppb</v>
      </c>
      <c r="O234" s="75" t="s">
        <v>39</v>
      </c>
      <c r="P234" s="112" t="str">
        <f aca="false">ROUND(P233*1760/1000,2)&amp;" ppb"</f>
        <v>54.08 ppb</v>
      </c>
      <c r="Q234" s="111" t="str">
        <f aca="false">ROUND(Q233*246/1000000,2)&amp;" ppm"</f>
        <v>2.23 ppm</v>
      </c>
      <c r="R234" s="75" t="s">
        <v>39</v>
      </c>
      <c r="S234" s="112" t="str">
        <f aca="false">ROUND(S233*246/1000000,2)&amp;" ppm"</f>
        <v>0.06 ppm</v>
      </c>
      <c r="T234" s="111" t="str">
        <f aca="false">ROUND(T233*32300/1000000,2)&amp;" ppm"</f>
        <v>1791.26 ppm</v>
      </c>
      <c r="U234" s="75" t="s">
        <v>39</v>
      </c>
      <c r="V234" s="112" t="str">
        <f aca="false">ROUND(V233*32300/1000000,2)&amp;" ppm"</f>
        <v>95.19 ppm</v>
      </c>
      <c r="W234" s="81"/>
      <c r="X234" s="75"/>
      <c r="Y234" s="82"/>
      <c r="Z234" s="81"/>
      <c r="AA234" s="75"/>
      <c r="AB234" s="82"/>
      <c r="AC234" s="83"/>
      <c r="AD234" s="75"/>
      <c r="AE234" s="84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96"/>
      <c r="EZ234" s="96"/>
      <c r="FA234" s="96"/>
      <c r="FB234" s="96"/>
      <c r="FC234" s="96"/>
      <c r="FD234" s="96"/>
      <c r="FE234" s="96"/>
      <c r="FF234" s="96"/>
      <c r="FG234" s="96"/>
      <c r="FH234" s="96"/>
      <c r="FI234" s="96"/>
      <c r="FJ234" s="96"/>
      <c r="FK234" s="96"/>
      <c r="FL234" s="96"/>
      <c r="FM234" s="96"/>
      <c r="FN234" s="96"/>
      <c r="FO234" s="96"/>
      <c r="FP234" s="96"/>
      <c r="FQ234" s="96"/>
      <c r="FR234" s="96"/>
      <c r="FS234" s="96"/>
      <c r="FT234" s="96"/>
      <c r="FU234" s="96"/>
      <c r="FV234" s="96"/>
      <c r="FW234" s="96"/>
      <c r="FX234" s="96"/>
      <c r="FY234" s="96"/>
      <c r="FZ234" s="96"/>
      <c r="GA234" s="96"/>
      <c r="GB234" s="96"/>
      <c r="GC234" s="96"/>
      <c r="GD234" s="96"/>
      <c r="GE234" s="96"/>
      <c r="GF234" s="96"/>
      <c r="GG234" s="96"/>
      <c r="GH234" s="96"/>
      <c r="GI234" s="96"/>
      <c r="GJ234" s="96"/>
      <c r="GK234" s="96"/>
      <c r="GL234" s="96"/>
      <c r="GM234" s="96"/>
      <c r="GN234" s="96"/>
      <c r="GO234" s="96"/>
      <c r="GP234" s="96"/>
      <c r="GQ234" s="96"/>
      <c r="GR234" s="96"/>
      <c r="GS234" s="96"/>
      <c r="GT234" s="96"/>
      <c r="GU234" s="96"/>
      <c r="GV234" s="96"/>
      <c r="GW234" s="96"/>
      <c r="GX234" s="96"/>
      <c r="GY234" s="96"/>
      <c r="GZ234" s="96"/>
      <c r="HA234" s="96"/>
      <c r="HB234" s="96"/>
      <c r="HC234" s="96"/>
      <c r="HD234" s="96"/>
      <c r="HE234" s="96"/>
      <c r="HF234" s="96"/>
      <c r="HG234" s="96"/>
      <c r="HH234" s="96"/>
      <c r="HI234" s="96"/>
      <c r="HJ234" s="96"/>
      <c r="HK234" s="96"/>
      <c r="HL234" s="96"/>
      <c r="HM234" s="96"/>
      <c r="HN234" s="96"/>
      <c r="HO234" s="96"/>
      <c r="HP234" s="96"/>
      <c r="HQ234" s="96"/>
      <c r="HR234" s="96"/>
      <c r="HS234" s="96"/>
      <c r="HT234" s="96"/>
      <c r="HU234" s="96"/>
      <c r="HV234" s="96"/>
      <c r="HW234" s="96"/>
      <c r="HX234" s="96"/>
      <c r="HY234" s="96"/>
      <c r="HZ234" s="96"/>
      <c r="IA234" s="96"/>
      <c r="IB234" s="96"/>
      <c r="IC234" s="96"/>
      <c r="ID234" s="96"/>
      <c r="IE234" s="96"/>
      <c r="IF234" s="96"/>
      <c r="IG234" s="96"/>
      <c r="IH234" s="96"/>
      <c r="II234" s="96"/>
      <c r="IJ234" s="96"/>
      <c r="IK234" s="96"/>
      <c r="IL234" s="96"/>
      <c r="IM234" s="96"/>
      <c r="IN234" s="96"/>
      <c r="IO234" s="96"/>
      <c r="IP234" s="96"/>
      <c r="IQ234" s="96"/>
      <c r="IR234" s="96"/>
      <c r="IS234" s="96"/>
      <c r="IT234" s="96"/>
      <c r="IU234" s="96"/>
      <c r="IV234" s="96"/>
    </row>
    <row r="235" customFormat="false" ht="34.3" hidden="false" customHeight="true" outlineLevel="0" collapsed="false">
      <c r="A235" s="67"/>
      <c r="B235" s="67"/>
      <c r="C235" s="85"/>
      <c r="D235" s="67"/>
      <c r="E235" s="67"/>
      <c r="F235" s="70"/>
      <c r="G235" s="66" t="s">
        <v>28</v>
      </c>
      <c r="H235" s="50" t="s">
        <v>40</v>
      </c>
      <c r="I235" s="50"/>
      <c r="J235" s="50"/>
      <c r="K235" s="25"/>
      <c r="L235" s="26" t="s">
        <v>41</v>
      </c>
      <c r="M235" s="27"/>
      <c r="N235" s="51"/>
      <c r="O235" s="26" t="s">
        <v>42</v>
      </c>
      <c r="P235" s="52"/>
      <c r="Q235" s="51"/>
      <c r="R235" s="26" t="s">
        <v>43</v>
      </c>
      <c r="S235" s="52"/>
      <c r="T235" s="50"/>
      <c r="U235" s="50"/>
      <c r="V235" s="50"/>
      <c r="W235" s="28"/>
      <c r="X235" s="26"/>
      <c r="Y235" s="53"/>
      <c r="Z235" s="28"/>
      <c r="AA235" s="26"/>
      <c r="AB235" s="53"/>
      <c r="AC235" s="25"/>
      <c r="AD235" s="26"/>
      <c r="AE235" s="27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  <c r="FF235" s="96"/>
      <c r="FG235" s="96"/>
      <c r="FH235" s="96"/>
      <c r="FI235" s="96"/>
      <c r="FJ235" s="96"/>
      <c r="FK235" s="96"/>
      <c r="FL235" s="96"/>
      <c r="FM235" s="96"/>
      <c r="FN235" s="96"/>
      <c r="FO235" s="96"/>
      <c r="FP235" s="96"/>
      <c r="FQ235" s="96"/>
      <c r="FR235" s="96"/>
      <c r="FS235" s="96"/>
      <c r="FT235" s="96"/>
      <c r="FU235" s="96"/>
      <c r="FV235" s="96"/>
      <c r="FW235" s="96"/>
      <c r="FX235" s="96"/>
      <c r="FY235" s="96"/>
      <c r="FZ235" s="96"/>
      <c r="GA235" s="96"/>
      <c r="GB235" s="96"/>
      <c r="GC235" s="96"/>
      <c r="GD235" s="96"/>
      <c r="GE235" s="96"/>
      <c r="GF235" s="96"/>
      <c r="GG235" s="96"/>
      <c r="GH235" s="96"/>
      <c r="GI235" s="96"/>
      <c r="GJ235" s="96"/>
      <c r="GK235" s="96"/>
      <c r="GL235" s="96"/>
      <c r="GM235" s="96"/>
      <c r="GN235" s="96"/>
      <c r="GO235" s="96"/>
      <c r="GP235" s="96"/>
      <c r="GQ235" s="96"/>
      <c r="GR235" s="96"/>
      <c r="GS235" s="96"/>
      <c r="GT235" s="96"/>
      <c r="GU235" s="96"/>
      <c r="GV235" s="96"/>
      <c r="GW235" s="96"/>
      <c r="GX235" s="96"/>
      <c r="GY235" s="96"/>
      <c r="GZ235" s="96"/>
      <c r="HA235" s="96"/>
      <c r="HB235" s="96"/>
      <c r="HC235" s="96"/>
      <c r="HD235" s="96"/>
      <c r="HE235" s="96"/>
      <c r="HF235" s="96"/>
      <c r="HG235" s="96"/>
      <c r="HH235" s="96"/>
      <c r="HI235" s="96"/>
      <c r="HJ235" s="96"/>
      <c r="HK235" s="96"/>
      <c r="HL235" s="96"/>
      <c r="HM235" s="96"/>
      <c r="HN235" s="96"/>
      <c r="HO235" s="96"/>
      <c r="HP235" s="96"/>
      <c r="HQ235" s="96"/>
      <c r="HR235" s="96"/>
      <c r="HS235" s="96"/>
      <c r="HT235" s="96"/>
      <c r="HU235" s="96"/>
      <c r="HV235" s="96"/>
      <c r="HW235" s="96"/>
      <c r="HX235" s="96"/>
      <c r="HY235" s="96"/>
      <c r="HZ235" s="96"/>
      <c r="IA235" s="96"/>
      <c r="IB235" s="96"/>
      <c r="IC235" s="96"/>
      <c r="ID235" s="96"/>
      <c r="IE235" s="96"/>
      <c r="IF235" s="96"/>
      <c r="IG235" s="96"/>
      <c r="IH235" s="96"/>
      <c r="II235" s="96"/>
      <c r="IJ235" s="96"/>
      <c r="IK235" s="96"/>
      <c r="IL235" s="96"/>
      <c r="IM235" s="96"/>
      <c r="IN235" s="96"/>
      <c r="IO235" s="96"/>
      <c r="IP235" s="96"/>
      <c r="IQ235" s="96"/>
      <c r="IR235" s="96"/>
      <c r="IS235" s="96"/>
      <c r="IT235" s="96"/>
      <c r="IU235" s="96"/>
      <c r="IV235" s="96"/>
    </row>
    <row r="236" customFormat="false" ht="34.3" hidden="false" customHeight="true" outlineLevel="0" collapsed="false">
      <c r="A236" s="67"/>
      <c r="B236" s="67"/>
      <c r="C236" s="85"/>
      <c r="D236" s="67"/>
      <c r="E236" s="67"/>
      <c r="F236" s="70"/>
      <c r="G236" s="66" t="s">
        <v>60</v>
      </c>
      <c r="H236" s="134" t="n">
        <v>1160000</v>
      </c>
      <c r="I236" s="131" t="s">
        <v>39</v>
      </c>
      <c r="J236" s="122" t="n">
        <v>89440</v>
      </c>
      <c r="K236" s="130" t="s">
        <v>154</v>
      </c>
      <c r="L236" s="130"/>
      <c r="M236" s="130"/>
      <c r="N236" s="130" t="s">
        <v>154</v>
      </c>
      <c r="O236" s="130" t="s">
        <v>39</v>
      </c>
      <c r="P236" s="130" t="n">
        <v>23.13</v>
      </c>
      <c r="Q236" s="74" t="n">
        <v>8276</v>
      </c>
      <c r="R236" s="77" t="s">
        <v>39</v>
      </c>
      <c r="S236" s="76" t="n">
        <v>266.6</v>
      </c>
      <c r="T236" s="117"/>
      <c r="U236" s="118"/>
      <c r="V236" s="119"/>
      <c r="W236" s="81"/>
      <c r="X236" s="75"/>
      <c r="Y236" s="82"/>
      <c r="Z236" s="81"/>
      <c r="AA236" s="75"/>
      <c r="AB236" s="82"/>
      <c r="AC236" s="83"/>
      <c r="AD236" s="75"/>
      <c r="AE236" s="84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96"/>
      <c r="FS236" s="96"/>
      <c r="FT236" s="96"/>
      <c r="FU236" s="96"/>
      <c r="FV236" s="96"/>
      <c r="FW236" s="96"/>
      <c r="FX236" s="96"/>
      <c r="FY236" s="96"/>
      <c r="FZ236" s="96"/>
      <c r="GA236" s="96"/>
      <c r="GB236" s="96"/>
      <c r="GC236" s="96"/>
      <c r="GD236" s="96"/>
      <c r="GE236" s="96"/>
      <c r="GF236" s="96"/>
      <c r="GG236" s="96"/>
      <c r="GH236" s="96"/>
      <c r="GI236" s="96"/>
      <c r="GJ236" s="96"/>
      <c r="GK236" s="96"/>
      <c r="GL236" s="96"/>
      <c r="GM236" s="96"/>
      <c r="GN236" s="96"/>
      <c r="GO236" s="96"/>
      <c r="GP236" s="96"/>
      <c r="GQ236" s="96"/>
      <c r="GR236" s="96"/>
      <c r="GS236" s="96"/>
      <c r="GT236" s="96"/>
      <c r="GU236" s="96"/>
      <c r="GV236" s="96"/>
      <c r="GW236" s="96"/>
      <c r="GX236" s="96"/>
      <c r="GY236" s="96"/>
      <c r="GZ236" s="96"/>
      <c r="HA236" s="96"/>
      <c r="HB236" s="96"/>
      <c r="HC236" s="96"/>
      <c r="HD236" s="96"/>
      <c r="HE236" s="96"/>
      <c r="HF236" s="96"/>
      <c r="HG236" s="96"/>
      <c r="HH236" s="96"/>
      <c r="HI236" s="96"/>
      <c r="HJ236" s="96"/>
      <c r="HK236" s="96"/>
      <c r="HL236" s="96"/>
      <c r="HM236" s="96"/>
      <c r="HN236" s="96"/>
      <c r="HO236" s="96"/>
      <c r="HP236" s="96"/>
      <c r="HQ236" s="96"/>
      <c r="HR236" s="96"/>
      <c r="HS236" s="96"/>
      <c r="HT236" s="96"/>
      <c r="HU236" s="96"/>
      <c r="HV236" s="96"/>
      <c r="HW236" s="96"/>
      <c r="HX236" s="96"/>
      <c r="HY236" s="96"/>
      <c r="HZ236" s="96"/>
      <c r="IA236" s="96"/>
      <c r="IB236" s="96"/>
      <c r="IC236" s="96"/>
      <c r="ID236" s="96"/>
      <c r="IE236" s="96"/>
      <c r="IF236" s="96"/>
      <c r="IG236" s="96"/>
      <c r="IH236" s="96"/>
      <c r="II236" s="96"/>
      <c r="IJ236" s="96"/>
      <c r="IK236" s="96"/>
      <c r="IL236" s="96"/>
      <c r="IM236" s="96"/>
      <c r="IN236" s="96"/>
      <c r="IO236" s="96"/>
      <c r="IP236" s="96"/>
      <c r="IQ236" s="96"/>
      <c r="IR236" s="96"/>
      <c r="IS236" s="96"/>
      <c r="IT236" s="96"/>
      <c r="IU236" s="96"/>
      <c r="IV236" s="96"/>
    </row>
    <row r="237" customFormat="false" ht="34.3" hidden="false" customHeight="true" outlineLevel="0" collapsed="false">
      <c r="A237" s="87"/>
      <c r="B237" s="87"/>
      <c r="C237" s="88"/>
      <c r="D237" s="87"/>
      <c r="E237" s="87"/>
      <c r="F237" s="89"/>
      <c r="G237" s="66" t="s">
        <v>64</v>
      </c>
      <c r="H237" s="111" t="str">
        <f aca="false">ROUND(H236*81/1000000,2)&amp;" ppm"</f>
        <v>93.96 ppm</v>
      </c>
      <c r="I237" s="75" t="s">
        <v>39</v>
      </c>
      <c r="J237" s="112" t="str">
        <f aca="false">ROUND(J236*81/1000000,2)&amp;" ppm"</f>
        <v>7.24 ppm</v>
      </c>
      <c r="K237" s="90"/>
      <c r="L237" s="77"/>
      <c r="M237" s="91"/>
      <c r="N237" s="71"/>
      <c r="O237" s="75"/>
      <c r="P237" s="73"/>
      <c r="Q237" s="111" t="str">
        <f aca="false">ROUND(Q236*246/1000000,2)&amp;" ppm"</f>
        <v>2.04 ppm</v>
      </c>
      <c r="R237" s="75" t="s">
        <v>39</v>
      </c>
      <c r="S237" s="112" t="str">
        <f aca="false">ROUND(S236*246/1000000,2)&amp;" ppm"</f>
        <v>0.07 ppm</v>
      </c>
      <c r="T237" s="74"/>
      <c r="U237" s="77"/>
      <c r="V237" s="76"/>
      <c r="W237" s="81"/>
      <c r="X237" s="75"/>
      <c r="Y237" s="82"/>
      <c r="Z237" s="81"/>
      <c r="AA237" s="75"/>
      <c r="AB237" s="82"/>
      <c r="AC237" s="83"/>
      <c r="AD237" s="75"/>
      <c r="AE237" s="84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  <c r="FF237" s="96"/>
      <c r="FG237" s="96"/>
      <c r="FH237" s="96"/>
      <c r="FI237" s="96"/>
      <c r="FJ237" s="96"/>
      <c r="FK237" s="96"/>
      <c r="FL237" s="96"/>
      <c r="FM237" s="96"/>
      <c r="FN237" s="96"/>
      <c r="FO237" s="96"/>
      <c r="FP237" s="96"/>
      <c r="FQ237" s="96"/>
      <c r="FR237" s="96"/>
      <c r="FS237" s="96"/>
      <c r="FT237" s="96"/>
      <c r="FU237" s="96"/>
      <c r="FV237" s="96"/>
      <c r="FW237" s="96"/>
      <c r="FX237" s="96"/>
      <c r="FY237" s="96"/>
      <c r="FZ237" s="96"/>
      <c r="GA237" s="96"/>
      <c r="GB237" s="96"/>
      <c r="GC237" s="96"/>
      <c r="GD237" s="96"/>
      <c r="GE237" s="96"/>
      <c r="GF237" s="96"/>
      <c r="GG237" s="96"/>
      <c r="GH237" s="96"/>
      <c r="GI237" s="96"/>
      <c r="GJ237" s="96"/>
      <c r="GK237" s="96"/>
      <c r="GL237" s="96"/>
      <c r="GM237" s="96"/>
      <c r="GN237" s="96"/>
      <c r="GO237" s="96"/>
      <c r="GP237" s="96"/>
      <c r="GQ237" s="96"/>
      <c r="GR237" s="96"/>
      <c r="GS237" s="96"/>
      <c r="GT237" s="96"/>
      <c r="GU237" s="96"/>
      <c r="GV237" s="96"/>
      <c r="GW237" s="96"/>
      <c r="GX237" s="96"/>
      <c r="GY237" s="96"/>
      <c r="GZ237" s="96"/>
      <c r="HA237" s="96"/>
      <c r="HB237" s="96"/>
      <c r="HC237" s="96"/>
      <c r="HD237" s="96"/>
      <c r="HE237" s="96"/>
      <c r="HF237" s="96"/>
      <c r="HG237" s="96"/>
      <c r="HH237" s="96"/>
      <c r="HI237" s="96"/>
      <c r="HJ237" s="96"/>
      <c r="HK237" s="96"/>
      <c r="HL237" s="96"/>
      <c r="HM237" s="96"/>
      <c r="HN237" s="96"/>
      <c r="HO237" s="96"/>
      <c r="HP237" s="96"/>
      <c r="HQ237" s="96"/>
      <c r="HR237" s="96"/>
      <c r="HS237" s="96"/>
      <c r="HT237" s="96"/>
      <c r="HU237" s="96"/>
      <c r="HV237" s="96"/>
      <c r="HW237" s="96"/>
      <c r="HX237" s="96"/>
      <c r="HY237" s="96"/>
      <c r="HZ237" s="96"/>
      <c r="IA237" s="96"/>
      <c r="IB237" s="96"/>
      <c r="IC237" s="96"/>
      <c r="ID237" s="96"/>
      <c r="IE237" s="96"/>
      <c r="IF237" s="96"/>
      <c r="IG237" s="96"/>
      <c r="IH237" s="96"/>
      <c r="II237" s="96"/>
      <c r="IJ237" s="96"/>
      <c r="IK237" s="96"/>
      <c r="IL237" s="96"/>
      <c r="IM237" s="96"/>
      <c r="IN237" s="96"/>
      <c r="IO237" s="96"/>
      <c r="IP237" s="96"/>
      <c r="IQ237" s="96"/>
      <c r="IR237" s="96"/>
      <c r="IS237" s="96"/>
      <c r="IT237" s="96"/>
      <c r="IU237" s="96"/>
      <c r="IV237" s="96"/>
    </row>
    <row r="238" customFormat="false" ht="42.4" hidden="false" customHeight="true" outlineLevel="0" collapsed="false">
      <c r="A238" s="97" t="s">
        <v>311</v>
      </c>
      <c r="B238" s="21" t="s">
        <v>312</v>
      </c>
      <c r="C238" s="98" t="s">
        <v>313</v>
      </c>
      <c r="D238" s="22" t="n">
        <v>14.818</v>
      </c>
      <c r="E238" s="124" t="s">
        <v>314</v>
      </c>
      <c r="F238" s="23" t="n">
        <v>44553</v>
      </c>
      <c r="G238" s="24" t="s">
        <v>28</v>
      </c>
      <c r="H238" s="25"/>
      <c r="I238" s="26" t="s">
        <v>29</v>
      </c>
      <c r="J238" s="27"/>
      <c r="K238" s="25"/>
      <c r="L238" s="26" t="s">
        <v>30</v>
      </c>
      <c r="M238" s="27"/>
      <c r="N238" s="25"/>
      <c r="O238" s="26" t="s">
        <v>31</v>
      </c>
      <c r="P238" s="27"/>
      <c r="Q238" s="25"/>
      <c r="R238" s="26" t="s">
        <v>32</v>
      </c>
      <c r="S238" s="27"/>
      <c r="T238" s="28"/>
      <c r="U238" s="26" t="s">
        <v>33</v>
      </c>
      <c r="V238" s="27"/>
      <c r="W238" s="25"/>
      <c r="X238" s="26" t="s">
        <v>34</v>
      </c>
      <c r="Y238" s="27"/>
      <c r="Z238" s="25"/>
      <c r="AA238" s="26" t="s">
        <v>35</v>
      </c>
      <c r="AB238" s="27"/>
      <c r="AC238" s="32" t="s">
        <v>36</v>
      </c>
      <c r="AD238" s="32"/>
      <c r="AE238" s="32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96"/>
      <c r="EZ238" s="96"/>
      <c r="FA238" s="96"/>
      <c r="FB238" s="96"/>
      <c r="FC238" s="96"/>
      <c r="FD238" s="96"/>
      <c r="FE238" s="96"/>
      <c r="FF238" s="96"/>
      <c r="FG238" s="96"/>
      <c r="FH238" s="96"/>
      <c r="FI238" s="96"/>
      <c r="FJ238" s="96"/>
      <c r="FK238" s="96"/>
      <c r="FL238" s="96"/>
      <c r="FM238" s="96"/>
      <c r="FN238" s="96"/>
      <c r="FO238" s="96"/>
      <c r="FP238" s="96"/>
      <c r="FQ238" s="96"/>
      <c r="FR238" s="96"/>
      <c r="FS238" s="96"/>
      <c r="FT238" s="96"/>
      <c r="FU238" s="96"/>
      <c r="FV238" s="96"/>
      <c r="FW238" s="96"/>
      <c r="FX238" s="96"/>
      <c r="FY238" s="96"/>
      <c r="FZ238" s="96"/>
      <c r="GA238" s="96"/>
      <c r="GB238" s="96"/>
      <c r="GC238" s="96"/>
      <c r="GD238" s="96"/>
      <c r="GE238" s="96"/>
      <c r="GF238" s="96"/>
      <c r="GG238" s="96"/>
      <c r="GH238" s="96"/>
      <c r="GI238" s="96"/>
      <c r="GJ238" s="96"/>
      <c r="GK238" s="96"/>
      <c r="GL238" s="96"/>
      <c r="GM238" s="96"/>
      <c r="GN238" s="96"/>
      <c r="GO238" s="96"/>
      <c r="GP238" s="96"/>
      <c r="GQ238" s="96"/>
      <c r="GR238" s="96"/>
      <c r="GS238" s="96"/>
      <c r="GT238" s="96"/>
      <c r="GU238" s="96"/>
      <c r="GV238" s="96"/>
      <c r="GW238" s="96"/>
      <c r="GX238" s="96"/>
      <c r="GY238" s="96"/>
      <c r="GZ238" s="96"/>
      <c r="HA238" s="96"/>
      <c r="HB238" s="96"/>
      <c r="HC238" s="96"/>
      <c r="HD238" s="96"/>
      <c r="HE238" s="96"/>
      <c r="HF238" s="96"/>
      <c r="HG238" s="96"/>
      <c r="HH238" s="96"/>
      <c r="HI238" s="96"/>
      <c r="HJ238" s="96"/>
      <c r="HK238" s="96"/>
      <c r="HL238" s="96"/>
      <c r="HM238" s="96"/>
      <c r="HN238" s="96"/>
      <c r="HO238" s="96"/>
      <c r="HP238" s="96"/>
      <c r="HQ238" s="96"/>
      <c r="HR238" s="96"/>
      <c r="HS238" s="96"/>
      <c r="HT238" s="96"/>
      <c r="HU238" s="96"/>
      <c r="HV238" s="96"/>
      <c r="HW238" s="96"/>
      <c r="HX238" s="96"/>
      <c r="HY238" s="96"/>
      <c r="HZ238" s="96"/>
      <c r="IA238" s="96"/>
      <c r="IB238" s="96"/>
      <c r="IC238" s="96"/>
      <c r="ID238" s="96"/>
      <c r="IE238" s="96"/>
      <c r="IF238" s="96"/>
      <c r="IG238" s="96"/>
      <c r="IH238" s="96"/>
      <c r="II238" s="96"/>
      <c r="IJ238" s="96"/>
      <c r="IK238" s="96"/>
      <c r="IL238" s="96"/>
      <c r="IM238" s="96"/>
      <c r="IN238" s="96"/>
      <c r="IO238" s="96"/>
      <c r="IP238" s="96"/>
      <c r="IQ238" s="96"/>
      <c r="IR238" s="96"/>
      <c r="IS238" s="96"/>
      <c r="IT238" s="96"/>
      <c r="IU238" s="96"/>
      <c r="IV238" s="96"/>
    </row>
    <row r="239" customFormat="false" ht="39.8" hidden="false" customHeight="true" outlineLevel="0" collapsed="false">
      <c r="A239" s="33" t="s">
        <v>58</v>
      </c>
      <c r="B239" s="33" t="s">
        <v>315</v>
      </c>
      <c r="C239" s="34"/>
      <c r="D239" s="35"/>
      <c r="E239" s="35"/>
      <c r="F239" s="36" t="n">
        <v>44568</v>
      </c>
      <c r="G239" s="24" t="s">
        <v>60</v>
      </c>
      <c r="H239" s="40" t="n">
        <v>3.399</v>
      </c>
      <c r="I239" s="41" t="s">
        <v>39</v>
      </c>
      <c r="J239" s="42" t="n">
        <v>0.364</v>
      </c>
      <c r="K239" s="40" t="n">
        <v>7.832</v>
      </c>
      <c r="L239" s="41" t="s">
        <v>39</v>
      </c>
      <c r="M239" s="42" t="n">
        <v>6.439</v>
      </c>
      <c r="N239" s="54" t="s">
        <v>316</v>
      </c>
      <c r="O239" s="38"/>
      <c r="P239" s="39"/>
      <c r="Q239" s="55" t="s">
        <v>317</v>
      </c>
      <c r="R239" s="41"/>
      <c r="S239" s="42"/>
      <c r="T239" s="40" t="n">
        <v>41.035</v>
      </c>
      <c r="U239" s="41" t="s">
        <v>39</v>
      </c>
      <c r="V239" s="42" t="n">
        <v>4.966</v>
      </c>
      <c r="W239" s="40" t="n">
        <v>0.837</v>
      </c>
      <c r="X239" s="100" t="s">
        <v>39</v>
      </c>
      <c r="Y239" s="42" t="n">
        <v>0.2088</v>
      </c>
      <c r="Z239" s="55" t="s">
        <v>70</v>
      </c>
      <c r="AA239" s="56"/>
      <c r="AB239" s="42"/>
      <c r="AC239" s="43"/>
      <c r="AD239" s="43"/>
      <c r="AE239" s="43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96"/>
      <c r="EZ239" s="96"/>
      <c r="FA239" s="96"/>
      <c r="FB239" s="96"/>
      <c r="FC239" s="96"/>
      <c r="FD239" s="96"/>
      <c r="FE239" s="96"/>
      <c r="FF239" s="96"/>
      <c r="FG239" s="96"/>
      <c r="FH239" s="96"/>
      <c r="FI239" s="96"/>
      <c r="FJ239" s="96"/>
      <c r="FK239" s="96"/>
      <c r="FL239" s="96"/>
      <c r="FM239" s="96"/>
      <c r="FN239" s="96"/>
      <c r="FO239" s="96"/>
      <c r="FP239" s="96"/>
      <c r="FQ239" s="96"/>
      <c r="FR239" s="96"/>
      <c r="FS239" s="96"/>
      <c r="FT239" s="96"/>
      <c r="FU239" s="96"/>
      <c r="FV239" s="96"/>
      <c r="FW239" s="96"/>
      <c r="FX239" s="96"/>
      <c r="FY239" s="96"/>
      <c r="FZ239" s="96"/>
      <c r="GA239" s="96"/>
      <c r="GB239" s="96"/>
      <c r="GC239" s="96"/>
      <c r="GD239" s="96"/>
      <c r="GE239" s="96"/>
      <c r="GF239" s="96"/>
      <c r="GG239" s="96"/>
      <c r="GH239" s="96"/>
      <c r="GI239" s="96"/>
      <c r="GJ239" s="96"/>
      <c r="GK239" s="96"/>
      <c r="GL239" s="96"/>
      <c r="GM239" s="96"/>
      <c r="GN239" s="96"/>
      <c r="GO239" s="96"/>
      <c r="GP239" s="96"/>
      <c r="GQ239" s="96"/>
      <c r="GR239" s="96"/>
      <c r="GS239" s="96"/>
      <c r="GT239" s="96"/>
      <c r="GU239" s="96"/>
      <c r="GV239" s="96"/>
      <c r="GW239" s="96"/>
      <c r="GX239" s="96"/>
      <c r="GY239" s="96"/>
      <c r="GZ239" s="96"/>
      <c r="HA239" s="96"/>
      <c r="HB239" s="96"/>
      <c r="HC239" s="96"/>
      <c r="HD239" s="96"/>
      <c r="HE239" s="96"/>
      <c r="HF239" s="96"/>
      <c r="HG239" s="96"/>
      <c r="HH239" s="96"/>
      <c r="HI239" s="96"/>
      <c r="HJ239" s="96"/>
      <c r="HK239" s="96"/>
      <c r="HL239" s="96"/>
      <c r="HM239" s="96"/>
      <c r="HN239" s="96"/>
      <c r="HO239" s="96"/>
      <c r="HP239" s="96"/>
      <c r="HQ239" s="96"/>
      <c r="HR239" s="96"/>
      <c r="HS239" s="96"/>
      <c r="HT239" s="96"/>
      <c r="HU239" s="96"/>
      <c r="HV239" s="96"/>
      <c r="HW239" s="96"/>
      <c r="HX239" s="96"/>
      <c r="HY239" s="96"/>
      <c r="HZ239" s="96"/>
      <c r="IA239" s="96"/>
      <c r="IB239" s="96"/>
      <c r="IC239" s="96"/>
      <c r="ID239" s="96"/>
      <c r="IE239" s="96"/>
      <c r="IF239" s="96"/>
      <c r="IG239" s="96"/>
      <c r="IH239" s="96"/>
      <c r="II239" s="96"/>
      <c r="IJ239" s="96"/>
      <c r="IK239" s="96"/>
      <c r="IL239" s="96"/>
      <c r="IM239" s="96"/>
      <c r="IN239" s="96"/>
      <c r="IO239" s="96"/>
      <c r="IP239" s="96"/>
      <c r="IQ239" s="96"/>
      <c r="IR239" s="96"/>
      <c r="IS239" s="96"/>
      <c r="IT239" s="96"/>
      <c r="IU239" s="96"/>
      <c r="IV239" s="96"/>
    </row>
    <row r="240" customFormat="false" ht="33.15" hidden="false" customHeight="true" outlineLevel="0" collapsed="false">
      <c r="A240" s="33"/>
      <c r="B240" s="33"/>
      <c r="C240" s="33"/>
      <c r="D240" s="33"/>
      <c r="E240" s="33"/>
      <c r="F240" s="36"/>
      <c r="G240" s="24" t="s">
        <v>64</v>
      </c>
      <c r="H240" s="101" t="str">
        <f aca="false">ROUND(H239*81/1000,2)&amp;" ppb"</f>
        <v>0.28 ppb</v>
      </c>
      <c r="I240" s="41" t="s">
        <v>39</v>
      </c>
      <c r="J240" s="102" t="str">
        <f aca="false">ROUND(J239*81/1000,2)&amp;" ppb"</f>
        <v>0.03 ppb</v>
      </c>
      <c r="K240" s="101" t="str">
        <f aca="false">ROUND(K239*81/1000,2)&amp;" ppb"</f>
        <v>0.63 ppb</v>
      </c>
      <c r="L240" s="41" t="s">
        <v>39</v>
      </c>
      <c r="M240" s="102" t="str">
        <f aca="false">ROUND(M239*81/1000,2)&amp;" ppb"</f>
        <v>0.52 ppb</v>
      </c>
      <c r="N240" s="101" t="str">
        <f aca="false">"&lt;"&amp;ROUND(RIGHT(N239,LEN(N239)-1)*1760/1000,2)&amp;" ppb"</f>
        <v>&lt;0.25 ppb</v>
      </c>
      <c r="O240" s="41"/>
      <c r="P240" s="132" t="s">
        <v>71</v>
      </c>
      <c r="Q240" s="101" t="str">
        <f aca="false">"&lt;"&amp;ROUND(RIGHT(Q239,LEN(Q239)-1)*246/1000,2)&amp;" ppb"</f>
        <v>&lt;0.1 ppb</v>
      </c>
      <c r="R240" s="41"/>
      <c r="S240" s="102"/>
      <c r="T240" s="101" t="str">
        <f aca="false">ROUND(T239*32300/1000,2)&amp;" ppb"</f>
        <v>1325.43 ppb</v>
      </c>
      <c r="U240" s="41" t="s">
        <v>39</v>
      </c>
      <c r="V240" s="102" t="str">
        <f aca="false">ROUND(V239*32300/1000,2)&amp;" ppb"</f>
        <v>160.4 ppb</v>
      </c>
      <c r="W240" s="45"/>
      <c r="X240" s="41"/>
      <c r="Y240" s="46"/>
      <c r="Z240" s="45"/>
      <c r="AA240" s="41"/>
      <c r="AB240" s="46"/>
      <c r="AC240" s="47"/>
      <c r="AD240" s="41"/>
      <c r="AE240" s="48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  <c r="FF240" s="96"/>
      <c r="FG240" s="96"/>
      <c r="FH240" s="96"/>
      <c r="FI240" s="96"/>
      <c r="FJ240" s="96"/>
      <c r="FK240" s="96"/>
      <c r="FL240" s="96"/>
      <c r="FM240" s="96"/>
      <c r="FN240" s="96"/>
      <c r="FO240" s="96"/>
      <c r="FP240" s="96"/>
      <c r="FQ240" s="96"/>
      <c r="FR240" s="96"/>
      <c r="FS240" s="96"/>
      <c r="FT240" s="96"/>
      <c r="FU240" s="96"/>
      <c r="FV240" s="96"/>
      <c r="FW240" s="96"/>
      <c r="FX240" s="96"/>
      <c r="FY240" s="96"/>
      <c r="FZ240" s="96"/>
      <c r="GA240" s="96"/>
      <c r="GB240" s="96"/>
      <c r="GC240" s="96"/>
      <c r="GD240" s="96"/>
      <c r="GE240" s="96"/>
      <c r="GF240" s="96"/>
      <c r="GG240" s="96"/>
      <c r="GH240" s="96"/>
      <c r="GI240" s="96"/>
      <c r="GJ240" s="96"/>
      <c r="GK240" s="96"/>
      <c r="GL240" s="96"/>
      <c r="GM240" s="96"/>
      <c r="GN240" s="96"/>
      <c r="GO240" s="96"/>
      <c r="GP240" s="96"/>
      <c r="GQ240" s="96"/>
      <c r="GR240" s="96"/>
      <c r="GS240" s="96"/>
      <c r="GT240" s="96"/>
      <c r="GU240" s="96"/>
      <c r="GV240" s="96"/>
      <c r="GW240" s="96"/>
      <c r="GX240" s="96"/>
      <c r="GY240" s="96"/>
      <c r="GZ240" s="96"/>
      <c r="HA240" s="96"/>
      <c r="HB240" s="96"/>
      <c r="HC240" s="96"/>
      <c r="HD240" s="96"/>
      <c r="HE240" s="96"/>
      <c r="HF240" s="96"/>
      <c r="HG240" s="96"/>
      <c r="HH240" s="96"/>
      <c r="HI240" s="96"/>
      <c r="HJ240" s="96"/>
      <c r="HK240" s="96"/>
      <c r="HL240" s="96"/>
      <c r="HM240" s="96"/>
      <c r="HN240" s="96"/>
      <c r="HO240" s="96"/>
      <c r="HP240" s="96"/>
      <c r="HQ240" s="96"/>
      <c r="HR240" s="96"/>
      <c r="HS240" s="96"/>
      <c r="HT240" s="96"/>
      <c r="HU240" s="96"/>
      <c r="HV240" s="96"/>
      <c r="HW240" s="96"/>
      <c r="HX240" s="96"/>
      <c r="HY240" s="96"/>
      <c r="HZ240" s="96"/>
      <c r="IA240" s="96"/>
      <c r="IB240" s="96"/>
      <c r="IC240" s="96"/>
      <c r="ID240" s="96"/>
      <c r="IE240" s="96"/>
      <c r="IF240" s="96"/>
      <c r="IG240" s="96"/>
      <c r="IH240" s="96"/>
      <c r="II240" s="96"/>
      <c r="IJ240" s="96"/>
      <c r="IK240" s="96"/>
      <c r="IL240" s="96"/>
      <c r="IM240" s="96"/>
      <c r="IN240" s="96"/>
      <c r="IO240" s="96"/>
      <c r="IP240" s="96"/>
      <c r="IQ240" s="96"/>
      <c r="IR240" s="96"/>
      <c r="IS240" s="96"/>
      <c r="IT240" s="96"/>
      <c r="IU240" s="96"/>
      <c r="IV240" s="96"/>
    </row>
    <row r="241" customFormat="false" ht="34.3" hidden="false" customHeight="true" outlineLevel="0" collapsed="false">
      <c r="A241" s="33"/>
      <c r="B241" s="33"/>
      <c r="C241" s="49"/>
      <c r="D241" s="33"/>
      <c r="E241" s="33"/>
      <c r="F241" s="36"/>
      <c r="G241" s="24" t="s">
        <v>28</v>
      </c>
      <c r="H241" s="50" t="s">
        <v>40</v>
      </c>
      <c r="I241" s="50"/>
      <c r="J241" s="50"/>
      <c r="K241" s="25"/>
      <c r="L241" s="26" t="s">
        <v>41</v>
      </c>
      <c r="M241" s="27"/>
      <c r="N241" s="51"/>
      <c r="O241" s="26" t="s">
        <v>42</v>
      </c>
      <c r="P241" s="52"/>
      <c r="Q241" s="51"/>
      <c r="R241" s="26" t="s">
        <v>43</v>
      </c>
      <c r="S241" s="52"/>
      <c r="T241" s="50"/>
      <c r="U241" s="50"/>
      <c r="V241" s="50"/>
      <c r="W241" s="28"/>
      <c r="X241" s="26"/>
      <c r="Y241" s="53"/>
      <c r="Z241" s="28"/>
      <c r="AA241" s="26"/>
      <c r="AB241" s="53"/>
      <c r="AC241" s="25"/>
      <c r="AD241" s="26"/>
      <c r="AE241" s="27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96"/>
      <c r="EZ241" s="96"/>
      <c r="FA241" s="96"/>
      <c r="FB241" s="96"/>
      <c r="FC241" s="96"/>
      <c r="FD241" s="96"/>
      <c r="FE241" s="96"/>
      <c r="FF241" s="96"/>
      <c r="FG241" s="96"/>
      <c r="FH241" s="96"/>
      <c r="FI241" s="96"/>
      <c r="FJ241" s="96"/>
      <c r="FK241" s="96"/>
      <c r="FL241" s="96"/>
      <c r="FM241" s="96"/>
      <c r="FN241" s="96"/>
      <c r="FO241" s="96"/>
      <c r="FP241" s="96"/>
      <c r="FQ241" s="96"/>
      <c r="FR241" s="96"/>
      <c r="FS241" s="96"/>
      <c r="FT241" s="96"/>
      <c r="FU241" s="96"/>
      <c r="FV241" s="96"/>
      <c r="FW241" s="96"/>
      <c r="FX241" s="96"/>
      <c r="FY241" s="96"/>
      <c r="FZ241" s="96"/>
      <c r="GA241" s="96"/>
      <c r="GB241" s="96"/>
      <c r="GC241" s="96"/>
      <c r="GD241" s="96"/>
      <c r="GE241" s="96"/>
      <c r="GF241" s="96"/>
      <c r="GG241" s="96"/>
      <c r="GH241" s="96"/>
      <c r="GI241" s="96"/>
      <c r="GJ241" s="96"/>
      <c r="GK241" s="96"/>
      <c r="GL241" s="96"/>
      <c r="GM241" s="96"/>
      <c r="GN241" s="96"/>
      <c r="GO241" s="96"/>
      <c r="GP241" s="96"/>
      <c r="GQ241" s="96"/>
      <c r="GR241" s="96"/>
      <c r="GS241" s="96"/>
      <c r="GT241" s="96"/>
      <c r="GU241" s="96"/>
      <c r="GV241" s="96"/>
      <c r="GW241" s="96"/>
      <c r="GX241" s="96"/>
      <c r="GY241" s="96"/>
      <c r="GZ241" s="96"/>
      <c r="HA241" s="96"/>
      <c r="HB241" s="96"/>
      <c r="HC241" s="96"/>
      <c r="HD241" s="96"/>
      <c r="HE241" s="96"/>
      <c r="HF241" s="96"/>
      <c r="HG241" s="96"/>
      <c r="HH241" s="96"/>
      <c r="HI241" s="96"/>
      <c r="HJ241" s="96"/>
      <c r="HK241" s="96"/>
      <c r="HL241" s="96"/>
      <c r="HM241" s="96"/>
      <c r="HN241" s="96"/>
      <c r="HO241" s="96"/>
      <c r="HP241" s="96"/>
      <c r="HQ241" s="96"/>
      <c r="HR241" s="96"/>
      <c r="HS241" s="96"/>
      <c r="HT241" s="96"/>
      <c r="HU241" s="96"/>
      <c r="HV241" s="96"/>
      <c r="HW241" s="96"/>
      <c r="HX241" s="96"/>
      <c r="HY241" s="96"/>
      <c r="HZ241" s="96"/>
      <c r="IA241" s="96"/>
      <c r="IB241" s="96"/>
      <c r="IC241" s="96"/>
      <c r="ID241" s="96"/>
      <c r="IE241" s="96"/>
      <c r="IF241" s="96"/>
      <c r="IG241" s="96"/>
      <c r="IH241" s="96"/>
      <c r="II241" s="96"/>
      <c r="IJ241" s="96"/>
      <c r="IK241" s="96"/>
      <c r="IL241" s="96"/>
      <c r="IM241" s="96"/>
      <c r="IN241" s="96"/>
      <c r="IO241" s="96"/>
      <c r="IP241" s="96"/>
      <c r="IQ241" s="96"/>
      <c r="IR241" s="96"/>
      <c r="IS241" s="96"/>
      <c r="IT241" s="96"/>
      <c r="IU241" s="96"/>
      <c r="IV241" s="96"/>
    </row>
    <row r="242" customFormat="false" ht="34.3" hidden="false" customHeight="true" outlineLevel="0" collapsed="false">
      <c r="A242" s="33"/>
      <c r="B242" s="33"/>
      <c r="C242" s="49"/>
      <c r="D242" s="33"/>
      <c r="E242" s="33"/>
      <c r="F242" s="36"/>
      <c r="G242" s="24" t="s">
        <v>60</v>
      </c>
      <c r="H242" s="143" t="n">
        <v>715.16</v>
      </c>
      <c r="I242" s="120" t="s">
        <v>39</v>
      </c>
      <c r="J242" s="142" t="n">
        <v>269.5</v>
      </c>
      <c r="K242" s="40" t="n">
        <v>7.9896</v>
      </c>
      <c r="L242" s="100" t="s">
        <v>39</v>
      </c>
      <c r="M242" s="42" t="n">
        <v>1.71</v>
      </c>
      <c r="N242" s="54" t="s">
        <v>79</v>
      </c>
      <c r="O242" s="41"/>
      <c r="P242" s="39"/>
      <c r="Q242" s="55" t="s">
        <v>318</v>
      </c>
      <c r="R242" s="56"/>
      <c r="S242" s="42"/>
      <c r="T242" s="103"/>
      <c r="U242" s="104"/>
      <c r="V242" s="105"/>
      <c r="W242" s="45"/>
      <c r="X242" s="41"/>
      <c r="Y242" s="46"/>
      <c r="Z242" s="45"/>
      <c r="AA242" s="41"/>
      <c r="AB242" s="46"/>
      <c r="AC242" s="47"/>
      <c r="AD242" s="41"/>
      <c r="AE242" s="48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96"/>
      <c r="EZ242" s="96"/>
      <c r="FA242" s="96"/>
      <c r="FB242" s="96"/>
      <c r="FC242" s="96"/>
      <c r="FD242" s="96"/>
      <c r="FE242" s="96"/>
      <c r="FF242" s="96"/>
      <c r="FG242" s="96"/>
      <c r="FH242" s="96"/>
      <c r="FI242" s="96"/>
      <c r="FJ242" s="96"/>
      <c r="FK242" s="96"/>
      <c r="FL242" s="96"/>
      <c r="FM242" s="96"/>
      <c r="FN242" s="96"/>
      <c r="FO242" s="96"/>
      <c r="FP242" s="96"/>
      <c r="FQ242" s="96"/>
      <c r="FR242" s="96"/>
      <c r="FS242" s="96"/>
      <c r="FT242" s="96"/>
      <c r="FU242" s="96"/>
      <c r="FV242" s="96"/>
      <c r="FW242" s="96"/>
      <c r="FX242" s="96"/>
      <c r="FY242" s="96"/>
      <c r="FZ242" s="96"/>
      <c r="GA242" s="96"/>
      <c r="GB242" s="96"/>
      <c r="GC242" s="96"/>
      <c r="GD242" s="96"/>
      <c r="GE242" s="96"/>
      <c r="GF242" s="96"/>
      <c r="GG242" s="96"/>
      <c r="GH242" s="96"/>
      <c r="GI242" s="96"/>
      <c r="GJ242" s="96"/>
      <c r="GK242" s="96"/>
      <c r="GL242" s="96"/>
      <c r="GM242" s="96"/>
      <c r="GN242" s="96"/>
      <c r="GO242" s="96"/>
      <c r="GP242" s="96"/>
      <c r="GQ242" s="96"/>
      <c r="GR242" s="96"/>
      <c r="GS242" s="96"/>
      <c r="GT242" s="96"/>
      <c r="GU242" s="96"/>
      <c r="GV242" s="96"/>
      <c r="GW242" s="96"/>
      <c r="GX242" s="96"/>
      <c r="GY242" s="96"/>
      <c r="GZ242" s="96"/>
      <c r="HA242" s="96"/>
      <c r="HB242" s="96"/>
      <c r="HC242" s="96"/>
      <c r="HD242" s="96"/>
      <c r="HE242" s="96"/>
      <c r="HF242" s="96"/>
      <c r="HG242" s="96"/>
      <c r="HH242" s="96"/>
      <c r="HI242" s="96"/>
      <c r="HJ242" s="96"/>
      <c r="HK242" s="96"/>
      <c r="HL242" s="96"/>
      <c r="HM242" s="96"/>
      <c r="HN242" s="96"/>
      <c r="HO242" s="96"/>
      <c r="HP242" s="96"/>
      <c r="HQ242" s="96"/>
      <c r="HR242" s="96"/>
      <c r="HS242" s="96"/>
      <c r="HT242" s="96"/>
      <c r="HU242" s="96"/>
      <c r="HV242" s="96"/>
      <c r="HW242" s="96"/>
      <c r="HX242" s="96"/>
      <c r="HY242" s="96"/>
      <c r="HZ242" s="96"/>
      <c r="IA242" s="96"/>
      <c r="IB242" s="96"/>
      <c r="IC242" s="96"/>
      <c r="ID242" s="96"/>
      <c r="IE242" s="96"/>
      <c r="IF242" s="96"/>
      <c r="IG242" s="96"/>
      <c r="IH242" s="96"/>
      <c r="II242" s="96"/>
      <c r="IJ242" s="96"/>
      <c r="IK242" s="96"/>
      <c r="IL242" s="96"/>
      <c r="IM242" s="96"/>
      <c r="IN242" s="96"/>
      <c r="IO242" s="96"/>
      <c r="IP242" s="96"/>
      <c r="IQ242" s="96"/>
      <c r="IR242" s="96"/>
      <c r="IS242" s="96"/>
      <c r="IT242" s="96"/>
      <c r="IU242" s="96"/>
      <c r="IV242" s="96"/>
    </row>
    <row r="243" customFormat="false" ht="34.3" hidden="false" customHeight="true" outlineLevel="0" collapsed="false">
      <c r="A243" s="57"/>
      <c r="B243" s="57"/>
      <c r="C243" s="58"/>
      <c r="D243" s="57"/>
      <c r="E243" s="57"/>
      <c r="F243" s="59"/>
      <c r="G243" s="24" t="s">
        <v>64</v>
      </c>
      <c r="H243" s="101" t="str">
        <f aca="false">ROUND(H242*81/1000,2)&amp;" ppb"</f>
        <v>57.93 ppb</v>
      </c>
      <c r="I243" s="41" t="s">
        <v>39</v>
      </c>
      <c r="J243" s="102" t="str">
        <f aca="false">ROUND(J242*81/1000,2)&amp;" ppb"</f>
        <v>21.83 ppb</v>
      </c>
      <c r="K243" s="60"/>
      <c r="L243" s="56"/>
      <c r="M243" s="61"/>
      <c r="N243" s="37"/>
      <c r="O243" s="41"/>
      <c r="P243" s="39"/>
      <c r="Q243" s="101" t="str">
        <f aca="false">"&lt;"&amp;ROUND(RIGHT(Q242,LEN(Q242)-1)*246/1000,2)&amp;" ppb"</f>
        <v>&lt;0.28 ppb</v>
      </c>
      <c r="R243" s="41"/>
      <c r="S243" s="102"/>
      <c r="T243" s="101"/>
      <c r="U243" s="41"/>
      <c r="V243" s="102"/>
      <c r="W243" s="45"/>
      <c r="X243" s="41"/>
      <c r="Y243" s="46"/>
      <c r="Z243" s="45"/>
      <c r="AA243" s="41"/>
      <c r="AB243" s="46"/>
      <c r="AC243" s="47"/>
      <c r="AD243" s="41"/>
      <c r="AE243" s="48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96"/>
      <c r="EZ243" s="96"/>
      <c r="FA243" s="96"/>
      <c r="FB243" s="96"/>
      <c r="FC243" s="96"/>
      <c r="FD243" s="96"/>
      <c r="FE243" s="96"/>
      <c r="FF243" s="96"/>
      <c r="FG243" s="96"/>
      <c r="FH243" s="96"/>
      <c r="FI243" s="96"/>
      <c r="FJ243" s="96"/>
      <c r="FK243" s="96"/>
      <c r="FL243" s="96"/>
      <c r="FM243" s="96"/>
      <c r="FN243" s="96"/>
      <c r="FO243" s="96"/>
      <c r="FP243" s="96"/>
      <c r="FQ243" s="96"/>
      <c r="FR243" s="96"/>
      <c r="FS243" s="96"/>
      <c r="FT243" s="96"/>
      <c r="FU243" s="96"/>
      <c r="FV243" s="96"/>
      <c r="FW243" s="96"/>
      <c r="FX243" s="96"/>
      <c r="FY243" s="96"/>
      <c r="FZ243" s="96"/>
      <c r="GA243" s="96"/>
      <c r="GB243" s="96"/>
      <c r="GC243" s="96"/>
      <c r="GD243" s="96"/>
      <c r="GE243" s="96"/>
      <c r="GF243" s="96"/>
      <c r="GG243" s="96"/>
      <c r="GH243" s="96"/>
      <c r="GI243" s="96"/>
      <c r="GJ243" s="96"/>
      <c r="GK243" s="96"/>
      <c r="GL243" s="96"/>
      <c r="GM243" s="96"/>
      <c r="GN243" s="96"/>
      <c r="GO243" s="96"/>
      <c r="GP243" s="96"/>
      <c r="GQ243" s="96"/>
      <c r="GR243" s="96"/>
      <c r="GS243" s="96"/>
      <c r="GT243" s="96"/>
      <c r="GU243" s="96"/>
      <c r="GV243" s="96"/>
      <c r="GW243" s="96"/>
      <c r="GX243" s="96"/>
      <c r="GY243" s="96"/>
      <c r="GZ243" s="96"/>
      <c r="HA243" s="96"/>
      <c r="HB243" s="96"/>
      <c r="HC243" s="96"/>
      <c r="HD243" s="96"/>
      <c r="HE243" s="96"/>
      <c r="HF243" s="96"/>
      <c r="HG243" s="96"/>
      <c r="HH243" s="96"/>
      <c r="HI243" s="96"/>
      <c r="HJ243" s="96"/>
      <c r="HK243" s="96"/>
      <c r="HL243" s="96"/>
      <c r="HM243" s="96"/>
      <c r="HN243" s="96"/>
      <c r="HO243" s="96"/>
      <c r="HP243" s="96"/>
      <c r="HQ243" s="96"/>
      <c r="HR243" s="96"/>
      <c r="HS243" s="96"/>
      <c r="HT243" s="96"/>
      <c r="HU243" s="96"/>
      <c r="HV243" s="96"/>
      <c r="HW243" s="96"/>
      <c r="HX243" s="96"/>
      <c r="HY243" s="96"/>
      <c r="HZ243" s="96"/>
      <c r="IA243" s="96"/>
      <c r="IB243" s="96"/>
      <c r="IC243" s="96"/>
      <c r="ID243" s="96"/>
      <c r="IE243" s="96"/>
      <c r="IF243" s="96"/>
      <c r="IG243" s="96"/>
      <c r="IH243" s="96"/>
      <c r="II243" s="96"/>
      <c r="IJ243" s="96"/>
      <c r="IK243" s="96"/>
      <c r="IL243" s="96"/>
      <c r="IM243" s="96"/>
      <c r="IN243" s="96"/>
      <c r="IO243" s="96"/>
      <c r="IP243" s="96"/>
      <c r="IQ243" s="96"/>
      <c r="IR243" s="96"/>
      <c r="IS243" s="96"/>
      <c r="IT243" s="96"/>
      <c r="IU243" s="96"/>
      <c r="IV243" s="96"/>
    </row>
    <row r="244" customFormat="false" ht="42.4" hidden="false" customHeight="true" outlineLevel="0" collapsed="false">
      <c r="A244" s="109" t="s">
        <v>319</v>
      </c>
      <c r="B244" s="62" t="s">
        <v>320</v>
      </c>
      <c r="C244" s="110" t="s">
        <v>321</v>
      </c>
      <c r="D244" s="63" t="n">
        <v>10.812</v>
      </c>
      <c r="E244" s="64" t="n">
        <v>220414</v>
      </c>
      <c r="F244" s="65" t="n">
        <v>44665</v>
      </c>
      <c r="G244" s="66" t="s">
        <v>28</v>
      </c>
      <c r="H244" s="25"/>
      <c r="I244" s="26" t="s">
        <v>29</v>
      </c>
      <c r="J244" s="27"/>
      <c r="K244" s="25"/>
      <c r="L244" s="26" t="s">
        <v>30</v>
      </c>
      <c r="M244" s="27"/>
      <c r="N244" s="25"/>
      <c r="O244" s="26" t="s">
        <v>31</v>
      </c>
      <c r="P244" s="27"/>
      <c r="Q244" s="25"/>
      <c r="R244" s="26" t="s">
        <v>32</v>
      </c>
      <c r="S244" s="27"/>
      <c r="T244" s="28"/>
      <c r="U244" s="26" t="s">
        <v>33</v>
      </c>
      <c r="V244" s="27"/>
      <c r="W244" s="25"/>
      <c r="X244" s="26" t="s">
        <v>34</v>
      </c>
      <c r="Y244" s="27"/>
      <c r="Z244" s="25"/>
      <c r="AA244" s="26" t="s">
        <v>35</v>
      </c>
      <c r="AB244" s="27"/>
      <c r="AC244" s="32" t="s">
        <v>36</v>
      </c>
      <c r="AD244" s="32"/>
      <c r="AE244" s="32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  <c r="FF244" s="96"/>
      <c r="FG244" s="96"/>
      <c r="FH244" s="96"/>
      <c r="FI244" s="96"/>
      <c r="FJ244" s="96"/>
      <c r="FK244" s="96"/>
      <c r="FL244" s="96"/>
      <c r="FM244" s="96"/>
      <c r="FN244" s="96"/>
      <c r="FO244" s="96"/>
      <c r="FP244" s="96"/>
      <c r="FQ244" s="96"/>
      <c r="FR244" s="96"/>
      <c r="FS244" s="96"/>
      <c r="FT244" s="96"/>
      <c r="FU244" s="96"/>
      <c r="FV244" s="96"/>
      <c r="FW244" s="96"/>
      <c r="FX244" s="96"/>
      <c r="FY244" s="96"/>
      <c r="FZ244" s="96"/>
      <c r="GA244" s="96"/>
      <c r="GB244" s="96"/>
      <c r="GC244" s="96"/>
      <c r="GD244" s="96"/>
      <c r="GE244" s="96"/>
      <c r="GF244" s="96"/>
      <c r="GG244" s="96"/>
      <c r="GH244" s="96"/>
      <c r="GI244" s="96"/>
      <c r="GJ244" s="96"/>
      <c r="GK244" s="96"/>
      <c r="GL244" s="96"/>
      <c r="GM244" s="96"/>
      <c r="GN244" s="96"/>
      <c r="GO244" s="96"/>
      <c r="GP244" s="96"/>
      <c r="GQ244" s="96"/>
      <c r="GR244" s="96"/>
      <c r="GS244" s="96"/>
      <c r="GT244" s="96"/>
      <c r="GU244" s="96"/>
      <c r="GV244" s="96"/>
      <c r="GW244" s="96"/>
      <c r="GX244" s="96"/>
      <c r="GY244" s="96"/>
      <c r="GZ244" s="96"/>
      <c r="HA244" s="96"/>
      <c r="HB244" s="96"/>
      <c r="HC244" s="96"/>
      <c r="HD244" s="96"/>
      <c r="HE244" s="96"/>
      <c r="HF244" s="96"/>
      <c r="HG244" s="96"/>
      <c r="HH244" s="96"/>
      <c r="HI244" s="96"/>
      <c r="HJ244" s="96"/>
      <c r="HK244" s="96"/>
      <c r="HL244" s="96"/>
      <c r="HM244" s="96"/>
      <c r="HN244" s="96"/>
      <c r="HO244" s="96"/>
      <c r="HP244" s="96"/>
      <c r="HQ244" s="96"/>
      <c r="HR244" s="96"/>
      <c r="HS244" s="96"/>
      <c r="HT244" s="96"/>
      <c r="HU244" s="96"/>
      <c r="HV244" s="96"/>
      <c r="HW244" s="96"/>
      <c r="HX244" s="96"/>
      <c r="HY244" s="96"/>
      <c r="HZ244" s="96"/>
      <c r="IA244" s="96"/>
      <c r="IB244" s="96"/>
      <c r="IC244" s="96"/>
      <c r="ID244" s="96"/>
      <c r="IE244" s="96"/>
      <c r="IF244" s="96"/>
      <c r="IG244" s="96"/>
      <c r="IH244" s="96"/>
      <c r="II244" s="96"/>
      <c r="IJ244" s="96"/>
      <c r="IK244" s="96"/>
      <c r="IL244" s="96"/>
      <c r="IM244" s="96"/>
      <c r="IN244" s="96"/>
      <c r="IO244" s="96"/>
      <c r="IP244" s="96"/>
      <c r="IQ244" s="96"/>
      <c r="IR244" s="96"/>
      <c r="IS244" s="96"/>
      <c r="IT244" s="96"/>
      <c r="IU244" s="96"/>
      <c r="IV244" s="96"/>
    </row>
    <row r="245" customFormat="false" ht="39.8" hidden="false" customHeight="true" outlineLevel="0" collapsed="false">
      <c r="A245" s="67" t="s">
        <v>322</v>
      </c>
      <c r="B245" s="67" t="s">
        <v>323</v>
      </c>
      <c r="C245" s="68"/>
      <c r="D245" s="69"/>
      <c r="E245" s="69"/>
      <c r="F245" s="70" t="n">
        <v>44676</v>
      </c>
      <c r="G245" s="66" t="s">
        <v>60</v>
      </c>
      <c r="H245" s="74" t="n">
        <v>21.7</v>
      </c>
      <c r="I245" s="75" t="s">
        <v>39</v>
      </c>
      <c r="J245" s="76" t="n">
        <v>1.117</v>
      </c>
      <c r="K245" s="74" t="n">
        <v>30.41</v>
      </c>
      <c r="L245" s="75" t="s">
        <v>39</v>
      </c>
      <c r="M245" s="76" t="n">
        <v>10.89</v>
      </c>
      <c r="N245" s="74" t="n">
        <v>1.065</v>
      </c>
      <c r="O245" s="77" t="s">
        <v>39</v>
      </c>
      <c r="P245" s="76" t="n">
        <v>0.2628</v>
      </c>
      <c r="Q245" s="74" t="n">
        <v>9.582</v>
      </c>
      <c r="R245" s="75" t="s">
        <v>39</v>
      </c>
      <c r="S245" s="76" t="n">
        <v>0.8874</v>
      </c>
      <c r="T245" s="74" t="n">
        <v>697.16</v>
      </c>
      <c r="U245" s="75" t="s">
        <v>39</v>
      </c>
      <c r="V245" s="76" t="n">
        <v>41.66</v>
      </c>
      <c r="W245" s="86" t="s">
        <v>324</v>
      </c>
      <c r="X245" s="77"/>
      <c r="Y245" s="76"/>
      <c r="Z245" s="86" t="s">
        <v>325</v>
      </c>
      <c r="AA245" s="77"/>
      <c r="AB245" s="76"/>
      <c r="AC245" s="79"/>
      <c r="AD245" s="79"/>
      <c r="AE245" s="79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96"/>
      <c r="EZ245" s="96"/>
      <c r="FA245" s="96"/>
      <c r="FB245" s="96"/>
      <c r="FC245" s="96"/>
      <c r="FD245" s="96"/>
      <c r="FE245" s="96"/>
      <c r="FF245" s="96"/>
      <c r="FG245" s="96"/>
      <c r="FH245" s="96"/>
      <c r="FI245" s="96"/>
      <c r="FJ245" s="96"/>
      <c r="FK245" s="96"/>
      <c r="FL245" s="96"/>
      <c r="FM245" s="96"/>
      <c r="FN245" s="96"/>
      <c r="FO245" s="96"/>
      <c r="FP245" s="96"/>
      <c r="FQ245" s="96"/>
      <c r="FR245" s="96"/>
      <c r="FS245" s="96"/>
      <c r="FT245" s="96"/>
      <c r="FU245" s="96"/>
      <c r="FV245" s="96"/>
      <c r="FW245" s="96"/>
      <c r="FX245" s="96"/>
      <c r="FY245" s="96"/>
      <c r="FZ245" s="96"/>
      <c r="GA245" s="96"/>
      <c r="GB245" s="96"/>
      <c r="GC245" s="96"/>
      <c r="GD245" s="96"/>
      <c r="GE245" s="96"/>
      <c r="GF245" s="96"/>
      <c r="GG245" s="96"/>
      <c r="GH245" s="96"/>
      <c r="GI245" s="96"/>
      <c r="GJ245" s="96"/>
      <c r="GK245" s="96"/>
      <c r="GL245" s="96"/>
      <c r="GM245" s="96"/>
      <c r="GN245" s="96"/>
      <c r="GO245" s="96"/>
      <c r="GP245" s="96"/>
      <c r="GQ245" s="96"/>
      <c r="GR245" s="96"/>
      <c r="GS245" s="96"/>
      <c r="GT245" s="96"/>
      <c r="GU245" s="96"/>
      <c r="GV245" s="96"/>
      <c r="GW245" s="96"/>
      <c r="GX245" s="96"/>
      <c r="GY245" s="96"/>
      <c r="GZ245" s="96"/>
      <c r="HA245" s="96"/>
      <c r="HB245" s="96"/>
      <c r="HC245" s="96"/>
      <c r="HD245" s="96"/>
      <c r="HE245" s="96"/>
      <c r="HF245" s="96"/>
      <c r="HG245" s="96"/>
      <c r="HH245" s="96"/>
      <c r="HI245" s="96"/>
      <c r="HJ245" s="96"/>
      <c r="HK245" s="96"/>
      <c r="HL245" s="96"/>
      <c r="HM245" s="96"/>
      <c r="HN245" s="96"/>
      <c r="HO245" s="96"/>
      <c r="HP245" s="96"/>
      <c r="HQ245" s="96"/>
      <c r="HR245" s="96"/>
      <c r="HS245" s="96"/>
      <c r="HT245" s="96"/>
      <c r="HU245" s="96"/>
      <c r="HV245" s="96"/>
      <c r="HW245" s="96"/>
      <c r="HX245" s="96"/>
      <c r="HY245" s="96"/>
      <c r="HZ245" s="96"/>
      <c r="IA245" s="96"/>
      <c r="IB245" s="96"/>
      <c r="IC245" s="96"/>
      <c r="ID245" s="96"/>
      <c r="IE245" s="96"/>
      <c r="IF245" s="96"/>
      <c r="IG245" s="96"/>
      <c r="IH245" s="96"/>
      <c r="II245" s="96"/>
      <c r="IJ245" s="96"/>
      <c r="IK245" s="96"/>
      <c r="IL245" s="96"/>
      <c r="IM245" s="96"/>
      <c r="IN245" s="96"/>
      <c r="IO245" s="96"/>
      <c r="IP245" s="96"/>
      <c r="IQ245" s="96"/>
      <c r="IR245" s="96"/>
      <c r="IS245" s="96"/>
      <c r="IT245" s="96"/>
      <c r="IU245" s="96"/>
      <c r="IV245" s="96"/>
    </row>
    <row r="246" customFormat="false" ht="33.15" hidden="false" customHeight="true" outlineLevel="0" collapsed="false">
      <c r="A246" s="67"/>
      <c r="B246" s="67"/>
      <c r="C246" s="67"/>
      <c r="D246" s="67"/>
      <c r="E246" s="67"/>
      <c r="F246" s="70"/>
      <c r="G246" s="66" t="s">
        <v>64</v>
      </c>
      <c r="H246" s="111" t="str">
        <f aca="false">ROUND(H245*81/1000,2)&amp;" ppb"</f>
        <v>1.76 ppb</v>
      </c>
      <c r="I246" s="75" t="s">
        <v>39</v>
      </c>
      <c r="J246" s="112" t="str">
        <f aca="false">ROUND(J245*81/1000,2)&amp;" ppb"</f>
        <v>0.09 ppb</v>
      </c>
      <c r="K246" s="111" t="str">
        <f aca="false">ROUND(K245*81/1000,2)&amp;" ppb"</f>
        <v>2.46 ppb</v>
      </c>
      <c r="L246" s="75" t="s">
        <v>39</v>
      </c>
      <c r="M246" s="112" t="str">
        <f aca="false">ROUND(M245*81/1000,2)&amp;" ppb"</f>
        <v>0.88 ppb</v>
      </c>
      <c r="N246" s="111" t="str">
        <f aca="false">ROUND(N245*1760/1000,2)&amp;" ppb"</f>
        <v>1.87 ppb</v>
      </c>
      <c r="O246" s="75" t="s">
        <v>39</v>
      </c>
      <c r="P246" s="112" t="str">
        <f aca="false">ROUND(P245*1760/1000,2)&amp;" ppb"</f>
        <v>0.46 ppb</v>
      </c>
      <c r="Q246" s="111" t="str">
        <f aca="false">ROUND(Q245*246/1000,2)&amp;" ppb"</f>
        <v>2.36 ppb</v>
      </c>
      <c r="R246" s="75" t="s">
        <v>39</v>
      </c>
      <c r="S246" s="112" t="str">
        <f aca="false">ROUND(S245*246/1000,2)&amp;" ppb"</f>
        <v>0.22 ppb</v>
      </c>
      <c r="T246" s="111" t="str">
        <f aca="false">ROUND(T245*32300/1000000,2)&amp;" ppm"</f>
        <v>22.52 ppm</v>
      </c>
      <c r="U246" s="75" t="s">
        <v>39</v>
      </c>
      <c r="V246" s="112" t="str">
        <f aca="false">ROUND(V245*32300/1000000,2)&amp;" ppm"</f>
        <v>1.35 ppm</v>
      </c>
      <c r="W246" s="81"/>
      <c r="X246" s="75"/>
      <c r="Y246" s="82"/>
      <c r="Z246" s="81"/>
      <c r="AA246" s="75"/>
      <c r="AB246" s="82"/>
      <c r="AC246" s="83"/>
      <c r="AD246" s="75"/>
      <c r="AE246" s="84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  <c r="FF246" s="96"/>
      <c r="FG246" s="96"/>
      <c r="FH246" s="96"/>
      <c r="FI246" s="96"/>
      <c r="FJ246" s="96"/>
      <c r="FK246" s="96"/>
      <c r="FL246" s="96"/>
      <c r="FM246" s="96"/>
      <c r="FN246" s="96"/>
      <c r="FO246" s="96"/>
      <c r="FP246" s="96"/>
      <c r="FQ246" s="96"/>
      <c r="FR246" s="96"/>
      <c r="FS246" s="96"/>
      <c r="FT246" s="96"/>
      <c r="FU246" s="96"/>
      <c r="FV246" s="96"/>
      <c r="FW246" s="96"/>
      <c r="FX246" s="96"/>
      <c r="FY246" s="96"/>
      <c r="FZ246" s="96"/>
      <c r="GA246" s="96"/>
      <c r="GB246" s="96"/>
      <c r="GC246" s="96"/>
      <c r="GD246" s="96"/>
      <c r="GE246" s="96"/>
      <c r="GF246" s="96"/>
      <c r="GG246" s="96"/>
      <c r="GH246" s="96"/>
      <c r="GI246" s="96"/>
      <c r="GJ246" s="96"/>
      <c r="GK246" s="96"/>
      <c r="GL246" s="96"/>
      <c r="GM246" s="96"/>
      <c r="GN246" s="96"/>
      <c r="GO246" s="96"/>
      <c r="GP246" s="96"/>
      <c r="GQ246" s="96"/>
      <c r="GR246" s="96"/>
      <c r="GS246" s="96"/>
      <c r="GT246" s="96"/>
      <c r="GU246" s="96"/>
      <c r="GV246" s="96"/>
      <c r="GW246" s="96"/>
      <c r="GX246" s="96"/>
      <c r="GY246" s="96"/>
      <c r="GZ246" s="96"/>
      <c r="HA246" s="96"/>
      <c r="HB246" s="96"/>
      <c r="HC246" s="96"/>
      <c r="HD246" s="96"/>
      <c r="HE246" s="96"/>
      <c r="HF246" s="96"/>
      <c r="HG246" s="96"/>
      <c r="HH246" s="96"/>
      <c r="HI246" s="96"/>
      <c r="HJ246" s="96"/>
      <c r="HK246" s="96"/>
      <c r="HL246" s="96"/>
      <c r="HM246" s="96"/>
      <c r="HN246" s="96"/>
      <c r="HO246" s="96"/>
      <c r="HP246" s="96"/>
      <c r="HQ246" s="96"/>
      <c r="HR246" s="96"/>
      <c r="HS246" s="96"/>
      <c r="HT246" s="96"/>
      <c r="HU246" s="96"/>
      <c r="HV246" s="96"/>
      <c r="HW246" s="96"/>
      <c r="HX246" s="96"/>
      <c r="HY246" s="96"/>
      <c r="HZ246" s="96"/>
      <c r="IA246" s="96"/>
      <c r="IB246" s="96"/>
      <c r="IC246" s="96"/>
      <c r="ID246" s="96"/>
      <c r="IE246" s="96"/>
      <c r="IF246" s="96"/>
      <c r="IG246" s="96"/>
      <c r="IH246" s="96"/>
      <c r="II246" s="96"/>
      <c r="IJ246" s="96"/>
      <c r="IK246" s="96"/>
      <c r="IL246" s="96"/>
      <c r="IM246" s="96"/>
      <c r="IN246" s="96"/>
      <c r="IO246" s="96"/>
      <c r="IP246" s="96"/>
      <c r="IQ246" s="96"/>
      <c r="IR246" s="96"/>
      <c r="IS246" s="96"/>
      <c r="IT246" s="96"/>
      <c r="IU246" s="96"/>
      <c r="IV246" s="96"/>
    </row>
    <row r="247" customFormat="false" ht="34.3" hidden="false" customHeight="true" outlineLevel="0" collapsed="false">
      <c r="A247" s="67"/>
      <c r="B247" s="67"/>
      <c r="C247" s="85"/>
      <c r="D247" s="67"/>
      <c r="E247" s="67"/>
      <c r="F247" s="70"/>
      <c r="G247" s="66" t="s">
        <v>28</v>
      </c>
      <c r="H247" s="50" t="s">
        <v>40</v>
      </c>
      <c r="I247" s="50"/>
      <c r="J247" s="50"/>
      <c r="K247" s="25"/>
      <c r="L247" s="26" t="s">
        <v>41</v>
      </c>
      <c r="M247" s="27"/>
      <c r="N247" s="51"/>
      <c r="O247" s="26" t="s">
        <v>42</v>
      </c>
      <c r="P247" s="52"/>
      <c r="Q247" s="51"/>
      <c r="R247" s="26" t="s">
        <v>43</v>
      </c>
      <c r="S247" s="52"/>
      <c r="T247" s="50"/>
      <c r="U247" s="50"/>
      <c r="V247" s="50"/>
      <c r="W247" s="28"/>
      <c r="X247" s="26"/>
      <c r="Y247" s="53"/>
      <c r="Z247" s="28"/>
      <c r="AA247" s="26"/>
      <c r="AB247" s="53"/>
      <c r="AC247" s="25"/>
      <c r="AD247" s="26"/>
      <c r="AE247" s="27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96"/>
      <c r="EZ247" s="96"/>
      <c r="FA247" s="96"/>
      <c r="FB247" s="96"/>
      <c r="FC247" s="96"/>
      <c r="FD247" s="96"/>
      <c r="FE247" s="96"/>
      <c r="FF247" s="96"/>
      <c r="FG247" s="96"/>
      <c r="FH247" s="96"/>
      <c r="FI247" s="96"/>
      <c r="FJ247" s="96"/>
      <c r="FK247" s="96"/>
      <c r="FL247" s="96"/>
      <c r="FM247" s="96"/>
      <c r="FN247" s="96"/>
      <c r="FO247" s="96"/>
      <c r="FP247" s="96"/>
      <c r="FQ247" s="96"/>
      <c r="FR247" s="96"/>
      <c r="FS247" s="96"/>
      <c r="FT247" s="96"/>
      <c r="FU247" s="96"/>
      <c r="FV247" s="96"/>
      <c r="FW247" s="96"/>
      <c r="FX247" s="96"/>
      <c r="FY247" s="96"/>
      <c r="FZ247" s="96"/>
      <c r="GA247" s="96"/>
      <c r="GB247" s="96"/>
      <c r="GC247" s="96"/>
      <c r="GD247" s="96"/>
      <c r="GE247" s="96"/>
      <c r="GF247" s="96"/>
      <c r="GG247" s="96"/>
      <c r="GH247" s="96"/>
      <c r="GI247" s="96"/>
      <c r="GJ247" s="96"/>
      <c r="GK247" s="96"/>
      <c r="GL247" s="96"/>
      <c r="GM247" s="96"/>
      <c r="GN247" s="96"/>
      <c r="GO247" s="96"/>
      <c r="GP247" s="96"/>
      <c r="GQ247" s="96"/>
      <c r="GR247" s="96"/>
      <c r="GS247" s="96"/>
      <c r="GT247" s="96"/>
      <c r="GU247" s="96"/>
      <c r="GV247" s="96"/>
      <c r="GW247" s="96"/>
      <c r="GX247" s="96"/>
      <c r="GY247" s="96"/>
      <c r="GZ247" s="96"/>
      <c r="HA247" s="96"/>
      <c r="HB247" s="96"/>
      <c r="HC247" s="96"/>
      <c r="HD247" s="96"/>
      <c r="HE247" s="96"/>
      <c r="HF247" s="96"/>
      <c r="HG247" s="96"/>
      <c r="HH247" s="96"/>
      <c r="HI247" s="96"/>
      <c r="HJ247" s="96"/>
      <c r="HK247" s="96"/>
      <c r="HL247" s="96"/>
      <c r="HM247" s="96"/>
      <c r="HN247" s="96"/>
      <c r="HO247" s="96"/>
      <c r="HP247" s="96"/>
      <c r="HQ247" s="96"/>
      <c r="HR247" s="96"/>
      <c r="HS247" s="96"/>
      <c r="HT247" s="96"/>
      <c r="HU247" s="96"/>
      <c r="HV247" s="96"/>
      <c r="HW247" s="96"/>
      <c r="HX247" s="96"/>
      <c r="HY247" s="96"/>
      <c r="HZ247" s="96"/>
      <c r="IA247" s="96"/>
      <c r="IB247" s="96"/>
      <c r="IC247" s="96"/>
      <c r="ID247" s="96"/>
      <c r="IE247" s="96"/>
      <c r="IF247" s="96"/>
      <c r="IG247" s="96"/>
      <c r="IH247" s="96"/>
      <c r="II247" s="96"/>
      <c r="IJ247" s="96"/>
      <c r="IK247" s="96"/>
      <c r="IL247" s="96"/>
      <c r="IM247" s="96"/>
      <c r="IN247" s="96"/>
      <c r="IO247" s="96"/>
      <c r="IP247" s="96"/>
      <c r="IQ247" s="96"/>
      <c r="IR247" s="96"/>
      <c r="IS247" s="96"/>
      <c r="IT247" s="96"/>
      <c r="IU247" s="96"/>
      <c r="IV247" s="96"/>
    </row>
    <row r="248" customFormat="false" ht="34.3" hidden="false" customHeight="true" outlineLevel="0" collapsed="false">
      <c r="A248" s="67"/>
      <c r="B248" s="67"/>
      <c r="C248" s="85"/>
      <c r="D248" s="67"/>
      <c r="E248" s="67"/>
      <c r="F248" s="70"/>
      <c r="G248" s="66" t="s">
        <v>60</v>
      </c>
      <c r="H248" s="144" t="n">
        <v>371.69</v>
      </c>
      <c r="I248" s="131" t="s">
        <v>39</v>
      </c>
      <c r="J248" s="116" t="n">
        <v>318.2</v>
      </c>
      <c r="K248" s="86" t="s">
        <v>326</v>
      </c>
      <c r="L248" s="77"/>
      <c r="M248" s="76"/>
      <c r="N248" s="86" t="s">
        <v>327</v>
      </c>
      <c r="O248" s="77"/>
      <c r="P248" s="76"/>
      <c r="Q248" s="74" t="n">
        <v>12.57</v>
      </c>
      <c r="R248" s="77" t="s">
        <v>39</v>
      </c>
      <c r="S248" s="76" t="n">
        <v>1.544</v>
      </c>
      <c r="T248" s="114"/>
      <c r="U248" s="115"/>
      <c r="V248" s="122"/>
      <c r="W248" s="81"/>
      <c r="X248" s="75"/>
      <c r="Y248" s="82"/>
      <c r="Z248" s="81"/>
      <c r="AA248" s="75"/>
      <c r="AB248" s="82"/>
      <c r="AC248" s="83"/>
      <c r="AD248" s="75"/>
      <c r="AE248" s="84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96"/>
      <c r="FU248" s="96"/>
      <c r="FV248" s="96"/>
      <c r="FW248" s="96"/>
      <c r="FX248" s="96"/>
      <c r="FY248" s="96"/>
      <c r="FZ248" s="96"/>
      <c r="GA248" s="96"/>
      <c r="GB248" s="96"/>
      <c r="GC248" s="96"/>
      <c r="GD248" s="96"/>
      <c r="GE248" s="96"/>
      <c r="GF248" s="96"/>
      <c r="GG248" s="96"/>
      <c r="GH248" s="96"/>
      <c r="GI248" s="96"/>
      <c r="GJ248" s="96"/>
      <c r="GK248" s="96"/>
      <c r="GL248" s="96"/>
      <c r="GM248" s="96"/>
      <c r="GN248" s="96"/>
      <c r="GO248" s="96"/>
      <c r="GP248" s="96"/>
      <c r="GQ248" s="96"/>
      <c r="GR248" s="96"/>
      <c r="GS248" s="96"/>
      <c r="GT248" s="96"/>
      <c r="GU248" s="96"/>
      <c r="GV248" s="96"/>
      <c r="GW248" s="96"/>
      <c r="GX248" s="96"/>
      <c r="GY248" s="96"/>
      <c r="GZ248" s="96"/>
      <c r="HA248" s="96"/>
      <c r="HB248" s="96"/>
      <c r="HC248" s="96"/>
      <c r="HD248" s="96"/>
      <c r="HE248" s="96"/>
      <c r="HF248" s="96"/>
      <c r="HG248" s="96"/>
      <c r="HH248" s="96"/>
      <c r="HI248" s="96"/>
      <c r="HJ248" s="96"/>
      <c r="HK248" s="96"/>
      <c r="HL248" s="96"/>
      <c r="HM248" s="96"/>
      <c r="HN248" s="96"/>
      <c r="HO248" s="96"/>
      <c r="HP248" s="96"/>
      <c r="HQ248" s="96"/>
      <c r="HR248" s="96"/>
      <c r="HS248" s="96"/>
      <c r="HT248" s="96"/>
      <c r="HU248" s="96"/>
      <c r="HV248" s="96"/>
      <c r="HW248" s="96"/>
      <c r="HX248" s="96"/>
      <c r="HY248" s="96"/>
      <c r="HZ248" s="96"/>
      <c r="IA248" s="96"/>
      <c r="IB248" s="96"/>
      <c r="IC248" s="96"/>
      <c r="ID248" s="96"/>
      <c r="IE248" s="96"/>
      <c r="IF248" s="96"/>
      <c r="IG248" s="96"/>
      <c r="IH248" s="96"/>
      <c r="II248" s="96"/>
      <c r="IJ248" s="96"/>
      <c r="IK248" s="96"/>
      <c r="IL248" s="96"/>
      <c r="IM248" s="96"/>
      <c r="IN248" s="96"/>
      <c r="IO248" s="96"/>
      <c r="IP248" s="96"/>
      <c r="IQ248" s="96"/>
      <c r="IR248" s="96"/>
      <c r="IS248" s="96"/>
      <c r="IT248" s="96"/>
      <c r="IU248" s="96"/>
      <c r="IV248" s="96"/>
    </row>
    <row r="249" customFormat="false" ht="34.3" hidden="false" customHeight="true" outlineLevel="0" collapsed="false">
      <c r="A249" s="87"/>
      <c r="B249" s="87"/>
      <c r="C249" s="88"/>
      <c r="D249" s="87"/>
      <c r="E249" s="87"/>
      <c r="F249" s="89"/>
      <c r="G249" s="66" t="s">
        <v>64</v>
      </c>
      <c r="H249" s="111" t="str">
        <f aca="false">ROUND(H248*81/1000,2)&amp;" ppb"</f>
        <v>30.11 ppb</v>
      </c>
      <c r="I249" s="75" t="s">
        <v>39</v>
      </c>
      <c r="J249" s="112" t="str">
        <f aca="false">ROUND(J248*81/1000,2)&amp;" ppb"</f>
        <v>25.77 ppb</v>
      </c>
      <c r="K249" s="90"/>
      <c r="L249" s="77"/>
      <c r="M249" s="91"/>
      <c r="N249" s="71"/>
      <c r="O249" s="75"/>
      <c r="P249" s="73"/>
      <c r="Q249" s="111" t="str">
        <f aca="false">ROUND(Q248*246/1000,2)&amp;" ppb"</f>
        <v>3.09 ppb</v>
      </c>
      <c r="R249" s="75" t="s">
        <v>39</v>
      </c>
      <c r="S249" s="112" t="str">
        <f aca="false">ROUND(S248*246/1000,2)&amp;" ppb"</f>
        <v>0.38 ppb</v>
      </c>
      <c r="T249" s="111"/>
      <c r="U249" s="75"/>
      <c r="V249" s="112"/>
      <c r="W249" s="81"/>
      <c r="X249" s="75"/>
      <c r="Y249" s="82"/>
      <c r="Z249" s="81"/>
      <c r="AA249" s="75"/>
      <c r="AB249" s="82"/>
      <c r="AC249" s="83"/>
      <c r="AD249" s="75"/>
      <c r="AE249" s="84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  <c r="FF249" s="96"/>
      <c r="FG249" s="96"/>
      <c r="FH249" s="96"/>
      <c r="FI249" s="96"/>
      <c r="FJ249" s="96"/>
      <c r="FK249" s="96"/>
      <c r="FL249" s="96"/>
      <c r="FM249" s="96"/>
      <c r="FN249" s="96"/>
      <c r="FO249" s="96"/>
      <c r="FP249" s="96"/>
      <c r="FQ249" s="96"/>
      <c r="FR249" s="96"/>
      <c r="FS249" s="96"/>
      <c r="FT249" s="96"/>
      <c r="FU249" s="96"/>
      <c r="FV249" s="96"/>
      <c r="FW249" s="96"/>
      <c r="FX249" s="96"/>
      <c r="FY249" s="96"/>
      <c r="FZ249" s="96"/>
      <c r="GA249" s="96"/>
      <c r="GB249" s="96"/>
      <c r="GC249" s="96"/>
      <c r="GD249" s="96"/>
      <c r="GE249" s="96"/>
      <c r="GF249" s="96"/>
      <c r="GG249" s="96"/>
      <c r="GH249" s="96"/>
      <c r="GI249" s="96"/>
      <c r="GJ249" s="96"/>
      <c r="GK249" s="96"/>
      <c r="GL249" s="96"/>
      <c r="GM249" s="96"/>
      <c r="GN249" s="96"/>
      <c r="GO249" s="96"/>
      <c r="GP249" s="96"/>
      <c r="GQ249" s="96"/>
      <c r="GR249" s="96"/>
      <c r="GS249" s="96"/>
      <c r="GT249" s="96"/>
      <c r="GU249" s="96"/>
      <c r="GV249" s="96"/>
      <c r="GW249" s="96"/>
      <c r="GX249" s="96"/>
      <c r="GY249" s="96"/>
      <c r="GZ249" s="96"/>
      <c r="HA249" s="96"/>
      <c r="HB249" s="96"/>
      <c r="HC249" s="96"/>
      <c r="HD249" s="96"/>
      <c r="HE249" s="96"/>
      <c r="HF249" s="96"/>
      <c r="HG249" s="96"/>
      <c r="HH249" s="96"/>
      <c r="HI249" s="96"/>
      <c r="HJ249" s="96"/>
      <c r="HK249" s="96"/>
      <c r="HL249" s="96"/>
      <c r="HM249" s="96"/>
      <c r="HN249" s="96"/>
      <c r="HO249" s="96"/>
      <c r="HP249" s="96"/>
      <c r="HQ249" s="96"/>
      <c r="HR249" s="96"/>
      <c r="HS249" s="96"/>
      <c r="HT249" s="96"/>
      <c r="HU249" s="96"/>
      <c r="HV249" s="96"/>
      <c r="HW249" s="96"/>
      <c r="HX249" s="96"/>
      <c r="HY249" s="96"/>
      <c r="HZ249" s="96"/>
      <c r="IA249" s="96"/>
      <c r="IB249" s="96"/>
      <c r="IC249" s="96"/>
      <c r="ID249" s="96"/>
      <c r="IE249" s="96"/>
      <c r="IF249" s="96"/>
      <c r="IG249" s="96"/>
      <c r="IH249" s="96"/>
      <c r="II249" s="96"/>
      <c r="IJ249" s="96"/>
      <c r="IK249" s="96"/>
      <c r="IL249" s="96"/>
      <c r="IM249" s="96"/>
      <c r="IN249" s="96"/>
      <c r="IO249" s="96"/>
      <c r="IP249" s="96"/>
      <c r="IQ249" s="96"/>
      <c r="IR249" s="96"/>
      <c r="IS249" s="96"/>
      <c r="IT249" s="96"/>
      <c r="IU249" s="96"/>
      <c r="IV249" s="96"/>
    </row>
    <row r="250" customFormat="false" ht="42.4" hidden="false" customHeight="true" outlineLevel="0" collapsed="false">
      <c r="A250" s="97" t="s">
        <v>328</v>
      </c>
      <c r="B250" s="21" t="s">
        <v>329</v>
      </c>
      <c r="C250" s="98" t="s">
        <v>330</v>
      </c>
      <c r="D250" s="22" t="n">
        <v>13.693</v>
      </c>
      <c r="E250" s="99" t="n">
        <v>220517</v>
      </c>
      <c r="F250" s="23" t="n">
        <v>44698</v>
      </c>
      <c r="G250" s="24" t="s">
        <v>28</v>
      </c>
      <c r="H250" s="25"/>
      <c r="I250" s="26" t="s">
        <v>29</v>
      </c>
      <c r="J250" s="27"/>
      <c r="K250" s="25"/>
      <c r="L250" s="26" t="s">
        <v>30</v>
      </c>
      <c r="M250" s="27"/>
      <c r="N250" s="25"/>
      <c r="O250" s="26" t="s">
        <v>31</v>
      </c>
      <c r="P250" s="27"/>
      <c r="Q250" s="25"/>
      <c r="R250" s="26" t="s">
        <v>32</v>
      </c>
      <c r="S250" s="27"/>
      <c r="T250" s="28"/>
      <c r="U250" s="26" t="s">
        <v>33</v>
      </c>
      <c r="V250" s="27"/>
      <c r="W250" s="25"/>
      <c r="X250" s="26" t="s">
        <v>34</v>
      </c>
      <c r="Y250" s="27"/>
      <c r="Z250" s="25"/>
      <c r="AA250" s="26" t="s">
        <v>35</v>
      </c>
      <c r="AB250" s="27"/>
      <c r="AC250" s="32" t="s">
        <v>36</v>
      </c>
      <c r="AD250" s="32"/>
      <c r="AE250" s="32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  <c r="FF250" s="96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96"/>
      <c r="FR250" s="96"/>
      <c r="FS250" s="96"/>
      <c r="FT250" s="96"/>
      <c r="FU250" s="96"/>
      <c r="FV250" s="96"/>
      <c r="FW250" s="96"/>
      <c r="FX250" s="96"/>
      <c r="FY250" s="96"/>
      <c r="FZ250" s="96"/>
      <c r="GA250" s="96"/>
      <c r="GB250" s="96"/>
      <c r="GC250" s="96"/>
      <c r="GD250" s="96"/>
      <c r="GE250" s="96"/>
      <c r="GF250" s="96"/>
      <c r="GG250" s="96"/>
      <c r="GH250" s="96"/>
      <c r="GI250" s="96"/>
      <c r="GJ250" s="96"/>
      <c r="GK250" s="96"/>
      <c r="GL250" s="96"/>
      <c r="GM250" s="96"/>
      <c r="GN250" s="96"/>
      <c r="GO250" s="96"/>
      <c r="GP250" s="96"/>
      <c r="GQ250" s="96"/>
      <c r="GR250" s="96"/>
      <c r="GS250" s="96"/>
      <c r="GT250" s="96"/>
      <c r="GU250" s="96"/>
      <c r="GV250" s="96"/>
      <c r="GW250" s="96"/>
      <c r="GX250" s="96"/>
      <c r="GY250" s="96"/>
      <c r="GZ250" s="96"/>
      <c r="HA250" s="96"/>
      <c r="HB250" s="96"/>
      <c r="HC250" s="96"/>
      <c r="HD250" s="96"/>
      <c r="HE250" s="96"/>
      <c r="HF250" s="96"/>
      <c r="HG250" s="96"/>
      <c r="HH250" s="96"/>
      <c r="HI250" s="96"/>
      <c r="HJ250" s="96"/>
      <c r="HK250" s="96"/>
      <c r="HL250" s="96"/>
      <c r="HM250" s="96"/>
      <c r="HN250" s="96"/>
      <c r="HO250" s="96"/>
      <c r="HP250" s="96"/>
      <c r="HQ250" s="96"/>
      <c r="HR250" s="96"/>
      <c r="HS250" s="96"/>
      <c r="HT250" s="96"/>
      <c r="HU250" s="96"/>
      <c r="HV250" s="96"/>
      <c r="HW250" s="96"/>
      <c r="HX250" s="96"/>
      <c r="HY250" s="96"/>
      <c r="HZ250" s="96"/>
      <c r="IA250" s="96"/>
      <c r="IB250" s="96"/>
      <c r="IC250" s="96"/>
      <c r="ID250" s="96"/>
      <c r="IE250" s="96"/>
      <c r="IF250" s="96"/>
      <c r="IG250" s="96"/>
      <c r="IH250" s="96"/>
      <c r="II250" s="96"/>
      <c r="IJ250" s="96"/>
      <c r="IK250" s="96"/>
      <c r="IL250" s="96"/>
      <c r="IM250" s="96"/>
      <c r="IN250" s="96"/>
      <c r="IO250" s="96"/>
      <c r="IP250" s="96"/>
      <c r="IQ250" s="96"/>
      <c r="IR250" s="96"/>
      <c r="IS250" s="96"/>
      <c r="IT250" s="96"/>
      <c r="IU250" s="96"/>
      <c r="IV250" s="96"/>
    </row>
    <row r="251" customFormat="false" ht="39.8" hidden="false" customHeight="true" outlineLevel="0" collapsed="false">
      <c r="A251" s="33" t="s">
        <v>331</v>
      </c>
      <c r="B251" s="33"/>
      <c r="C251" s="34"/>
      <c r="D251" s="35"/>
      <c r="E251" s="35"/>
      <c r="F251" s="36" t="n">
        <v>44712</v>
      </c>
      <c r="G251" s="24" t="s">
        <v>60</v>
      </c>
      <c r="H251" s="40" t="n">
        <v>2.387</v>
      </c>
      <c r="I251" s="41" t="s">
        <v>39</v>
      </c>
      <c r="J251" s="42" t="n">
        <v>0.3861</v>
      </c>
      <c r="K251" s="55" t="s">
        <v>332</v>
      </c>
      <c r="L251" s="41"/>
      <c r="M251" s="42"/>
      <c r="N251" s="40" t="n">
        <v>0.2243</v>
      </c>
      <c r="O251" s="100" t="s">
        <v>39</v>
      </c>
      <c r="P251" s="42" t="n">
        <v>0.1324</v>
      </c>
      <c r="Q251" s="55" t="s">
        <v>72</v>
      </c>
      <c r="R251" s="41"/>
      <c r="S251" s="42"/>
      <c r="T251" s="40" t="n">
        <v>48.78</v>
      </c>
      <c r="U251" s="41" t="s">
        <v>39</v>
      </c>
      <c r="V251" s="42" t="n">
        <v>5.803</v>
      </c>
      <c r="W251" s="55" t="s">
        <v>333</v>
      </c>
      <c r="X251" s="56"/>
      <c r="Y251" s="42"/>
      <c r="Z251" s="55" t="s">
        <v>79</v>
      </c>
      <c r="AA251" s="56"/>
      <c r="AB251" s="42"/>
      <c r="AC251" s="43"/>
      <c r="AD251" s="43"/>
      <c r="AE251" s="43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  <c r="FF251" s="96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96"/>
      <c r="FR251" s="96"/>
      <c r="FS251" s="96"/>
      <c r="FT251" s="96"/>
      <c r="FU251" s="96"/>
      <c r="FV251" s="96"/>
      <c r="FW251" s="96"/>
      <c r="FX251" s="96"/>
      <c r="FY251" s="96"/>
      <c r="FZ251" s="96"/>
      <c r="GA251" s="96"/>
      <c r="GB251" s="96"/>
      <c r="GC251" s="96"/>
      <c r="GD251" s="96"/>
      <c r="GE251" s="96"/>
      <c r="GF251" s="96"/>
      <c r="GG251" s="96"/>
      <c r="GH251" s="96"/>
      <c r="GI251" s="96"/>
      <c r="GJ251" s="96"/>
      <c r="GK251" s="96"/>
      <c r="GL251" s="96"/>
      <c r="GM251" s="96"/>
      <c r="GN251" s="96"/>
      <c r="GO251" s="96"/>
      <c r="GP251" s="96"/>
      <c r="GQ251" s="96"/>
      <c r="GR251" s="96"/>
      <c r="GS251" s="96"/>
      <c r="GT251" s="96"/>
      <c r="GU251" s="96"/>
      <c r="GV251" s="96"/>
      <c r="GW251" s="96"/>
      <c r="GX251" s="96"/>
      <c r="GY251" s="96"/>
      <c r="GZ251" s="96"/>
      <c r="HA251" s="96"/>
      <c r="HB251" s="96"/>
      <c r="HC251" s="96"/>
      <c r="HD251" s="96"/>
      <c r="HE251" s="96"/>
      <c r="HF251" s="96"/>
      <c r="HG251" s="96"/>
      <c r="HH251" s="96"/>
      <c r="HI251" s="96"/>
      <c r="HJ251" s="96"/>
      <c r="HK251" s="96"/>
      <c r="HL251" s="96"/>
      <c r="HM251" s="96"/>
      <c r="HN251" s="96"/>
      <c r="HO251" s="96"/>
      <c r="HP251" s="96"/>
      <c r="HQ251" s="96"/>
      <c r="HR251" s="96"/>
      <c r="HS251" s="96"/>
      <c r="HT251" s="96"/>
      <c r="HU251" s="96"/>
      <c r="HV251" s="96"/>
      <c r="HW251" s="96"/>
      <c r="HX251" s="96"/>
      <c r="HY251" s="96"/>
      <c r="HZ251" s="96"/>
      <c r="IA251" s="96"/>
      <c r="IB251" s="96"/>
      <c r="IC251" s="96"/>
      <c r="ID251" s="96"/>
      <c r="IE251" s="96"/>
      <c r="IF251" s="96"/>
      <c r="IG251" s="96"/>
      <c r="IH251" s="96"/>
      <c r="II251" s="96"/>
      <c r="IJ251" s="96"/>
      <c r="IK251" s="96"/>
      <c r="IL251" s="96"/>
      <c r="IM251" s="96"/>
      <c r="IN251" s="96"/>
      <c r="IO251" s="96"/>
      <c r="IP251" s="96"/>
      <c r="IQ251" s="96"/>
      <c r="IR251" s="96"/>
      <c r="IS251" s="96"/>
      <c r="IT251" s="96"/>
      <c r="IU251" s="96"/>
      <c r="IV251" s="96"/>
    </row>
    <row r="252" customFormat="false" ht="33.15" hidden="false" customHeight="true" outlineLevel="0" collapsed="false">
      <c r="A252" s="33"/>
      <c r="B252" s="33"/>
      <c r="C252" s="33"/>
      <c r="D252" s="33"/>
      <c r="E252" s="33"/>
      <c r="F252" s="36"/>
      <c r="G252" s="24" t="s">
        <v>64</v>
      </c>
      <c r="H252" s="101" t="str">
        <f aca="false">ROUND(H251*81/1000,2)&amp;" ppb"</f>
        <v>0.19 ppb</v>
      </c>
      <c r="I252" s="41" t="s">
        <v>39</v>
      </c>
      <c r="J252" s="102" t="str">
        <f aca="false">ROUND(J251*81/1000,2)&amp;" ppb"</f>
        <v>0.03 ppb</v>
      </c>
      <c r="K252" s="101" t="str">
        <f aca="false">"&lt;"&amp;ROUND(RIGHT(K251,LEN(K251)-1)*81/1000,2)&amp;" ppb"</f>
        <v>&lt;0.43 ppb</v>
      </c>
      <c r="L252" s="41"/>
      <c r="M252" s="102"/>
      <c r="N252" s="101" t="str">
        <f aca="false">ROUND(N251*1760/1000,2)&amp;" ppb"</f>
        <v>0.39 ppb</v>
      </c>
      <c r="O252" s="41" t="s">
        <v>39</v>
      </c>
      <c r="P252" s="102" t="str">
        <f aca="false">ROUND(P251*1760/1000,2)&amp;" ppb"</f>
        <v>0.23 ppb</v>
      </c>
      <c r="Q252" s="101" t="str">
        <f aca="false">"&lt;"&amp;ROUND(RIGHT(Q251,LEN(Q251)-1)*246/1,2)&amp;" ppt"</f>
        <v>&lt;83.64 ppt</v>
      </c>
      <c r="R252" s="41"/>
      <c r="S252" s="46"/>
      <c r="T252" s="101" t="str">
        <f aca="false">ROUND(T251*32300/1000000,2)&amp;" ppm"</f>
        <v>1.58 ppm</v>
      </c>
      <c r="U252" s="41" t="s">
        <v>39</v>
      </c>
      <c r="V252" s="102" t="str">
        <f aca="false">ROUND(V251*32300/1000000,2)&amp;" ppm"</f>
        <v>0.19 ppm</v>
      </c>
      <c r="W252" s="45"/>
      <c r="X252" s="41"/>
      <c r="Y252" s="46"/>
      <c r="Z252" s="45"/>
      <c r="AA252" s="41"/>
      <c r="AB252" s="46"/>
      <c r="AC252" s="47"/>
      <c r="AD252" s="41"/>
      <c r="AE252" s="48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96"/>
      <c r="FU252" s="96"/>
      <c r="FV252" s="96"/>
      <c r="FW252" s="96"/>
      <c r="FX252" s="96"/>
      <c r="FY252" s="96"/>
      <c r="FZ252" s="96"/>
      <c r="GA252" s="96"/>
      <c r="GB252" s="96"/>
      <c r="GC252" s="96"/>
      <c r="GD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  <c r="GQ252" s="96"/>
      <c r="GR252" s="96"/>
      <c r="GS252" s="96"/>
      <c r="GT252" s="96"/>
      <c r="GU252" s="96"/>
      <c r="GV252" s="96"/>
      <c r="GW252" s="96"/>
      <c r="GX252" s="96"/>
      <c r="GY252" s="96"/>
      <c r="GZ252" s="96"/>
      <c r="HA252" s="96"/>
      <c r="HB252" s="96"/>
      <c r="HC252" s="96"/>
      <c r="HD252" s="96"/>
      <c r="HE252" s="96"/>
      <c r="HF252" s="96"/>
      <c r="HG252" s="96"/>
      <c r="HH252" s="96"/>
      <c r="HI252" s="96"/>
      <c r="HJ252" s="96"/>
      <c r="HK252" s="96"/>
      <c r="HL252" s="96"/>
      <c r="HM252" s="96"/>
      <c r="HN252" s="96"/>
      <c r="HO252" s="96"/>
      <c r="HP252" s="96"/>
      <c r="HQ252" s="96"/>
      <c r="HR252" s="96"/>
      <c r="HS252" s="96"/>
      <c r="HT252" s="96"/>
      <c r="HU252" s="96"/>
      <c r="HV252" s="96"/>
      <c r="HW252" s="96"/>
      <c r="HX252" s="96"/>
      <c r="HY252" s="96"/>
      <c r="HZ252" s="96"/>
      <c r="IA252" s="96"/>
      <c r="IB252" s="96"/>
      <c r="IC252" s="96"/>
      <c r="ID252" s="96"/>
      <c r="IE252" s="96"/>
      <c r="IF252" s="96"/>
      <c r="IG252" s="96"/>
      <c r="IH252" s="96"/>
      <c r="II252" s="96"/>
      <c r="IJ252" s="96"/>
      <c r="IK252" s="96"/>
      <c r="IL252" s="96"/>
      <c r="IM252" s="96"/>
      <c r="IN252" s="96"/>
      <c r="IO252" s="96"/>
      <c r="IP252" s="96"/>
      <c r="IQ252" s="96"/>
      <c r="IR252" s="96"/>
      <c r="IS252" s="96"/>
      <c r="IT252" s="96"/>
      <c r="IU252" s="96"/>
      <c r="IV252" s="96"/>
    </row>
    <row r="253" customFormat="false" ht="34.3" hidden="false" customHeight="true" outlineLevel="0" collapsed="false">
      <c r="A253" s="33"/>
      <c r="B253" s="33"/>
      <c r="C253" s="49"/>
      <c r="D253" s="33"/>
      <c r="E253" s="33"/>
      <c r="F253" s="36"/>
      <c r="G253" s="24" t="s">
        <v>28</v>
      </c>
      <c r="H253" s="50" t="s">
        <v>40</v>
      </c>
      <c r="I253" s="50"/>
      <c r="J253" s="50"/>
      <c r="K253" s="25"/>
      <c r="L253" s="26" t="s">
        <v>41</v>
      </c>
      <c r="M253" s="27"/>
      <c r="N253" s="51"/>
      <c r="O253" s="26" t="s">
        <v>42</v>
      </c>
      <c r="P253" s="52"/>
      <c r="Q253" s="51"/>
      <c r="R253" s="26" t="s">
        <v>43</v>
      </c>
      <c r="S253" s="52"/>
      <c r="T253" s="50"/>
      <c r="U253" s="50"/>
      <c r="V253" s="50"/>
      <c r="W253" s="28"/>
      <c r="X253" s="26"/>
      <c r="Y253" s="53"/>
      <c r="Z253" s="28"/>
      <c r="AA253" s="26"/>
      <c r="AB253" s="53"/>
      <c r="AC253" s="25"/>
      <c r="AD253" s="26"/>
      <c r="AE253" s="27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96"/>
      <c r="GC253" s="96"/>
      <c r="GD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  <c r="GQ253" s="96"/>
      <c r="GR253" s="96"/>
      <c r="GS253" s="96"/>
      <c r="GT253" s="96"/>
      <c r="GU253" s="96"/>
      <c r="GV253" s="96"/>
      <c r="GW253" s="96"/>
      <c r="GX253" s="96"/>
      <c r="GY253" s="96"/>
      <c r="GZ253" s="96"/>
      <c r="HA253" s="96"/>
      <c r="HB253" s="96"/>
      <c r="HC253" s="96"/>
      <c r="HD253" s="96"/>
      <c r="HE253" s="96"/>
      <c r="HF253" s="96"/>
      <c r="HG253" s="96"/>
      <c r="HH253" s="96"/>
      <c r="HI253" s="96"/>
      <c r="HJ253" s="96"/>
      <c r="HK253" s="96"/>
      <c r="HL253" s="96"/>
      <c r="HM253" s="96"/>
      <c r="HN253" s="96"/>
      <c r="HO253" s="96"/>
      <c r="HP253" s="96"/>
      <c r="HQ253" s="96"/>
      <c r="HR253" s="96"/>
      <c r="HS253" s="96"/>
      <c r="HT253" s="96"/>
      <c r="HU253" s="96"/>
      <c r="HV253" s="96"/>
      <c r="HW253" s="96"/>
      <c r="HX253" s="96"/>
      <c r="HY253" s="96"/>
      <c r="HZ253" s="96"/>
      <c r="IA253" s="96"/>
      <c r="IB253" s="96"/>
      <c r="IC253" s="96"/>
      <c r="ID253" s="96"/>
      <c r="IE253" s="96"/>
      <c r="IF253" s="96"/>
      <c r="IG253" s="96"/>
      <c r="IH253" s="96"/>
      <c r="II253" s="96"/>
      <c r="IJ253" s="96"/>
      <c r="IK253" s="96"/>
      <c r="IL253" s="96"/>
      <c r="IM253" s="96"/>
      <c r="IN253" s="96"/>
      <c r="IO253" s="96"/>
      <c r="IP253" s="96"/>
      <c r="IQ253" s="96"/>
      <c r="IR253" s="96"/>
      <c r="IS253" s="96"/>
      <c r="IT253" s="96"/>
      <c r="IU253" s="96"/>
      <c r="IV253" s="96"/>
    </row>
    <row r="254" customFormat="false" ht="34.3" hidden="false" customHeight="true" outlineLevel="0" collapsed="false">
      <c r="A254" s="33"/>
      <c r="B254" s="33"/>
      <c r="C254" s="49"/>
      <c r="D254" s="33"/>
      <c r="E254" s="33"/>
      <c r="F254" s="36"/>
      <c r="G254" s="24" t="s">
        <v>60</v>
      </c>
      <c r="H254" s="143" t="n">
        <v>109.27</v>
      </c>
      <c r="I254" s="120" t="s">
        <v>39</v>
      </c>
      <c r="J254" s="142" t="n">
        <v>246.2</v>
      </c>
      <c r="K254" s="55" t="s">
        <v>318</v>
      </c>
      <c r="L254" s="56"/>
      <c r="M254" s="42"/>
      <c r="N254" s="54" t="s">
        <v>334</v>
      </c>
      <c r="O254" s="41"/>
      <c r="P254" s="39"/>
      <c r="Q254" s="40" t="n">
        <v>1.444</v>
      </c>
      <c r="R254" s="100" t="s">
        <v>39</v>
      </c>
      <c r="S254" s="42" t="n">
        <v>0.6532</v>
      </c>
      <c r="T254" s="103"/>
      <c r="U254" s="104"/>
      <c r="V254" s="105"/>
      <c r="W254" s="45"/>
      <c r="X254" s="41"/>
      <c r="Y254" s="46"/>
      <c r="Z254" s="45"/>
      <c r="AA254" s="41"/>
      <c r="AB254" s="46"/>
      <c r="AC254" s="47"/>
      <c r="AD254" s="41"/>
      <c r="AE254" s="48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  <c r="FF254" s="96"/>
      <c r="FG254" s="96"/>
      <c r="FH254" s="96"/>
      <c r="FI254" s="96"/>
      <c r="FJ254" s="96"/>
      <c r="FK254" s="96"/>
      <c r="FL254" s="96"/>
      <c r="FM254" s="96"/>
      <c r="FN254" s="96"/>
      <c r="FO254" s="96"/>
      <c r="FP254" s="96"/>
      <c r="FQ254" s="96"/>
      <c r="FR254" s="96"/>
      <c r="FS254" s="96"/>
      <c r="FT254" s="96"/>
      <c r="FU254" s="96"/>
      <c r="FV254" s="96"/>
      <c r="FW254" s="96"/>
      <c r="FX254" s="96"/>
      <c r="FY254" s="96"/>
      <c r="FZ254" s="96"/>
      <c r="GA254" s="96"/>
      <c r="GB254" s="96"/>
      <c r="GC254" s="96"/>
      <c r="GD254" s="96"/>
      <c r="GE254" s="96"/>
      <c r="GF254" s="96"/>
      <c r="GG254" s="96"/>
      <c r="GH254" s="96"/>
      <c r="GI254" s="96"/>
      <c r="GJ254" s="96"/>
      <c r="GK254" s="96"/>
      <c r="GL254" s="96"/>
      <c r="GM254" s="96"/>
      <c r="GN254" s="96"/>
      <c r="GO254" s="96"/>
      <c r="GP254" s="96"/>
      <c r="GQ254" s="96"/>
      <c r="GR254" s="96"/>
      <c r="GS254" s="96"/>
      <c r="GT254" s="96"/>
      <c r="GU254" s="96"/>
      <c r="GV254" s="96"/>
      <c r="GW254" s="96"/>
      <c r="GX254" s="96"/>
      <c r="GY254" s="96"/>
      <c r="GZ254" s="96"/>
      <c r="HA254" s="96"/>
      <c r="HB254" s="96"/>
      <c r="HC254" s="96"/>
      <c r="HD254" s="96"/>
      <c r="HE254" s="96"/>
      <c r="HF254" s="96"/>
      <c r="HG254" s="96"/>
      <c r="HH254" s="96"/>
      <c r="HI254" s="96"/>
      <c r="HJ254" s="96"/>
      <c r="HK254" s="96"/>
      <c r="HL254" s="96"/>
      <c r="HM254" s="96"/>
      <c r="HN254" s="96"/>
      <c r="HO254" s="96"/>
      <c r="HP254" s="96"/>
      <c r="HQ254" s="96"/>
      <c r="HR254" s="96"/>
      <c r="HS254" s="96"/>
      <c r="HT254" s="96"/>
      <c r="HU254" s="96"/>
      <c r="HV254" s="96"/>
      <c r="HW254" s="96"/>
      <c r="HX254" s="96"/>
      <c r="HY254" s="96"/>
      <c r="HZ254" s="96"/>
      <c r="IA254" s="96"/>
      <c r="IB254" s="96"/>
      <c r="IC254" s="96"/>
      <c r="ID254" s="96"/>
      <c r="IE254" s="96"/>
      <c r="IF254" s="96"/>
      <c r="IG254" s="96"/>
      <c r="IH254" s="96"/>
      <c r="II254" s="96"/>
      <c r="IJ254" s="96"/>
      <c r="IK254" s="96"/>
      <c r="IL254" s="96"/>
      <c r="IM254" s="96"/>
      <c r="IN254" s="96"/>
      <c r="IO254" s="96"/>
      <c r="IP254" s="96"/>
      <c r="IQ254" s="96"/>
      <c r="IR254" s="96"/>
      <c r="IS254" s="96"/>
      <c r="IT254" s="96"/>
      <c r="IU254" s="96"/>
      <c r="IV254" s="96"/>
    </row>
    <row r="255" customFormat="false" ht="34.3" hidden="false" customHeight="true" outlineLevel="0" collapsed="false">
      <c r="A255" s="57"/>
      <c r="B255" s="57"/>
      <c r="C255" s="58"/>
      <c r="D255" s="57"/>
      <c r="E255" s="57"/>
      <c r="F255" s="59"/>
      <c r="G255" s="24" t="s">
        <v>64</v>
      </c>
      <c r="H255" s="101" t="str">
        <f aca="false">ROUND(H254*81/1000,2)&amp;" ppb"</f>
        <v>8.85 ppb</v>
      </c>
      <c r="I255" s="41" t="s">
        <v>39</v>
      </c>
      <c r="J255" s="102" t="str">
        <f aca="false">ROUND(J254*81/1000,2)&amp;" ppb"</f>
        <v>19.94 ppb</v>
      </c>
      <c r="K255" s="60"/>
      <c r="L255" s="56"/>
      <c r="M255" s="61"/>
      <c r="N255" s="37"/>
      <c r="O255" s="41"/>
      <c r="P255" s="39"/>
      <c r="Q255" s="101" t="str">
        <f aca="false">ROUND(Q254*246/1000,2)&amp;" ppb"</f>
        <v>0.36 ppb</v>
      </c>
      <c r="R255" s="41" t="s">
        <v>39</v>
      </c>
      <c r="S255" s="102" t="str">
        <f aca="false">ROUND(S254*246/1000,2)&amp;" ppb"</f>
        <v>0.16 ppb</v>
      </c>
      <c r="T255" s="101"/>
      <c r="U255" s="41"/>
      <c r="V255" s="102"/>
      <c r="W255" s="45"/>
      <c r="X255" s="41"/>
      <c r="Y255" s="46"/>
      <c r="Z255" s="45"/>
      <c r="AA255" s="41"/>
      <c r="AB255" s="46"/>
      <c r="AC255" s="47"/>
      <c r="AD255" s="41"/>
      <c r="AE255" s="48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96"/>
      <c r="EZ255" s="96"/>
      <c r="FA255" s="96"/>
      <c r="FB255" s="96"/>
      <c r="FC255" s="96"/>
      <c r="FD255" s="96"/>
      <c r="FE255" s="96"/>
      <c r="FF255" s="96"/>
      <c r="FG255" s="96"/>
      <c r="FH255" s="96"/>
      <c r="FI255" s="96"/>
      <c r="FJ255" s="96"/>
      <c r="FK255" s="96"/>
      <c r="FL255" s="96"/>
      <c r="FM255" s="96"/>
      <c r="FN255" s="96"/>
      <c r="FO255" s="96"/>
      <c r="FP255" s="96"/>
      <c r="FQ255" s="96"/>
      <c r="FR255" s="96"/>
      <c r="FS255" s="96"/>
      <c r="FT255" s="96"/>
      <c r="FU255" s="96"/>
      <c r="FV255" s="96"/>
      <c r="FW255" s="96"/>
      <c r="FX255" s="96"/>
      <c r="FY255" s="96"/>
      <c r="FZ255" s="96"/>
      <c r="GA255" s="96"/>
      <c r="GB255" s="96"/>
      <c r="GC255" s="96"/>
      <c r="GD255" s="96"/>
      <c r="GE255" s="96"/>
      <c r="GF255" s="96"/>
      <c r="GG255" s="96"/>
      <c r="GH255" s="96"/>
      <c r="GI255" s="96"/>
      <c r="GJ255" s="96"/>
      <c r="GK255" s="96"/>
      <c r="GL255" s="96"/>
      <c r="GM255" s="96"/>
      <c r="GN255" s="96"/>
      <c r="GO255" s="96"/>
      <c r="GP255" s="96"/>
      <c r="GQ255" s="96"/>
      <c r="GR255" s="96"/>
      <c r="GS255" s="96"/>
      <c r="GT255" s="96"/>
      <c r="GU255" s="96"/>
      <c r="GV255" s="96"/>
      <c r="GW255" s="96"/>
      <c r="GX255" s="96"/>
      <c r="GY255" s="96"/>
      <c r="GZ255" s="96"/>
      <c r="HA255" s="96"/>
      <c r="HB255" s="96"/>
      <c r="HC255" s="96"/>
      <c r="HD255" s="96"/>
      <c r="HE255" s="96"/>
      <c r="HF255" s="96"/>
      <c r="HG255" s="96"/>
      <c r="HH255" s="96"/>
      <c r="HI255" s="96"/>
      <c r="HJ255" s="96"/>
      <c r="HK255" s="96"/>
      <c r="HL255" s="96"/>
      <c r="HM255" s="96"/>
      <c r="HN255" s="96"/>
      <c r="HO255" s="96"/>
      <c r="HP255" s="96"/>
      <c r="HQ255" s="96"/>
      <c r="HR255" s="96"/>
      <c r="HS255" s="96"/>
      <c r="HT255" s="96"/>
      <c r="HU255" s="96"/>
      <c r="HV255" s="96"/>
      <c r="HW255" s="96"/>
      <c r="HX255" s="96"/>
      <c r="HY255" s="96"/>
      <c r="HZ255" s="96"/>
      <c r="IA255" s="96"/>
      <c r="IB255" s="96"/>
      <c r="IC255" s="96"/>
      <c r="ID255" s="96"/>
      <c r="IE255" s="96"/>
      <c r="IF255" s="96"/>
      <c r="IG255" s="96"/>
      <c r="IH255" s="96"/>
      <c r="II255" s="96"/>
      <c r="IJ255" s="96"/>
      <c r="IK255" s="96"/>
      <c r="IL255" s="96"/>
      <c r="IM255" s="96"/>
      <c r="IN255" s="96"/>
      <c r="IO255" s="96"/>
      <c r="IP255" s="96"/>
      <c r="IQ255" s="96"/>
      <c r="IR255" s="96"/>
      <c r="IS255" s="96"/>
      <c r="IT255" s="96"/>
      <c r="IU255" s="96"/>
      <c r="IV255" s="96"/>
    </row>
    <row r="256" customFormat="false" ht="42.4" hidden="false" customHeight="true" outlineLevel="0" collapsed="false">
      <c r="A256" s="109" t="s">
        <v>335</v>
      </c>
      <c r="B256" s="62"/>
      <c r="C256" s="110" t="s">
        <v>336</v>
      </c>
      <c r="D256" s="63" t="n">
        <v>21.63</v>
      </c>
      <c r="E256" s="64" t="n">
        <v>220425</v>
      </c>
      <c r="F256" s="65" t="n">
        <v>44676</v>
      </c>
      <c r="G256" s="66" t="s">
        <v>28</v>
      </c>
      <c r="H256" s="25"/>
      <c r="I256" s="26" t="s">
        <v>29</v>
      </c>
      <c r="J256" s="27"/>
      <c r="K256" s="25"/>
      <c r="L256" s="26" t="s">
        <v>30</v>
      </c>
      <c r="M256" s="27"/>
      <c r="N256" s="145" t="s">
        <v>337</v>
      </c>
      <c r="O256" s="145"/>
      <c r="P256" s="145"/>
      <c r="Q256" s="25"/>
      <c r="R256" s="26" t="s">
        <v>32</v>
      </c>
      <c r="S256" s="27"/>
      <c r="T256" s="28"/>
      <c r="U256" s="26" t="s">
        <v>33</v>
      </c>
      <c r="V256" s="27"/>
      <c r="W256" s="25"/>
      <c r="X256" s="26" t="s">
        <v>34</v>
      </c>
      <c r="Y256" s="27"/>
      <c r="Z256" s="25"/>
      <c r="AA256" s="26" t="s">
        <v>35</v>
      </c>
      <c r="AB256" s="27"/>
      <c r="AC256" s="32" t="s">
        <v>36</v>
      </c>
      <c r="AD256" s="32"/>
      <c r="AE256" s="32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96"/>
      <c r="FU256" s="96"/>
      <c r="FV256" s="96"/>
      <c r="FW256" s="96"/>
      <c r="FX256" s="96"/>
      <c r="FY256" s="96"/>
      <c r="FZ256" s="96"/>
      <c r="GA256" s="96"/>
      <c r="GB256" s="96"/>
      <c r="GC256" s="96"/>
      <c r="GD256" s="96"/>
      <c r="GE256" s="96"/>
      <c r="GF256" s="96"/>
      <c r="GG256" s="96"/>
      <c r="GH256" s="96"/>
      <c r="GI256" s="96"/>
      <c r="GJ256" s="96"/>
      <c r="GK256" s="96"/>
      <c r="GL256" s="96"/>
      <c r="GM256" s="96"/>
      <c r="GN256" s="96"/>
      <c r="GO256" s="96"/>
      <c r="GP256" s="96"/>
      <c r="GQ256" s="96"/>
      <c r="GR256" s="96"/>
      <c r="GS256" s="96"/>
      <c r="GT256" s="96"/>
      <c r="GU256" s="96"/>
      <c r="GV256" s="96"/>
      <c r="GW256" s="96"/>
      <c r="GX256" s="96"/>
      <c r="GY256" s="96"/>
      <c r="GZ256" s="96"/>
      <c r="HA256" s="96"/>
      <c r="HB256" s="96"/>
      <c r="HC256" s="96"/>
      <c r="HD256" s="96"/>
      <c r="HE256" s="96"/>
      <c r="HF256" s="96"/>
      <c r="HG256" s="96"/>
      <c r="HH256" s="96"/>
      <c r="HI256" s="96"/>
      <c r="HJ256" s="96"/>
      <c r="HK256" s="96"/>
      <c r="HL256" s="96"/>
      <c r="HM256" s="96"/>
      <c r="HN256" s="96"/>
      <c r="HO256" s="96"/>
      <c r="HP256" s="96"/>
      <c r="HQ256" s="96"/>
      <c r="HR256" s="96"/>
      <c r="HS256" s="96"/>
      <c r="HT256" s="96"/>
      <c r="HU256" s="96"/>
      <c r="HV256" s="96"/>
      <c r="HW256" s="96"/>
      <c r="HX256" s="96"/>
      <c r="HY256" s="96"/>
      <c r="HZ256" s="96"/>
      <c r="IA256" s="96"/>
      <c r="IB256" s="96"/>
      <c r="IC256" s="96"/>
      <c r="ID256" s="96"/>
      <c r="IE256" s="96"/>
      <c r="IF256" s="96"/>
      <c r="IG256" s="96"/>
      <c r="IH256" s="96"/>
      <c r="II256" s="96"/>
      <c r="IJ256" s="96"/>
      <c r="IK256" s="96"/>
      <c r="IL256" s="96"/>
      <c r="IM256" s="96"/>
      <c r="IN256" s="96"/>
      <c r="IO256" s="96"/>
      <c r="IP256" s="96"/>
      <c r="IQ256" s="96"/>
      <c r="IR256" s="96"/>
      <c r="IS256" s="96"/>
      <c r="IT256" s="96"/>
      <c r="IU256" s="96"/>
      <c r="IV256" s="96"/>
    </row>
    <row r="257" customFormat="false" ht="39.8" hidden="false" customHeight="true" outlineLevel="0" collapsed="false">
      <c r="A257" s="67" t="s">
        <v>338</v>
      </c>
      <c r="B257" s="67"/>
      <c r="C257" s="68"/>
      <c r="D257" s="69"/>
      <c r="E257" s="69"/>
      <c r="F257" s="70" t="n">
        <v>44698</v>
      </c>
      <c r="G257" s="66" t="s">
        <v>60</v>
      </c>
      <c r="H257" s="86" t="s">
        <v>339</v>
      </c>
      <c r="I257" s="75"/>
      <c r="J257" s="76"/>
      <c r="K257" s="74" t="n">
        <v>90.23</v>
      </c>
      <c r="L257" s="75" t="s">
        <v>39</v>
      </c>
      <c r="M257" s="76" t="n">
        <v>65.35</v>
      </c>
      <c r="N257" s="74" t="n">
        <v>3</v>
      </c>
      <c r="O257" s="77" t="s">
        <v>39</v>
      </c>
      <c r="P257" s="76" t="n">
        <v>1.573</v>
      </c>
      <c r="Q257" s="86" t="s">
        <v>340</v>
      </c>
      <c r="R257" s="75"/>
      <c r="S257" s="76"/>
      <c r="T257" s="86" t="s">
        <v>341</v>
      </c>
      <c r="U257" s="75"/>
      <c r="V257" s="76"/>
      <c r="W257" s="86" t="s">
        <v>342</v>
      </c>
      <c r="X257" s="77"/>
      <c r="Y257" s="76"/>
      <c r="Z257" s="86" t="s">
        <v>343</v>
      </c>
      <c r="AA257" s="77"/>
      <c r="AB257" s="76"/>
      <c r="AC257" s="79"/>
      <c r="AD257" s="79"/>
      <c r="AE257" s="79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96"/>
      <c r="FR257" s="96"/>
      <c r="FS257" s="96"/>
      <c r="FT257" s="96"/>
      <c r="FU257" s="96"/>
      <c r="FV257" s="96"/>
      <c r="FW257" s="96"/>
      <c r="FX257" s="96"/>
      <c r="FY257" s="96"/>
      <c r="FZ257" s="96"/>
      <c r="GA257" s="96"/>
      <c r="GB257" s="96"/>
      <c r="GC257" s="96"/>
      <c r="GD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  <c r="GQ257" s="96"/>
      <c r="GR257" s="96"/>
      <c r="GS257" s="96"/>
      <c r="GT257" s="96"/>
      <c r="GU257" s="96"/>
      <c r="GV257" s="96"/>
      <c r="GW257" s="96"/>
      <c r="GX257" s="96"/>
      <c r="GY257" s="96"/>
      <c r="GZ257" s="96"/>
      <c r="HA257" s="96"/>
      <c r="HB257" s="96"/>
      <c r="HC257" s="96"/>
      <c r="HD257" s="96"/>
      <c r="HE257" s="96"/>
      <c r="HF257" s="96"/>
      <c r="HG257" s="96"/>
      <c r="HH257" s="96"/>
      <c r="HI257" s="96"/>
      <c r="HJ257" s="96"/>
      <c r="HK257" s="96"/>
      <c r="HL257" s="96"/>
      <c r="HM257" s="96"/>
      <c r="HN257" s="96"/>
      <c r="HO257" s="96"/>
      <c r="HP257" s="96"/>
      <c r="HQ257" s="96"/>
      <c r="HR257" s="96"/>
      <c r="HS257" s="96"/>
      <c r="HT257" s="96"/>
      <c r="HU257" s="96"/>
      <c r="HV257" s="96"/>
      <c r="HW257" s="96"/>
      <c r="HX257" s="96"/>
      <c r="HY257" s="96"/>
      <c r="HZ257" s="96"/>
      <c r="IA257" s="96"/>
      <c r="IB257" s="96"/>
      <c r="IC257" s="96"/>
      <c r="ID257" s="96"/>
      <c r="IE257" s="96"/>
      <c r="IF257" s="96"/>
      <c r="IG257" s="96"/>
      <c r="IH257" s="96"/>
      <c r="II257" s="96"/>
      <c r="IJ257" s="96"/>
      <c r="IK257" s="96"/>
      <c r="IL257" s="96"/>
      <c r="IM257" s="96"/>
      <c r="IN257" s="96"/>
      <c r="IO257" s="96"/>
      <c r="IP257" s="96"/>
      <c r="IQ257" s="96"/>
      <c r="IR257" s="96"/>
      <c r="IS257" s="96"/>
      <c r="IT257" s="96"/>
      <c r="IU257" s="96"/>
      <c r="IV257" s="96"/>
    </row>
    <row r="258" customFormat="false" ht="39.8" hidden="false" customHeight="true" outlineLevel="0" collapsed="false">
      <c r="A258" s="67" t="s">
        <v>344</v>
      </c>
      <c r="B258" s="67"/>
      <c r="C258" s="68"/>
      <c r="D258" s="69"/>
      <c r="E258" s="69"/>
      <c r="F258" s="70"/>
      <c r="G258" s="66" t="s">
        <v>345</v>
      </c>
      <c r="H258" s="111" t="str">
        <f aca="false">"&lt;"&amp;ROUND(RIGHT(H257,LEN(H257)-1)*0.018066,4)</f>
        <v>&lt;0.0154</v>
      </c>
      <c r="I258" s="75"/>
      <c r="J258" s="76"/>
      <c r="K258" s="74" t="n">
        <f aca="false">K257*0.018066</f>
        <v>1.63009518</v>
      </c>
      <c r="L258" s="77" t="s">
        <v>39</v>
      </c>
      <c r="M258" s="146" t="n">
        <f aca="false">M257*0.018066</f>
        <v>1.1806131</v>
      </c>
      <c r="N258" s="71" t="n">
        <f aca="false">N257*0.018066</f>
        <v>0.054198</v>
      </c>
      <c r="O258" s="72" t="s">
        <v>39</v>
      </c>
      <c r="P258" s="147" t="n">
        <f aca="false">P257*0.018066</f>
        <v>0.028417818</v>
      </c>
      <c r="Q258" s="111" t="str">
        <f aca="false">"&lt;"&amp;ROUND(RIGHT(Q257,LEN(Q257)-1)*0.018066,2)</f>
        <v>&lt;0.09</v>
      </c>
      <c r="R258" s="75"/>
      <c r="S258" s="82"/>
      <c r="T258" s="111" t="str">
        <f aca="false">"&lt;"&amp;ROUND(RIGHT(T257,LEN(T257)-1)*0.018066,2)</f>
        <v>&lt;1.36</v>
      </c>
      <c r="U258" s="75"/>
      <c r="V258" s="82"/>
      <c r="W258" s="111" t="str">
        <f aca="false">"&lt;"&amp;ROUND(RIGHT(W257,LEN(W257)-1)*0.018066,3)</f>
        <v>&lt;0.031</v>
      </c>
      <c r="X258" s="75"/>
      <c r="Y258" s="82"/>
      <c r="Z258" s="111" t="str">
        <f aca="false">"&lt;"&amp;ROUND(RIGHT(Z257,LEN(Z257)-1)*0.018066,3)</f>
        <v>&lt;0.034</v>
      </c>
      <c r="AA258" s="75"/>
      <c r="AB258" s="82"/>
      <c r="AC258" s="117"/>
      <c r="AD258" s="118"/>
      <c r="AE258" s="119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  <c r="FF258" s="96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96"/>
      <c r="FR258" s="96"/>
      <c r="FS258" s="96"/>
      <c r="FT258" s="96"/>
      <c r="FU258" s="96"/>
      <c r="FV258" s="96"/>
      <c r="FW258" s="96"/>
      <c r="FX258" s="96"/>
      <c r="FY258" s="96"/>
      <c r="FZ258" s="96"/>
      <c r="GA258" s="96"/>
      <c r="GB258" s="96"/>
      <c r="GC258" s="96"/>
      <c r="GD258" s="96"/>
      <c r="GE258" s="96"/>
      <c r="GF258" s="96"/>
      <c r="GG258" s="96"/>
      <c r="GH258" s="96"/>
      <c r="GI258" s="96"/>
      <c r="GJ258" s="96"/>
      <c r="GK258" s="96"/>
      <c r="GL258" s="96"/>
      <c r="GM258" s="96"/>
      <c r="GN258" s="96"/>
      <c r="GO258" s="96"/>
      <c r="GP258" s="96"/>
      <c r="GQ258" s="96"/>
      <c r="GR258" s="96"/>
      <c r="GS258" s="96"/>
      <c r="GT258" s="96"/>
      <c r="GU258" s="96"/>
      <c r="GV258" s="96"/>
      <c r="GW258" s="96"/>
      <c r="GX258" s="96"/>
      <c r="GY258" s="96"/>
      <c r="GZ258" s="96"/>
      <c r="HA258" s="96"/>
      <c r="HB258" s="96"/>
      <c r="HC258" s="96"/>
      <c r="HD258" s="96"/>
      <c r="HE258" s="96"/>
      <c r="HF258" s="96"/>
      <c r="HG258" s="96"/>
      <c r="HH258" s="96"/>
      <c r="HI258" s="96"/>
      <c r="HJ258" s="96"/>
      <c r="HK258" s="96"/>
      <c r="HL258" s="96"/>
      <c r="HM258" s="96"/>
      <c r="HN258" s="96"/>
      <c r="HO258" s="96"/>
      <c r="HP258" s="96"/>
      <c r="HQ258" s="96"/>
      <c r="HR258" s="96"/>
      <c r="HS258" s="96"/>
      <c r="HT258" s="96"/>
      <c r="HU258" s="96"/>
      <c r="HV258" s="96"/>
      <c r="HW258" s="96"/>
      <c r="HX258" s="96"/>
      <c r="HY258" s="96"/>
      <c r="HZ258" s="96"/>
      <c r="IA258" s="96"/>
      <c r="IB258" s="96"/>
      <c r="IC258" s="96"/>
      <c r="ID258" s="96"/>
      <c r="IE258" s="96"/>
      <c r="IF258" s="96"/>
      <c r="IG258" s="96"/>
      <c r="IH258" s="96"/>
      <c r="II258" s="96"/>
      <c r="IJ258" s="96"/>
      <c r="IK258" s="96"/>
      <c r="IL258" s="96"/>
      <c r="IM258" s="96"/>
      <c r="IN258" s="96"/>
      <c r="IO258" s="96"/>
      <c r="IP258" s="96"/>
      <c r="IQ258" s="96"/>
      <c r="IR258" s="96"/>
      <c r="IS258" s="96"/>
      <c r="IT258" s="96"/>
      <c r="IU258" s="96"/>
      <c r="IV258" s="96"/>
    </row>
    <row r="259" customFormat="false" ht="33.15" hidden="false" customHeight="true" outlineLevel="0" collapsed="false">
      <c r="A259" s="67"/>
      <c r="B259" s="67"/>
      <c r="C259" s="67"/>
      <c r="D259" s="67"/>
      <c r="E259" s="67"/>
      <c r="F259" s="70"/>
      <c r="G259" s="66" t="s">
        <v>64</v>
      </c>
      <c r="H259" s="111" t="str">
        <f aca="false">"&lt;"&amp;ROUND(RIGHT(H257,LEN(H257)-1)*81/1,2)&amp;" ppt"</f>
        <v>&lt;68.85 ppt</v>
      </c>
      <c r="I259" s="75"/>
      <c r="J259" s="112"/>
      <c r="K259" s="111" t="str">
        <f aca="false">ROUND(K257*81/1000,2)&amp;" ppb"</f>
        <v>7.31 ppb</v>
      </c>
      <c r="L259" s="75" t="s">
        <v>39</v>
      </c>
      <c r="M259" s="112" t="str">
        <f aca="false">ROUND(M257*81/1000,2)&amp;" ppb"</f>
        <v>5.29 ppb</v>
      </c>
      <c r="N259" s="111" t="str">
        <f aca="false">ROUND(N257*1760/1000,2)&amp;" ppb"</f>
        <v>5.28 ppb</v>
      </c>
      <c r="O259" s="75" t="s">
        <v>39</v>
      </c>
      <c r="P259" s="112" t="str">
        <f aca="false">ROUND(P257*1760/1000,2)&amp;" ppb"</f>
        <v>2.77 ppb</v>
      </c>
      <c r="Q259" s="111" t="str">
        <f aca="false">"&lt;"&amp;ROUND(RIGHT(Q257,LEN(Q257)-1)*246/1000,2)&amp;" ppb"</f>
        <v>&lt;1.21 ppb</v>
      </c>
      <c r="R259" s="75"/>
      <c r="S259" s="82"/>
      <c r="T259" s="111" t="str">
        <f aca="false">"&lt;"&amp;ROUND(RIGHT(T257,LEN(T257)-1)*32300/1000000,2)&amp;" ppm"</f>
        <v>&lt;2.42 ppm</v>
      </c>
      <c r="U259" s="75"/>
      <c r="V259" s="82"/>
      <c r="W259" s="81"/>
      <c r="X259" s="75"/>
      <c r="Y259" s="82"/>
      <c r="Z259" s="81"/>
      <c r="AA259" s="75"/>
      <c r="AB259" s="82"/>
      <c r="AC259" s="83"/>
      <c r="AD259" s="75"/>
      <c r="AE259" s="84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  <c r="FF259" s="96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96"/>
      <c r="FR259" s="96"/>
      <c r="FS259" s="96"/>
      <c r="FT259" s="96"/>
      <c r="FU259" s="96"/>
      <c r="FV259" s="96"/>
      <c r="FW259" s="96"/>
      <c r="FX259" s="96"/>
      <c r="FY259" s="96"/>
      <c r="FZ259" s="96"/>
      <c r="GA259" s="96"/>
      <c r="GB259" s="96"/>
      <c r="GC259" s="96"/>
      <c r="GD259" s="96"/>
      <c r="GE259" s="96"/>
      <c r="GF259" s="96"/>
      <c r="GG259" s="96"/>
      <c r="GH259" s="96"/>
      <c r="GI259" s="96"/>
      <c r="GJ259" s="96"/>
      <c r="GK259" s="96"/>
      <c r="GL259" s="96"/>
      <c r="GM259" s="96"/>
      <c r="GN259" s="96"/>
      <c r="GO259" s="96"/>
      <c r="GP259" s="96"/>
      <c r="GQ259" s="96"/>
      <c r="GR259" s="96"/>
      <c r="GS259" s="96"/>
      <c r="GT259" s="96"/>
      <c r="GU259" s="96"/>
      <c r="GV259" s="96"/>
      <c r="GW259" s="96"/>
      <c r="GX259" s="96"/>
      <c r="GY259" s="96"/>
      <c r="GZ259" s="96"/>
      <c r="HA259" s="96"/>
      <c r="HB259" s="96"/>
      <c r="HC259" s="96"/>
      <c r="HD259" s="96"/>
      <c r="HE259" s="96"/>
      <c r="HF259" s="96"/>
      <c r="HG259" s="96"/>
      <c r="HH259" s="96"/>
      <c r="HI259" s="96"/>
      <c r="HJ259" s="96"/>
      <c r="HK259" s="96"/>
      <c r="HL259" s="96"/>
      <c r="HM259" s="96"/>
      <c r="HN259" s="96"/>
      <c r="HO259" s="96"/>
      <c r="HP259" s="96"/>
      <c r="HQ259" s="96"/>
      <c r="HR259" s="96"/>
      <c r="HS259" s="96"/>
      <c r="HT259" s="96"/>
      <c r="HU259" s="96"/>
      <c r="HV259" s="96"/>
      <c r="HW259" s="96"/>
      <c r="HX259" s="96"/>
      <c r="HY259" s="96"/>
      <c r="HZ259" s="96"/>
      <c r="IA259" s="96"/>
      <c r="IB259" s="96"/>
      <c r="IC259" s="96"/>
      <c r="ID259" s="96"/>
      <c r="IE259" s="96"/>
      <c r="IF259" s="96"/>
      <c r="IG259" s="96"/>
      <c r="IH259" s="96"/>
      <c r="II259" s="96"/>
      <c r="IJ259" s="96"/>
      <c r="IK259" s="96"/>
      <c r="IL259" s="96"/>
      <c r="IM259" s="96"/>
      <c r="IN259" s="96"/>
      <c r="IO259" s="96"/>
      <c r="IP259" s="96"/>
      <c r="IQ259" s="96"/>
      <c r="IR259" s="96"/>
      <c r="IS259" s="96"/>
      <c r="IT259" s="96"/>
      <c r="IU259" s="96"/>
      <c r="IV259" s="96"/>
    </row>
    <row r="260" customFormat="false" ht="34.3" hidden="false" customHeight="true" outlineLevel="0" collapsed="false">
      <c r="A260" s="67"/>
      <c r="B260" s="67"/>
      <c r="C260" s="85"/>
      <c r="D260" s="67"/>
      <c r="E260" s="67"/>
      <c r="F260" s="70"/>
      <c r="G260" s="66" t="s">
        <v>28</v>
      </c>
      <c r="H260" s="50" t="s">
        <v>40</v>
      </c>
      <c r="I260" s="50"/>
      <c r="J260" s="50"/>
      <c r="K260" s="25"/>
      <c r="L260" s="26" t="s">
        <v>41</v>
      </c>
      <c r="M260" s="27"/>
      <c r="N260" s="51"/>
      <c r="O260" s="26" t="s">
        <v>42</v>
      </c>
      <c r="P260" s="52"/>
      <c r="Q260" s="51"/>
      <c r="R260" s="26" t="s">
        <v>43</v>
      </c>
      <c r="S260" s="52"/>
      <c r="T260" s="50" t="s">
        <v>346</v>
      </c>
      <c r="U260" s="50"/>
      <c r="V260" s="50"/>
      <c r="W260" s="28"/>
      <c r="X260" s="26"/>
      <c r="Y260" s="53"/>
      <c r="Z260" s="28"/>
      <c r="AA260" s="26"/>
      <c r="AB260" s="53"/>
      <c r="AC260" s="25"/>
      <c r="AD260" s="26"/>
      <c r="AE260" s="27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96"/>
      <c r="FU260" s="96"/>
      <c r="FV260" s="96"/>
      <c r="FW260" s="96"/>
      <c r="FX260" s="96"/>
      <c r="FY260" s="96"/>
      <c r="FZ260" s="96"/>
      <c r="GA260" s="96"/>
      <c r="GB260" s="96"/>
      <c r="GC260" s="96"/>
      <c r="GD260" s="96"/>
      <c r="GE260" s="96"/>
      <c r="GF260" s="96"/>
      <c r="GG260" s="96"/>
      <c r="GH260" s="96"/>
      <c r="GI260" s="96"/>
      <c r="GJ260" s="96"/>
      <c r="GK260" s="96"/>
      <c r="GL260" s="96"/>
      <c r="GM260" s="96"/>
      <c r="GN260" s="96"/>
      <c r="GO260" s="96"/>
      <c r="GP260" s="96"/>
      <c r="GQ260" s="96"/>
      <c r="GR260" s="96"/>
      <c r="GS260" s="96"/>
      <c r="GT260" s="96"/>
      <c r="GU260" s="96"/>
      <c r="GV260" s="96"/>
      <c r="GW260" s="96"/>
      <c r="GX260" s="96"/>
      <c r="GY260" s="96"/>
      <c r="GZ260" s="96"/>
      <c r="HA260" s="96"/>
      <c r="HB260" s="96"/>
      <c r="HC260" s="96"/>
      <c r="HD260" s="96"/>
      <c r="HE260" s="96"/>
      <c r="HF260" s="96"/>
      <c r="HG260" s="96"/>
      <c r="HH260" s="96"/>
      <c r="HI260" s="96"/>
      <c r="HJ260" s="96"/>
      <c r="HK260" s="96"/>
      <c r="HL260" s="96"/>
      <c r="HM260" s="96"/>
      <c r="HN260" s="96"/>
      <c r="HO260" s="96"/>
      <c r="HP260" s="96"/>
      <c r="HQ260" s="96"/>
      <c r="HR260" s="96"/>
      <c r="HS260" s="96"/>
      <c r="HT260" s="96"/>
      <c r="HU260" s="96"/>
      <c r="HV260" s="96"/>
      <c r="HW260" s="96"/>
      <c r="HX260" s="96"/>
      <c r="HY260" s="96"/>
      <c r="HZ260" s="96"/>
      <c r="IA260" s="96"/>
      <c r="IB260" s="96"/>
      <c r="IC260" s="96"/>
      <c r="ID260" s="96"/>
      <c r="IE260" s="96"/>
      <c r="IF260" s="96"/>
      <c r="IG260" s="96"/>
      <c r="IH260" s="96"/>
      <c r="II260" s="96"/>
      <c r="IJ260" s="96"/>
      <c r="IK260" s="96"/>
      <c r="IL260" s="96"/>
      <c r="IM260" s="96"/>
      <c r="IN260" s="96"/>
      <c r="IO260" s="96"/>
      <c r="IP260" s="96"/>
      <c r="IQ260" s="96"/>
      <c r="IR260" s="96"/>
      <c r="IS260" s="96"/>
      <c r="IT260" s="96"/>
      <c r="IU260" s="96"/>
      <c r="IV260" s="96"/>
    </row>
    <row r="261" customFormat="false" ht="34.3" hidden="false" customHeight="true" outlineLevel="0" collapsed="false">
      <c r="A261" s="67"/>
      <c r="B261" s="67"/>
      <c r="C261" s="85"/>
      <c r="D261" s="67"/>
      <c r="E261" s="67"/>
      <c r="F261" s="70"/>
      <c r="G261" s="66" t="s">
        <v>60</v>
      </c>
      <c r="H261" s="148" t="s">
        <v>347</v>
      </c>
      <c r="I261" s="118"/>
      <c r="J261" s="116"/>
      <c r="K261" s="86" t="s">
        <v>348</v>
      </c>
      <c r="L261" s="77"/>
      <c r="M261" s="76"/>
      <c r="N261" s="74" t="n">
        <v>1.0455</v>
      </c>
      <c r="O261" s="77" t="s">
        <v>39</v>
      </c>
      <c r="P261" s="76" t="n">
        <v>2.06</v>
      </c>
      <c r="Q261" s="74" t="n">
        <v>9.29</v>
      </c>
      <c r="R261" s="77" t="s">
        <v>39</v>
      </c>
      <c r="S261" s="76" t="n">
        <v>9.806</v>
      </c>
      <c r="T261" s="138" t="n">
        <v>73.44</v>
      </c>
      <c r="U261" s="115" t="s">
        <v>39</v>
      </c>
      <c r="V261" s="116" t="n">
        <v>3.901</v>
      </c>
      <c r="W261" s="81"/>
      <c r="X261" s="75"/>
      <c r="Y261" s="82"/>
      <c r="Z261" s="81"/>
      <c r="AA261" s="75"/>
      <c r="AB261" s="82"/>
      <c r="AC261" s="83"/>
      <c r="AD261" s="75"/>
      <c r="AE261" s="84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  <c r="FF261" s="96"/>
      <c r="FG261" s="96"/>
      <c r="FH261" s="96"/>
      <c r="FI261" s="96"/>
      <c r="FJ261" s="96"/>
      <c r="FK261" s="96"/>
      <c r="FL261" s="96"/>
      <c r="FM261" s="96"/>
      <c r="FN261" s="96"/>
      <c r="FO261" s="96"/>
      <c r="FP261" s="96"/>
      <c r="FQ261" s="96"/>
      <c r="FR261" s="96"/>
      <c r="FS261" s="96"/>
      <c r="FT261" s="96"/>
      <c r="FU261" s="96"/>
      <c r="FV261" s="96"/>
      <c r="FW261" s="96"/>
      <c r="FX261" s="96"/>
      <c r="FY261" s="96"/>
      <c r="FZ261" s="96"/>
      <c r="GA261" s="96"/>
      <c r="GB261" s="96"/>
      <c r="GC261" s="96"/>
      <c r="GD261" s="96"/>
      <c r="GE261" s="96"/>
      <c r="GF261" s="96"/>
      <c r="GG261" s="96"/>
      <c r="GH261" s="96"/>
      <c r="GI261" s="96"/>
      <c r="GJ261" s="96"/>
      <c r="GK261" s="96"/>
      <c r="GL261" s="96"/>
      <c r="GM261" s="96"/>
      <c r="GN261" s="96"/>
      <c r="GO261" s="96"/>
      <c r="GP261" s="96"/>
      <c r="GQ261" s="96"/>
      <c r="GR261" s="96"/>
      <c r="GS261" s="96"/>
      <c r="GT261" s="96"/>
      <c r="GU261" s="96"/>
      <c r="GV261" s="96"/>
      <c r="GW261" s="96"/>
      <c r="GX261" s="96"/>
      <c r="GY261" s="96"/>
      <c r="GZ261" s="96"/>
      <c r="HA261" s="96"/>
      <c r="HB261" s="96"/>
      <c r="HC261" s="96"/>
      <c r="HD261" s="96"/>
      <c r="HE261" s="96"/>
      <c r="HF261" s="96"/>
      <c r="HG261" s="96"/>
      <c r="HH261" s="96"/>
      <c r="HI261" s="96"/>
      <c r="HJ261" s="96"/>
      <c r="HK261" s="96"/>
      <c r="HL261" s="96"/>
      <c r="HM261" s="96"/>
      <c r="HN261" s="96"/>
      <c r="HO261" s="96"/>
      <c r="HP261" s="96"/>
      <c r="HQ261" s="96"/>
      <c r="HR261" s="96"/>
      <c r="HS261" s="96"/>
      <c r="HT261" s="96"/>
      <c r="HU261" s="96"/>
      <c r="HV261" s="96"/>
      <c r="HW261" s="96"/>
      <c r="HX261" s="96"/>
      <c r="HY261" s="96"/>
      <c r="HZ261" s="96"/>
      <c r="IA261" s="96"/>
      <c r="IB261" s="96"/>
      <c r="IC261" s="96"/>
      <c r="ID261" s="96"/>
      <c r="IE261" s="96"/>
      <c r="IF261" s="96"/>
      <c r="IG261" s="96"/>
      <c r="IH261" s="96"/>
      <c r="II261" s="96"/>
      <c r="IJ261" s="96"/>
      <c r="IK261" s="96"/>
      <c r="IL261" s="96"/>
      <c r="IM261" s="96"/>
      <c r="IN261" s="96"/>
      <c r="IO261" s="96"/>
      <c r="IP261" s="96"/>
      <c r="IQ261" s="96"/>
      <c r="IR261" s="96"/>
      <c r="IS261" s="96"/>
      <c r="IT261" s="96"/>
      <c r="IU261" s="96"/>
      <c r="IV261" s="96"/>
    </row>
    <row r="262" customFormat="false" ht="34.3" hidden="false" customHeight="true" outlineLevel="0" collapsed="false">
      <c r="A262" s="67"/>
      <c r="B262" s="67"/>
      <c r="C262" s="85"/>
      <c r="D262" s="67"/>
      <c r="E262" s="67"/>
      <c r="F262" s="70"/>
      <c r="G262" s="66" t="s">
        <v>345</v>
      </c>
      <c r="H262" s="111" t="str">
        <f aca="false">"&lt;"&amp;ROUND(RIGHT(H261,LEN(H261)-1)*0.018066,2)</f>
        <v>&lt;31.76</v>
      </c>
      <c r="I262" s="75"/>
      <c r="J262" s="76"/>
      <c r="K262" s="111" t="str">
        <f aca="false">"&lt;"&amp;ROUND(RIGHT(K261,LEN(K261)-1)*0.018066,2)</f>
        <v>&lt;0.61</v>
      </c>
      <c r="L262" s="75"/>
      <c r="M262" s="76"/>
      <c r="N262" s="71" t="n">
        <f aca="false">N261*0.018066</f>
        <v>0.018888003</v>
      </c>
      <c r="O262" s="75" t="s">
        <v>39</v>
      </c>
      <c r="P262" s="147" t="n">
        <f aca="false">P261*0.018066</f>
        <v>0.03721596</v>
      </c>
      <c r="Q262" s="74" t="n">
        <f aca="false">Q261*0.018066</f>
        <v>0.16783314</v>
      </c>
      <c r="R262" s="77" t="s">
        <v>39</v>
      </c>
      <c r="S262" s="146" t="n">
        <f aca="false">S261*0.018066</f>
        <v>0.177155196</v>
      </c>
      <c r="T262" s="74" t="n">
        <f aca="false">T261*0.018066</f>
        <v>1.32676704</v>
      </c>
      <c r="U262" s="77" t="s">
        <v>39</v>
      </c>
      <c r="V262" s="146" t="n">
        <f aca="false">V261*0.018066</f>
        <v>0.070475466</v>
      </c>
      <c r="W262" s="81"/>
      <c r="X262" s="75"/>
      <c r="Y262" s="82"/>
      <c r="Z262" s="81"/>
      <c r="AA262" s="75"/>
      <c r="AB262" s="82"/>
      <c r="AC262" s="83"/>
      <c r="AD262" s="75"/>
      <c r="AE262" s="84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  <c r="FF262" s="96"/>
      <c r="FG262" s="96"/>
      <c r="FH262" s="96"/>
      <c r="FI262" s="96"/>
      <c r="FJ262" s="96"/>
      <c r="FK262" s="96"/>
      <c r="FL262" s="96"/>
      <c r="FM262" s="96"/>
      <c r="FN262" s="96"/>
      <c r="FO262" s="96"/>
      <c r="FP262" s="96"/>
      <c r="FQ262" s="96"/>
      <c r="FR262" s="96"/>
      <c r="FS262" s="96"/>
      <c r="FT262" s="96"/>
      <c r="FU262" s="96"/>
      <c r="FV262" s="96"/>
      <c r="FW262" s="96"/>
      <c r="FX262" s="96"/>
      <c r="FY262" s="96"/>
      <c r="FZ262" s="96"/>
      <c r="GA262" s="96"/>
      <c r="GB262" s="96"/>
      <c r="GC262" s="96"/>
      <c r="GD262" s="96"/>
      <c r="GE262" s="96"/>
      <c r="GF262" s="96"/>
      <c r="GG262" s="96"/>
      <c r="GH262" s="96"/>
      <c r="GI262" s="96"/>
      <c r="GJ262" s="96"/>
      <c r="GK262" s="96"/>
      <c r="GL262" s="96"/>
      <c r="GM262" s="96"/>
      <c r="GN262" s="96"/>
      <c r="GO262" s="96"/>
      <c r="GP262" s="96"/>
      <c r="GQ262" s="96"/>
      <c r="GR262" s="96"/>
      <c r="GS262" s="96"/>
      <c r="GT262" s="96"/>
      <c r="GU262" s="96"/>
      <c r="GV262" s="96"/>
      <c r="GW262" s="96"/>
      <c r="GX262" s="96"/>
      <c r="GY262" s="96"/>
      <c r="GZ262" s="96"/>
      <c r="HA262" s="96"/>
      <c r="HB262" s="96"/>
      <c r="HC262" s="96"/>
      <c r="HD262" s="96"/>
      <c r="HE262" s="96"/>
      <c r="HF262" s="96"/>
      <c r="HG262" s="96"/>
      <c r="HH262" s="96"/>
      <c r="HI262" s="96"/>
      <c r="HJ262" s="96"/>
      <c r="HK262" s="96"/>
      <c r="HL262" s="96"/>
      <c r="HM262" s="96"/>
      <c r="HN262" s="96"/>
      <c r="HO262" s="96"/>
      <c r="HP262" s="96"/>
      <c r="HQ262" s="96"/>
      <c r="HR262" s="96"/>
      <c r="HS262" s="96"/>
      <c r="HT262" s="96"/>
      <c r="HU262" s="96"/>
      <c r="HV262" s="96"/>
      <c r="HW262" s="96"/>
      <c r="HX262" s="96"/>
      <c r="HY262" s="96"/>
      <c r="HZ262" s="96"/>
      <c r="IA262" s="96"/>
      <c r="IB262" s="96"/>
      <c r="IC262" s="96"/>
      <c r="ID262" s="96"/>
      <c r="IE262" s="96"/>
      <c r="IF262" s="96"/>
      <c r="IG262" s="96"/>
      <c r="IH262" s="96"/>
      <c r="II262" s="96"/>
      <c r="IJ262" s="96"/>
      <c r="IK262" s="96"/>
      <c r="IL262" s="96"/>
      <c r="IM262" s="96"/>
      <c r="IN262" s="96"/>
      <c r="IO262" s="96"/>
      <c r="IP262" s="96"/>
      <c r="IQ262" s="96"/>
      <c r="IR262" s="96"/>
      <c r="IS262" s="96"/>
      <c r="IT262" s="96"/>
      <c r="IU262" s="96"/>
      <c r="IV262" s="96"/>
    </row>
    <row r="263" customFormat="false" ht="34.3" hidden="false" customHeight="true" outlineLevel="0" collapsed="false">
      <c r="A263" s="87"/>
      <c r="B263" s="87"/>
      <c r="C263" s="88"/>
      <c r="D263" s="87"/>
      <c r="E263" s="87"/>
      <c r="F263" s="89"/>
      <c r="G263" s="66" t="s">
        <v>64</v>
      </c>
      <c r="H263" s="111" t="str">
        <f aca="false">"&lt;"&amp;ROUND(RIGHT(H261,LEN(H261)-1)*81/1000,2)&amp;" ppb"</f>
        <v>&lt;142.4 ppb</v>
      </c>
      <c r="I263" s="75"/>
      <c r="J263" s="112"/>
      <c r="K263" s="90"/>
      <c r="L263" s="77"/>
      <c r="M263" s="91"/>
      <c r="N263" s="71"/>
      <c r="O263" s="75"/>
      <c r="P263" s="73"/>
      <c r="Q263" s="111" t="str">
        <f aca="false">ROUND(Q261*246/1000,2)&amp;" ppb"</f>
        <v>2.29 ppb</v>
      </c>
      <c r="R263" s="75" t="s">
        <v>39</v>
      </c>
      <c r="S263" s="112" t="str">
        <f aca="false">ROUND(S261*246/1000,2)&amp;" ppb"</f>
        <v>2.41 ppb</v>
      </c>
      <c r="T263" s="111" t="str">
        <f aca="false">ROUND(T261*81/1000,2)&amp;" ppb"</f>
        <v>5.95 ppb</v>
      </c>
      <c r="U263" s="75" t="s">
        <v>39</v>
      </c>
      <c r="V263" s="112" t="str">
        <f aca="false">ROUND(V261*81/1000,2)&amp;" ppb"</f>
        <v>0.32 ppb</v>
      </c>
      <c r="W263" s="81"/>
      <c r="X263" s="75"/>
      <c r="Y263" s="82"/>
      <c r="Z263" s="81"/>
      <c r="AA263" s="75"/>
      <c r="AB263" s="82"/>
      <c r="AC263" s="83"/>
      <c r="AD263" s="75"/>
      <c r="AE263" s="84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6"/>
      <c r="DV263" s="96"/>
      <c r="DW263" s="96"/>
      <c r="DX263" s="96"/>
      <c r="DY263" s="96"/>
      <c r="DZ263" s="96"/>
      <c r="EA263" s="96"/>
      <c r="EB263" s="96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96"/>
      <c r="EZ263" s="96"/>
      <c r="FA263" s="96"/>
      <c r="FB263" s="96"/>
      <c r="FC263" s="96"/>
      <c r="FD263" s="96"/>
      <c r="FE263" s="96"/>
      <c r="FF263" s="96"/>
      <c r="FG263" s="96"/>
      <c r="FH263" s="96"/>
      <c r="FI263" s="96"/>
      <c r="FJ263" s="96"/>
      <c r="FK263" s="96"/>
      <c r="FL263" s="96"/>
      <c r="FM263" s="96"/>
      <c r="FN263" s="96"/>
      <c r="FO263" s="96"/>
      <c r="FP263" s="96"/>
      <c r="FQ263" s="96"/>
      <c r="FR263" s="96"/>
      <c r="FS263" s="96"/>
      <c r="FT263" s="96"/>
      <c r="FU263" s="96"/>
      <c r="FV263" s="96"/>
      <c r="FW263" s="96"/>
      <c r="FX263" s="96"/>
      <c r="FY263" s="96"/>
      <c r="FZ263" s="96"/>
      <c r="GA263" s="96"/>
      <c r="GB263" s="96"/>
      <c r="GC263" s="96"/>
      <c r="GD263" s="96"/>
      <c r="GE263" s="96"/>
      <c r="GF263" s="96"/>
      <c r="GG263" s="96"/>
      <c r="GH263" s="96"/>
      <c r="GI263" s="96"/>
      <c r="GJ263" s="96"/>
      <c r="GK263" s="96"/>
      <c r="GL263" s="96"/>
      <c r="GM263" s="96"/>
      <c r="GN263" s="96"/>
      <c r="GO263" s="96"/>
      <c r="GP263" s="96"/>
      <c r="GQ263" s="96"/>
      <c r="GR263" s="96"/>
      <c r="GS263" s="96"/>
      <c r="GT263" s="96"/>
      <c r="GU263" s="96"/>
      <c r="GV263" s="96"/>
      <c r="GW263" s="96"/>
      <c r="GX263" s="96"/>
      <c r="GY263" s="96"/>
      <c r="GZ263" s="96"/>
      <c r="HA263" s="96"/>
      <c r="HB263" s="96"/>
      <c r="HC263" s="96"/>
      <c r="HD263" s="96"/>
      <c r="HE263" s="96"/>
      <c r="HF263" s="96"/>
      <c r="HG263" s="96"/>
      <c r="HH263" s="96"/>
      <c r="HI263" s="96"/>
      <c r="HJ263" s="96"/>
      <c r="HK263" s="96"/>
      <c r="HL263" s="96"/>
      <c r="HM263" s="96"/>
      <c r="HN263" s="96"/>
      <c r="HO263" s="96"/>
      <c r="HP263" s="96"/>
      <c r="HQ263" s="96"/>
      <c r="HR263" s="96"/>
      <c r="HS263" s="96"/>
      <c r="HT263" s="96"/>
      <c r="HU263" s="96"/>
      <c r="HV263" s="96"/>
      <c r="HW263" s="96"/>
      <c r="HX263" s="96"/>
      <c r="HY263" s="96"/>
      <c r="HZ263" s="96"/>
      <c r="IA263" s="96"/>
      <c r="IB263" s="96"/>
      <c r="IC263" s="96"/>
      <c r="ID263" s="96"/>
      <c r="IE263" s="96"/>
      <c r="IF263" s="96"/>
      <c r="IG263" s="96"/>
      <c r="IH263" s="96"/>
      <c r="II263" s="96"/>
      <c r="IJ263" s="96"/>
      <c r="IK263" s="96"/>
      <c r="IL263" s="96"/>
      <c r="IM263" s="96"/>
      <c r="IN263" s="96"/>
      <c r="IO263" s="96"/>
      <c r="IP263" s="96"/>
      <c r="IQ263" s="96"/>
      <c r="IR263" s="96"/>
      <c r="IS263" s="96"/>
      <c r="IT263" s="96"/>
      <c r="IU263" s="96"/>
      <c r="IV263" s="96"/>
    </row>
    <row r="264" customFormat="false" ht="42.4" hidden="false" customHeight="true" outlineLevel="0" collapsed="false">
      <c r="A264" s="97" t="s">
        <v>349</v>
      </c>
      <c r="B264" s="21" t="s">
        <v>320</v>
      </c>
      <c r="C264" s="98" t="s">
        <v>350</v>
      </c>
      <c r="D264" s="22" t="n">
        <v>14.346</v>
      </c>
      <c r="E264" s="124" t="s">
        <v>351</v>
      </c>
      <c r="F264" s="23" t="n">
        <v>44712</v>
      </c>
      <c r="G264" s="24" t="s">
        <v>28</v>
      </c>
      <c r="H264" s="25"/>
      <c r="I264" s="26" t="s">
        <v>29</v>
      </c>
      <c r="J264" s="27"/>
      <c r="K264" s="25"/>
      <c r="L264" s="26" t="s">
        <v>30</v>
      </c>
      <c r="M264" s="27"/>
      <c r="N264" s="25"/>
      <c r="O264" s="26" t="s">
        <v>31</v>
      </c>
      <c r="P264" s="27"/>
      <c r="Q264" s="25"/>
      <c r="R264" s="26" t="s">
        <v>32</v>
      </c>
      <c r="S264" s="27"/>
      <c r="T264" s="28"/>
      <c r="U264" s="26" t="s">
        <v>33</v>
      </c>
      <c r="V264" s="27"/>
      <c r="W264" s="25"/>
      <c r="X264" s="26" t="s">
        <v>34</v>
      </c>
      <c r="Y264" s="27"/>
      <c r="Z264" s="25"/>
      <c r="AA264" s="26" t="s">
        <v>35</v>
      </c>
      <c r="AB264" s="27"/>
      <c r="AC264" s="32" t="s">
        <v>36</v>
      </c>
      <c r="AD264" s="32"/>
      <c r="AE264" s="32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  <c r="FF264" s="96"/>
      <c r="FG264" s="96"/>
      <c r="FH264" s="96"/>
      <c r="FI264" s="96"/>
      <c r="FJ264" s="96"/>
      <c r="FK264" s="96"/>
      <c r="FL264" s="96"/>
      <c r="FM264" s="96"/>
      <c r="FN264" s="96"/>
      <c r="FO264" s="96"/>
      <c r="FP264" s="96"/>
      <c r="FQ264" s="96"/>
      <c r="FR264" s="96"/>
      <c r="FS264" s="96"/>
      <c r="FT264" s="96"/>
      <c r="FU264" s="96"/>
      <c r="FV264" s="96"/>
      <c r="FW264" s="96"/>
      <c r="FX264" s="96"/>
      <c r="FY264" s="96"/>
      <c r="FZ264" s="96"/>
      <c r="GA264" s="96"/>
      <c r="GB264" s="96"/>
      <c r="GC264" s="96"/>
      <c r="GD264" s="96"/>
      <c r="GE264" s="96"/>
      <c r="GF264" s="96"/>
      <c r="GG264" s="96"/>
      <c r="GH264" s="96"/>
      <c r="GI264" s="96"/>
      <c r="GJ264" s="96"/>
      <c r="GK264" s="96"/>
      <c r="GL264" s="96"/>
      <c r="GM264" s="96"/>
      <c r="GN264" s="96"/>
      <c r="GO264" s="96"/>
      <c r="GP264" s="96"/>
      <c r="GQ264" s="96"/>
      <c r="GR264" s="96"/>
      <c r="GS264" s="96"/>
      <c r="GT264" s="96"/>
      <c r="GU264" s="96"/>
      <c r="GV264" s="96"/>
      <c r="GW264" s="96"/>
      <c r="GX264" s="96"/>
      <c r="GY264" s="96"/>
      <c r="GZ264" s="96"/>
      <c r="HA264" s="96"/>
      <c r="HB264" s="96"/>
      <c r="HC264" s="96"/>
      <c r="HD264" s="96"/>
      <c r="HE264" s="96"/>
      <c r="HF264" s="96"/>
      <c r="HG264" s="96"/>
      <c r="HH264" s="96"/>
      <c r="HI264" s="96"/>
      <c r="HJ264" s="96"/>
      <c r="HK264" s="96"/>
      <c r="HL264" s="96"/>
      <c r="HM264" s="96"/>
      <c r="HN264" s="96"/>
      <c r="HO264" s="96"/>
      <c r="HP264" s="96"/>
      <c r="HQ264" s="96"/>
      <c r="HR264" s="96"/>
      <c r="HS264" s="96"/>
      <c r="HT264" s="96"/>
      <c r="HU264" s="96"/>
      <c r="HV264" s="96"/>
      <c r="HW264" s="96"/>
      <c r="HX264" s="96"/>
      <c r="HY264" s="96"/>
      <c r="HZ264" s="96"/>
      <c r="IA264" s="96"/>
      <c r="IB264" s="96"/>
      <c r="IC264" s="96"/>
      <c r="ID264" s="96"/>
      <c r="IE264" s="96"/>
      <c r="IF264" s="96"/>
      <c r="IG264" s="96"/>
      <c r="IH264" s="96"/>
      <c r="II264" s="96"/>
      <c r="IJ264" s="96"/>
      <c r="IK264" s="96"/>
      <c r="IL264" s="96"/>
      <c r="IM264" s="96"/>
      <c r="IN264" s="96"/>
      <c r="IO264" s="96"/>
      <c r="IP264" s="96"/>
      <c r="IQ264" s="96"/>
      <c r="IR264" s="96"/>
      <c r="IS264" s="96"/>
      <c r="IT264" s="96"/>
      <c r="IU264" s="96"/>
      <c r="IV264" s="96"/>
    </row>
    <row r="265" customFormat="false" ht="44.75" hidden="false" customHeight="true" outlineLevel="0" collapsed="false">
      <c r="A265" s="149" t="s">
        <v>352</v>
      </c>
      <c r="B265" s="33" t="s">
        <v>323</v>
      </c>
      <c r="C265" s="34"/>
      <c r="D265" s="35"/>
      <c r="E265" s="35"/>
      <c r="F265" s="36" t="n">
        <v>44727</v>
      </c>
      <c r="G265" s="24" t="s">
        <v>60</v>
      </c>
      <c r="H265" s="55" t="s">
        <v>147</v>
      </c>
      <c r="I265" s="41"/>
      <c r="J265" s="42"/>
      <c r="K265" s="40" t="n">
        <v>1.248</v>
      </c>
      <c r="L265" s="41" t="s">
        <v>39</v>
      </c>
      <c r="M265" s="42" t="n">
        <v>5.354</v>
      </c>
      <c r="N265" s="40" t="n">
        <v>0.2429</v>
      </c>
      <c r="O265" s="100" t="s">
        <v>39</v>
      </c>
      <c r="P265" s="42" t="n">
        <v>0.1215</v>
      </c>
      <c r="Q265" s="40" t="n">
        <v>0.392</v>
      </c>
      <c r="R265" s="41" t="s">
        <v>39</v>
      </c>
      <c r="S265" s="42" t="n">
        <v>0.3578</v>
      </c>
      <c r="T265" s="40" t="n">
        <v>20.866</v>
      </c>
      <c r="U265" s="41" t="s">
        <v>39</v>
      </c>
      <c r="V265" s="42" t="n">
        <v>4.054</v>
      </c>
      <c r="W265" s="40" t="n">
        <v>0.0856</v>
      </c>
      <c r="X265" s="100" t="s">
        <v>39</v>
      </c>
      <c r="Y265" s="42" t="n">
        <v>0.1572</v>
      </c>
      <c r="Z265" s="55" t="s">
        <v>353</v>
      </c>
      <c r="AA265" s="56"/>
      <c r="AB265" s="42"/>
      <c r="AC265" s="43"/>
      <c r="AD265" s="43"/>
      <c r="AE265" s="43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96"/>
      <c r="EZ265" s="96"/>
      <c r="FA265" s="96"/>
      <c r="FB265" s="96"/>
      <c r="FC265" s="96"/>
      <c r="FD265" s="96"/>
      <c r="FE265" s="96"/>
      <c r="FF265" s="96"/>
      <c r="FG265" s="96"/>
      <c r="FH265" s="96"/>
      <c r="FI265" s="96"/>
      <c r="FJ265" s="96"/>
      <c r="FK265" s="96"/>
      <c r="FL265" s="96"/>
      <c r="FM265" s="96"/>
      <c r="FN265" s="96"/>
      <c r="FO265" s="96"/>
      <c r="FP265" s="96"/>
      <c r="FQ265" s="96"/>
      <c r="FR265" s="96"/>
      <c r="FS265" s="96"/>
      <c r="FT265" s="96"/>
      <c r="FU265" s="96"/>
      <c r="FV265" s="96"/>
      <c r="FW265" s="96"/>
      <c r="FX265" s="96"/>
      <c r="FY265" s="96"/>
      <c r="FZ265" s="96"/>
      <c r="GA265" s="96"/>
      <c r="GB265" s="96"/>
      <c r="GC265" s="96"/>
      <c r="GD265" s="96"/>
      <c r="GE265" s="96"/>
      <c r="GF265" s="96"/>
      <c r="GG265" s="96"/>
      <c r="GH265" s="96"/>
      <c r="GI265" s="96"/>
      <c r="GJ265" s="96"/>
      <c r="GK265" s="96"/>
      <c r="GL265" s="96"/>
      <c r="GM265" s="96"/>
      <c r="GN265" s="96"/>
      <c r="GO265" s="96"/>
      <c r="GP265" s="96"/>
      <c r="GQ265" s="96"/>
      <c r="GR265" s="96"/>
      <c r="GS265" s="96"/>
      <c r="GT265" s="96"/>
      <c r="GU265" s="96"/>
      <c r="GV265" s="96"/>
      <c r="GW265" s="96"/>
      <c r="GX265" s="96"/>
      <c r="GY265" s="96"/>
      <c r="GZ265" s="96"/>
      <c r="HA265" s="96"/>
      <c r="HB265" s="96"/>
      <c r="HC265" s="96"/>
      <c r="HD265" s="96"/>
      <c r="HE265" s="96"/>
      <c r="HF265" s="96"/>
      <c r="HG265" s="96"/>
      <c r="HH265" s="96"/>
      <c r="HI265" s="96"/>
      <c r="HJ265" s="96"/>
      <c r="HK265" s="96"/>
      <c r="HL265" s="96"/>
      <c r="HM265" s="96"/>
      <c r="HN265" s="96"/>
      <c r="HO265" s="96"/>
      <c r="HP265" s="96"/>
      <c r="HQ265" s="96"/>
      <c r="HR265" s="96"/>
      <c r="HS265" s="96"/>
      <c r="HT265" s="96"/>
      <c r="HU265" s="96"/>
      <c r="HV265" s="96"/>
      <c r="HW265" s="96"/>
      <c r="HX265" s="96"/>
      <c r="HY265" s="96"/>
      <c r="HZ265" s="96"/>
      <c r="IA265" s="96"/>
      <c r="IB265" s="96"/>
      <c r="IC265" s="96"/>
      <c r="ID265" s="96"/>
      <c r="IE265" s="96"/>
      <c r="IF265" s="96"/>
      <c r="IG265" s="96"/>
      <c r="IH265" s="96"/>
      <c r="II265" s="96"/>
      <c r="IJ265" s="96"/>
      <c r="IK265" s="96"/>
      <c r="IL265" s="96"/>
      <c r="IM265" s="96"/>
      <c r="IN265" s="96"/>
      <c r="IO265" s="96"/>
      <c r="IP265" s="96"/>
      <c r="IQ265" s="96"/>
      <c r="IR265" s="96"/>
      <c r="IS265" s="96"/>
      <c r="IT265" s="96"/>
      <c r="IU265" s="96"/>
      <c r="IV265" s="96"/>
    </row>
    <row r="266" customFormat="false" ht="33.15" hidden="false" customHeight="true" outlineLevel="0" collapsed="false">
      <c r="A266" s="33"/>
      <c r="B266" s="33"/>
      <c r="C266" s="33"/>
      <c r="D266" s="33"/>
      <c r="E266" s="33"/>
      <c r="F266" s="36"/>
      <c r="G266" s="24" t="s">
        <v>64</v>
      </c>
      <c r="H266" s="101" t="str">
        <f aca="false">"&lt;"&amp;ROUND(RIGHT(H265,LEN(H265)-1)*81/1,2)&amp;" ppt"</f>
        <v>&lt;22.68 ppt</v>
      </c>
      <c r="I266" s="41"/>
      <c r="J266" s="102"/>
      <c r="K266" s="101" t="str">
        <f aca="false">ROUND(K265*81/1000,2)&amp;" ppb"</f>
        <v>0.1 ppb</v>
      </c>
      <c r="L266" s="41" t="s">
        <v>39</v>
      </c>
      <c r="M266" s="102" t="str">
        <f aca="false">ROUND(M265*81/1000,2)&amp;" ppb"</f>
        <v>0.43 ppb</v>
      </c>
      <c r="N266" s="101" t="str">
        <f aca="false">ROUND(N265*1760/1000,2)&amp;" ppb"</f>
        <v>0.43 ppb</v>
      </c>
      <c r="O266" s="41" t="s">
        <v>39</v>
      </c>
      <c r="P266" s="102" t="str">
        <f aca="false">ROUND(P265*1760/1000,2)&amp;" ppb"</f>
        <v>0.21 ppb</v>
      </c>
      <c r="Q266" s="101" t="str">
        <f aca="false">ROUND(Q265*246/1000,2)&amp;" ppb"</f>
        <v>0.1 ppb</v>
      </c>
      <c r="R266" s="41" t="s">
        <v>39</v>
      </c>
      <c r="S266" s="102" t="str">
        <f aca="false">ROUND(S265*246/1000,2)&amp;" ppb"</f>
        <v>0.09 ppb</v>
      </c>
      <c r="T266" s="101" t="str">
        <f aca="false">ROUND(T265*32300/1000000,2)&amp;" ppm"</f>
        <v>0.67 ppm</v>
      </c>
      <c r="U266" s="41" t="s">
        <v>39</v>
      </c>
      <c r="V266" s="102" t="str">
        <f aca="false">ROUND(V265*32300/1000000,2)&amp;" ppm"</f>
        <v>0.13 ppm</v>
      </c>
      <c r="W266" s="45"/>
      <c r="X266" s="41"/>
      <c r="Y266" s="46"/>
      <c r="Z266" s="45"/>
      <c r="AA266" s="41"/>
      <c r="AB266" s="46"/>
      <c r="AC266" s="47"/>
      <c r="AD266" s="41"/>
      <c r="AE266" s="48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6"/>
      <c r="DV266" s="96"/>
      <c r="DW266" s="96"/>
      <c r="DX266" s="96"/>
      <c r="DY266" s="96"/>
      <c r="DZ266" s="96"/>
      <c r="EA266" s="96"/>
      <c r="EB266" s="96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96"/>
      <c r="EZ266" s="96"/>
      <c r="FA266" s="96"/>
      <c r="FB266" s="96"/>
      <c r="FC266" s="96"/>
      <c r="FD266" s="96"/>
      <c r="FE266" s="96"/>
      <c r="FF266" s="96"/>
      <c r="FG266" s="96"/>
      <c r="FH266" s="96"/>
      <c r="FI266" s="96"/>
      <c r="FJ266" s="96"/>
      <c r="FK266" s="96"/>
      <c r="FL266" s="96"/>
      <c r="FM266" s="96"/>
      <c r="FN266" s="96"/>
      <c r="FO266" s="96"/>
      <c r="FP266" s="96"/>
      <c r="FQ266" s="96"/>
      <c r="FR266" s="96"/>
      <c r="FS266" s="96"/>
      <c r="FT266" s="96"/>
      <c r="FU266" s="96"/>
      <c r="FV266" s="96"/>
      <c r="FW266" s="96"/>
      <c r="FX266" s="96"/>
      <c r="FY266" s="96"/>
      <c r="FZ266" s="96"/>
      <c r="GA266" s="96"/>
      <c r="GB266" s="96"/>
      <c r="GC266" s="96"/>
      <c r="GD266" s="96"/>
      <c r="GE266" s="96"/>
      <c r="GF266" s="96"/>
      <c r="GG266" s="96"/>
      <c r="GH266" s="96"/>
      <c r="GI266" s="96"/>
      <c r="GJ266" s="96"/>
      <c r="GK266" s="96"/>
      <c r="GL266" s="96"/>
      <c r="GM266" s="96"/>
      <c r="GN266" s="96"/>
      <c r="GO266" s="96"/>
      <c r="GP266" s="96"/>
      <c r="GQ266" s="96"/>
      <c r="GR266" s="96"/>
      <c r="GS266" s="96"/>
      <c r="GT266" s="96"/>
      <c r="GU266" s="96"/>
      <c r="GV266" s="96"/>
      <c r="GW266" s="96"/>
      <c r="GX266" s="96"/>
      <c r="GY266" s="96"/>
      <c r="GZ266" s="96"/>
      <c r="HA266" s="96"/>
      <c r="HB266" s="96"/>
      <c r="HC266" s="96"/>
      <c r="HD266" s="96"/>
      <c r="HE266" s="96"/>
      <c r="HF266" s="96"/>
      <c r="HG266" s="96"/>
      <c r="HH266" s="96"/>
      <c r="HI266" s="96"/>
      <c r="HJ266" s="96"/>
      <c r="HK266" s="96"/>
      <c r="HL266" s="96"/>
      <c r="HM266" s="96"/>
      <c r="HN266" s="96"/>
      <c r="HO266" s="96"/>
      <c r="HP266" s="96"/>
      <c r="HQ266" s="96"/>
      <c r="HR266" s="96"/>
      <c r="HS266" s="96"/>
      <c r="HT266" s="96"/>
      <c r="HU266" s="96"/>
      <c r="HV266" s="96"/>
      <c r="HW266" s="96"/>
      <c r="HX266" s="96"/>
      <c r="HY266" s="96"/>
      <c r="HZ266" s="96"/>
      <c r="IA266" s="96"/>
      <c r="IB266" s="96"/>
      <c r="IC266" s="96"/>
      <c r="ID266" s="96"/>
      <c r="IE266" s="96"/>
      <c r="IF266" s="96"/>
      <c r="IG266" s="96"/>
      <c r="IH266" s="96"/>
      <c r="II266" s="96"/>
      <c r="IJ266" s="96"/>
      <c r="IK266" s="96"/>
      <c r="IL266" s="96"/>
      <c r="IM266" s="96"/>
      <c r="IN266" s="96"/>
      <c r="IO266" s="96"/>
      <c r="IP266" s="96"/>
      <c r="IQ266" s="96"/>
      <c r="IR266" s="96"/>
      <c r="IS266" s="96"/>
      <c r="IT266" s="96"/>
      <c r="IU266" s="96"/>
      <c r="IV266" s="96"/>
    </row>
    <row r="267" customFormat="false" ht="34.3" hidden="false" customHeight="true" outlineLevel="0" collapsed="false">
      <c r="A267" s="33"/>
      <c r="B267" s="33"/>
      <c r="C267" s="49"/>
      <c r="D267" s="33"/>
      <c r="E267" s="33"/>
      <c r="F267" s="36"/>
      <c r="G267" s="24" t="s">
        <v>28</v>
      </c>
      <c r="H267" s="50" t="s">
        <v>40</v>
      </c>
      <c r="I267" s="50"/>
      <c r="J267" s="50"/>
      <c r="K267" s="25"/>
      <c r="L267" s="26" t="s">
        <v>41</v>
      </c>
      <c r="M267" s="27"/>
      <c r="N267" s="51"/>
      <c r="O267" s="26" t="s">
        <v>42</v>
      </c>
      <c r="P267" s="52"/>
      <c r="Q267" s="51"/>
      <c r="R267" s="26" t="s">
        <v>43</v>
      </c>
      <c r="S267" s="52"/>
      <c r="T267" s="50"/>
      <c r="U267" s="50"/>
      <c r="V267" s="50"/>
      <c r="W267" s="28"/>
      <c r="X267" s="26"/>
      <c r="Y267" s="53"/>
      <c r="Z267" s="28"/>
      <c r="AA267" s="26"/>
      <c r="AB267" s="53"/>
      <c r="AC267" s="25"/>
      <c r="AD267" s="26"/>
      <c r="AE267" s="27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96"/>
      <c r="EZ267" s="96"/>
      <c r="FA267" s="96"/>
      <c r="FB267" s="96"/>
      <c r="FC267" s="96"/>
      <c r="FD267" s="96"/>
      <c r="FE267" s="96"/>
      <c r="FF267" s="96"/>
      <c r="FG267" s="96"/>
      <c r="FH267" s="96"/>
      <c r="FI267" s="96"/>
      <c r="FJ267" s="96"/>
      <c r="FK267" s="96"/>
      <c r="FL267" s="96"/>
      <c r="FM267" s="96"/>
      <c r="FN267" s="96"/>
      <c r="FO267" s="96"/>
      <c r="FP267" s="96"/>
      <c r="FQ267" s="96"/>
      <c r="FR267" s="96"/>
      <c r="FS267" s="96"/>
      <c r="FT267" s="96"/>
      <c r="FU267" s="96"/>
      <c r="FV267" s="96"/>
      <c r="FW267" s="96"/>
      <c r="FX267" s="96"/>
      <c r="FY267" s="96"/>
      <c r="FZ267" s="96"/>
      <c r="GA267" s="96"/>
      <c r="GB267" s="96"/>
      <c r="GC267" s="96"/>
      <c r="GD267" s="96"/>
      <c r="GE267" s="96"/>
      <c r="GF267" s="96"/>
      <c r="GG267" s="96"/>
      <c r="GH267" s="96"/>
      <c r="GI267" s="96"/>
      <c r="GJ267" s="96"/>
      <c r="GK267" s="96"/>
      <c r="GL267" s="96"/>
      <c r="GM267" s="96"/>
      <c r="GN267" s="96"/>
      <c r="GO267" s="96"/>
      <c r="GP267" s="96"/>
      <c r="GQ267" s="96"/>
      <c r="GR267" s="96"/>
      <c r="GS267" s="96"/>
      <c r="GT267" s="96"/>
      <c r="GU267" s="96"/>
      <c r="GV267" s="96"/>
      <c r="GW267" s="96"/>
      <c r="GX267" s="96"/>
      <c r="GY267" s="96"/>
      <c r="GZ267" s="96"/>
      <c r="HA267" s="96"/>
      <c r="HB267" s="96"/>
      <c r="HC267" s="96"/>
      <c r="HD267" s="96"/>
      <c r="HE267" s="96"/>
      <c r="HF267" s="96"/>
      <c r="HG267" s="96"/>
      <c r="HH267" s="96"/>
      <c r="HI267" s="96"/>
      <c r="HJ267" s="96"/>
      <c r="HK267" s="96"/>
      <c r="HL267" s="96"/>
      <c r="HM267" s="96"/>
      <c r="HN267" s="96"/>
      <c r="HO267" s="96"/>
      <c r="HP267" s="96"/>
      <c r="HQ267" s="96"/>
      <c r="HR267" s="96"/>
      <c r="HS267" s="96"/>
      <c r="HT267" s="96"/>
      <c r="HU267" s="96"/>
      <c r="HV267" s="96"/>
      <c r="HW267" s="96"/>
      <c r="HX267" s="96"/>
      <c r="HY267" s="96"/>
      <c r="HZ267" s="96"/>
      <c r="IA267" s="96"/>
      <c r="IB267" s="96"/>
      <c r="IC267" s="96"/>
      <c r="ID267" s="96"/>
      <c r="IE267" s="96"/>
      <c r="IF267" s="96"/>
      <c r="IG267" s="96"/>
      <c r="IH267" s="96"/>
      <c r="II267" s="96"/>
      <c r="IJ267" s="96"/>
      <c r="IK267" s="96"/>
      <c r="IL267" s="96"/>
      <c r="IM267" s="96"/>
      <c r="IN267" s="96"/>
      <c r="IO267" s="96"/>
      <c r="IP267" s="96"/>
      <c r="IQ267" s="96"/>
      <c r="IR267" s="96"/>
      <c r="IS267" s="96"/>
      <c r="IT267" s="96"/>
      <c r="IU267" s="96"/>
      <c r="IV267" s="96"/>
    </row>
    <row r="268" customFormat="false" ht="34.3" hidden="false" customHeight="true" outlineLevel="0" collapsed="false">
      <c r="A268" s="33"/>
      <c r="B268" s="33"/>
      <c r="C268" s="49"/>
      <c r="D268" s="33"/>
      <c r="E268" s="33"/>
      <c r="F268" s="36"/>
      <c r="G268" s="24" t="s">
        <v>60</v>
      </c>
      <c r="H268" s="150" t="s">
        <v>354</v>
      </c>
      <c r="I268" s="107"/>
      <c r="J268" s="142"/>
      <c r="K268" s="40" t="n">
        <v>0.88535</v>
      </c>
      <c r="L268" s="100" t="s">
        <v>39</v>
      </c>
      <c r="M268" s="42" t="n">
        <v>1.139</v>
      </c>
      <c r="N268" s="37" t="n">
        <v>0.0341</v>
      </c>
      <c r="O268" s="41" t="s">
        <v>39</v>
      </c>
      <c r="P268" s="39" t="n">
        <v>0.1345</v>
      </c>
      <c r="Q268" s="40" t="n">
        <v>0.9141</v>
      </c>
      <c r="R268" s="100" t="s">
        <v>39</v>
      </c>
      <c r="S268" s="42" t="n">
        <v>0.5858</v>
      </c>
      <c r="T268" s="103"/>
      <c r="U268" s="104"/>
      <c r="V268" s="105"/>
      <c r="W268" s="45"/>
      <c r="X268" s="41"/>
      <c r="Y268" s="46"/>
      <c r="Z268" s="45"/>
      <c r="AA268" s="41"/>
      <c r="AB268" s="46"/>
      <c r="AC268" s="47"/>
      <c r="AD268" s="41"/>
      <c r="AE268" s="48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6"/>
      <c r="DV268" s="96"/>
      <c r="DW268" s="96"/>
      <c r="DX268" s="96"/>
      <c r="DY268" s="96"/>
      <c r="DZ268" s="96"/>
      <c r="EA268" s="96"/>
      <c r="EB268" s="96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96"/>
      <c r="EZ268" s="96"/>
      <c r="FA268" s="96"/>
      <c r="FB268" s="96"/>
      <c r="FC268" s="96"/>
      <c r="FD268" s="96"/>
      <c r="FE268" s="96"/>
      <c r="FF268" s="96"/>
      <c r="FG268" s="96"/>
      <c r="FH268" s="96"/>
      <c r="FI268" s="96"/>
      <c r="FJ268" s="96"/>
      <c r="FK268" s="96"/>
      <c r="FL268" s="96"/>
      <c r="FM268" s="96"/>
      <c r="FN268" s="96"/>
      <c r="FO268" s="96"/>
      <c r="FP268" s="96"/>
      <c r="FQ268" s="96"/>
      <c r="FR268" s="96"/>
      <c r="FS268" s="96"/>
      <c r="FT268" s="96"/>
      <c r="FU268" s="96"/>
      <c r="FV268" s="96"/>
      <c r="FW268" s="96"/>
      <c r="FX268" s="96"/>
      <c r="FY268" s="96"/>
      <c r="FZ268" s="96"/>
      <c r="GA268" s="96"/>
      <c r="GB268" s="96"/>
      <c r="GC268" s="96"/>
      <c r="GD268" s="96"/>
      <c r="GE268" s="96"/>
      <c r="GF268" s="96"/>
      <c r="GG268" s="96"/>
      <c r="GH268" s="96"/>
      <c r="GI268" s="96"/>
      <c r="GJ268" s="96"/>
      <c r="GK268" s="96"/>
      <c r="GL268" s="96"/>
      <c r="GM268" s="96"/>
      <c r="GN268" s="96"/>
      <c r="GO268" s="96"/>
      <c r="GP268" s="96"/>
      <c r="GQ268" s="96"/>
      <c r="GR268" s="96"/>
      <c r="GS268" s="96"/>
      <c r="GT268" s="96"/>
      <c r="GU268" s="96"/>
      <c r="GV268" s="96"/>
      <c r="GW268" s="96"/>
      <c r="GX268" s="96"/>
      <c r="GY268" s="96"/>
      <c r="GZ268" s="96"/>
      <c r="HA268" s="96"/>
      <c r="HB268" s="96"/>
      <c r="HC268" s="96"/>
      <c r="HD268" s="96"/>
      <c r="HE268" s="96"/>
      <c r="HF268" s="96"/>
      <c r="HG268" s="96"/>
      <c r="HH268" s="96"/>
      <c r="HI268" s="96"/>
      <c r="HJ268" s="96"/>
      <c r="HK268" s="96"/>
      <c r="HL268" s="96"/>
      <c r="HM268" s="96"/>
      <c r="HN268" s="96"/>
      <c r="HO268" s="96"/>
      <c r="HP268" s="96"/>
      <c r="HQ268" s="96"/>
      <c r="HR268" s="96"/>
      <c r="HS268" s="96"/>
      <c r="HT268" s="96"/>
      <c r="HU268" s="96"/>
      <c r="HV268" s="96"/>
      <c r="HW268" s="96"/>
      <c r="HX268" s="96"/>
      <c r="HY268" s="96"/>
      <c r="HZ268" s="96"/>
      <c r="IA268" s="96"/>
      <c r="IB268" s="96"/>
      <c r="IC268" s="96"/>
      <c r="ID268" s="96"/>
      <c r="IE268" s="96"/>
      <c r="IF268" s="96"/>
      <c r="IG268" s="96"/>
      <c r="IH268" s="96"/>
      <c r="II268" s="96"/>
      <c r="IJ268" s="96"/>
      <c r="IK268" s="96"/>
      <c r="IL268" s="96"/>
      <c r="IM268" s="96"/>
      <c r="IN268" s="96"/>
      <c r="IO268" s="96"/>
      <c r="IP268" s="96"/>
      <c r="IQ268" s="96"/>
      <c r="IR268" s="96"/>
      <c r="IS268" s="96"/>
      <c r="IT268" s="96"/>
      <c r="IU268" s="96"/>
      <c r="IV268" s="96"/>
    </row>
    <row r="269" customFormat="false" ht="34.3" hidden="false" customHeight="true" outlineLevel="0" collapsed="false">
      <c r="A269" s="57"/>
      <c r="B269" s="57"/>
      <c r="C269" s="58"/>
      <c r="D269" s="57"/>
      <c r="E269" s="57"/>
      <c r="F269" s="59"/>
      <c r="G269" s="24" t="s">
        <v>64</v>
      </c>
      <c r="H269" s="101" t="str">
        <f aca="false">"&lt;"&amp;ROUND(RIGHT(H268,LEN(H268)-1)*81/1000,2)&amp;" ppb"</f>
        <v>&lt;16.58 ppb</v>
      </c>
      <c r="I269" s="41"/>
      <c r="J269" s="102"/>
      <c r="K269" s="60"/>
      <c r="L269" s="56"/>
      <c r="M269" s="61"/>
      <c r="N269" s="37"/>
      <c r="O269" s="41"/>
      <c r="P269" s="39"/>
      <c r="Q269" s="101" t="str">
        <f aca="false">ROUND(Q268*246/1000,2)&amp;" ppb"</f>
        <v>0.22 ppb</v>
      </c>
      <c r="R269" s="41" t="s">
        <v>39</v>
      </c>
      <c r="S269" s="102" t="str">
        <f aca="false">ROUND(S268*246/1000,2)&amp;" ppb"</f>
        <v>0.14 ppb</v>
      </c>
      <c r="T269" s="101"/>
      <c r="U269" s="41"/>
      <c r="V269" s="102"/>
      <c r="W269" s="45"/>
      <c r="X269" s="41"/>
      <c r="Y269" s="46"/>
      <c r="Z269" s="45"/>
      <c r="AA269" s="41"/>
      <c r="AB269" s="46"/>
      <c r="AC269" s="47"/>
      <c r="AD269" s="41"/>
      <c r="AE269" s="48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96"/>
      <c r="EZ269" s="96"/>
      <c r="FA269" s="96"/>
      <c r="FB269" s="96"/>
      <c r="FC269" s="96"/>
      <c r="FD269" s="96"/>
      <c r="FE269" s="96"/>
      <c r="FF269" s="96"/>
      <c r="FG269" s="96"/>
      <c r="FH269" s="96"/>
      <c r="FI269" s="96"/>
      <c r="FJ269" s="96"/>
      <c r="FK269" s="96"/>
      <c r="FL269" s="96"/>
      <c r="FM269" s="96"/>
      <c r="FN269" s="96"/>
      <c r="FO269" s="96"/>
      <c r="FP269" s="96"/>
      <c r="FQ269" s="96"/>
      <c r="FR269" s="96"/>
      <c r="FS269" s="96"/>
      <c r="FT269" s="96"/>
      <c r="FU269" s="96"/>
      <c r="FV269" s="96"/>
      <c r="FW269" s="96"/>
      <c r="FX269" s="96"/>
      <c r="FY269" s="96"/>
      <c r="FZ269" s="96"/>
      <c r="GA269" s="96"/>
      <c r="GB269" s="96"/>
      <c r="GC269" s="96"/>
      <c r="GD269" s="96"/>
      <c r="GE269" s="96"/>
      <c r="GF269" s="96"/>
      <c r="GG269" s="96"/>
      <c r="GH269" s="96"/>
      <c r="GI269" s="96"/>
      <c r="GJ269" s="96"/>
      <c r="GK269" s="96"/>
      <c r="GL269" s="96"/>
      <c r="GM269" s="96"/>
      <c r="GN269" s="96"/>
      <c r="GO269" s="96"/>
      <c r="GP269" s="96"/>
      <c r="GQ269" s="96"/>
      <c r="GR269" s="96"/>
      <c r="GS269" s="96"/>
      <c r="GT269" s="96"/>
      <c r="GU269" s="96"/>
      <c r="GV269" s="96"/>
      <c r="GW269" s="96"/>
      <c r="GX269" s="96"/>
      <c r="GY269" s="96"/>
      <c r="GZ269" s="96"/>
      <c r="HA269" s="96"/>
      <c r="HB269" s="96"/>
      <c r="HC269" s="96"/>
      <c r="HD269" s="96"/>
      <c r="HE269" s="96"/>
      <c r="HF269" s="96"/>
      <c r="HG269" s="96"/>
      <c r="HH269" s="96"/>
      <c r="HI269" s="96"/>
      <c r="HJ269" s="96"/>
      <c r="HK269" s="96"/>
      <c r="HL269" s="96"/>
      <c r="HM269" s="96"/>
      <c r="HN269" s="96"/>
      <c r="HO269" s="96"/>
      <c r="HP269" s="96"/>
      <c r="HQ269" s="96"/>
      <c r="HR269" s="96"/>
      <c r="HS269" s="96"/>
      <c r="HT269" s="96"/>
      <c r="HU269" s="96"/>
      <c r="HV269" s="96"/>
      <c r="HW269" s="96"/>
      <c r="HX269" s="96"/>
      <c r="HY269" s="96"/>
      <c r="HZ269" s="96"/>
      <c r="IA269" s="96"/>
      <c r="IB269" s="96"/>
      <c r="IC269" s="96"/>
      <c r="ID269" s="96"/>
      <c r="IE269" s="96"/>
      <c r="IF269" s="96"/>
      <c r="IG269" s="96"/>
      <c r="IH269" s="96"/>
      <c r="II269" s="96"/>
      <c r="IJ269" s="96"/>
      <c r="IK269" s="96"/>
      <c r="IL269" s="96"/>
      <c r="IM269" s="96"/>
      <c r="IN269" s="96"/>
      <c r="IO269" s="96"/>
      <c r="IP269" s="96"/>
      <c r="IQ269" s="96"/>
      <c r="IR269" s="96"/>
      <c r="IS269" s="96"/>
      <c r="IT269" s="96"/>
      <c r="IU269" s="96"/>
      <c r="IV269" s="96"/>
    </row>
    <row r="270" customFormat="false" ht="42.4" hidden="false" customHeight="true" outlineLevel="0" collapsed="false">
      <c r="A270" s="109" t="s">
        <v>355</v>
      </c>
      <c r="B270" s="62" t="s">
        <v>356</v>
      </c>
      <c r="C270" s="110" t="s">
        <v>357</v>
      </c>
      <c r="D270" s="63" t="n">
        <v>11.728</v>
      </c>
      <c r="E270" s="64" t="s">
        <v>358</v>
      </c>
      <c r="F270" s="65" t="n">
        <v>44827</v>
      </c>
      <c r="G270" s="66" t="s">
        <v>28</v>
      </c>
      <c r="H270" s="25"/>
      <c r="I270" s="26" t="s">
        <v>29</v>
      </c>
      <c r="J270" s="27"/>
      <c r="K270" s="25"/>
      <c r="L270" s="26" t="s">
        <v>30</v>
      </c>
      <c r="M270" s="27"/>
      <c r="N270" s="25"/>
      <c r="O270" s="26" t="s">
        <v>31</v>
      </c>
      <c r="P270" s="27"/>
      <c r="Q270" s="25"/>
      <c r="R270" s="26" t="s">
        <v>32</v>
      </c>
      <c r="S270" s="27"/>
      <c r="T270" s="28"/>
      <c r="U270" s="26" t="s">
        <v>33</v>
      </c>
      <c r="V270" s="27"/>
      <c r="W270" s="25"/>
      <c r="X270" s="26" t="s">
        <v>34</v>
      </c>
      <c r="Y270" s="27"/>
      <c r="Z270" s="25"/>
      <c r="AA270" s="26" t="s">
        <v>35</v>
      </c>
      <c r="AB270" s="27"/>
      <c r="AC270" s="32" t="s">
        <v>36</v>
      </c>
      <c r="AD270" s="32"/>
      <c r="AE270" s="32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96"/>
      <c r="EZ270" s="96"/>
      <c r="FA270" s="96"/>
      <c r="FB270" s="96"/>
      <c r="FC270" s="96"/>
      <c r="FD270" s="96"/>
      <c r="FE270" s="96"/>
      <c r="FF270" s="96"/>
      <c r="FG270" s="96"/>
      <c r="FH270" s="96"/>
      <c r="FI270" s="96"/>
      <c r="FJ270" s="96"/>
      <c r="FK270" s="96"/>
      <c r="FL270" s="96"/>
      <c r="FM270" s="96"/>
      <c r="FN270" s="96"/>
      <c r="FO270" s="96"/>
      <c r="FP270" s="96"/>
      <c r="FQ270" s="96"/>
      <c r="FR270" s="96"/>
      <c r="FS270" s="96"/>
      <c r="FT270" s="96"/>
      <c r="FU270" s="96"/>
      <c r="FV270" s="96"/>
      <c r="FW270" s="96"/>
      <c r="FX270" s="96"/>
      <c r="FY270" s="96"/>
      <c r="FZ270" s="96"/>
      <c r="GA270" s="96"/>
      <c r="GB270" s="96"/>
      <c r="GC270" s="96"/>
      <c r="GD270" s="96"/>
      <c r="GE270" s="96"/>
      <c r="GF270" s="96"/>
      <c r="GG270" s="96"/>
      <c r="GH270" s="96"/>
      <c r="GI270" s="96"/>
      <c r="GJ270" s="96"/>
      <c r="GK270" s="96"/>
      <c r="GL270" s="96"/>
      <c r="GM270" s="96"/>
      <c r="GN270" s="96"/>
      <c r="GO270" s="96"/>
      <c r="GP270" s="96"/>
      <c r="GQ270" s="96"/>
      <c r="GR270" s="96"/>
      <c r="GS270" s="96"/>
      <c r="GT270" s="96"/>
      <c r="GU270" s="96"/>
      <c r="GV270" s="96"/>
      <c r="GW270" s="96"/>
      <c r="GX270" s="96"/>
      <c r="GY270" s="96"/>
      <c r="GZ270" s="96"/>
      <c r="HA270" s="96"/>
      <c r="HB270" s="96"/>
      <c r="HC270" s="96"/>
      <c r="HD270" s="96"/>
      <c r="HE270" s="96"/>
      <c r="HF270" s="96"/>
      <c r="HG270" s="96"/>
      <c r="HH270" s="96"/>
      <c r="HI270" s="96"/>
      <c r="HJ270" s="96"/>
      <c r="HK270" s="96"/>
      <c r="HL270" s="96"/>
      <c r="HM270" s="96"/>
      <c r="HN270" s="96"/>
      <c r="HO270" s="96"/>
      <c r="HP270" s="96"/>
      <c r="HQ270" s="96"/>
      <c r="HR270" s="96"/>
      <c r="HS270" s="96"/>
      <c r="HT270" s="96"/>
      <c r="HU270" s="96"/>
      <c r="HV270" s="96"/>
      <c r="HW270" s="96"/>
      <c r="HX270" s="96"/>
      <c r="HY270" s="96"/>
      <c r="HZ270" s="96"/>
      <c r="IA270" s="96"/>
      <c r="IB270" s="96"/>
      <c r="IC270" s="96"/>
      <c r="ID270" s="96"/>
      <c r="IE270" s="96"/>
      <c r="IF270" s="96"/>
      <c r="IG270" s="96"/>
      <c r="IH270" s="96"/>
      <c r="II270" s="96"/>
      <c r="IJ270" s="96"/>
      <c r="IK270" s="96"/>
      <c r="IL270" s="96"/>
      <c r="IM270" s="96"/>
      <c r="IN270" s="96"/>
      <c r="IO270" s="96"/>
      <c r="IP270" s="96"/>
      <c r="IQ270" s="96"/>
      <c r="IR270" s="96"/>
      <c r="IS270" s="96"/>
      <c r="IT270" s="96"/>
      <c r="IU270" s="96"/>
      <c r="IV270" s="96"/>
    </row>
    <row r="271" customFormat="false" ht="39.8" hidden="false" customHeight="true" outlineLevel="0" collapsed="false">
      <c r="A271" s="67" t="s">
        <v>67</v>
      </c>
      <c r="B271" s="67" t="s">
        <v>359</v>
      </c>
      <c r="C271" s="68"/>
      <c r="D271" s="69"/>
      <c r="E271" s="69"/>
      <c r="F271" s="70" t="n">
        <v>44840</v>
      </c>
      <c r="G271" s="66" t="s">
        <v>60</v>
      </c>
      <c r="H271" s="86" t="s">
        <v>360</v>
      </c>
      <c r="I271" s="75"/>
      <c r="J271" s="76"/>
      <c r="K271" s="86" t="s">
        <v>361</v>
      </c>
      <c r="L271" s="75"/>
      <c r="M271" s="76"/>
      <c r="N271" s="86" t="s">
        <v>143</v>
      </c>
      <c r="O271" s="75"/>
      <c r="P271" s="76"/>
      <c r="Q271" s="86" t="s">
        <v>317</v>
      </c>
      <c r="R271" s="75"/>
      <c r="S271" s="76"/>
      <c r="T271" s="74" t="n">
        <v>61.478</v>
      </c>
      <c r="U271" s="75" t="s">
        <v>39</v>
      </c>
      <c r="V271" s="76" t="n">
        <v>6.78</v>
      </c>
      <c r="W271" s="74" t="n">
        <v>0.81691</v>
      </c>
      <c r="X271" s="77" t="s">
        <v>39</v>
      </c>
      <c r="Y271" s="76" t="n">
        <v>0.2305</v>
      </c>
      <c r="Z271" s="78" t="s">
        <v>362</v>
      </c>
      <c r="AA271" s="72"/>
      <c r="AB271" s="73"/>
      <c r="AC271" s="79"/>
      <c r="AD271" s="79"/>
      <c r="AE271" s="79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6"/>
      <c r="DV271" s="96"/>
      <c r="DW271" s="96"/>
      <c r="DX271" s="96"/>
      <c r="DY271" s="96"/>
      <c r="DZ271" s="96"/>
      <c r="EA271" s="96"/>
      <c r="EB271" s="96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96"/>
      <c r="EZ271" s="96"/>
      <c r="FA271" s="96"/>
      <c r="FB271" s="96"/>
      <c r="FC271" s="96"/>
      <c r="FD271" s="96"/>
      <c r="FE271" s="96"/>
      <c r="FF271" s="96"/>
      <c r="FG271" s="96"/>
      <c r="FH271" s="96"/>
      <c r="FI271" s="96"/>
      <c r="FJ271" s="96"/>
      <c r="FK271" s="96"/>
      <c r="FL271" s="96"/>
      <c r="FM271" s="96"/>
      <c r="FN271" s="96"/>
      <c r="FO271" s="96"/>
      <c r="FP271" s="96"/>
      <c r="FQ271" s="96"/>
      <c r="FR271" s="96"/>
      <c r="FS271" s="96"/>
      <c r="FT271" s="96"/>
      <c r="FU271" s="96"/>
      <c r="FV271" s="96"/>
      <c r="FW271" s="96"/>
      <c r="FX271" s="96"/>
      <c r="FY271" s="96"/>
      <c r="FZ271" s="96"/>
      <c r="GA271" s="96"/>
      <c r="GB271" s="96"/>
      <c r="GC271" s="96"/>
      <c r="GD271" s="96"/>
      <c r="GE271" s="96"/>
      <c r="GF271" s="96"/>
      <c r="GG271" s="96"/>
      <c r="GH271" s="96"/>
      <c r="GI271" s="96"/>
      <c r="GJ271" s="96"/>
      <c r="GK271" s="96"/>
      <c r="GL271" s="96"/>
      <c r="GM271" s="96"/>
      <c r="GN271" s="96"/>
      <c r="GO271" s="96"/>
      <c r="GP271" s="96"/>
      <c r="GQ271" s="96"/>
      <c r="GR271" s="96"/>
      <c r="GS271" s="96"/>
      <c r="GT271" s="96"/>
      <c r="GU271" s="96"/>
      <c r="GV271" s="96"/>
      <c r="GW271" s="96"/>
      <c r="GX271" s="96"/>
      <c r="GY271" s="96"/>
      <c r="GZ271" s="96"/>
      <c r="HA271" s="96"/>
      <c r="HB271" s="96"/>
      <c r="HC271" s="96"/>
      <c r="HD271" s="96"/>
      <c r="HE271" s="96"/>
      <c r="HF271" s="96"/>
      <c r="HG271" s="96"/>
      <c r="HH271" s="96"/>
      <c r="HI271" s="96"/>
      <c r="HJ271" s="96"/>
      <c r="HK271" s="96"/>
      <c r="HL271" s="96"/>
      <c r="HM271" s="96"/>
      <c r="HN271" s="96"/>
      <c r="HO271" s="96"/>
      <c r="HP271" s="96"/>
      <c r="HQ271" s="96"/>
      <c r="HR271" s="96"/>
      <c r="HS271" s="96"/>
      <c r="HT271" s="96"/>
      <c r="HU271" s="96"/>
      <c r="HV271" s="96"/>
      <c r="HW271" s="96"/>
      <c r="HX271" s="96"/>
      <c r="HY271" s="96"/>
      <c r="HZ271" s="96"/>
      <c r="IA271" s="96"/>
      <c r="IB271" s="96"/>
      <c r="IC271" s="96"/>
      <c r="ID271" s="96"/>
      <c r="IE271" s="96"/>
      <c r="IF271" s="96"/>
      <c r="IG271" s="96"/>
      <c r="IH271" s="96"/>
      <c r="II271" s="96"/>
      <c r="IJ271" s="96"/>
      <c r="IK271" s="96"/>
      <c r="IL271" s="96"/>
      <c r="IM271" s="96"/>
      <c r="IN271" s="96"/>
      <c r="IO271" s="96"/>
      <c r="IP271" s="96"/>
      <c r="IQ271" s="96"/>
      <c r="IR271" s="96"/>
      <c r="IS271" s="96"/>
      <c r="IT271" s="96"/>
      <c r="IU271" s="96"/>
      <c r="IV271" s="96"/>
    </row>
    <row r="272" customFormat="false" ht="33.15" hidden="false" customHeight="true" outlineLevel="0" collapsed="false">
      <c r="A272" s="67"/>
      <c r="B272" s="67"/>
      <c r="C272" s="67"/>
      <c r="D272" s="67"/>
      <c r="E272" s="67"/>
      <c r="F272" s="70"/>
      <c r="G272" s="66" t="s">
        <v>64</v>
      </c>
      <c r="H272" s="111" t="str">
        <f aca="false">"&lt;"&amp;ROUND(RIGHT(H271,LEN(H271)-1)*81/1000,2)&amp;" ppb"</f>
        <v>&lt;0.04 ppb</v>
      </c>
      <c r="I272" s="75"/>
      <c r="J272" s="112"/>
      <c r="K272" s="111" t="str">
        <f aca="false">"&lt;"&amp;ROUND(RIGHT(K271,LEN(K271)-1)*81/1000,2)&amp;" ppb"</f>
        <v>&lt;0.81 ppb</v>
      </c>
      <c r="L272" s="75"/>
      <c r="M272" s="112"/>
      <c r="N272" s="111" t="str">
        <f aca="false">"&lt;"&amp;ROUND(RIGHT(N271,LEN(N271)-1)*1760/1000,2)&amp;" ppb"</f>
        <v>&lt;0.44 ppb</v>
      </c>
      <c r="O272" s="75"/>
      <c r="P272" s="113" t="s">
        <v>71</v>
      </c>
      <c r="Q272" s="111" t="str">
        <f aca="false">"&lt;"&amp;ROUND(RIGHT(Q271,LEN(Q271)-1)*246/1000,2)&amp;" ppb"</f>
        <v>&lt;0.1 ppb</v>
      </c>
      <c r="R272" s="75"/>
      <c r="S272" s="82"/>
      <c r="T272" s="111" t="str">
        <f aca="false">ROUND(T271*32300/1000000,2)&amp;" ppm"</f>
        <v>1.99 ppm</v>
      </c>
      <c r="U272" s="75" t="s">
        <v>39</v>
      </c>
      <c r="V272" s="112" t="str">
        <f aca="false">ROUND(V271*32300/1000000,2)&amp;" ppm"</f>
        <v>0.22 ppm</v>
      </c>
      <c r="W272" s="81"/>
      <c r="X272" s="75"/>
      <c r="Y272" s="82"/>
      <c r="Z272" s="81"/>
      <c r="AA272" s="75"/>
      <c r="AB272" s="82"/>
      <c r="AC272" s="83"/>
      <c r="AD272" s="75"/>
      <c r="AE272" s="84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6"/>
      <c r="DV272" s="96"/>
      <c r="DW272" s="96"/>
      <c r="DX272" s="96"/>
      <c r="DY272" s="96"/>
      <c r="DZ272" s="96"/>
      <c r="EA272" s="96"/>
      <c r="EB272" s="96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96"/>
      <c r="EZ272" s="96"/>
      <c r="FA272" s="96"/>
      <c r="FB272" s="96"/>
      <c r="FC272" s="96"/>
      <c r="FD272" s="96"/>
      <c r="FE272" s="96"/>
      <c r="FF272" s="96"/>
      <c r="FG272" s="96"/>
      <c r="FH272" s="96"/>
      <c r="FI272" s="96"/>
      <c r="FJ272" s="96"/>
      <c r="FK272" s="96"/>
      <c r="FL272" s="96"/>
      <c r="FM272" s="96"/>
      <c r="FN272" s="96"/>
      <c r="FO272" s="96"/>
      <c r="FP272" s="96"/>
      <c r="FQ272" s="96"/>
      <c r="FR272" s="96"/>
      <c r="FS272" s="96"/>
      <c r="FT272" s="96"/>
      <c r="FU272" s="96"/>
      <c r="FV272" s="96"/>
      <c r="FW272" s="96"/>
      <c r="FX272" s="96"/>
      <c r="FY272" s="96"/>
      <c r="FZ272" s="96"/>
      <c r="GA272" s="96"/>
      <c r="GB272" s="96"/>
      <c r="GC272" s="96"/>
      <c r="GD272" s="96"/>
      <c r="GE272" s="96"/>
      <c r="GF272" s="96"/>
      <c r="GG272" s="96"/>
      <c r="GH272" s="96"/>
      <c r="GI272" s="96"/>
      <c r="GJ272" s="96"/>
      <c r="GK272" s="96"/>
      <c r="GL272" s="96"/>
      <c r="GM272" s="96"/>
      <c r="GN272" s="96"/>
      <c r="GO272" s="96"/>
      <c r="GP272" s="96"/>
      <c r="GQ272" s="96"/>
      <c r="GR272" s="96"/>
      <c r="GS272" s="96"/>
      <c r="GT272" s="96"/>
      <c r="GU272" s="96"/>
      <c r="GV272" s="96"/>
      <c r="GW272" s="96"/>
      <c r="GX272" s="96"/>
      <c r="GY272" s="96"/>
      <c r="GZ272" s="96"/>
      <c r="HA272" s="96"/>
      <c r="HB272" s="96"/>
      <c r="HC272" s="96"/>
      <c r="HD272" s="96"/>
      <c r="HE272" s="96"/>
      <c r="HF272" s="96"/>
      <c r="HG272" s="96"/>
      <c r="HH272" s="96"/>
      <c r="HI272" s="96"/>
      <c r="HJ272" s="96"/>
      <c r="HK272" s="96"/>
      <c r="HL272" s="96"/>
      <c r="HM272" s="96"/>
      <c r="HN272" s="96"/>
      <c r="HO272" s="96"/>
      <c r="HP272" s="96"/>
      <c r="HQ272" s="96"/>
      <c r="HR272" s="96"/>
      <c r="HS272" s="96"/>
      <c r="HT272" s="96"/>
      <c r="HU272" s="96"/>
      <c r="HV272" s="96"/>
      <c r="HW272" s="96"/>
      <c r="HX272" s="96"/>
      <c r="HY272" s="96"/>
      <c r="HZ272" s="96"/>
      <c r="IA272" s="96"/>
      <c r="IB272" s="96"/>
      <c r="IC272" s="96"/>
      <c r="ID272" s="96"/>
      <c r="IE272" s="96"/>
      <c r="IF272" s="96"/>
      <c r="IG272" s="96"/>
      <c r="IH272" s="96"/>
      <c r="II272" s="96"/>
      <c r="IJ272" s="96"/>
      <c r="IK272" s="96"/>
      <c r="IL272" s="96"/>
      <c r="IM272" s="96"/>
      <c r="IN272" s="96"/>
      <c r="IO272" s="96"/>
      <c r="IP272" s="96"/>
      <c r="IQ272" s="96"/>
      <c r="IR272" s="96"/>
      <c r="IS272" s="96"/>
      <c r="IT272" s="96"/>
      <c r="IU272" s="96"/>
      <c r="IV272" s="96"/>
    </row>
    <row r="273" customFormat="false" ht="34.3" hidden="false" customHeight="true" outlineLevel="0" collapsed="false">
      <c r="A273" s="67"/>
      <c r="B273" s="67"/>
      <c r="C273" s="85"/>
      <c r="D273" s="67"/>
      <c r="E273" s="67"/>
      <c r="F273" s="70"/>
      <c r="G273" s="66" t="s">
        <v>28</v>
      </c>
      <c r="H273" s="50" t="s">
        <v>40</v>
      </c>
      <c r="I273" s="50"/>
      <c r="J273" s="50"/>
      <c r="K273" s="25"/>
      <c r="L273" s="26" t="s">
        <v>41</v>
      </c>
      <c r="M273" s="27"/>
      <c r="N273" s="51"/>
      <c r="O273" s="26" t="s">
        <v>42</v>
      </c>
      <c r="P273" s="52"/>
      <c r="Q273" s="51"/>
      <c r="R273" s="26" t="s">
        <v>43</v>
      </c>
      <c r="S273" s="52"/>
      <c r="T273" s="50"/>
      <c r="U273" s="50"/>
      <c r="V273" s="50"/>
      <c r="W273" s="28"/>
      <c r="X273" s="26"/>
      <c r="Y273" s="53"/>
      <c r="Z273" s="28"/>
      <c r="AA273" s="26"/>
      <c r="AB273" s="53"/>
      <c r="AC273" s="25"/>
      <c r="AD273" s="26"/>
      <c r="AE273" s="27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96"/>
      <c r="EZ273" s="96"/>
      <c r="FA273" s="96"/>
      <c r="FB273" s="96"/>
      <c r="FC273" s="96"/>
      <c r="FD273" s="96"/>
      <c r="FE273" s="96"/>
      <c r="FF273" s="96"/>
      <c r="FG273" s="96"/>
      <c r="FH273" s="96"/>
      <c r="FI273" s="96"/>
      <c r="FJ273" s="96"/>
      <c r="FK273" s="96"/>
      <c r="FL273" s="96"/>
      <c r="FM273" s="96"/>
      <c r="FN273" s="96"/>
      <c r="FO273" s="96"/>
      <c r="FP273" s="96"/>
      <c r="FQ273" s="96"/>
      <c r="FR273" s="96"/>
      <c r="FS273" s="96"/>
      <c r="FT273" s="96"/>
      <c r="FU273" s="96"/>
      <c r="FV273" s="96"/>
      <c r="FW273" s="96"/>
      <c r="FX273" s="96"/>
      <c r="FY273" s="96"/>
      <c r="FZ273" s="96"/>
      <c r="GA273" s="96"/>
      <c r="GB273" s="96"/>
      <c r="GC273" s="96"/>
      <c r="GD273" s="96"/>
      <c r="GE273" s="96"/>
      <c r="GF273" s="96"/>
      <c r="GG273" s="96"/>
      <c r="GH273" s="96"/>
      <c r="GI273" s="96"/>
      <c r="GJ273" s="96"/>
      <c r="GK273" s="96"/>
      <c r="GL273" s="96"/>
      <c r="GM273" s="96"/>
      <c r="GN273" s="96"/>
      <c r="GO273" s="96"/>
      <c r="GP273" s="96"/>
      <c r="GQ273" s="96"/>
      <c r="GR273" s="96"/>
      <c r="GS273" s="96"/>
      <c r="GT273" s="96"/>
      <c r="GU273" s="96"/>
      <c r="GV273" s="96"/>
      <c r="GW273" s="96"/>
      <c r="GX273" s="96"/>
      <c r="GY273" s="96"/>
      <c r="GZ273" s="96"/>
      <c r="HA273" s="96"/>
      <c r="HB273" s="96"/>
      <c r="HC273" s="96"/>
      <c r="HD273" s="96"/>
      <c r="HE273" s="96"/>
      <c r="HF273" s="96"/>
      <c r="HG273" s="96"/>
      <c r="HH273" s="96"/>
      <c r="HI273" s="96"/>
      <c r="HJ273" s="96"/>
      <c r="HK273" s="96"/>
      <c r="HL273" s="96"/>
      <c r="HM273" s="96"/>
      <c r="HN273" s="96"/>
      <c r="HO273" s="96"/>
      <c r="HP273" s="96"/>
      <c r="HQ273" s="96"/>
      <c r="HR273" s="96"/>
      <c r="HS273" s="96"/>
      <c r="HT273" s="96"/>
      <c r="HU273" s="96"/>
      <c r="HV273" s="96"/>
      <c r="HW273" s="96"/>
      <c r="HX273" s="96"/>
      <c r="HY273" s="96"/>
      <c r="HZ273" s="96"/>
      <c r="IA273" s="96"/>
      <c r="IB273" s="96"/>
      <c r="IC273" s="96"/>
      <c r="ID273" s="96"/>
      <c r="IE273" s="96"/>
      <c r="IF273" s="96"/>
      <c r="IG273" s="96"/>
      <c r="IH273" s="96"/>
      <c r="II273" s="96"/>
      <c r="IJ273" s="96"/>
      <c r="IK273" s="96"/>
      <c r="IL273" s="96"/>
      <c r="IM273" s="96"/>
      <c r="IN273" s="96"/>
      <c r="IO273" s="96"/>
      <c r="IP273" s="96"/>
      <c r="IQ273" s="96"/>
      <c r="IR273" s="96"/>
      <c r="IS273" s="96"/>
      <c r="IT273" s="96"/>
      <c r="IU273" s="96"/>
      <c r="IV273" s="96"/>
    </row>
    <row r="274" customFormat="false" ht="34.3" hidden="false" customHeight="true" outlineLevel="0" collapsed="false">
      <c r="A274" s="67"/>
      <c r="B274" s="67"/>
      <c r="C274" s="85"/>
      <c r="D274" s="67"/>
      <c r="E274" s="67"/>
      <c r="F274" s="70"/>
      <c r="G274" s="66" t="s">
        <v>60</v>
      </c>
      <c r="H274" s="144" t="n">
        <v>860.53</v>
      </c>
      <c r="I274" s="131" t="s">
        <v>39</v>
      </c>
      <c r="J274" s="116" t="n">
        <v>320.9</v>
      </c>
      <c r="K274" s="74" t="n">
        <v>11.569</v>
      </c>
      <c r="L274" s="77" t="s">
        <v>39</v>
      </c>
      <c r="M274" s="76" t="n">
        <v>2.134</v>
      </c>
      <c r="N274" s="78" t="s">
        <v>70</v>
      </c>
      <c r="O274" s="75"/>
      <c r="P274" s="73"/>
      <c r="Q274" s="74" t="n">
        <v>0.69</v>
      </c>
      <c r="R274" s="77" t="s">
        <v>39</v>
      </c>
      <c r="S274" s="76" t="n">
        <v>0.57</v>
      </c>
      <c r="T274" s="117"/>
      <c r="U274" s="118"/>
      <c r="V274" s="119"/>
      <c r="W274" s="81"/>
      <c r="X274" s="75"/>
      <c r="Y274" s="82"/>
      <c r="Z274" s="81"/>
      <c r="AA274" s="75"/>
      <c r="AB274" s="82"/>
      <c r="AC274" s="83"/>
      <c r="AD274" s="75"/>
      <c r="AE274" s="84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6"/>
      <c r="DV274" s="96"/>
      <c r="DW274" s="96"/>
      <c r="DX274" s="96"/>
      <c r="DY274" s="96"/>
      <c r="DZ274" s="96"/>
      <c r="EA274" s="96"/>
      <c r="EB274" s="96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96"/>
      <c r="EZ274" s="96"/>
      <c r="FA274" s="96"/>
      <c r="FB274" s="96"/>
      <c r="FC274" s="96"/>
      <c r="FD274" s="96"/>
      <c r="FE274" s="96"/>
      <c r="FF274" s="96"/>
      <c r="FG274" s="96"/>
      <c r="FH274" s="96"/>
      <c r="FI274" s="96"/>
      <c r="FJ274" s="96"/>
      <c r="FK274" s="96"/>
      <c r="FL274" s="96"/>
      <c r="FM274" s="96"/>
      <c r="FN274" s="96"/>
      <c r="FO274" s="96"/>
      <c r="FP274" s="96"/>
      <c r="FQ274" s="96"/>
      <c r="FR274" s="96"/>
      <c r="FS274" s="96"/>
      <c r="FT274" s="96"/>
      <c r="FU274" s="96"/>
      <c r="FV274" s="96"/>
      <c r="FW274" s="96"/>
      <c r="FX274" s="96"/>
      <c r="FY274" s="96"/>
      <c r="FZ274" s="96"/>
      <c r="GA274" s="96"/>
      <c r="GB274" s="96"/>
      <c r="GC274" s="96"/>
      <c r="GD274" s="96"/>
      <c r="GE274" s="96"/>
      <c r="GF274" s="96"/>
      <c r="GG274" s="96"/>
      <c r="GH274" s="96"/>
      <c r="GI274" s="96"/>
      <c r="GJ274" s="96"/>
      <c r="GK274" s="96"/>
      <c r="GL274" s="96"/>
      <c r="GM274" s="96"/>
      <c r="GN274" s="96"/>
      <c r="GO274" s="96"/>
      <c r="GP274" s="96"/>
      <c r="GQ274" s="96"/>
      <c r="GR274" s="96"/>
      <c r="GS274" s="96"/>
      <c r="GT274" s="96"/>
      <c r="GU274" s="96"/>
      <c r="GV274" s="96"/>
      <c r="GW274" s="96"/>
      <c r="GX274" s="96"/>
      <c r="GY274" s="96"/>
      <c r="GZ274" s="96"/>
      <c r="HA274" s="96"/>
      <c r="HB274" s="96"/>
      <c r="HC274" s="96"/>
      <c r="HD274" s="96"/>
      <c r="HE274" s="96"/>
      <c r="HF274" s="96"/>
      <c r="HG274" s="96"/>
      <c r="HH274" s="96"/>
      <c r="HI274" s="96"/>
      <c r="HJ274" s="96"/>
      <c r="HK274" s="96"/>
      <c r="HL274" s="96"/>
      <c r="HM274" s="96"/>
      <c r="HN274" s="96"/>
      <c r="HO274" s="96"/>
      <c r="HP274" s="96"/>
      <c r="HQ274" s="96"/>
      <c r="HR274" s="96"/>
      <c r="HS274" s="96"/>
      <c r="HT274" s="96"/>
      <c r="HU274" s="96"/>
      <c r="HV274" s="96"/>
      <c r="HW274" s="96"/>
      <c r="HX274" s="96"/>
      <c r="HY274" s="96"/>
      <c r="HZ274" s="96"/>
      <c r="IA274" s="96"/>
      <c r="IB274" s="96"/>
      <c r="IC274" s="96"/>
      <c r="ID274" s="96"/>
      <c r="IE274" s="96"/>
      <c r="IF274" s="96"/>
      <c r="IG274" s="96"/>
      <c r="IH274" s="96"/>
      <c r="II274" s="96"/>
      <c r="IJ274" s="96"/>
      <c r="IK274" s="96"/>
      <c r="IL274" s="96"/>
      <c r="IM274" s="96"/>
      <c r="IN274" s="96"/>
      <c r="IO274" s="96"/>
      <c r="IP274" s="96"/>
      <c r="IQ274" s="96"/>
      <c r="IR274" s="96"/>
      <c r="IS274" s="96"/>
      <c r="IT274" s="96"/>
      <c r="IU274" s="96"/>
      <c r="IV274" s="96"/>
    </row>
    <row r="275" customFormat="false" ht="34.3" hidden="false" customHeight="true" outlineLevel="0" collapsed="false">
      <c r="A275" s="87"/>
      <c r="B275" s="87"/>
      <c r="C275" s="88"/>
      <c r="D275" s="87"/>
      <c r="E275" s="87"/>
      <c r="F275" s="89"/>
      <c r="G275" s="66" t="s">
        <v>64</v>
      </c>
      <c r="H275" s="111" t="str">
        <f aca="false">ROUND(H274*81/1000,2)&amp;" ppb"</f>
        <v>69.7 ppb</v>
      </c>
      <c r="I275" s="75" t="s">
        <v>39</v>
      </c>
      <c r="J275" s="112" t="str">
        <f aca="false">ROUND(J274*81/1000,2)&amp;" ppb"</f>
        <v>25.99 ppb</v>
      </c>
      <c r="K275" s="90"/>
      <c r="L275" s="77"/>
      <c r="M275" s="91"/>
      <c r="N275" s="71"/>
      <c r="O275" s="75"/>
      <c r="P275" s="73"/>
      <c r="Q275" s="111" t="str">
        <f aca="false">ROUND(Q274*246/1000,2)&amp;" ppb"</f>
        <v>0.17 ppb</v>
      </c>
      <c r="R275" s="75" t="s">
        <v>39</v>
      </c>
      <c r="S275" s="112" t="str">
        <f aca="false">ROUND(S274*246/1000,2)&amp;" ppb"</f>
        <v>0.14 ppb</v>
      </c>
      <c r="T275" s="74"/>
      <c r="U275" s="77"/>
      <c r="V275" s="76"/>
      <c r="W275" s="81"/>
      <c r="X275" s="75"/>
      <c r="Y275" s="82"/>
      <c r="Z275" s="81"/>
      <c r="AA275" s="75"/>
      <c r="AB275" s="82"/>
      <c r="AC275" s="83"/>
      <c r="AD275" s="75"/>
      <c r="AE275" s="84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96"/>
      <c r="EZ275" s="96"/>
      <c r="FA275" s="96"/>
      <c r="FB275" s="96"/>
      <c r="FC275" s="96"/>
      <c r="FD275" s="96"/>
      <c r="FE275" s="96"/>
      <c r="FF275" s="96"/>
      <c r="FG275" s="96"/>
      <c r="FH275" s="96"/>
      <c r="FI275" s="96"/>
      <c r="FJ275" s="96"/>
      <c r="FK275" s="96"/>
      <c r="FL275" s="96"/>
      <c r="FM275" s="96"/>
      <c r="FN275" s="96"/>
      <c r="FO275" s="96"/>
      <c r="FP275" s="96"/>
      <c r="FQ275" s="96"/>
      <c r="FR275" s="96"/>
      <c r="FS275" s="96"/>
      <c r="FT275" s="96"/>
      <c r="FU275" s="96"/>
      <c r="FV275" s="96"/>
      <c r="FW275" s="96"/>
      <c r="FX275" s="96"/>
      <c r="FY275" s="96"/>
      <c r="FZ275" s="96"/>
      <c r="GA275" s="96"/>
      <c r="GB275" s="96"/>
      <c r="GC275" s="96"/>
      <c r="GD275" s="96"/>
      <c r="GE275" s="96"/>
      <c r="GF275" s="96"/>
      <c r="GG275" s="96"/>
      <c r="GH275" s="96"/>
      <c r="GI275" s="96"/>
      <c r="GJ275" s="96"/>
      <c r="GK275" s="96"/>
      <c r="GL275" s="96"/>
      <c r="GM275" s="96"/>
      <c r="GN275" s="96"/>
      <c r="GO275" s="96"/>
      <c r="GP275" s="96"/>
      <c r="GQ275" s="96"/>
      <c r="GR275" s="96"/>
      <c r="GS275" s="96"/>
      <c r="GT275" s="96"/>
      <c r="GU275" s="96"/>
      <c r="GV275" s="96"/>
      <c r="GW275" s="96"/>
      <c r="GX275" s="96"/>
      <c r="GY275" s="96"/>
      <c r="GZ275" s="96"/>
      <c r="HA275" s="96"/>
      <c r="HB275" s="96"/>
      <c r="HC275" s="96"/>
      <c r="HD275" s="96"/>
      <c r="HE275" s="96"/>
      <c r="HF275" s="96"/>
      <c r="HG275" s="96"/>
      <c r="HH275" s="96"/>
      <c r="HI275" s="96"/>
      <c r="HJ275" s="96"/>
      <c r="HK275" s="96"/>
      <c r="HL275" s="96"/>
      <c r="HM275" s="96"/>
      <c r="HN275" s="96"/>
      <c r="HO275" s="96"/>
      <c r="HP275" s="96"/>
      <c r="HQ275" s="96"/>
      <c r="HR275" s="96"/>
      <c r="HS275" s="96"/>
      <c r="HT275" s="96"/>
      <c r="HU275" s="96"/>
      <c r="HV275" s="96"/>
      <c r="HW275" s="96"/>
      <c r="HX275" s="96"/>
      <c r="HY275" s="96"/>
      <c r="HZ275" s="96"/>
      <c r="IA275" s="96"/>
      <c r="IB275" s="96"/>
      <c r="IC275" s="96"/>
      <c r="ID275" s="96"/>
      <c r="IE275" s="96"/>
      <c r="IF275" s="96"/>
      <c r="IG275" s="96"/>
      <c r="IH275" s="96"/>
      <c r="II275" s="96"/>
      <c r="IJ275" s="96"/>
      <c r="IK275" s="96"/>
      <c r="IL275" s="96"/>
      <c r="IM275" s="96"/>
      <c r="IN275" s="96"/>
      <c r="IO275" s="96"/>
      <c r="IP275" s="96"/>
      <c r="IQ275" s="96"/>
      <c r="IR275" s="96"/>
      <c r="IS275" s="96"/>
      <c r="IT275" s="96"/>
      <c r="IU275" s="96"/>
      <c r="IV275" s="96"/>
    </row>
    <row r="276" customFormat="false" ht="42.4" hidden="false" customHeight="true" outlineLevel="0" collapsed="false">
      <c r="A276" s="97" t="s">
        <v>363</v>
      </c>
      <c r="B276" s="21" t="s">
        <v>312</v>
      </c>
      <c r="C276" s="98" t="s">
        <v>364</v>
      </c>
      <c r="D276" s="22" t="n">
        <v>7.833</v>
      </c>
      <c r="E276" s="124" t="s">
        <v>365</v>
      </c>
      <c r="F276" s="23" t="n">
        <v>44840</v>
      </c>
      <c r="G276" s="24" t="s">
        <v>28</v>
      </c>
      <c r="H276" s="25"/>
      <c r="I276" s="26" t="s">
        <v>29</v>
      </c>
      <c r="J276" s="27"/>
      <c r="K276" s="25"/>
      <c r="L276" s="26" t="s">
        <v>30</v>
      </c>
      <c r="M276" s="27"/>
      <c r="N276" s="25"/>
      <c r="O276" s="26" t="s">
        <v>31</v>
      </c>
      <c r="P276" s="27"/>
      <c r="Q276" s="25"/>
      <c r="R276" s="26" t="s">
        <v>32</v>
      </c>
      <c r="S276" s="27"/>
      <c r="T276" s="28"/>
      <c r="U276" s="26" t="s">
        <v>33</v>
      </c>
      <c r="V276" s="27"/>
      <c r="W276" s="25"/>
      <c r="X276" s="26" t="s">
        <v>34</v>
      </c>
      <c r="Y276" s="27"/>
      <c r="Z276" s="25"/>
      <c r="AA276" s="26" t="s">
        <v>35</v>
      </c>
      <c r="AB276" s="27"/>
      <c r="AC276" s="32" t="s">
        <v>36</v>
      </c>
      <c r="AD276" s="32"/>
      <c r="AE276" s="32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6"/>
      <c r="FU276" s="96"/>
      <c r="FV276" s="96"/>
      <c r="FW276" s="96"/>
      <c r="FX276" s="96"/>
      <c r="FY276" s="96"/>
      <c r="FZ276" s="96"/>
      <c r="GA276" s="96"/>
      <c r="GB276" s="96"/>
      <c r="GC276" s="96"/>
      <c r="GD276" s="96"/>
      <c r="GE276" s="96"/>
      <c r="GF276" s="96"/>
      <c r="GG276" s="96"/>
      <c r="GH276" s="96"/>
      <c r="GI276" s="96"/>
      <c r="GJ276" s="96"/>
      <c r="GK276" s="96"/>
      <c r="GL276" s="96"/>
      <c r="GM276" s="96"/>
      <c r="GN276" s="96"/>
      <c r="GO276" s="96"/>
      <c r="GP276" s="96"/>
      <c r="GQ276" s="96"/>
      <c r="GR276" s="96"/>
      <c r="GS276" s="96"/>
      <c r="GT276" s="96"/>
      <c r="GU276" s="96"/>
      <c r="GV276" s="96"/>
      <c r="GW276" s="96"/>
      <c r="GX276" s="96"/>
      <c r="GY276" s="96"/>
      <c r="GZ276" s="96"/>
      <c r="HA276" s="96"/>
      <c r="HB276" s="96"/>
      <c r="HC276" s="96"/>
      <c r="HD276" s="96"/>
      <c r="HE276" s="96"/>
      <c r="HF276" s="96"/>
      <c r="HG276" s="96"/>
      <c r="HH276" s="96"/>
      <c r="HI276" s="96"/>
      <c r="HJ276" s="96"/>
      <c r="HK276" s="96"/>
      <c r="HL276" s="96"/>
      <c r="HM276" s="96"/>
      <c r="HN276" s="96"/>
      <c r="HO276" s="96"/>
      <c r="HP276" s="96"/>
      <c r="HQ276" s="96"/>
      <c r="HR276" s="96"/>
      <c r="HS276" s="96"/>
      <c r="HT276" s="96"/>
      <c r="HU276" s="96"/>
      <c r="HV276" s="96"/>
      <c r="HW276" s="96"/>
      <c r="HX276" s="96"/>
      <c r="HY276" s="96"/>
      <c r="HZ276" s="96"/>
      <c r="IA276" s="96"/>
      <c r="IB276" s="96"/>
      <c r="IC276" s="96"/>
      <c r="ID276" s="96"/>
      <c r="IE276" s="96"/>
      <c r="IF276" s="96"/>
      <c r="IG276" s="96"/>
      <c r="IH276" s="96"/>
      <c r="II276" s="96"/>
      <c r="IJ276" s="96"/>
      <c r="IK276" s="96"/>
      <c r="IL276" s="96"/>
      <c r="IM276" s="96"/>
      <c r="IN276" s="96"/>
      <c r="IO276" s="96"/>
      <c r="IP276" s="96"/>
      <c r="IQ276" s="96"/>
      <c r="IR276" s="96"/>
      <c r="IS276" s="96"/>
      <c r="IT276" s="96"/>
      <c r="IU276" s="96"/>
      <c r="IV276" s="96"/>
    </row>
    <row r="277" customFormat="false" ht="39.8" hidden="false" customHeight="true" outlineLevel="0" collapsed="false">
      <c r="A277" s="33" t="s">
        <v>58</v>
      </c>
      <c r="B277" s="33" t="s">
        <v>366</v>
      </c>
      <c r="C277" s="34"/>
      <c r="D277" s="35"/>
      <c r="E277" s="35"/>
      <c r="F277" s="36" t="n">
        <v>44848</v>
      </c>
      <c r="G277" s="24" t="s">
        <v>60</v>
      </c>
      <c r="H277" s="40" t="n">
        <v>0.9736</v>
      </c>
      <c r="I277" s="41" t="s">
        <v>39</v>
      </c>
      <c r="J277" s="42" t="n">
        <v>0.3764</v>
      </c>
      <c r="K277" s="40" t="n">
        <v>14.93</v>
      </c>
      <c r="L277" s="41" t="s">
        <v>39</v>
      </c>
      <c r="M277" s="42" t="n">
        <v>9.163</v>
      </c>
      <c r="N277" s="40" t="n">
        <v>0.2123</v>
      </c>
      <c r="O277" s="100" t="s">
        <v>39</v>
      </c>
      <c r="P277" s="42" t="n">
        <v>0.1547</v>
      </c>
      <c r="Q277" s="55" t="s">
        <v>72</v>
      </c>
      <c r="R277" s="41"/>
      <c r="S277" s="42"/>
      <c r="T277" s="40" t="n">
        <v>60.182</v>
      </c>
      <c r="U277" s="41" t="s">
        <v>39</v>
      </c>
      <c r="V277" s="42" t="n">
        <v>7.835</v>
      </c>
      <c r="W277" s="40" t="n">
        <v>1.8876</v>
      </c>
      <c r="X277" s="100" t="s">
        <v>39</v>
      </c>
      <c r="Y277" s="42" t="n">
        <v>0.366</v>
      </c>
      <c r="Z277" s="55" t="s">
        <v>367</v>
      </c>
      <c r="AA277" s="56"/>
      <c r="AB277" s="42"/>
      <c r="AC277" s="43"/>
      <c r="AD277" s="43"/>
      <c r="AE277" s="43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96"/>
      <c r="EZ277" s="96"/>
      <c r="FA277" s="96"/>
      <c r="FB277" s="96"/>
      <c r="FC277" s="96"/>
      <c r="FD277" s="96"/>
      <c r="FE277" s="96"/>
      <c r="FF277" s="96"/>
      <c r="FG277" s="96"/>
      <c r="FH277" s="96"/>
      <c r="FI277" s="96"/>
      <c r="FJ277" s="96"/>
      <c r="FK277" s="96"/>
      <c r="FL277" s="96"/>
      <c r="FM277" s="96"/>
      <c r="FN277" s="96"/>
      <c r="FO277" s="96"/>
      <c r="FP277" s="96"/>
      <c r="FQ277" s="96"/>
      <c r="FR277" s="96"/>
      <c r="FS277" s="96"/>
      <c r="FT277" s="96"/>
      <c r="FU277" s="96"/>
      <c r="FV277" s="96"/>
      <c r="FW277" s="96"/>
      <c r="FX277" s="96"/>
      <c r="FY277" s="96"/>
      <c r="FZ277" s="96"/>
      <c r="GA277" s="96"/>
      <c r="GB277" s="96"/>
      <c r="GC277" s="96"/>
      <c r="GD277" s="96"/>
      <c r="GE277" s="96"/>
      <c r="GF277" s="96"/>
      <c r="GG277" s="96"/>
      <c r="GH277" s="96"/>
      <c r="GI277" s="96"/>
      <c r="GJ277" s="96"/>
      <c r="GK277" s="96"/>
      <c r="GL277" s="96"/>
      <c r="GM277" s="96"/>
      <c r="GN277" s="96"/>
      <c r="GO277" s="96"/>
      <c r="GP277" s="96"/>
      <c r="GQ277" s="96"/>
      <c r="GR277" s="96"/>
      <c r="GS277" s="96"/>
      <c r="GT277" s="96"/>
      <c r="GU277" s="96"/>
      <c r="GV277" s="96"/>
      <c r="GW277" s="96"/>
      <c r="GX277" s="96"/>
      <c r="GY277" s="96"/>
      <c r="GZ277" s="96"/>
      <c r="HA277" s="96"/>
      <c r="HB277" s="96"/>
      <c r="HC277" s="96"/>
      <c r="HD277" s="96"/>
      <c r="HE277" s="96"/>
      <c r="HF277" s="96"/>
      <c r="HG277" s="96"/>
      <c r="HH277" s="96"/>
      <c r="HI277" s="96"/>
      <c r="HJ277" s="96"/>
      <c r="HK277" s="96"/>
      <c r="HL277" s="96"/>
      <c r="HM277" s="96"/>
      <c r="HN277" s="96"/>
      <c r="HO277" s="96"/>
      <c r="HP277" s="96"/>
      <c r="HQ277" s="96"/>
      <c r="HR277" s="96"/>
      <c r="HS277" s="96"/>
      <c r="HT277" s="96"/>
      <c r="HU277" s="96"/>
      <c r="HV277" s="96"/>
      <c r="HW277" s="96"/>
      <c r="HX277" s="96"/>
      <c r="HY277" s="96"/>
      <c r="HZ277" s="96"/>
      <c r="IA277" s="96"/>
      <c r="IB277" s="96"/>
      <c r="IC277" s="96"/>
      <c r="ID277" s="96"/>
      <c r="IE277" s="96"/>
      <c r="IF277" s="96"/>
      <c r="IG277" s="96"/>
      <c r="IH277" s="96"/>
      <c r="II277" s="96"/>
      <c r="IJ277" s="96"/>
      <c r="IK277" s="96"/>
      <c r="IL277" s="96"/>
      <c r="IM277" s="96"/>
      <c r="IN277" s="96"/>
      <c r="IO277" s="96"/>
      <c r="IP277" s="96"/>
      <c r="IQ277" s="96"/>
      <c r="IR277" s="96"/>
      <c r="IS277" s="96"/>
      <c r="IT277" s="96"/>
      <c r="IU277" s="96"/>
      <c r="IV277" s="96"/>
    </row>
    <row r="278" customFormat="false" ht="33.15" hidden="false" customHeight="true" outlineLevel="0" collapsed="false">
      <c r="A278" s="33"/>
      <c r="B278" s="33"/>
      <c r="C278" s="33"/>
      <c r="D278" s="33"/>
      <c r="E278" s="33"/>
      <c r="F278" s="36"/>
      <c r="G278" s="24" t="s">
        <v>64</v>
      </c>
      <c r="H278" s="101" t="str">
        <f aca="false">ROUND(H277*81/1,2)&amp;" ppt"</f>
        <v>78.86 ppt</v>
      </c>
      <c r="I278" s="41" t="s">
        <v>39</v>
      </c>
      <c r="J278" s="102" t="str">
        <f aca="false">ROUND(J277*81/1,2)&amp;" ppt"</f>
        <v>30.49 ppt</v>
      </c>
      <c r="K278" s="101" t="str">
        <f aca="false">ROUND(K277*81/1000,2)&amp;" ppb"</f>
        <v>1.21 ppb</v>
      </c>
      <c r="L278" s="41" t="s">
        <v>39</v>
      </c>
      <c r="M278" s="102" t="str">
        <f aca="false">ROUND(M277*81/1000,2)&amp;" ppb"</f>
        <v>0.74 ppb</v>
      </c>
      <c r="N278" s="101" t="str">
        <f aca="false">ROUND(N277*1760/1,2)&amp;" ppt"</f>
        <v>373.65 ppt</v>
      </c>
      <c r="O278" s="41" t="s">
        <v>39</v>
      </c>
      <c r="P278" s="102" t="str">
        <f aca="false">ROUND(P277*1760/1,2)&amp;" ppt"</f>
        <v>272.27 ppt</v>
      </c>
      <c r="Q278" s="101" t="str">
        <f aca="false">"&lt;"&amp;ROUND(RIGHT(Q277,LEN(Q277)-1)*246/1000,2)&amp;" ppb"</f>
        <v>&lt;0.08 ppb</v>
      </c>
      <c r="R278" s="41"/>
      <c r="S278" s="46"/>
      <c r="T278" s="101" t="str">
        <f aca="false">ROUND(T277*32300/1000000,2)&amp;" ppm"</f>
        <v>1.94 ppm</v>
      </c>
      <c r="U278" s="41" t="s">
        <v>39</v>
      </c>
      <c r="V278" s="102" t="str">
        <f aca="false">ROUND(V277*32300/1000000,2)&amp;" ppm"</f>
        <v>0.25 ppm</v>
      </c>
      <c r="W278" s="45"/>
      <c r="X278" s="41"/>
      <c r="Y278" s="46"/>
      <c r="Z278" s="45"/>
      <c r="AA278" s="41"/>
      <c r="AB278" s="46"/>
      <c r="AC278" s="47"/>
      <c r="AD278" s="41"/>
      <c r="AE278" s="48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96"/>
      <c r="EZ278" s="96"/>
      <c r="FA278" s="96"/>
      <c r="FB278" s="96"/>
      <c r="FC278" s="96"/>
      <c r="FD278" s="96"/>
      <c r="FE278" s="96"/>
      <c r="FF278" s="96"/>
      <c r="FG278" s="96"/>
      <c r="FH278" s="96"/>
      <c r="FI278" s="96"/>
      <c r="FJ278" s="96"/>
      <c r="FK278" s="96"/>
      <c r="FL278" s="96"/>
      <c r="FM278" s="96"/>
      <c r="FN278" s="96"/>
      <c r="FO278" s="96"/>
      <c r="FP278" s="96"/>
      <c r="FQ278" s="96"/>
      <c r="FR278" s="96"/>
      <c r="FS278" s="96"/>
      <c r="FT278" s="96"/>
      <c r="FU278" s="96"/>
      <c r="FV278" s="96"/>
      <c r="FW278" s="96"/>
      <c r="FX278" s="96"/>
      <c r="FY278" s="96"/>
      <c r="FZ278" s="96"/>
      <c r="GA278" s="96"/>
      <c r="GB278" s="96"/>
      <c r="GC278" s="96"/>
      <c r="GD278" s="96"/>
      <c r="GE278" s="96"/>
      <c r="GF278" s="96"/>
      <c r="GG278" s="96"/>
      <c r="GH278" s="96"/>
      <c r="GI278" s="96"/>
      <c r="GJ278" s="96"/>
      <c r="GK278" s="96"/>
      <c r="GL278" s="96"/>
      <c r="GM278" s="96"/>
      <c r="GN278" s="96"/>
      <c r="GO278" s="96"/>
      <c r="GP278" s="96"/>
      <c r="GQ278" s="96"/>
      <c r="GR278" s="96"/>
      <c r="GS278" s="96"/>
      <c r="GT278" s="96"/>
      <c r="GU278" s="96"/>
      <c r="GV278" s="96"/>
      <c r="GW278" s="96"/>
      <c r="GX278" s="96"/>
      <c r="GY278" s="96"/>
      <c r="GZ278" s="96"/>
      <c r="HA278" s="96"/>
      <c r="HB278" s="96"/>
      <c r="HC278" s="96"/>
      <c r="HD278" s="96"/>
      <c r="HE278" s="96"/>
      <c r="HF278" s="96"/>
      <c r="HG278" s="96"/>
      <c r="HH278" s="96"/>
      <c r="HI278" s="96"/>
      <c r="HJ278" s="96"/>
      <c r="HK278" s="96"/>
      <c r="HL278" s="96"/>
      <c r="HM278" s="96"/>
      <c r="HN278" s="96"/>
      <c r="HO278" s="96"/>
      <c r="HP278" s="96"/>
      <c r="HQ278" s="96"/>
      <c r="HR278" s="96"/>
      <c r="HS278" s="96"/>
      <c r="HT278" s="96"/>
      <c r="HU278" s="96"/>
      <c r="HV278" s="96"/>
      <c r="HW278" s="96"/>
      <c r="HX278" s="96"/>
      <c r="HY278" s="96"/>
      <c r="HZ278" s="96"/>
      <c r="IA278" s="96"/>
      <c r="IB278" s="96"/>
      <c r="IC278" s="96"/>
      <c r="ID278" s="96"/>
      <c r="IE278" s="96"/>
      <c r="IF278" s="96"/>
      <c r="IG278" s="96"/>
      <c r="IH278" s="96"/>
      <c r="II278" s="96"/>
      <c r="IJ278" s="96"/>
      <c r="IK278" s="96"/>
      <c r="IL278" s="96"/>
      <c r="IM278" s="96"/>
      <c r="IN278" s="96"/>
      <c r="IO278" s="96"/>
      <c r="IP278" s="96"/>
      <c r="IQ278" s="96"/>
      <c r="IR278" s="96"/>
      <c r="IS278" s="96"/>
      <c r="IT278" s="96"/>
      <c r="IU278" s="96"/>
      <c r="IV278" s="96"/>
    </row>
    <row r="279" customFormat="false" ht="34.3" hidden="false" customHeight="true" outlineLevel="0" collapsed="false">
      <c r="A279" s="33"/>
      <c r="B279" s="33"/>
      <c r="C279" s="49"/>
      <c r="D279" s="33"/>
      <c r="E279" s="33"/>
      <c r="F279" s="36"/>
      <c r="G279" s="24" t="s">
        <v>28</v>
      </c>
      <c r="H279" s="50" t="s">
        <v>40</v>
      </c>
      <c r="I279" s="50"/>
      <c r="J279" s="50"/>
      <c r="K279" s="25"/>
      <c r="L279" s="26" t="s">
        <v>41</v>
      </c>
      <c r="M279" s="27"/>
      <c r="N279" s="51"/>
      <c r="O279" s="26" t="s">
        <v>42</v>
      </c>
      <c r="P279" s="52"/>
      <c r="Q279" s="51"/>
      <c r="R279" s="26" t="s">
        <v>43</v>
      </c>
      <c r="S279" s="52"/>
      <c r="T279" s="50"/>
      <c r="U279" s="50"/>
      <c r="V279" s="50"/>
      <c r="W279" s="28"/>
      <c r="X279" s="26"/>
      <c r="Y279" s="53"/>
      <c r="Z279" s="28"/>
      <c r="AA279" s="26"/>
      <c r="AB279" s="53"/>
      <c r="AC279" s="25"/>
      <c r="AD279" s="26"/>
      <c r="AE279" s="27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96"/>
      <c r="EZ279" s="96"/>
      <c r="FA279" s="96"/>
      <c r="FB279" s="96"/>
      <c r="FC279" s="96"/>
      <c r="FD279" s="96"/>
      <c r="FE279" s="96"/>
      <c r="FF279" s="96"/>
      <c r="FG279" s="96"/>
      <c r="FH279" s="96"/>
      <c r="FI279" s="96"/>
      <c r="FJ279" s="96"/>
      <c r="FK279" s="96"/>
      <c r="FL279" s="96"/>
      <c r="FM279" s="96"/>
      <c r="FN279" s="96"/>
      <c r="FO279" s="96"/>
      <c r="FP279" s="96"/>
      <c r="FQ279" s="96"/>
      <c r="FR279" s="96"/>
      <c r="FS279" s="96"/>
      <c r="FT279" s="96"/>
      <c r="FU279" s="96"/>
      <c r="FV279" s="96"/>
      <c r="FW279" s="96"/>
      <c r="FX279" s="96"/>
      <c r="FY279" s="96"/>
      <c r="FZ279" s="96"/>
      <c r="GA279" s="96"/>
      <c r="GB279" s="96"/>
      <c r="GC279" s="96"/>
      <c r="GD279" s="96"/>
      <c r="GE279" s="96"/>
      <c r="GF279" s="96"/>
      <c r="GG279" s="96"/>
      <c r="GH279" s="96"/>
      <c r="GI279" s="96"/>
      <c r="GJ279" s="96"/>
      <c r="GK279" s="96"/>
      <c r="GL279" s="96"/>
      <c r="GM279" s="96"/>
      <c r="GN279" s="96"/>
      <c r="GO279" s="96"/>
      <c r="GP279" s="96"/>
      <c r="GQ279" s="96"/>
      <c r="GR279" s="96"/>
      <c r="GS279" s="96"/>
      <c r="GT279" s="96"/>
      <c r="GU279" s="96"/>
      <c r="GV279" s="96"/>
      <c r="GW279" s="96"/>
      <c r="GX279" s="96"/>
      <c r="GY279" s="96"/>
      <c r="GZ279" s="96"/>
      <c r="HA279" s="96"/>
      <c r="HB279" s="96"/>
      <c r="HC279" s="96"/>
      <c r="HD279" s="96"/>
      <c r="HE279" s="96"/>
      <c r="HF279" s="96"/>
      <c r="HG279" s="96"/>
      <c r="HH279" s="96"/>
      <c r="HI279" s="96"/>
      <c r="HJ279" s="96"/>
      <c r="HK279" s="96"/>
      <c r="HL279" s="96"/>
      <c r="HM279" s="96"/>
      <c r="HN279" s="96"/>
      <c r="HO279" s="96"/>
      <c r="HP279" s="96"/>
      <c r="HQ279" s="96"/>
      <c r="HR279" s="96"/>
      <c r="HS279" s="96"/>
      <c r="HT279" s="96"/>
      <c r="HU279" s="96"/>
      <c r="HV279" s="96"/>
      <c r="HW279" s="96"/>
      <c r="HX279" s="96"/>
      <c r="HY279" s="96"/>
      <c r="HZ279" s="96"/>
      <c r="IA279" s="96"/>
      <c r="IB279" s="96"/>
      <c r="IC279" s="96"/>
      <c r="ID279" s="96"/>
      <c r="IE279" s="96"/>
      <c r="IF279" s="96"/>
      <c r="IG279" s="96"/>
      <c r="IH279" s="96"/>
      <c r="II279" s="96"/>
      <c r="IJ279" s="96"/>
      <c r="IK279" s="96"/>
      <c r="IL279" s="96"/>
      <c r="IM279" s="96"/>
      <c r="IN279" s="96"/>
      <c r="IO279" s="96"/>
      <c r="IP279" s="96"/>
      <c r="IQ279" s="96"/>
      <c r="IR279" s="96"/>
      <c r="IS279" s="96"/>
      <c r="IT279" s="96"/>
      <c r="IU279" s="96"/>
      <c r="IV279" s="96"/>
    </row>
    <row r="280" customFormat="false" ht="34.3" hidden="false" customHeight="true" outlineLevel="0" collapsed="false">
      <c r="A280" s="33"/>
      <c r="B280" s="33"/>
      <c r="C280" s="49"/>
      <c r="D280" s="33"/>
      <c r="E280" s="33"/>
      <c r="F280" s="36"/>
      <c r="G280" s="24" t="s">
        <v>60</v>
      </c>
      <c r="H280" s="150" t="s">
        <v>368</v>
      </c>
      <c r="I280" s="107"/>
      <c r="J280" s="142"/>
      <c r="K280" s="40" t="n">
        <v>3.5377</v>
      </c>
      <c r="L280" s="100" t="s">
        <v>39</v>
      </c>
      <c r="M280" s="42" t="n">
        <v>1.753</v>
      </c>
      <c r="N280" s="54" t="s">
        <v>369</v>
      </c>
      <c r="O280" s="41"/>
      <c r="P280" s="39"/>
      <c r="Q280" s="40" t="n">
        <v>3.384</v>
      </c>
      <c r="R280" s="100" t="s">
        <v>39</v>
      </c>
      <c r="S280" s="42" t="n">
        <v>0.7962</v>
      </c>
      <c r="T280" s="103"/>
      <c r="U280" s="104"/>
      <c r="V280" s="105"/>
      <c r="W280" s="45"/>
      <c r="X280" s="41"/>
      <c r="Y280" s="46"/>
      <c r="Z280" s="45"/>
      <c r="AA280" s="41"/>
      <c r="AB280" s="46"/>
      <c r="AC280" s="47"/>
      <c r="AD280" s="41"/>
      <c r="AE280" s="48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96"/>
      <c r="EZ280" s="96"/>
      <c r="FA280" s="96"/>
      <c r="FB280" s="96"/>
      <c r="FC280" s="96"/>
      <c r="FD280" s="96"/>
      <c r="FE280" s="96"/>
      <c r="FF280" s="96"/>
      <c r="FG280" s="96"/>
      <c r="FH280" s="96"/>
      <c r="FI280" s="96"/>
      <c r="FJ280" s="96"/>
      <c r="FK280" s="96"/>
      <c r="FL280" s="96"/>
      <c r="FM280" s="96"/>
      <c r="FN280" s="96"/>
      <c r="FO280" s="96"/>
      <c r="FP280" s="96"/>
      <c r="FQ280" s="96"/>
      <c r="FR280" s="96"/>
      <c r="FS280" s="96"/>
      <c r="FT280" s="96"/>
      <c r="FU280" s="96"/>
      <c r="FV280" s="96"/>
      <c r="FW280" s="96"/>
      <c r="FX280" s="96"/>
      <c r="FY280" s="96"/>
      <c r="FZ280" s="96"/>
      <c r="GA280" s="96"/>
      <c r="GB280" s="96"/>
      <c r="GC280" s="96"/>
      <c r="GD280" s="96"/>
      <c r="GE280" s="96"/>
      <c r="GF280" s="96"/>
      <c r="GG280" s="96"/>
      <c r="GH280" s="96"/>
      <c r="GI280" s="96"/>
      <c r="GJ280" s="96"/>
      <c r="GK280" s="96"/>
      <c r="GL280" s="96"/>
      <c r="GM280" s="96"/>
      <c r="GN280" s="96"/>
      <c r="GO280" s="96"/>
      <c r="GP280" s="96"/>
      <c r="GQ280" s="96"/>
      <c r="GR280" s="96"/>
      <c r="GS280" s="96"/>
      <c r="GT280" s="96"/>
      <c r="GU280" s="96"/>
      <c r="GV280" s="96"/>
      <c r="GW280" s="96"/>
      <c r="GX280" s="96"/>
      <c r="GY280" s="96"/>
      <c r="GZ280" s="96"/>
      <c r="HA280" s="96"/>
      <c r="HB280" s="96"/>
      <c r="HC280" s="96"/>
      <c r="HD280" s="96"/>
      <c r="HE280" s="96"/>
      <c r="HF280" s="96"/>
      <c r="HG280" s="96"/>
      <c r="HH280" s="96"/>
      <c r="HI280" s="96"/>
      <c r="HJ280" s="96"/>
      <c r="HK280" s="96"/>
      <c r="HL280" s="96"/>
      <c r="HM280" s="96"/>
      <c r="HN280" s="96"/>
      <c r="HO280" s="96"/>
      <c r="HP280" s="96"/>
      <c r="HQ280" s="96"/>
      <c r="HR280" s="96"/>
      <c r="HS280" s="96"/>
      <c r="HT280" s="96"/>
      <c r="HU280" s="96"/>
      <c r="HV280" s="96"/>
      <c r="HW280" s="96"/>
      <c r="HX280" s="96"/>
      <c r="HY280" s="96"/>
      <c r="HZ280" s="96"/>
      <c r="IA280" s="96"/>
      <c r="IB280" s="96"/>
      <c r="IC280" s="96"/>
      <c r="ID280" s="96"/>
      <c r="IE280" s="96"/>
      <c r="IF280" s="96"/>
      <c r="IG280" s="96"/>
      <c r="IH280" s="96"/>
      <c r="II280" s="96"/>
      <c r="IJ280" s="96"/>
      <c r="IK280" s="96"/>
      <c r="IL280" s="96"/>
      <c r="IM280" s="96"/>
      <c r="IN280" s="96"/>
      <c r="IO280" s="96"/>
      <c r="IP280" s="96"/>
      <c r="IQ280" s="96"/>
      <c r="IR280" s="96"/>
      <c r="IS280" s="96"/>
      <c r="IT280" s="96"/>
      <c r="IU280" s="96"/>
      <c r="IV280" s="96"/>
    </row>
    <row r="281" customFormat="false" ht="34.3" hidden="false" customHeight="true" outlineLevel="0" collapsed="false">
      <c r="A281" s="57"/>
      <c r="B281" s="57"/>
      <c r="C281" s="58"/>
      <c r="D281" s="57"/>
      <c r="E281" s="57"/>
      <c r="F281" s="59"/>
      <c r="G281" s="24" t="s">
        <v>64</v>
      </c>
      <c r="H281" s="101" t="str">
        <f aca="false">"&lt;"&amp;ROUND(RIGHT(H280,LEN(H280)-1)*81/1000,2)&amp;" ppb"</f>
        <v>&lt;64.05 ppb</v>
      </c>
      <c r="I281" s="41"/>
      <c r="J281" s="102"/>
      <c r="K281" s="60"/>
      <c r="L281" s="56"/>
      <c r="M281" s="61"/>
      <c r="N281" s="37"/>
      <c r="O281" s="41"/>
      <c r="P281" s="39"/>
      <c r="Q281" s="101" t="str">
        <f aca="false">ROUND(Q280*246/1000,2)&amp;" ppb"</f>
        <v>0.83 ppb</v>
      </c>
      <c r="R281" s="41" t="s">
        <v>39</v>
      </c>
      <c r="S281" s="102" t="str">
        <f aca="false">ROUND(S280*246/1000,2)&amp;" ppb"</f>
        <v>0.2 ppb</v>
      </c>
      <c r="T281" s="101"/>
      <c r="U281" s="41"/>
      <c r="V281" s="102"/>
      <c r="W281" s="45"/>
      <c r="X281" s="41"/>
      <c r="Y281" s="46"/>
      <c r="Z281" s="45"/>
      <c r="AA281" s="41"/>
      <c r="AB281" s="46"/>
      <c r="AC281" s="47"/>
      <c r="AD281" s="41"/>
      <c r="AE281" s="48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6"/>
      <c r="DV281" s="96"/>
      <c r="DW281" s="96"/>
      <c r="DX281" s="96"/>
      <c r="DY281" s="96"/>
      <c r="DZ281" s="96"/>
      <c r="EA281" s="96"/>
      <c r="EB281" s="96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96"/>
      <c r="EZ281" s="96"/>
      <c r="FA281" s="96"/>
      <c r="FB281" s="96"/>
      <c r="FC281" s="96"/>
      <c r="FD281" s="96"/>
      <c r="FE281" s="96"/>
      <c r="FF281" s="96"/>
      <c r="FG281" s="96"/>
      <c r="FH281" s="96"/>
      <c r="FI281" s="96"/>
      <c r="FJ281" s="96"/>
      <c r="FK281" s="96"/>
      <c r="FL281" s="96"/>
      <c r="FM281" s="96"/>
      <c r="FN281" s="96"/>
      <c r="FO281" s="96"/>
      <c r="FP281" s="96"/>
      <c r="FQ281" s="96"/>
      <c r="FR281" s="96"/>
      <c r="FS281" s="96"/>
      <c r="FT281" s="96"/>
      <c r="FU281" s="96"/>
      <c r="FV281" s="96"/>
      <c r="FW281" s="96"/>
      <c r="FX281" s="96"/>
      <c r="FY281" s="96"/>
      <c r="FZ281" s="96"/>
      <c r="GA281" s="96"/>
      <c r="GB281" s="96"/>
      <c r="GC281" s="96"/>
      <c r="GD281" s="96"/>
      <c r="GE281" s="96"/>
      <c r="GF281" s="96"/>
      <c r="GG281" s="96"/>
      <c r="GH281" s="96"/>
      <c r="GI281" s="96"/>
      <c r="GJ281" s="96"/>
      <c r="GK281" s="96"/>
      <c r="GL281" s="96"/>
      <c r="GM281" s="96"/>
      <c r="GN281" s="96"/>
      <c r="GO281" s="96"/>
      <c r="GP281" s="96"/>
      <c r="GQ281" s="96"/>
      <c r="GR281" s="96"/>
      <c r="GS281" s="96"/>
      <c r="GT281" s="96"/>
      <c r="GU281" s="96"/>
      <c r="GV281" s="96"/>
      <c r="GW281" s="96"/>
      <c r="GX281" s="96"/>
      <c r="GY281" s="96"/>
      <c r="GZ281" s="96"/>
      <c r="HA281" s="96"/>
      <c r="HB281" s="96"/>
      <c r="HC281" s="96"/>
      <c r="HD281" s="96"/>
      <c r="HE281" s="96"/>
      <c r="HF281" s="96"/>
      <c r="HG281" s="96"/>
      <c r="HH281" s="96"/>
      <c r="HI281" s="96"/>
      <c r="HJ281" s="96"/>
      <c r="HK281" s="96"/>
      <c r="HL281" s="96"/>
      <c r="HM281" s="96"/>
      <c r="HN281" s="96"/>
      <c r="HO281" s="96"/>
      <c r="HP281" s="96"/>
      <c r="HQ281" s="96"/>
      <c r="HR281" s="96"/>
      <c r="HS281" s="96"/>
      <c r="HT281" s="96"/>
      <c r="HU281" s="96"/>
      <c r="HV281" s="96"/>
      <c r="HW281" s="96"/>
      <c r="HX281" s="96"/>
      <c r="HY281" s="96"/>
      <c r="HZ281" s="96"/>
      <c r="IA281" s="96"/>
      <c r="IB281" s="96"/>
      <c r="IC281" s="96"/>
      <c r="ID281" s="96"/>
      <c r="IE281" s="96"/>
      <c r="IF281" s="96"/>
      <c r="IG281" s="96"/>
      <c r="IH281" s="96"/>
      <c r="II281" s="96"/>
      <c r="IJ281" s="96"/>
      <c r="IK281" s="96"/>
      <c r="IL281" s="96"/>
      <c r="IM281" s="96"/>
      <c r="IN281" s="96"/>
      <c r="IO281" s="96"/>
      <c r="IP281" s="96"/>
      <c r="IQ281" s="96"/>
      <c r="IR281" s="96"/>
      <c r="IS281" s="96"/>
      <c r="IT281" s="96"/>
      <c r="IU281" s="96"/>
      <c r="IV281" s="96"/>
    </row>
    <row r="282" customFormat="false" ht="42.4" hidden="false" customHeight="true" outlineLevel="0" collapsed="false">
      <c r="A282" s="109" t="s">
        <v>370</v>
      </c>
      <c r="B282" s="62" t="s">
        <v>371</v>
      </c>
      <c r="C282" s="110" t="s">
        <v>372</v>
      </c>
      <c r="D282" s="63" t="n">
        <v>6.777</v>
      </c>
      <c r="E282" s="64" t="n">
        <v>221014</v>
      </c>
      <c r="F282" s="65" t="n">
        <v>44848</v>
      </c>
      <c r="G282" s="66" t="s">
        <v>28</v>
      </c>
      <c r="H282" s="25"/>
      <c r="I282" s="26" t="s">
        <v>29</v>
      </c>
      <c r="J282" s="27"/>
      <c r="K282" s="25"/>
      <c r="L282" s="26" t="s">
        <v>30</v>
      </c>
      <c r="M282" s="27"/>
      <c r="N282" s="25"/>
      <c r="O282" s="26" t="s">
        <v>31</v>
      </c>
      <c r="P282" s="27"/>
      <c r="Q282" s="25"/>
      <c r="R282" s="26" t="s">
        <v>32</v>
      </c>
      <c r="S282" s="27"/>
      <c r="T282" s="28"/>
      <c r="U282" s="26" t="s">
        <v>33</v>
      </c>
      <c r="V282" s="27"/>
      <c r="W282" s="25"/>
      <c r="X282" s="26" t="s">
        <v>34</v>
      </c>
      <c r="Y282" s="27"/>
      <c r="Z282" s="25"/>
      <c r="AA282" s="26" t="s">
        <v>35</v>
      </c>
      <c r="AB282" s="27"/>
      <c r="AC282" s="32" t="s">
        <v>36</v>
      </c>
      <c r="AD282" s="32"/>
      <c r="AE282" s="32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96"/>
      <c r="EZ282" s="96"/>
      <c r="FA282" s="96"/>
      <c r="FB282" s="96"/>
      <c r="FC282" s="96"/>
      <c r="FD282" s="96"/>
      <c r="FE282" s="96"/>
      <c r="FF282" s="96"/>
      <c r="FG282" s="96"/>
      <c r="FH282" s="96"/>
      <c r="FI282" s="96"/>
      <c r="FJ282" s="96"/>
      <c r="FK282" s="96"/>
      <c r="FL282" s="96"/>
      <c r="FM282" s="96"/>
      <c r="FN282" s="96"/>
      <c r="FO282" s="96"/>
      <c r="FP282" s="96"/>
      <c r="FQ282" s="96"/>
      <c r="FR282" s="96"/>
      <c r="FS282" s="96"/>
      <c r="FT282" s="96"/>
      <c r="FU282" s="96"/>
      <c r="FV282" s="96"/>
      <c r="FW282" s="96"/>
      <c r="FX282" s="96"/>
      <c r="FY282" s="96"/>
      <c r="FZ282" s="96"/>
      <c r="GA282" s="96"/>
      <c r="GB282" s="96"/>
      <c r="GC282" s="96"/>
      <c r="GD282" s="96"/>
      <c r="GE282" s="96"/>
      <c r="GF282" s="96"/>
      <c r="GG282" s="96"/>
      <c r="GH282" s="96"/>
      <c r="GI282" s="96"/>
      <c r="GJ282" s="96"/>
      <c r="GK282" s="96"/>
      <c r="GL282" s="96"/>
      <c r="GM282" s="96"/>
      <c r="GN282" s="96"/>
      <c r="GO282" s="96"/>
      <c r="GP282" s="96"/>
      <c r="GQ282" s="96"/>
      <c r="GR282" s="96"/>
      <c r="GS282" s="96"/>
      <c r="GT282" s="96"/>
      <c r="GU282" s="96"/>
      <c r="GV282" s="96"/>
      <c r="GW282" s="96"/>
      <c r="GX282" s="96"/>
      <c r="GY282" s="96"/>
      <c r="GZ282" s="96"/>
      <c r="HA282" s="96"/>
      <c r="HB282" s="96"/>
      <c r="HC282" s="96"/>
      <c r="HD282" s="96"/>
      <c r="HE282" s="96"/>
      <c r="HF282" s="96"/>
      <c r="HG282" s="96"/>
      <c r="HH282" s="96"/>
      <c r="HI282" s="96"/>
      <c r="HJ282" s="96"/>
      <c r="HK282" s="96"/>
      <c r="HL282" s="96"/>
      <c r="HM282" s="96"/>
      <c r="HN282" s="96"/>
      <c r="HO282" s="96"/>
      <c r="HP282" s="96"/>
      <c r="HQ282" s="96"/>
      <c r="HR282" s="96"/>
      <c r="HS282" s="96"/>
      <c r="HT282" s="96"/>
      <c r="HU282" s="96"/>
      <c r="HV282" s="96"/>
      <c r="HW282" s="96"/>
      <c r="HX282" s="96"/>
      <c r="HY282" s="96"/>
      <c r="HZ282" s="96"/>
      <c r="IA282" s="96"/>
      <c r="IB282" s="96"/>
      <c r="IC282" s="96"/>
      <c r="ID282" s="96"/>
      <c r="IE282" s="96"/>
      <c r="IF282" s="96"/>
      <c r="IG282" s="96"/>
      <c r="IH282" s="96"/>
      <c r="II282" s="96"/>
      <c r="IJ282" s="96"/>
      <c r="IK282" s="96"/>
      <c r="IL282" s="96"/>
      <c r="IM282" s="96"/>
      <c r="IN282" s="96"/>
      <c r="IO282" s="96"/>
      <c r="IP282" s="96"/>
      <c r="IQ282" s="96"/>
      <c r="IR282" s="96"/>
      <c r="IS282" s="96"/>
      <c r="IT282" s="96"/>
      <c r="IU282" s="96"/>
      <c r="IV282" s="96"/>
    </row>
    <row r="283" customFormat="false" ht="39.8" hidden="false" customHeight="true" outlineLevel="0" collapsed="false">
      <c r="A283" s="67" t="s">
        <v>373</v>
      </c>
      <c r="B283" s="67" t="s">
        <v>374</v>
      </c>
      <c r="C283" s="68"/>
      <c r="D283" s="69"/>
      <c r="E283" s="69"/>
      <c r="F283" s="70" t="n">
        <v>44855</v>
      </c>
      <c r="G283" s="66" t="s">
        <v>60</v>
      </c>
      <c r="H283" s="74" t="n">
        <v>1.382</v>
      </c>
      <c r="I283" s="75" t="s">
        <v>39</v>
      </c>
      <c r="J283" s="76" t="n">
        <v>0.4223</v>
      </c>
      <c r="K283" s="74" t="n">
        <v>13.06</v>
      </c>
      <c r="L283" s="75" t="s">
        <v>39</v>
      </c>
      <c r="M283" s="76" t="n">
        <v>8.503</v>
      </c>
      <c r="N283" s="74" t="n">
        <v>0.1442</v>
      </c>
      <c r="O283" s="75" t="s">
        <v>39</v>
      </c>
      <c r="P283" s="76" t="n">
        <v>0.1423</v>
      </c>
      <c r="Q283" s="86" t="s">
        <v>375</v>
      </c>
      <c r="R283" s="75"/>
      <c r="S283" s="76"/>
      <c r="T283" s="74" t="n">
        <v>25.807</v>
      </c>
      <c r="U283" s="75" t="s">
        <v>39</v>
      </c>
      <c r="V283" s="76" t="n">
        <v>5.573</v>
      </c>
      <c r="W283" s="74" t="n">
        <v>0.39582</v>
      </c>
      <c r="X283" s="77" t="s">
        <v>39</v>
      </c>
      <c r="Y283" s="76" t="n">
        <v>0.2124</v>
      </c>
      <c r="Z283" s="78" t="s">
        <v>334</v>
      </c>
      <c r="AA283" s="72"/>
      <c r="AB283" s="73"/>
      <c r="AC283" s="79"/>
      <c r="AD283" s="79"/>
      <c r="AE283" s="79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96"/>
      <c r="EZ283" s="96"/>
      <c r="FA283" s="96"/>
      <c r="FB283" s="96"/>
      <c r="FC283" s="96"/>
      <c r="FD283" s="96"/>
      <c r="FE283" s="96"/>
      <c r="FF283" s="96"/>
      <c r="FG283" s="96"/>
      <c r="FH283" s="96"/>
      <c r="FI283" s="96"/>
      <c r="FJ283" s="96"/>
      <c r="FK283" s="96"/>
      <c r="FL283" s="96"/>
      <c r="FM283" s="96"/>
      <c r="FN283" s="96"/>
      <c r="FO283" s="96"/>
      <c r="FP283" s="96"/>
      <c r="FQ283" s="96"/>
      <c r="FR283" s="96"/>
      <c r="FS283" s="96"/>
      <c r="FT283" s="96"/>
      <c r="FU283" s="96"/>
      <c r="FV283" s="96"/>
      <c r="FW283" s="96"/>
      <c r="FX283" s="96"/>
      <c r="FY283" s="96"/>
      <c r="FZ283" s="96"/>
      <c r="GA283" s="96"/>
      <c r="GB283" s="96"/>
      <c r="GC283" s="96"/>
      <c r="GD283" s="96"/>
      <c r="GE283" s="96"/>
      <c r="GF283" s="96"/>
      <c r="GG283" s="96"/>
      <c r="GH283" s="96"/>
      <c r="GI283" s="96"/>
      <c r="GJ283" s="96"/>
      <c r="GK283" s="96"/>
      <c r="GL283" s="96"/>
      <c r="GM283" s="96"/>
      <c r="GN283" s="96"/>
      <c r="GO283" s="96"/>
      <c r="GP283" s="96"/>
      <c r="GQ283" s="96"/>
      <c r="GR283" s="96"/>
      <c r="GS283" s="96"/>
      <c r="GT283" s="96"/>
      <c r="GU283" s="96"/>
      <c r="GV283" s="96"/>
      <c r="GW283" s="96"/>
      <c r="GX283" s="96"/>
      <c r="GY283" s="96"/>
      <c r="GZ283" s="96"/>
      <c r="HA283" s="96"/>
      <c r="HB283" s="96"/>
      <c r="HC283" s="96"/>
      <c r="HD283" s="96"/>
      <c r="HE283" s="96"/>
      <c r="HF283" s="96"/>
      <c r="HG283" s="96"/>
      <c r="HH283" s="96"/>
      <c r="HI283" s="96"/>
      <c r="HJ283" s="96"/>
      <c r="HK283" s="96"/>
      <c r="HL283" s="96"/>
      <c r="HM283" s="96"/>
      <c r="HN283" s="96"/>
      <c r="HO283" s="96"/>
      <c r="HP283" s="96"/>
      <c r="HQ283" s="96"/>
      <c r="HR283" s="96"/>
      <c r="HS283" s="96"/>
      <c r="HT283" s="96"/>
      <c r="HU283" s="96"/>
      <c r="HV283" s="96"/>
      <c r="HW283" s="96"/>
      <c r="HX283" s="96"/>
      <c r="HY283" s="96"/>
      <c r="HZ283" s="96"/>
      <c r="IA283" s="96"/>
      <c r="IB283" s="96"/>
      <c r="IC283" s="96"/>
      <c r="ID283" s="96"/>
      <c r="IE283" s="96"/>
      <c r="IF283" s="96"/>
      <c r="IG283" s="96"/>
      <c r="IH283" s="96"/>
      <c r="II283" s="96"/>
      <c r="IJ283" s="96"/>
      <c r="IK283" s="96"/>
      <c r="IL283" s="96"/>
      <c r="IM283" s="96"/>
      <c r="IN283" s="96"/>
      <c r="IO283" s="96"/>
      <c r="IP283" s="96"/>
      <c r="IQ283" s="96"/>
      <c r="IR283" s="96"/>
      <c r="IS283" s="96"/>
      <c r="IT283" s="96"/>
      <c r="IU283" s="96"/>
      <c r="IV283" s="96"/>
    </row>
    <row r="284" customFormat="false" ht="33.15" hidden="false" customHeight="true" outlineLevel="0" collapsed="false">
      <c r="A284" s="67"/>
      <c r="B284" s="67"/>
      <c r="C284" s="67"/>
      <c r="D284" s="67"/>
      <c r="E284" s="67"/>
      <c r="F284" s="70"/>
      <c r="G284" s="66" t="s">
        <v>64</v>
      </c>
      <c r="H284" s="111" t="str">
        <f aca="false">ROUND(H283*81/1,2)&amp;" ppt"</f>
        <v>111.94 ppt</v>
      </c>
      <c r="I284" s="75" t="s">
        <v>39</v>
      </c>
      <c r="J284" s="112" t="str">
        <f aca="false">ROUND(J283*81/1,2)&amp;" ppt"</f>
        <v>34.21 ppt</v>
      </c>
      <c r="K284" s="111" t="str">
        <f aca="false">ROUND(K283*81/1000,2)&amp;" ppb"</f>
        <v>1.06 ppb</v>
      </c>
      <c r="L284" s="75" t="s">
        <v>39</v>
      </c>
      <c r="M284" s="112" t="str">
        <f aca="false">ROUND(M283*81/1000,2)&amp;" ppb"</f>
        <v>0.69 ppb</v>
      </c>
      <c r="N284" s="111" t="str">
        <f aca="false">ROUND(N283*1760/1,2)&amp;" ppt"</f>
        <v>253.79 ppt</v>
      </c>
      <c r="O284" s="75" t="s">
        <v>39</v>
      </c>
      <c r="P284" s="112" t="str">
        <f aca="false">ROUND(P283*1760/1,2)&amp;" ppt"</f>
        <v>250.45 ppt</v>
      </c>
      <c r="Q284" s="111" t="str">
        <f aca="false">"&lt;"&amp;ROUND(RIGHT(Q283,LEN(Q283)-1)*246/1000,2)&amp;" ppb"</f>
        <v>&lt;0.14 ppb</v>
      </c>
      <c r="R284" s="75"/>
      <c r="S284" s="82"/>
      <c r="T284" s="111" t="str">
        <f aca="false">ROUND(T283*32300/1000000,2)&amp;" ppm"</f>
        <v>0.83 ppm</v>
      </c>
      <c r="U284" s="75" t="s">
        <v>39</v>
      </c>
      <c r="V284" s="112" t="str">
        <f aca="false">ROUND(V283*32300/1000000,2)&amp;" ppm"</f>
        <v>0.18 ppm</v>
      </c>
      <c r="W284" s="81"/>
      <c r="X284" s="75"/>
      <c r="Y284" s="82"/>
      <c r="Z284" s="81"/>
      <c r="AA284" s="75"/>
      <c r="AB284" s="82"/>
      <c r="AC284" s="83"/>
      <c r="AD284" s="75"/>
      <c r="AE284" s="84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96"/>
      <c r="EZ284" s="96"/>
      <c r="FA284" s="96"/>
      <c r="FB284" s="96"/>
      <c r="FC284" s="96"/>
      <c r="FD284" s="96"/>
      <c r="FE284" s="96"/>
      <c r="FF284" s="96"/>
      <c r="FG284" s="96"/>
      <c r="FH284" s="96"/>
      <c r="FI284" s="96"/>
      <c r="FJ284" s="96"/>
      <c r="FK284" s="96"/>
      <c r="FL284" s="96"/>
      <c r="FM284" s="96"/>
      <c r="FN284" s="96"/>
      <c r="FO284" s="96"/>
      <c r="FP284" s="96"/>
      <c r="FQ284" s="96"/>
      <c r="FR284" s="96"/>
      <c r="FS284" s="96"/>
      <c r="FT284" s="96"/>
      <c r="FU284" s="96"/>
      <c r="FV284" s="96"/>
      <c r="FW284" s="96"/>
      <c r="FX284" s="96"/>
      <c r="FY284" s="96"/>
      <c r="FZ284" s="96"/>
      <c r="GA284" s="96"/>
      <c r="GB284" s="96"/>
      <c r="GC284" s="96"/>
      <c r="GD284" s="96"/>
      <c r="GE284" s="96"/>
      <c r="GF284" s="96"/>
      <c r="GG284" s="96"/>
      <c r="GH284" s="96"/>
      <c r="GI284" s="96"/>
      <c r="GJ284" s="96"/>
      <c r="GK284" s="96"/>
      <c r="GL284" s="96"/>
      <c r="GM284" s="96"/>
      <c r="GN284" s="96"/>
      <c r="GO284" s="96"/>
      <c r="GP284" s="96"/>
      <c r="GQ284" s="96"/>
      <c r="GR284" s="96"/>
      <c r="GS284" s="96"/>
      <c r="GT284" s="96"/>
      <c r="GU284" s="96"/>
      <c r="GV284" s="96"/>
      <c r="GW284" s="96"/>
      <c r="GX284" s="96"/>
      <c r="GY284" s="96"/>
      <c r="GZ284" s="96"/>
      <c r="HA284" s="96"/>
      <c r="HB284" s="96"/>
      <c r="HC284" s="96"/>
      <c r="HD284" s="96"/>
      <c r="HE284" s="96"/>
      <c r="HF284" s="96"/>
      <c r="HG284" s="96"/>
      <c r="HH284" s="96"/>
      <c r="HI284" s="96"/>
      <c r="HJ284" s="96"/>
      <c r="HK284" s="96"/>
      <c r="HL284" s="96"/>
      <c r="HM284" s="96"/>
      <c r="HN284" s="96"/>
      <c r="HO284" s="96"/>
      <c r="HP284" s="96"/>
      <c r="HQ284" s="96"/>
      <c r="HR284" s="96"/>
      <c r="HS284" s="96"/>
      <c r="HT284" s="96"/>
      <c r="HU284" s="96"/>
      <c r="HV284" s="96"/>
      <c r="HW284" s="96"/>
      <c r="HX284" s="96"/>
      <c r="HY284" s="96"/>
      <c r="HZ284" s="96"/>
      <c r="IA284" s="96"/>
      <c r="IB284" s="96"/>
      <c r="IC284" s="96"/>
      <c r="ID284" s="96"/>
      <c r="IE284" s="96"/>
      <c r="IF284" s="96"/>
      <c r="IG284" s="96"/>
      <c r="IH284" s="96"/>
      <c r="II284" s="96"/>
      <c r="IJ284" s="96"/>
      <c r="IK284" s="96"/>
      <c r="IL284" s="96"/>
      <c r="IM284" s="96"/>
      <c r="IN284" s="96"/>
      <c r="IO284" s="96"/>
      <c r="IP284" s="96"/>
      <c r="IQ284" s="96"/>
      <c r="IR284" s="96"/>
      <c r="IS284" s="96"/>
      <c r="IT284" s="96"/>
      <c r="IU284" s="96"/>
      <c r="IV284" s="96"/>
    </row>
    <row r="285" customFormat="false" ht="34.3" hidden="false" customHeight="true" outlineLevel="0" collapsed="false">
      <c r="A285" s="67"/>
      <c r="B285" s="67"/>
      <c r="C285" s="85"/>
      <c r="D285" s="67"/>
      <c r="E285" s="67"/>
      <c r="F285" s="70"/>
      <c r="G285" s="66" t="s">
        <v>28</v>
      </c>
      <c r="H285" s="50" t="s">
        <v>40</v>
      </c>
      <c r="I285" s="50"/>
      <c r="J285" s="50"/>
      <c r="K285" s="25"/>
      <c r="L285" s="26" t="s">
        <v>41</v>
      </c>
      <c r="M285" s="27"/>
      <c r="N285" s="51"/>
      <c r="O285" s="26" t="s">
        <v>42</v>
      </c>
      <c r="P285" s="52"/>
      <c r="Q285" s="51"/>
      <c r="R285" s="26" t="s">
        <v>43</v>
      </c>
      <c r="S285" s="52"/>
      <c r="T285" s="50"/>
      <c r="U285" s="50"/>
      <c r="V285" s="50"/>
      <c r="W285" s="28"/>
      <c r="X285" s="26"/>
      <c r="Y285" s="53"/>
      <c r="Z285" s="28"/>
      <c r="AA285" s="26"/>
      <c r="AB285" s="53"/>
      <c r="AC285" s="25"/>
      <c r="AD285" s="26"/>
      <c r="AE285" s="27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96"/>
      <c r="EZ285" s="96"/>
      <c r="FA285" s="96"/>
      <c r="FB285" s="96"/>
      <c r="FC285" s="96"/>
      <c r="FD285" s="96"/>
      <c r="FE285" s="96"/>
      <c r="FF285" s="96"/>
      <c r="FG285" s="96"/>
      <c r="FH285" s="96"/>
      <c r="FI285" s="96"/>
      <c r="FJ285" s="96"/>
      <c r="FK285" s="96"/>
      <c r="FL285" s="96"/>
      <c r="FM285" s="96"/>
      <c r="FN285" s="96"/>
      <c r="FO285" s="96"/>
      <c r="FP285" s="96"/>
      <c r="FQ285" s="96"/>
      <c r="FR285" s="96"/>
      <c r="FS285" s="96"/>
      <c r="FT285" s="96"/>
      <c r="FU285" s="96"/>
      <c r="FV285" s="96"/>
      <c r="FW285" s="96"/>
      <c r="FX285" s="96"/>
      <c r="FY285" s="96"/>
      <c r="FZ285" s="96"/>
      <c r="GA285" s="96"/>
      <c r="GB285" s="96"/>
      <c r="GC285" s="96"/>
      <c r="GD285" s="96"/>
      <c r="GE285" s="96"/>
      <c r="GF285" s="96"/>
      <c r="GG285" s="96"/>
      <c r="GH285" s="96"/>
      <c r="GI285" s="96"/>
      <c r="GJ285" s="96"/>
      <c r="GK285" s="96"/>
      <c r="GL285" s="96"/>
      <c r="GM285" s="96"/>
      <c r="GN285" s="96"/>
      <c r="GO285" s="96"/>
      <c r="GP285" s="96"/>
      <c r="GQ285" s="96"/>
      <c r="GR285" s="96"/>
      <c r="GS285" s="96"/>
      <c r="GT285" s="96"/>
      <c r="GU285" s="96"/>
      <c r="GV285" s="96"/>
      <c r="GW285" s="96"/>
      <c r="GX285" s="96"/>
      <c r="GY285" s="96"/>
      <c r="GZ285" s="96"/>
      <c r="HA285" s="96"/>
      <c r="HB285" s="96"/>
      <c r="HC285" s="96"/>
      <c r="HD285" s="96"/>
      <c r="HE285" s="96"/>
      <c r="HF285" s="96"/>
      <c r="HG285" s="96"/>
      <c r="HH285" s="96"/>
      <c r="HI285" s="96"/>
      <c r="HJ285" s="96"/>
      <c r="HK285" s="96"/>
      <c r="HL285" s="96"/>
      <c r="HM285" s="96"/>
      <c r="HN285" s="96"/>
      <c r="HO285" s="96"/>
      <c r="HP285" s="96"/>
      <c r="HQ285" s="96"/>
      <c r="HR285" s="96"/>
      <c r="HS285" s="96"/>
      <c r="HT285" s="96"/>
      <c r="HU285" s="96"/>
      <c r="HV285" s="96"/>
      <c r="HW285" s="96"/>
      <c r="HX285" s="96"/>
      <c r="HY285" s="96"/>
      <c r="HZ285" s="96"/>
      <c r="IA285" s="96"/>
      <c r="IB285" s="96"/>
      <c r="IC285" s="96"/>
      <c r="ID285" s="96"/>
      <c r="IE285" s="96"/>
      <c r="IF285" s="96"/>
      <c r="IG285" s="96"/>
      <c r="IH285" s="96"/>
      <c r="II285" s="96"/>
      <c r="IJ285" s="96"/>
      <c r="IK285" s="96"/>
      <c r="IL285" s="96"/>
      <c r="IM285" s="96"/>
      <c r="IN285" s="96"/>
      <c r="IO285" s="96"/>
      <c r="IP285" s="96"/>
      <c r="IQ285" s="96"/>
      <c r="IR285" s="96"/>
      <c r="IS285" s="96"/>
      <c r="IT285" s="96"/>
      <c r="IU285" s="96"/>
      <c r="IV285" s="96"/>
    </row>
    <row r="286" customFormat="false" ht="34.3" hidden="false" customHeight="true" outlineLevel="0" collapsed="false">
      <c r="A286" s="67"/>
      <c r="B286" s="67"/>
      <c r="C286" s="85"/>
      <c r="D286" s="67"/>
      <c r="E286" s="67"/>
      <c r="F286" s="70"/>
      <c r="G286" s="66" t="s">
        <v>60</v>
      </c>
      <c r="H286" s="129" t="s">
        <v>376</v>
      </c>
      <c r="I286" s="118"/>
      <c r="J286" s="122"/>
      <c r="K286" s="74" t="n">
        <v>15.236</v>
      </c>
      <c r="L286" s="77" t="s">
        <v>39</v>
      </c>
      <c r="M286" s="76" t="n">
        <v>2.784</v>
      </c>
      <c r="N286" s="78" t="s">
        <v>79</v>
      </c>
      <c r="O286" s="72"/>
      <c r="P286" s="73"/>
      <c r="Q286" s="86" t="s">
        <v>377</v>
      </c>
      <c r="R286" s="77"/>
      <c r="S286" s="76"/>
      <c r="T286" s="117"/>
      <c r="U286" s="118"/>
      <c r="V286" s="119"/>
      <c r="W286" s="81"/>
      <c r="X286" s="75"/>
      <c r="Y286" s="82"/>
      <c r="Z286" s="81"/>
      <c r="AA286" s="75"/>
      <c r="AB286" s="82"/>
      <c r="AC286" s="83"/>
      <c r="AD286" s="75"/>
      <c r="AE286" s="84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96"/>
      <c r="EZ286" s="96"/>
      <c r="FA286" s="96"/>
      <c r="FB286" s="96"/>
      <c r="FC286" s="96"/>
      <c r="FD286" s="96"/>
      <c r="FE286" s="96"/>
      <c r="FF286" s="96"/>
      <c r="FG286" s="96"/>
      <c r="FH286" s="96"/>
      <c r="FI286" s="96"/>
      <c r="FJ286" s="96"/>
      <c r="FK286" s="96"/>
      <c r="FL286" s="96"/>
      <c r="FM286" s="96"/>
      <c r="FN286" s="96"/>
      <c r="FO286" s="96"/>
      <c r="FP286" s="96"/>
      <c r="FQ286" s="96"/>
      <c r="FR286" s="96"/>
      <c r="FS286" s="96"/>
      <c r="FT286" s="96"/>
      <c r="FU286" s="96"/>
      <c r="FV286" s="96"/>
      <c r="FW286" s="96"/>
      <c r="FX286" s="96"/>
      <c r="FY286" s="96"/>
      <c r="FZ286" s="96"/>
      <c r="GA286" s="96"/>
      <c r="GB286" s="96"/>
      <c r="GC286" s="96"/>
      <c r="GD286" s="96"/>
      <c r="GE286" s="96"/>
      <c r="GF286" s="96"/>
      <c r="GG286" s="96"/>
      <c r="GH286" s="96"/>
      <c r="GI286" s="96"/>
      <c r="GJ286" s="96"/>
      <c r="GK286" s="96"/>
      <c r="GL286" s="96"/>
      <c r="GM286" s="96"/>
      <c r="GN286" s="96"/>
      <c r="GO286" s="96"/>
      <c r="GP286" s="96"/>
      <c r="GQ286" s="96"/>
      <c r="GR286" s="96"/>
      <c r="GS286" s="96"/>
      <c r="GT286" s="96"/>
      <c r="GU286" s="96"/>
      <c r="GV286" s="96"/>
      <c r="GW286" s="96"/>
      <c r="GX286" s="96"/>
      <c r="GY286" s="96"/>
      <c r="GZ286" s="96"/>
      <c r="HA286" s="96"/>
      <c r="HB286" s="96"/>
      <c r="HC286" s="96"/>
      <c r="HD286" s="96"/>
      <c r="HE286" s="96"/>
      <c r="HF286" s="96"/>
      <c r="HG286" s="96"/>
      <c r="HH286" s="96"/>
      <c r="HI286" s="96"/>
      <c r="HJ286" s="96"/>
      <c r="HK286" s="96"/>
      <c r="HL286" s="96"/>
      <c r="HM286" s="96"/>
      <c r="HN286" s="96"/>
      <c r="HO286" s="96"/>
      <c r="HP286" s="96"/>
      <c r="HQ286" s="96"/>
      <c r="HR286" s="96"/>
      <c r="HS286" s="96"/>
      <c r="HT286" s="96"/>
      <c r="HU286" s="96"/>
      <c r="HV286" s="96"/>
      <c r="HW286" s="96"/>
      <c r="HX286" s="96"/>
      <c r="HY286" s="96"/>
      <c r="HZ286" s="96"/>
      <c r="IA286" s="96"/>
      <c r="IB286" s="96"/>
      <c r="IC286" s="96"/>
      <c r="ID286" s="96"/>
      <c r="IE286" s="96"/>
      <c r="IF286" s="96"/>
      <c r="IG286" s="96"/>
      <c r="IH286" s="96"/>
      <c r="II286" s="96"/>
      <c r="IJ286" s="96"/>
      <c r="IK286" s="96"/>
      <c r="IL286" s="96"/>
      <c r="IM286" s="96"/>
      <c r="IN286" s="96"/>
      <c r="IO286" s="96"/>
      <c r="IP286" s="96"/>
      <c r="IQ286" s="96"/>
      <c r="IR286" s="96"/>
      <c r="IS286" s="96"/>
      <c r="IT286" s="96"/>
      <c r="IU286" s="96"/>
      <c r="IV286" s="96"/>
    </row>
    <row r="287" customFormat="false" ht="34.3" hidden="false" customHeight="true" outlineLevel="0" collapsed="false">
      <c r="A287" s="87"/>
      <c r="B287" s="87"/>
      <c r="C287" s="88"/>
      <c r="D287" s="87"/>
      <c r="E287" s="87"/>
      <c r="F287" s="89"/>
      <c r="G287" s="66" t="s">
        <v>64</v>
      </c>
      <c r="H287" s="111" t="str">
        <f aca="false">"&lt;"&amp;ROUND(RIGHT(H286,LEN(H286)-1)*81/1000,2)&amp;" ppb"</f>
        <v>&lt;42.66 ppb</v>
      </c>
      <c r="I287" s="75"/>
      <c r="J287" s="112"/>
      <c r="K287" s="90"/>
      <c r="L287" s="77"/>
      <c r="M287" s="91"/>
      <c r="N287" s="71"/>
      <c r="O287" s="75"/>
      <c r="P287" s="73"/>
      <c r="Q287" s="111" t="str">
        <f aca="false">"&lt;"&amp;ROUND(RIGHT(Q286,LEN(Q286)-1)*246/1000,2)&amp;" ppb"</f>
        <v>&lt;0.32 ppb</v>
      </c>
      <c r="R287" s="75"/>
      <c r="S287" s="82"/>
      <c r="T287" s="74"/>
      <c r="U287" s="77"/>
      <c r="V287" s="76"/>
      <c r="W287" s="81"/>
      <c r="X287" s="75"/>
      <c r="Y287" s="82"/>
      <c r="Z287" s="81"/>
      <c r="AA287" s="75"/>
      <c r="AB287" s="82"/>
      <c r="AC287" s="83"/>
      <c r="AD287" s="75"/>
      <c r="AE287" s="84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6"/>
      <c r="DV287" s="96"/>
      <c r="DW287" s="96"/>
      <c r="DX287" s="96"/>
      <c r="DY287" s="96"/>
      <c r="DZ287" s="96"/>
      <c r="EA287" s="96"/>
      <c r="EB287" s="96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96"/>
      <c r="EZ287" s="96"/>
      <c r="FA287" s="96"/>
      <c r="FB287" s="96"/>
      <c r="FC287" s="96"/>
      <c r="FD287" s="96"/>
      <c r="FE287" s="96"/>
      <c r="FF287" s="96"/>
      <c r="FG287" s="96"/>
      <c r="FH287" s="96"/>
      <c r="FI287" s="96"/>
      <c r="FJ287" s="96"/>
      <c r="FK287" s="96"/>
      <c r="FL287" s="96"/>
      <c r="FM287" s="96"/>
      <c r="FN287" s="96"/>
      <c r="FO287" s="96"/>
      <c r="FP287" s="96"/>
      <c r="FQ287" s="96"/>
      <c r="FR287" s="96"/>
      <c r="FS287" s="96"/>
      <c r="FT287" s="96"/>
      <c r="FU287" s="96"/>
      <c r="FV287" s="96"/>
      <c r="FW287" s="96"/>
      <c r="FX287" s="96"/>
      <c r="FY287" s="96"/>
      <c r="FZ287" s="96"/>
      <c r="GA287" s="96"/>
      <c r="GB287" s="96"/>
      <c r="GC287" s="96"/>
      <c r="GD287" s="96"/>
      <c r="GE287" s="96"/>
      <c r="GF287" s="96"/>
      <c r="GG287" s="96"/>
      <c r="GH287" s="96"/>
      <c r="GI287" s="96"/>
      <c r="GJ287" s="96"/>
      <c r="GK287" s="96"/>
      <c r="GL287" s="96"/>
      <c r="GM287" s="96"/>
      <c r="GN287" s="96"/>
      <c r="GO287" s="96"/>
      <c r="GP287" s="96"/>
      <c r="GQ287" s="96"/>
      <c r="GR287" s="96"/>
      <c r="GS287" s="96"/>
      <c r="GT287" s="96"/>
      <c r="GU287" s="96"/>
      <c r="GV287" s="96"/>
      <c r="GW287" s="96"/>
      <c r="GX287" s="96"/>
      <c r="GY287" s="96"/>
      <c r="GZ287" s="96"/>
      <c r="HA287" s="96"/>
      <c r="HB287" s="96"/>
      <c r="HC287" s="96"/>
      <c r="HD287" s="96"/>
      <c r="HE287" s="96"/>
      <c r="HF287" s="96"/>
      <c r="HG287" s="96"/>
      <c r="HH287" s="96"/>
      <c r="HI287" s="96"/>
      <c r="HJ287" s="96"/>
      <c r="HK287" s="96"/>
      <c r="HL287" s="96"/>
      <c r="HM287" s="96"/>
      <c r="HN287" s="96"/>
      <c r="HO287" s="96"/>
      <c r="HP287" s="96"/>
      <c r="HQ287" s="96"/>
      <c r="HR287" s="96"/>
      <c r="HS287" s="96"/>
      <c r="HT287" s="96"/>
      <c r="HU287" s="96"/>
      <c r="HV287" s="96"/>
      <c r="HW287" s="96"/>
      <c r="HX287" s="96"/>
      <c r="HY287" s="96"/>
      <c r="HZ287" s="96"/>
      <c r="IA287" s="96"/>
      <c r="IB287" s="96"/>
      <c r="IC287" s="96"/>
      <c r="ID287" s="96"/>
      <c r="IE287" s="96"/>
      <c r="IF287" s="96"/>
      <c r="IG287" s="96"/>
      <c r="IH287" s="96"/>
      <c r="II287" s="96"/>
      <c r="IJ287" s="96"/>
      <c r="IK287" s="96"/>
      <c r="IL287" s="96"/>
      <c r="IM287" s="96"/>
      <c r="IN287" s="96"/>
      <c r="IO287" s="96"/>
      <c r="IP287" s="96"/>
      <c r="IQ287" s="96"/>
      <c r="IR287" s="96"/>
      <c r="IS287" s="96"/>
      <c r="IT287" s="96"/>
      <c r="IU287" s="96"/>
      <c r="IV287" s="96"/>
    </row>
    <row r="288" customFormat="false" ht="42.4" hidden="false" customHeight="true" outlineLevel="0" collapsed="false">
      <c r="A288" s="97" t="s">
        <v>378</v>
      </c>
      <c r="B288" s="21" t="s">
        <v>379</v>
      </c>
      <c r="C288" s="98" t="s">
        <v>380</v>
      </c>
      <c r="D288" s="22" t="n">
        <v>6.819</v>
      </c>
      <c r="E288" s="99" t="n">
        <v>221109</v>
      </c>
      <c r="F288" s="23" t="n">
        <v>44874</v>
      </c>
      <c r="G288" s="24" t="s">
        <v>28</v>
      </c>
      <c r="H288" s="25"/>
      <c r="I288" s="26" t="s">
        <v>29</v>
      </c>
      <c r="J288" s="27"/>
      <c r="K288" s="25"/>
      <c r="L288" s="26" t="s">
        <v>30</v>
      </c>
      <c r="M288" s="27"/>
      <c r="N288" s="25"/>
      <c r="O288" s="26" t="s">
        <v>31</v>
      </c>
      <c r="P288" s="27"/>
      <c r="Q288" s="25"/>
      <c r="R288" s="26" t="s">
        <v>32</v>
      </c>
      <c r="S288" s="27"/>
      <c r="T288" s="28"/>
      <c r="U288" s="26" t="s">
        <v>33</v>
      </c>
      <c r="V288" s="27"/>
      <c r="W288" s="25"/>
      <c r="X288" s="26" t="s">
        <v>34</v>
      </c>
      <c r="Y288" s="27"/>
      <c r="Z288" s="25"/>
      <c r="AA288" s="26" t="s">
        <v>35</v>
      </c>
      <c r="AB288" s="27"/>
      <c r="AC288" s="32" t="s">
        <v>36</v>
      </c>
      <c r="AD288" s="32"/>
      <c r="AE288" s="32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96"/>
      <c r="EZ288" s="96"/>
      <c r="FA288" s="96"/>
      <c r="FB288" s="96"/>
      <c r="FC288" s="96"/>
      <c r="FD288" s="96"/>
      <c r="FE288" s="96"/>
      <c r="FF288" s="96"/>
      <c r="FG288" s="96"/>
      <c r="FH288" s="96"/>
      <c r="FI288" s="96"/>
      <c r="FJ288" s="96"/>
      <c r="FK288" s="96"/>
      <c r="FL288" s="96"/>
      <c r="FM288" s="96"/>
      <c r="FN288" s="96"/>
      <c r="FO288" s="96"/>
      <c r="FP288" s="96"/>
      <c r="FQ288" s="96"/>
      <c r="FR288" s="96"/>
      <c r="FS288" s="96"/>
      <c r="FT288" s="96"/>
      <c r="FU288" s="96"/>
      <c r="FV288" s="96"/>
      <c r="FW288" s="96"/>
      <c r="FX288" s="96"/>
      <c r="FY288" s="96"/>
      <c r="FZ288" s="96"/>
      <c r="GA288" s="96"/>
      <c r="GB288" s="96"/>
      <c r="GC288" s="96"/>
      <c r="GD288" s="96"/>
      <c r="GE288" s="96"/>
      <c r="GF288" s="96"/>
      <c r="GG288" s="96"/>
      <c r="GH288" s="96"/>
      <c r="GI288" s="96"/>
      <c r="GJ288" s="96"/>
      <c r="GK288" s="96"/>
      <c r="GL288" s="96"/>
      <c r="GM288" s="96"/>
      <c r="GN288" s="96"/>
      <c r="GO288" s="96"/>
      <c r="GP288" s="96"/>
      <c r="GQ288" s="96"/>
      <c r="GR288" s="96"/>
      <c r="GS288" s="96"/>
      <c r="GT288" s="96"/>
      <c r="GU288" s="96"/>
      <c r="GV288" s="96"/>
      <c r="GW288" s="96"/>
      <c r="GX288" s="96"/>
      <c r="GY288" s="96"/>
      <c r="GZ288" s="96"/>
      <c r="HA288" s="96"/>
      <c r="HB288" s="96"/>
      <c r="HC288" s="96"/>
      <c r="HD288" s="96"/>
      <c r="HE288" s="96"/>
      <c r="HF288" s="96"/>
      <c r="HG288" s="96"/>
      <c r="HH288" s="96"/>
      <c r="HI288" s="96"/>
      <c r="HJ288" s="96"/>
      <c r="HK288" s="96"/>
      <c r="HL288" s="96"/>
      <c r="HM288" s="96"/>
      <c r="HN288" s="96"/>
      <c r="HO288" s="96"/>
      <c r="HP288" s="96"/>
      <c r="HQ288" s="96"/>
      <c r="HR288" s="96"/>
      <c r="HS288" s="96"/>
      <c r="HT288" s="96"/>
      <c r="HU288" s="96"/>
      <c r="HV288" s="96"/>
      <c r="HW288" s="96"/>
      <c r="HX288" s="96"/>
      <c r="HY288" s="96"/>
      <c r="HZ288" s="96"/>
      <c r="IA288" s="96"/>
      <c r="IB288" s="96"/>
      <c r="IC288" s="96"/>
      <c r="ID288" s="96"/>
      <c r="IE288" s="96"/>
      <c r="IF288" s="96"/>
      <c r="IG288" s="96"/>
      <c r="IH288" s="96"/>
      <c r="II288" s="96"/>
      <c r="IJ288" s="96"/>
      <c r="IK288" s="96"/>
      <c r="IL288" s="96"/>
      <c r="IM288" s="96"/>
      <c r="IN288" s="96"/>
      <c r="IO288" s="96"/>
      <c r="IP288" s="96"/>
      <c r="IQ288" s="96"/>
      <c r="IR288" s="96"/>
      <c r="IS288" s="96"/>
      <c r="IT288" s="96"/>
      <c r="IU288" s="96"/>
      <c r="IV288" s="96"/>
    </row>
    <row r="289" customFormat="false" ht="39.8" hidden="false" customHeight="true" outlineLevel="0" collapsed="false">
      <c r="A289" s="33" t="s">
        <v>381</v>
      </c>
      <c r="B289" s="33" t="s">
        <v>382</v>
      </c>
      <c r="C289" s="34"/>
      <c r="D289" s="35"/>
      <c r="E289" s="35"/>
      <c r="F289" s="36" t="n">
        <v>44881</v>
      </c>
      <c r="G289" s="24" t="s">
        <v>60</v>
      </c>
      <c r="H289" s="40" t="n">
        <v>0.3601</v>
      </c>
      <c r="I289" s="41" t="s">
        <v>39</v>
      </c>
      <c r="J289" s="42" t="n">
        <v>0.4016</v>
      </c>
      <c r="K289" s="55" t="s">
        <v>383</v>
      </c>
      <c r="L289" s="41"/>
      <c r="M289" s="42"/>
      <c r="N289" s="40" t="n">
        <v>0.4009</v>
      </c>
      <c r="O289" s="100" t="s">
        <v>39</v>
      </c>
      <c r="P289" s="42" t="n">
        <v>0.1913</v>
      </c>
      <c r="Q289" s="55" t="s">
        <v>384</v>
      </c>
      <c r="R289" s="41"/>
      <c r="S289" s="42"/>
      <c r="T289" s="40" t="n">
        <v>111.03</v>
      </c>
      <c r="U289" s="41" t="s">
        <v>39</v>
      </c>
      <c r="V289" s="42" t="n">
        <v>11.86</v>
      </c>
      <c r="W289" s="40" t="n">
        <v>0.29496</v>
      </c>
      <c r="X289" s="100" t="s">
        <v>39</v>
      </c>
      <c r="Y289" s="42" t="n">
        <v>0.239</v>
      </c>
      <c r="Z289" s="55" t="s">
        <v>79</v>
      </c>
      <c r="AA289" s="56"/>
      <c r="AB289" s="42"/>
      <c r="AC289" s="43"/>
      <c r="AD289" s="43"/>
      <c r="AE289" s="43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6"/>
      <c r="DV289" s="96"/>
      <c r="DW289" s="96"/>
      <c r="DX289" s="96"/>
      <c r="DY289" s="96"/>
      <c r="DZ289" s="96"/>
      <c r="EA289" s="96"/>
      <c r="EB289" s="96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96"/>
      <c r="EZ289" s="96"/>
      <c r="FA289" s="96"/>
      <c r="FB289" s="96"/>
      <c r="FC289" s="96"/>
      <c r="FD289" s="96"/>
      <c r="FE289" s="96"/>
      <c r="FF289" s="96"/>
      <c r="FG289" s="96"/>
      <c r="FH289" s="96"/>
      <c r="FI289" s="96"/>
      <c r="FJ289" s="96"/>
      <c r="FK289" s="96"/>
      <c r="FL289" s="96"/>
      <c r="FM289" s="96"/>
      <c r="FN289" s="96"/>
      <c r="FO289" s="96"/>
      <c r="FP289" s="96"/>
      <c r="FQ289" s="96"/>
      <c r="FR289" s="96"/>
      <c r="FS289" s="96"/>
      <c r="FT289" s="96"/>
      <c r="FU289" s="96"/>
      <c r="FV289" s="96"/>
      <c r="FW289" s="96"/>
      <c r="FX289" s="96"/>
      <c r="FY289" s="96"/>
      <c r="FZ289" s="96"/>
      <c r="GA289" s="96"/>
      <c r="GB289" s="96"/>
      <c r="GC289" s="96"/>
      <c r="GD289" s="96"/>
      <c r="GE289" s="96"/>
      <c r="GF289" s="96"/>
      <c r="GG289" s="96"/>
      <c r="GH289" s="96"/>
      <c r="GI289" s="96"/>
      <c r="GJ289" s="96"/>
      <c r="GK289" s="96"/>
      <c r="GL289" s="96"/>
      <c r="GM289" s="96"/>
      <c r="GN289" s="96"/>
      <c r="GO289" s="96"/>
      <c r="GP289" s="96"/>
      <c r="GQ289" s="96"/>
      <c r="GR289" s="96"/>
      <c r="GS289" s="96"/>
      <c r="GT289" s="96"/>
      <c r="GU289" s="96"/>
      <c r="GV289" s="96"/>
      <c r="GW289" s="96"/>
      <c r="GX289" s="96"/>
      <c r="GY289" s="96"/>
      <c r="GZ289" s="96"/>
      <c r="HA289" s="96"/>
      <c r="HB289" s="96"/>
      <c r="HC289" s="96"/>
      <c r="HD289" s="96"/>
      <c r="HE289" s="96"/>
      <c r="HF289" s="96"/>
      <c r="HG289" s="96"/>
      <c r="HH289" s="96"/>
      <c r="HI289" s="96"/>
      <c r="HJ289" s="96"/>
      <c r="HK289" s="96"/>
      <c r="HL289" s="96"/>
      <c r="HM289" s="96"/>
      <c r="HN289" s="96"/>
      <c r="HO289" s="96"/>
      <c r="HP289" s="96"/>
      <c r="HQ289" s="96"/>
      <c r="HR289" s="96"/>
      <c r="HS289" s="96"/>
      <c r="HT289" s="96"/>
      <c r="HU289" s="96"/>
      <c r="HV289" s="96"/>
      <c r="HW289" s="96"/>
      <c r="HX289" s="96"/>
      <c r="HY289" s="96"/>
      <c r="HZ289" s="96"/>
      <c r="IA289" s="96"/>
      <c r="IB289" s="96"/>
      <c r="IC289" s="96"/>
      <c r="ID289" s="96"/>
      <c r="IE289" s="96"/>
      <c r="IF289" s="96"/>
      <c r="IG289" s="96"/>
      <c r="IH289" s="96"/>
      <c r="II289" s="96"/>
      <c r="IJ289" s="96"/>
      <c r="IK289" s="96"/>
      <c r="IL289" s="96"/>
      <c r="IM289" s="96"/>
      <c r="IN289" s="96"/>
      <c r="IO289" s="96"/>
      <c r="IP289" s="96"/>
      <c r="IQ289" s="96"/>
      <c r="IR289" s="96"/>
      <c r="IS289" s="96"/>
      <c r="IT289" s="96"/>
      <c r="IU289" s="96"/>
      <c r="IV289" s="96"/>
    </row>
    <row r="290" customFormat="false" ht="33.15" hidden="false" customHeight="true" outlineLevel="0" collapsed="false">
      <c r="A290" s="33"/>
      <c r="B290" s="33"/>
      <c r="C290" s="33"/>
      <c r="D290" s="33"/>
      <c r="E290" s="33"/>
      <c r="F290" s="36"/>
      <c r="G290" s="24" t="s">
        <v>64</v>
      </c>
      <c r="H290" s="101" t="str">
        <f aca="false">ROUND(H289*81/1,2)&amp;" ppt"</f>
        <v>29.17 ppt</v>
      </c>
      <c r="I290" s="41" t="s">
        <v>39</v>
      </c>
      <c r="J290" s="102" t="str">
        <f aca="false">ROUND(J289*81/1,2)&amp;" ppt"</f>
        <v>32.53 ppt</v>
      </c>
      <c r="K290" s="101" t="str">
        <f aca="false">"&lt;"&amp;ROUND(RIGHT(K289,LEN(K289)-1)*81/1000,2)&amp;" ppb"</f>
        <v>&lt;1.45 ppb</v>
      </c>
      <c r="L290" s="41"/>
      <c r="M290" s="102"/>
      <c r="N290" s="101" t="str">
        <f aca="false">ROUND(N289*1760/1000,2)&amp;" ppb"</f>
        <v>0.71 ppb</v>
      </c>
      <c r="O290" s="41" t="s">
        <v>39</v>
      </c>
      <c r="P290" s="102" t="str">
        <f aca="false">ROUND(P289*1760/1000,2)&amp;" ppb"</f>
        <v>0.34 ppb</v>
      </c>
      <c r="Q290" s="101" t="str">
        <f aca="false">"&lt;"&amp;ROUND(RIGHT(Q289,LEN(Q289)-1)*246/1000,2)&amp;" ppb"</f>
        <v>&lt;0.25 ppb</v>
      </c>
      <c r="R290" s="41"/>
      <c r="S290" s="46"/>
      <c r="T290" s="101" t="str">
        <f aca="false">ROUND(T289*32300/1000000,2)&amp;" ppm"</f>
        <v>3.59 ppm</v>
      </c>
      <c r="U290" s="41" t="s">
        <v>39</v>
      </c>
      <c r="V290" s="102" t="str">
        <f aca="false">ROUND(V289*32300/1000000,2)&amp;" ppm"</f>
        <v>0.38 ppm</v>
      </c>
      <c r="W290" s="45"/>
      <c r="X290" s="41"/>
      <c r="Y290" s="46"/>
      <c r="Z290" s="45"/>
      <c r="AA290" s="41"/>
      <c r="AB290" s="46"/>
      <c r="AC290" s="47"/>
      <c r="AD290" s="41"/>
      <c r="AE290" s="48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96"/>
      <c r="EZ290" s="96"/>
      <c r="FA290" s="96"/>
      <c r="FB290" s="96"/>
      <c r="FC290" s="96"/>
      <c r="FD290" s="96"/>
      <c r="FE290" s="96"/>
      <c r="FF290" s="96"/>
      <c r="FG290" s="96"/>
      <c r="FH290" s="96"/>
      <c r="FI290" s="96"/>
      <c r="FJ290" s="96"/>
      <c r="FK290" s="96"/>
      <c r="FL290" s="96"/>
      <c r="FM290" s="96"/>
      <c r="FN290" s="96"/>
      <c r="FO290" s="96"/>
      <c r="FP290" s="96"/>
      <c r="FQ290" s="96"/>
      <c r="FR290" s="96"/>
      <c r="FS290" s="96"/>
      <c r="FT290" s="96"/>
      <c r="FU290" s="96"/>
      <c r="FV290" s="96"/>
      <c r="FW290" s="96"/>
      <c r="FX290" s="96"/>
      <c r="FY290" s="96"/>
      <c r="FZ290" s="96"/>
      <c r="GA290" s="96"/>
      <c r="GB290" s="96"/>
      <c r="GC290" s="96"/>
      <c r="GD290" s="96"/>
      <c r="GE290" s="96"/>
      <c r="GF290" s="96"/>
      <c r="GG290" s="96"/>
      <c r="GH290" s="96"/>
      <c r="GI290" s="96"/>
      <c r="GJ290" s="96"/>
      <c r="GK290" s="96"/>
      <c r="GL290" s="96"/>
      <c r="GM290" s="96"/>
      <c r="GN290" s="96"/>
      <c r="GO290" s="96"/>
      <c r="GP290" s="96"/>
      <c r="GQ290" s="96"/>
      <c r="GR290" s="96"/>
      <c r="GS290" s="96"/>
      <c r="GT290" s="96"/>
      <c r="GU290" s="96"/>
      <c r="GV290" s="96"/>
      <c r="GW290" s="96"/>
      <c r="GX290" s="96"/>
      <c r="GY290" s="96"/>
      <c r="GZ290" s="96"/>
      <c r="HA290" s="96"/>
      <c r="HB290" s="96"/>
      <c r="HC290" s="96"/>
      <c r="HD290" s="96"/>
      <c r="HE290" s="96"/>
      <c r="HF290" s="96"/>
      <c r="HG290" s="96"/>
      <c r="HH290" s="96"/>
      <c r="HI290" s="96"/>
      <c r="HJ290" s="96"/>
      <c r="HK290" s="96"/>
      <c r="HL290" s="96"/>
      <c r="HM290" s="96"/>
      <c r="HN290" s="96"/>
      <c r="HO290" s="96"/>
      <c r="HP290" s="96"/>
      <c r="HQ290" s="96"/>
      <c r="HR290" s="96"/>
      <c r="HS290" s="96"/>
      <c r="HT290" s="96"/>
      <c r="HU290" s="96"/>
      <c r="HV290" s="96"/>
      <c r="HW290" s="96"/>
      <c r="HX290" s="96"/>
      <c r="HY290" s="96"/>
      <c r="HZ290" s="96"/>
      <c r="IA290" s="96"/>
      <c r="IB290" s="96"/>
      <c r="IC290" s="96"/>
      <c r="ID290" s="96"/>
      <c r="IE290" s="96"/>
      <c r="IF290" s="96"/>
      <c r="IG290" s="96"/>
      <c r="IH290" s="96"/>
      <c r="II290" s="96"/>
      <c r="IJ290" s="96"/>
      <c r="IK290" s="96"/>
      <c r="IL290" s="96"/>
      <c r="IM290" s="96"/>
      <c r="IN290" s="96"/>
      <c r="IO290" s="96"/>
      <c r="IP290" s="96"/>
      <c r="IQ290" s="96"/>
      <c r="IR290" s="96"/>
      <c r="IS290" s="96"/>
      <c r="IT290" s="96"/>
      <c r="IU290" s="96"/>
      <c r="IV290" s="96"/>
    </row>
    <row r="291" customFormat="false" ht="34.3" hidden="false" customHeight="true" outlineLevel="0" collapsed="false">
      <c r="A291" s="33"/>
      <c r="B291" s="33"/>
      <c r="C291" s="49"/>
      <c r="D291" s="33"/>
      <c r="E291" s="33"/>
      <c r="F291" s="36"/>
      <c r="G291" s="24" t="s">
        <v>28</v>
      </c>
      <c r="H291" s="50" t="s">
        <v>40</v>
      </c>
      <c r="I291" s="50"/>
      <c r="J291" s="50"/>
      <c r="K291" s="25"/>
      <c r="L291" s="26" t="s">
        <v>41</v>
      </c>
      <c r="M291" s="27"/>
      <c r="N291" s="51"/>
      <c r="O291" s="26" t="s">
        <v>42</v>
      </c>
      <c r="P291" s="52"/>
      <c r="Q291" s="51"/>
      <c r="R291" s="26" t="s">
        <v>43</v>
      </c>
      <c r="S291" s="52"/>
      <c r="T291" s="50"/>
      <c r="U291" s="50"/>
      <c r="V291" s="50"/>
      <c r="W291" s="28"/>
      <c r="X291" s="26"/>
      <c r="Y291" s="53"/>
      <c r="Z291" s="28"/>
      <c r="AA291" s="26"/>
      <c r="AB291" s="53"/>
      <c r="AC291" s="25"/>
      <c r="AD291" s="26"/>
      <c r="AE291" s="27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96"/>
      <c r="EZ291" s="96"/>
      <c r="FA291" s="96"/>
      <c r="FB291" s="96"/>
      <c r="FC291" s="96"/>
      <c r="FD291" s="96"/>
      <c r="FE291" s="96"/>
      <c r="FF291" s="96"/>
      <c r="FG291" s="96"/>
      <c r="FH291" s="96"/>
      <c r="FI291" s="96"/>
      <c r="FJ291" s="96"/>
      <c r="FK291" s="96"/>
      <c r="FL291" s="96"/>
      <c r="FM291" s="96"/>
      <c r="FN291" s="96"/>
      <c r="FO291" s="96"/>
      <c r="FP291" s="96"/>
      <c r="FQ291" s="96"/>
      <c r="FR291" s="96"/>
      <c r="FS291" s="96"/>
      <c r="FT291" s="96"/>
      <c r="FU291" s="96"/>
      <c r="FV291" s="96"/>
      <c r="FW291" s="96"/>
      <c r="FX291" s="96"/>
      <c r="FY291" s="96"/>
      <c r="FZ291" s="96"/>
      <c r="GA291" s="96"/>
      <c r="GB291" s="96"/>
      <c r="GC291" s="96"/>
      <c r="GD291" s="96"/>
      <c r="GE291" s="96"/>
      <c r="GF291" s="96"/>
      <c r="GG291" s="96"/>
      <c r="GH291" s="96"/>
      <c r="GI291" s="96"/>
      <c r="GJ291" s="96"/>
      <c r="GK291" s="96"/>
      <c r="GL291" s="96"/>
      <c r="GM291" s="96"/>
      <c r="GN291" s="96"/>
      <c r="GO291" s="96"/>
      <c r="GP291" s="96"/>
      <c r="GQ291" s="96"/>
      <c r="GR291" s="96"/>
      <c r="GS291" s="96"/>
      <c r="GT291" s="96"/>
      <c r="GU291" s="96"/>
      <c r="GV291" s="96"/>
      <c r="GW291" s="96"/>
      <c r="GX291" s="96"/>
      <c r="GY291" s="96"/>
      <c r="GZ291" s="96"/>
      <c r="HA291" s="96"/>
      <c r="HB291" s="96"/>
      <c r="HC291" s="96"/>
      <c r="HD291" s="96"/>
      <c r="HE291" s="96"/>
      <c r="HF291" s="96"/>
      <c r="HG291" s="96"/>
      <c r="HH291" s="96"/>
      <c r="HI291" s="96"/>
      <c r="HJ291" s="96"/>
      <c r="HK291" s="96"/>
      <c r="HL291" s="96"/>
      <c r="HM291" s="96"/>
      <c r="HN291" s="96"/>
      <c r="HO291" s="96"/>
      <c r="HP291" s="96"/>
      <c r="HQ291" s="96"/>
      <c r="HR291" s="96"/>
      <c r="HS291" s="96"/>
      <c r="HT291" s="96"/>
      <c r="HU291" s="96"/>
      <c r="HV291" s="96"/>
      <c r="HW291" s="96"/>
      <c r="HX291" s="96"/>
      <c r="HY291" s="96"/>
      <c r="HZ291" s="96"/>
      <c r="IA291" s="96"/>
      <c r="IB291" s="96"/>
      <c r="IC291" s="96"/>
      <c r="ID291" s="96"/>
      <c r="IE291" s="96"/>
      <c r="IF291" s="96"/>
      <c r="IG291" s="96"/>
      <c r="IH291" s="96"/>
      <c r="II291" s="96"/>
      <c r="IJ291" s="96"/>
      <c r="IK291" s="96"/>
      <c r="IL291" s="96"/>
      <c r="IM291" s="96"/>
      <c r="IN291" s="96"/>
      <c r="IO291" s="96"/>
      <c r="IP291" s="96"/>
      <c r="IQ291" s="96"/>
      <c r="IR291" s="96"/>
      <c r="IS291" s="96"/>
      <c r="IT291" s="96"/>
      <c r="IU291" s="96"/>
      <c r="IV291" s="96"/>
    </row>
    <row r="292" customFormat="false" ht="34.3" hidden="false" customHeight="true" outlineLevel="0" collapsed="false">
      <c r="A292" s="33"/>
      <c r="B292" s="33"/>
      <c r="C292" s="49"/>
      <c r="D292" s="33"/>
      <c r="E292" s="33"/>
      <c r="F292" s="36"/>
      <c r="G292" s="24" t="s">
        <v>60</v>
      </c>
      <c r="H292" s="143" t="n">
        <v>537.82</v>
      </c>
      <c r="I292" s="120" t="s">
        <v>39</v>
      </c>
      <c r="J292" s="142" t="n">
        <v>418.9</v>
      </c>
      <c r="K292" s="40" t="n">
        <v>3.8426</v>
      </c>
      <c r="L292" s="100" t="s">
        <v>39</v>
      </c>
      <c r="M292" s="42" t="n">
        <v>1.909</v>
      </c>
      <c r="N292" s="54" t="s">
        <v>69</v>
      </c>
      <c r="O292" s="41"/>
      <c r="P292" s="39"/>
      <c r="Q292" s="40" t="n">
        <v>1.038</v>
      </c>
      <c r="R292" s="100" t="s">
        <v>39</v>
      </c>
      <c r="S292" s="42" t="n">
        <v>0.8296</v>
      </c>
      <c r="T292" s="103"/>
      <c r="U292" s="104"/>
      <c r="V292" s="105"/>
      <c r="W292" s="45"/>
      <c r="X292" s="41"/>
      <c r="Y292" s="46"/>
      <c r="Z292" s="45"/>
      <c r="AA292" s="41"/>
      <c r="AB292" s="46"/>
      <c r="AC292" s="47"/>
      <c r="AD292" s="41"/>
      <c r="AE292" s="48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96"/>
      <c r="EZ292" s="96"/>
      <c r="FA292" s="96"/>
      <c r="FB292" s="96"/>
      <c r="FC292" s="96"/>
      <c r="FD292" s="96"/>
      <c r="FE292" s="96"/>
      <c r="FF292" s="96"/>
      <c r="FG292" s="96"/>
      <c r="FH292" s="96"/>
      <c r="FI292" s="96"/>
      <c r="FJ292" s="96"/>
      <c r="FK292" s="96"/>
      <c r="FL292" s="96"/>
      <c r="FM292" s="96"/>
      <c r="FN292" s="96"/>
      <c r="FO292" s="96"/>
      <c r="FP292" s="96"/>
      <c r="FQ292" s="96"/>
      <c r="FR292" s="96"/>
      <c r="FS292" s="96"/>
      <c r="FT292" s="96"/>
      <c r="FU292" s="96"/>
      <c r="FV292" s="96"/>
      <c r="FW292" s="96"/>
      <c r="FX292" s="96"/>
      <c r="FY292" s="96"/>
      <c r="FZ292" s="96"/>
      <c r="GA292" s="96"/>
      <c r="GB292" s="96"/>
      <c r="GC292" s="96"/>
      <c r="GD292" s="96"/>
      <c r="GE292" s="96"/>
      <c r="GF292" s="96"/>
      <c r="GG292" s="96"/>
      <c r="GH292" s="96"/>
      <c r="GI292" s="96"/>
      <c r="GJ292" s="96"/>
      <c r="GK292" s="96"/>
      <c r="GL292" s="96"/>
      <c r="GM292" s="96"/>
      <c r="GN292" s="96"/>
      <c r="GO292" s="96"/>
      <c r="GP292" s="96"/>
      <c r="GQ292" s="96"/>
      <c r="GR292" s="96"/>
      <c r="GS292" s="96"/>
      <c r="GT292" s="96"/>
      <c r="GU292" s="96"/>
      <c r="GV292" s="96"/>
      <c r="GW292" s="96"/>
      <c r="GX292" s="96"/>
      <c r="GY292" s="96"/>
      <c r="GZ292" s="96"/>
      <c r="HA292" s="96"/>
      <c r="HB292" s="96"/>
      <c r="HC292" s="96"/>
      <c r="HD292" s="96"/>
      <c r="HE292" s="96"/>
      <c r="HF292" s="96"/>
      <c r="HG292" s="96"/>
      <c r="HH292" s="96"/>
      <c r="HI292" s="96"/>
      <c r="HJ292" s="96"/>
      <c r="HK292" s="96"/>
      <c r="HL292" s="96"/>
      <c r="HM292" s="96"/>
      <c r="HN292" s="96"/>
      <c r="HO292" s="96"/>
      <c r="HP292" s="96"/>
      <c r="HQ292" s="96"/>
      <c r="HR292" s="96"/>
      <c r="HS292" s="96"/>
      <c r="HT292" s="96"/>
      <c r="HU292" s="96"/>
      <c r="HV292" s="96"/>
      <c r="HW292" s="96"/>
      <c r="HX292" s="96"/>
      <c r="HY292" s="96"/>
      <c r="HZ292" s="96"/>
      <c r="IA292" s="96"/>
      <c r="IB292" s="96"/>
      <c r="IC292" s="96"/>
      <c r="ID292" s="96"/>
      <c r="IE292" s="96"/>
      <c r="IF292" s="96"/>
      <c r="IG292" s="96"/>
      <c r="IH292" s="96"/>
      <c r="II292" s="96"/>
      <c r="IJ292" s="96"/>
      <c r="IK292" s="96"/>
      <c r="IL292" s="96"/>
      <c r="IM292" s="96"/>
      <c r="IN292" s="96"/>
      <c r="IO292" s="96"/>
      <c r="IP292" s="96"/>
      <c r="IQ292" s="96"/>
      <c r="IR292" s="96"/>
      <c r="IS292" s="96"/>
      <c r="IT292" s="96"/>
      <c r="IU292" s="96"/>
      <c r="IV292" s="96"/>
    </row>
    <row r="293" customFormat="false" ht="34.3" hidden="false" customHeight="true" outlineLevel="0" collapsed="false">
      <c r="A293" s="57"/>
      <c r="B293" s="57"/>
      <c r="C293" s="58"/>
      <c r="D293" s="57"/>
      <c r="E293" s="57"/>
      <c r="F293" s="59"/>
      <c r="G293" s="24" t="s">
        <v>64</v>
      </c>
      <c r="H293" s="101" t="str">
        <f aca="false">ROUND(H292*81/1000,2)&amp;" ppb"</f>
        <v>43.56 ppb</v>
      </c>
      <c r="I293" s="41" t="s">
        <v>39</v>
      </c>
      <c r="J293" s="102" t="str">
        <f aca="false">ROUND(J292*81/1000,2)&amp;" ppb"</f>
        <v>33.93 ppb</v>
      </c>
      <c r="K293" s="60"/>
      <c r="L293" s="56"/>
      <c r="M293" s="61"/>
      <c r="N293" s="37"/>
      <c r="O293" s="41"/>
      <c r="P293" s="39"/>
      <c r="Q293" s="101" t="str">
        <f aca="false">ROUND(Q292*246/1000,2)&amp;" ppb"</f>
        <v>0.26 ppb</v>
      </c>
      <c r="R293" s="41" t="s">
        <v>39</v>
      </c>
      <c r="S293" s="102" t="str">
        <f aca="false">ROUND(S292*246/1000,2)&amp;" ppb"</f>
        <v>0.2 ppb</v>
      </c>
      <c r="T293" s="101"/>
      <c r="U293" s="41"/>
      <c r="V293" s="102"/>
      <c r="W293" s="45"/>
      <c r="X293" s="41"/>
      <c r="Y293" s="46"/>
      <c r="Z293" s="45"/>
      <c r="AA293" s="41"/>
      <c r="AB293" s="46"/>
      <c r="AC293" s="47"/>
      <c r="AD293" s="41"/>
      <c r="AE293" s="48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96"/>
      <c r="EZ293" s="96"/>
      <c r="FA293" s="96"/>
      <c r="FB293" s="96"/>
      <c r="FC293" s="96"/>
      <c r="FD293" s="96"/>
      <c r="FE293" s="96"/>
      <c r="FF293" s="96"/>
      <c r="FG293" s="96"/>
      <c r="FH293" s="96"/>
      <c r="FI293" s="96"/>
      <c r="FJ293" s="96"/>
      <c r="FK293" s="96"/>
      <c r="FL293" s="96"/>
      <c r="FM293" s="96"/>
      <c r="FN293" s="96"/>
      <c r="FO293" s="96"/>
      <c r="FP293" s="96"/>
      <c r="FQ293" s="96"/>
      <c r="FR293" s="96"/>
      <c r="FS293" s="96"/>
      <c r="FT293" s="96"/>
      <c r="FU293" s="96"/>
      <c r="FV293" s="96"/>
      <c r="FW293" s="96"/>
      <c r="FX293" s="96"/>
      <c r="FY293" s="96"/>
      <c r="FZ293" s="96"/>
      <c r="GA293" s="96"/>
      <c r="GB293" s="96"/>
      <c r="GC293" s="96"/>
      <c r="GD293" s="96"/>
      <c r="GE293" s="96"/>
      <c r="GF293" s="96"/>
      <c r="GG293" s="96"/>
      <c r="GH293" s="96"/>
      <c r="GI293" s="96"/>
      <c r="GJ293" s="96"/>
      <c r="GK293" s="96"/>
      <c r="GL293" s="96"/>
      <c r="GM293" s="96"/>
      <c r="GN293" s="96"/>
      <c r="GO293" s="96"/>
      <c r="GP293" s="96"/>
      <c r="GQ293" s="96"/>
      <c r="GR293" s="96"/>
      <c r="GS293" s="96"/>
      <c r="GT293" s="96"/>
      <c r="GU293" s="96"/>
      <c r="GV293" s="96"/>
      <c r="GW293" s="96"/>
      <c r="GX293" s="96"/>
      <c r="GY293" s="96"/>
      <c r="GZ293" s="96"/>
      <c r="HA293" s="96"/>
      <c r="HB293" s="96"/>
      <c r="HC293" s="96"/>
      <c r="HD293" s="96"/>
      <c r="HE293" s="96"/>
      <c r="HF293" s="96"/>
      <c r="HG293" s="96"/>
      <c r="HH293" s="96"/>
      <c r="HI293" s="96"/>
      <c r="HJ293" s="96"/>
      <c r="HK293" s="96"/>
      <c r="HL293" s="96"/>
      <c r="HM293" s="96"/>
      <c r="HN293" s="96"/>
      <c r="HO293" s="96"/>
      <c r="HP293" s="96"/>
      <c r="HQ293" s="96"/>
      <c r="HR293" s="96"/>
      <c r="HS293" s="96"/>
      <c r="HT293" s="96"/>
      <c r="HU293" s="96"/>
      <c r="HV293" s="96"/>
      <c r="HW293" s="96"/>
      <c r="HX293" s="96"/>
      <c r="HY293" s="96"/>
      <c r="HZ293" s="96"/>
      <c r="IA293" s="96"/>
      <c r="IB293" s="96"/>
      <c r="IC293" s="96"/>
      <c r="ID293" s="96"/>
      <c r="IE293" s="96"/>
      <c r="IF293" s="96"/>
      <c r="IG293" s="96"/>
      <c r="IH293" s="96"/>
      <c r="II293" s="96"/>
      <c r="IJ293" s="96"/>
      <c r="IK293" s="96"/>
      <c r="IL293" s="96"/>
      <c r="IM293" s="96"/>
      <c r="IN293" s="96"/>
      <c r="IO293" s="96"/>
      <c r="IP293" s="96"/>
      <c r="IQ293" s="96"/>
      <c r="IR293" s="96"/>
      <c r="IS293" s="96"/>
      <c r="IT293" s="96"/>
      <c r="IU293" s="96"/>
      <c r="IV293" s="96"/>
    </row>
    <row r="294" customFormat="false" ht="42.4" hidden="false" customHeight="true" outlineLevel="0" collapsed="false">
      <c r="A294" s="109" t="s">
        <v>385</v>
      </c>
      <c r="B294" s="62" t="s">
        <v>386</v>
      </c>
      <c r="C294" s="110" t="s">
        <v>387</v>
      </c>
      <c r="D294" s="63" t="n">
        <v>6.759</v>
      </c>
      <c r="E294" s="64" t="s">
        <v>388</v>
      </c>
      <c r="F294" s="65" t="n">
        <v>44881</v>
      </c>
      <c r="G294" s="66" t="s">
        <v>28</v>
      </c>
      <c r="H294" s="25"/>
      <c r="I294" s="26" t="s">
        <v>29</v>
      </c>
      <c r="J294" s="27"/>
      <c r="K294" s="25"/>
      <c r="L294" s="26" t="s">
        <v>30</v>
      </c>
      <c r="M294" s="27"/>
      <c r="N294" s="25"/>
      <c r="O294" s="26" t="s">
        <v>31</v>
      </c>
      <c r="P294" s="27"/>
      <c r="Q294" s="25"/>
      <c r="R294" s="26" t="s">
        <v>32</v>
      </c>
      <c r="S294" s="27"/>
      <c r="T294" s="28"/>
      <c r="U294" s="26" t="s">
        <v>33</v>
      </c>
      <c r="V294" s="27"/>
      <c r="W294" s="25"/>
      <c r="X294" s="26" t="s">
        <v>34</v>
      </c>
      <c r="Y294" s="27"/>
      <c r="Z294" s="25"/>
      <c r="AA294" s="26" t="s">
        <v>35</v>
      </c>
      <c r="AB294" s="27"/>
      <c r="AC294" s="32" t="s">
        <v>36</v>
      </c>
      <c r="AD294" s="32"/>
      <c r="AE294" s="32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96"/>
      <c r="EZ294" s="96"/>
      <c r="FA294" s="96"/>
      <c r="FB294" s="96"/>
      <c r="FC294" s="96"/>
      <c r="FD294" s="96"/>
      <c r="FE294" s="96"/>
      <c r="FF294" s="96"/>
      <c r="FG294" s="96"/>
      <c r="FH294" s="96"/>
      <c r="FI294" s="96"/>
      <c r="FJ294" s="96"/>
      <c r="FK294" s="96"/>
      <c r="FL294" s="96"/>
      <c r="FM294" s="96"/>
      <c r="FN294" s="96"/>
      <c r="FO294" s="96"/>
      <c r="FP294" s="96"/>
      <c r="FQ294" s="96"/>
      <c r="FR294" s="96"/>
      <c r="FS294" s="96"/>
      <c r="FT294" s="96"/>
      <c r="FU294" s="96"/>
      <c r="FV294" s="96"/>
      <c r="FW294" s="96"/>
      <c r="FX294" s="96"/>
      <c r="FY294" s="96"/>
      <c r="FZ294" s="96"/>
      <c r="GA294" s="96"/>
      <c r="GB294" s="96"/>
      <c r="GC294" s="96"/>
      <c r="GD294" s="96"/>
      <c r="GE294" s="96"/>
      <c r="GF294" s="96"/>
      <c r="GG294" s="96"/>
      <c r="GH294" s="96"/>
      <c r="GI294" s="96"/>
      <c r="GJ294" s="96"/>
      <c r="GK294" s="96"/>
      <c r="GL294" s="96"/>
      <c r="GM294" s="96"/>
      <c r="GN294" s="96"/>
      <c r="GO294" s="96"/>
      <c r="GP294" s="96"/>
      <c r="GQ294" s="96"/>
      <c r="GR294" s="96"/>
      <c r="GS294" s="96"/>
      <c r="GT294" s="96"/>
      <c r="GU294" s="96"/>
      <c r="GV294" s="96"/>
      <c r="GW294" s="96"/>
      <c r="GX294" s="96"/>
      <c r="GY294" s="96"/>
      <c r="GZ294" s="96"/>
      <c r="HA294" s="96"/>
      <c r="HB294" s="96"/>
      <c r="HC294" s="96"/>
      <c r="HD294" s="96"/>
      <c r="HE294" s="96"/>
      <c r="HF294" s="96"/>
      <c r="HG294" s="96"/>
      <c r="HH294" s="96"/>
      <c r="HI294" s="96"/>
      <c r="HJ294" s="96"/>
      <c r="HK294" s="96"/>
      <c r="HL294" s="96"/>
      <c r="HM294" s="96"/>
      <c r="HN294" s="96"/>
      <c r="HO294" s="96"/>
      <c r="HP294" s="96"/>
      <c r="HQ294" s="96"/>
      <c r="HR294" s="96"/>
      <c r="HS294" s="96"/>
      <c r="HT294" s="96"/>
      <c r="HU294" s="96"/>
      <c r="HV294" s="96"/>
      <c r="HW294" s="96"/>
      <c r="HX294" s="96"/>
      <c r="HY294" s="96"/>
      <c r="HZ294" s="96"/>
      <c r="IA294" s="96"/>
      <c r="IB294" s="96"/>
      <c r="IC294" s="96"/>
      <c r="ID294" s="96"/>
      <c r="IE294" s="96"/>
      <c r="IF294" s="96"/>
      <c r="IG294" s="96"/>
      <c r="IH294" s="96"/>
      <c r="II294" s="96"/>
      <c r="IJ294" s="96"/>
      <c r="IK294" s="96"/>
      <c r="IL294" s="96"/>
      <c r="IM294" s="96"/>
      <c r="IN294" s="96"/>
      <c r="IO294" s="96"/>
      <c r="IP294" s="96"/>
      <c r="IQ294" s="96"/>
      <c r="IR294" s="96"/>
      <c r="IS294" s="96"/>
      <c r="IT294" s="96"/>
      <c r="IU294" s="96"/>
      <c r="IV294" s="96"/>
    </row>
    <row r="295" customFormat="false" ht="39.8" hidden="false" customHeight="true" outlineLevel="0" collapsed="false">
      <c r="A295" s="67" t="s">
        <v>389</v>
      </c>
      <c r="B295" s="67" t="s">
        <v>390</v>
      </c>
      <c r="C295" s="68"/>
      <c r="D295" s="69"/>
      <c r="E295" s="69"/>
      <c r="F295" s="70" t="n">
        <v>44888</v>
      </c>
      <c r="G295" s="66" t="s">
        <v>60</v>
      </c>
      <c r="H295" s="74" t="n">
        <v>2.457</v>
      </c>
      <c r="I295" s="75" t="s">
        <v>39</v>
      </c>
      <c r="J295" s="76" t="n">
        <v>0.4626</v>
      </c>
      <c r="K295" s="86" t="s">
        <v>391</v>
      </c>
      <c r="L295" s="75"/>
      <c r="M295" s="76"/>
      <c r="N295" s="74" t="n">
        <v>0.1774</v>
      </c>
      <c r="O295" s="77" t="s">
        <v>39</v>
      </c>
      <c r="P295" s="76" t="n">
        <v>0.165</v>
      </c>
      <c r="Q295" s="74" t="n">
        <v>1.04</v>
      </c>
      <c r="R295" s="75" t="s">
        <v>39</v>
      </c>
      <c r="S295" s="76" t="n">
        <v>0.4929</v>
      </c>
      <c r="T295" s="74" t="n">
        <v>21.666</v>
      </c>
      <c r="U295" s="75" t="s">
        <v>39</v>
      </c>
      <c r="V295" s="76" t="n">
        <v>5.315</v>
      </c>
      <c r="W295" s="74" t="n">
        <v>0.6876</v>
      </c>
      <c r="X295" s="77" t="s">
        <v>39</v>
      </c>
      <c r="Y295" s="76" t="n">
        <v>0.2497</v>
      </c>
      <c r="Z295" s="86" t="s">
        <v>70</v>
      </c>
      <c r="AA295" s="77"/>
      <c r="AB295" s="76"/>
      <c r="AC295" s="79"/>
      <c r="AD295" s="79"/>
      <c r="AE295" s="79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  <c r="GQ295" s="96"/>
      <c r="GR295" s="96"/>
      <c r="GS295" s="96"/>
      <c r="GT295" s="96"/>
      <c r="GU295" s="96"/>
      <c r="GV295" s="96"/>
      <c r="GW295" s="96"/>
      <c r="GX295" s="96"/>
      <c r="GY295" s="96"/>
      <c r="GZ295" s="96"/>
      <c r="HA295" s="96"/>
      <c r="HB295" s="96"/>
      <c r="HC295" s="96"/>
      <c r="HD295" s="96"/>
      <c r="HE295" s="96"/>
      <c r="HF295" s="96"/>
      <c r="HG295" s="96"/>
      <c r="HH295" s="96"/>
      <c r="HI295" s="96"/>
      <c r="HJ295" s="96"/>
      <c r="HK295" s="96"/>
      <c r="HL295" s="96"/>
      <c r="HM295" s="96"/>
      <c r="HN295" s="96"/>
      <c r="HO295" s="96"/>
      <c r="HP295" s="96"/>
      <c r="HQ295" s="96"/>
      <c r="HR295" s="96"/>
      <c r="HS295" s="96"/>
      <c r="HT295" s="96"/>
      <c r="HU295" s="96"/>
      <c r="HV295" s="96"/>
      <c r="HW295" s="96"/>
      <c r="HX295" s="96"/>
      <c r="HY295" s="96"/>
      <c r="HZ295" s="96"/>
      <c r="IA295" s="96"/>
      <c r="IB295" s="96"/>
      <c r="IC295" s="96"/>
      <c r="ID295" s="96"/>
      <c r="IE295" s="96"/>
      <c r="IF295" s="96"/>
      <c r="IG295" s="96"/>
      <c r="IH295" s="96"/>
      <c r="II295" s="96"/>
      <c r="IJ295" s="96"/>
      <c r="IK295" s="96"/>
      <c r="IL295" s="96"/>
      <c r="IM295" s="96"/>
      <c r="IN295" s="96"/>
      <c r="IO295" s="96"/>
      <c r="IP295" s="96"/>
      <c r="IQ295" s="96"/>
      <c r="IR295" s="96"/>
      <c r="IS295" s="96"/>
      <c r="IT295" s="96"/>
      <c r="IU295" s="96"/>
      <c r="IV295" s="96"/>
    </row>
    <row r="296" customFormat="false" ht="33.15" hidden="false" customHeight="true" outlineLevel="0" collapsed="false">
      <c r="A296" s="67"/>
      <c r="B296" s="67"/>
      <c r="C296" s="67"/>
      <c r="D296" s="67"/>
      <c r="E296" s="67"/>
      <c r="F296" s="70"/>
      <c r="G296" s="66" t="s">
        <v>64</v>
      </c>
      <c r="H296" s="111" t="str">
        <f aca="false">ROUND(H295*81/1,2)&amp;" ppt"</f>
        <v>199.02 ppt</v>
      </c>
      <c r="I296" s="75" t="s">
        <v>39</v>
      </c>
      <c r="J296" s="112" t="str">
        <f aca="false">ROUND(J295*81/1,2)&amp;" ppt"</f>
        <v>37.47 ppt</v>
      </c>
      <c r="K296" s="111" t="str">
        <f aca="false">"&lt;"&amp;ROUND(RIGHT(K295,LEN(K295)-1)*81/1000,2)&amp;" ppb"</f>
        <v>&lt;1.75 ppb</v>
      </c>
      <c r="L296" s="75"/>
      <c r="M296" s="112"/>
      <c r="N296" s="111" t="str">
        <f aca="false">ROUND(N295*1760/1000,2)&amp;" ppb"</f>
        <v>0.31 ppb</v>
      </c>
      <c r="O296" s="75" t="s">
        <v>39</v>
      </c>
      <c r="P296" s="112" t="str">
        <f aca="false">ROUND(P295*1760/1000,2)&amp;" ppb"</f>
        <v>0.29 ppb</v>
      </c>
      <c r="Q296" s="111" t="str">
        <f aca="false">ROUND(Q295*246/1000,2)&amp;" ppb"</f>
        <v>0.26 ppb</v>
      </c>
      <c r="R296" s="75" t="s">
        <v>39</v>
      </c>
      <c r="S296" s="112" t="str">
        <f aca="false">ROUND(S295*246/1000,2)&amp;" ppb"</f>
        <v>0.12 ppb</v>
      </c>
      <c r="T296" s="111" t="str">
        <f aca="false">ROUND(T295*32300/1000000,2)&amp;" ppm"</f>
        <v>0.7 ppm</v>
      </c>
      <c r="U296" s="75" t="s">
        <v>39</v>
      </c>
      <c r="V296" s="112" t="str">
        <f aca="false">ROUND(V295*32300/1000000,2)&amp;" ppm"</f>
        <v>0.17 ppm</v>
      </c>
      <c r="W296" s="81"/>
      <c r="X296" s="75"/>
      <c r="Y296" s="82"/>
      <c r="Z296" s="81"/>
      <c r="AA296" s="75"/>
      <c r="AB296" s="82"/>
      <c r="AC296" s="83"/>
      <c r="AD296" s="75"/>
      <c r="AE296" s="84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96"/>
      <c r="EZ296" s="96"/>
      <c r="FA296" s="96"/>
      <c r="FB296" s="96"/>
      <c r="FC296" s="96"/>
      <c r="FD296" s="96"/>
      <c r="FE296" s="96"/>
      <c r="FF296" s="96"/>
      <c r="FG296" s="96"/>
      <c r="FH296" s="96"/>
      <c r="FI296" s="96"/>
      <c r="FJ296" s="96"/>
      <c r="FK296" s="96"/>
      <c r="FL296" s="96"/>
      <c r="FM296" s="96"/>
      <c r="FN296" s="96"/>
      <c r="FO296" s="96"/>
      <c r="FP296" s="96"/>
      <c r="FQ296" s="96"/>
      <c r="FR296" s="96"/>
      <c r="FS296" s="96"/>
      <c r="FT296" s="96"/>
      <c r="FU296" s="96"/>
      <c r="FV296" s="96"/>
      <c r="FW296" s="96"/>
      <c r="FX296" s="96"/>
      <c r="FY296" s="96"/>
      <c r="FZ296" s="96"/>
      <c r="GA296" s="96"/>
      <c r="GB296" s="96"/>
      <c r="GC296" s="96"/>
      <c r="GD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  <c r="GQ296" s="96"/>
      <c r="GR296" s="96"/>
      <c r="GS296" s="96"/>
      <c r="GT296" s="96"/>
      <c r="GU296" s="96"/>
      <c r="GV296" s="96"/>
      <c r="GW296" s="96"/>
      <c r="GX296" s="96"/>
      <c r="GY296" s="96"/>
      <c r="GZ296" s="96"/>
      <c r="HA296" s="96"/>
      <c r="HB296" s="96"/>
      <c r="HC296" s="96"/>
      <c r="HD296" s="96"/>
      <c r="HE296" s="96"/>
      <c r="HF296" s="96"/>
      <c r="HG296" s="96"/>
      <c r="HH296" s="96"/>
      <c r="HI296" s="96"/>
      <c r="HJ296" s="96"/>
      <c r="HK296" s="96"/>
      <c r="HL296" s="96"/>
      <c r="HM296" s="96"/>
      <c r="HN296" s="96"/>
      <c r="HO296" s="96"/>
      <c r="HP296" s="96"/>
      <c r="HQ296" s="96"/>
      <c r="HR296" s="96"/>
      <c r="HS296" s="96"/>
      <c r="HT296" s="96"/>
      <c r="HU296" s="96"/>
      <c r="HV296" s="96"/>
      <c r="HW296" s="96"/>
      <c r="HX296" s="96"/>
      <c r="HY296" s="96"/>
      <c r="HZ296" s="96"/>
      <c r="IA296" s="96"/>
      <c r="IB296" s="96"/>
      <c r="IC296" s="96"/>
      <c r="ID296" s="96"/>
      <c r="IE296" s="96"/>
      <c r="IF296" s="96"/>
      <c r="IG296" s="96"/>
      <c r="IH296" s="96"/>
      <c r="II296" s="96"/>
      <c r="IJ296" s="96"/>
      <c r="IK296" s="96"/>
      <c r="IL296" s="96"/>
      <c r="IM296" s="96"/>
      <c r="IN296" s="96"/>
      <c r="IO296" s="96"/>
      <c r="IP296" s="96"/>
      <c r="IQ296" s="96"/>
      <c r="IR296" s="96"/>
      <c r="IS296" s="96"/>
      <c r="IT296" s="96"/>
      <c r="IU296" s="96"/>
      <c r="IV296" s="96"/>
    </row>
    <row r="297" customFormat="false" ht="34.3" hidden="false" customHeight="true" outlineLevel="0" collapsed="false">
      <c r="A297" s="67"/>
      <c r="B297" s="67"/>
      <c r="C297" s="85"/>
      <c r="D297" s="67"/>
      <c r="E297" s="67"/>
      <c r="F297" s="70"/>
      <c r="G297" s="66" t="s">
        <v>28</v>
      </c>
      <c r="H297" s="50" t="s">
        <v>40</v>
      </c>
      <c r="I297" s="50"/>
      <c r="J297" s="50"/>
      <c r="K297" s="25"/>
      <c r="L297" s="26" t="s">
        <v>41</v>
      </c>
      <c r="M297" s="27"/>
      <c r="N297" s="51"/>
      <c r="O297" s="26" t="s">
        <v>42</v>
      </c>
      <c r="P297" s="52"/>
      <c r="Q297" s="51"/>
      <c r="R297" s="26" t="s">
        <v>43</v>
      </c>
      <c r="S297" s="52"/>
      <c r="T297" s="50"/>
      <c r="U297" s="50"/>
      <c r="V297" s="50"/>
      <c r="W297" s="28"/>
      <c r="X297" s="26"/>
      <c r="Y297" s="53"/>
      <c r="Z297" s="28"/>
      <c r="AA297" s="26"/>
      <c r="AB297" s="53"/>
      <c r="AC297" s="25"/>
      <c r="AD297" s="26"/>
      <c r="AE297" s="27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  <c r="FF297" s="96"/>
      <c r="FG297" s="96"/>
      <c r="FH297" s="96"/>
      <c r="FI297" s="96"/>
      <c r="FJ297" s="96"/>
      <c r="FK297" s="96"/>
      <c r="FL297" s="96"/>
      <c r="FM297" s="96"/>
      <c r="FN297" s="96"/>
      <c r="FO297" s="96"/>
      <c r="FP297" s="96"/>
      <c r="FQ297" s="96"/>
      <c r="FR297" s="96"/>
      <c r="FS297" s="96"/>
      <c r="FT297" s="96"/>
      <c r="FU297" s="96"/>
      <c r="FV297" s="96"/>
      <c r="FW297" s="96"/>
      <c r="FX297" s="96"/>
      <c r="FY297" s="96"/>
      <c r="FZ297" s="96"/>
      <c r="GA297" s="96"/>
      <c r="GB297" s="96"/>
      <c r="GC297" s="96"/>
      <c r="GD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  <c r="GQ297" s="96"/>
      <c r="GR297" s="96"/>
      <c r="GS297" s="96"/>
      <c r="GT297" s="96"/>
      <c r="GU297" s="96"/>
      <c r="GV297" s="96"/>
      <c r="GW297" s="96"/>
      <c r="GX297" s="96"/>
      <c r="GY297" s="96"/>
      <c r="GZ297" s="96"/>
      <c r="HA297" s="96"/>
      <c r="HB297" s="96"/>
      <c r="HC297" s="96"/>
      <c r="HD297" s="96"/>
      <c r="HE297" s="96"/>
      <c r="HF297" s="96"/>
      <c r="HG297" s="96"/>
      <c r="HH297" s="96"/>
      <c r="HI297" s="96"/>
      <c r="HJ297" s="96"/>
      <c r="HK297" s="96"/>
      <c r="HL297" s="96"/>
      <c r="HM297" s="96"/>
      <c r="HN297" s="96"/>
      <c r="HO297" s="96"/>
      <c r="HP297" s="96"/>
      <c r="HQ297" s="96"/>
      <c r="HR297" s="96"/>
      <c r="HS297" s="96"/>
      <c r="HT297" s="96"/>
      <c r="HU297" s="96"/>
      <c r="HV297" s="96"/>
      <c r="HW297" s="96"/>
      <c r="HX297" s="96"/>
      <c r="HY297" s="96"/>
      <c r="HZ297" s="96"/>
      <c r="IA297" s="96"/>
      <c r="IB297" s="96"/>
      <c r="IC297" s="96"/>
      <c r="ID297" s="96"/>
      <c r="IE297" s="96"/>
      <c r="IF297" s="96"/>
      <c r="IG297" s="96"/>
      <c r="IH297" s="96"/>
      <c r="II297" s="96"/>
      <c r="IJ297" s="96"/>
      <c r="IK297" s="96"/>
      <c r="IL297" s="96"/>
      <c r="IM297" s="96"/>
      <c r="IN297" s="96"/>
      <c r="IO297" s="96"/>
      <c r="IP297" s="96"/>
      <c r="IQ297" s="96"/>
      <c r="IR297" s="96"/>
      <c r="IS297" s="96"/>
      <c r="IT297" s="96"/>
      <c r="IU297" s="96"/>
      <c r="IV297" s="96"/>
    </row>
    <row r="298" customFormat="false" ht="34.3" hidden="false" customHeight="true" outlineLevel="0" collapsed="false">
      <c r="A298" s="67"/>
      <c r="B298" s="67"/>
      <c r="C298" s="85"/>
      <c r="D298" s="67"/>
      <c r="E298" s="67"/>
      <c r="F298" s="70"/>
      <c r="G298" s="66" t="s">
        <v>60</v>
      </c>
      <c r="H298" s="144" t="n">
        <v>597.08</v>
      </c>
      <c r="I298" s="131" t="s">
        <v>39</v>
      </c>
      <c r="J298" s="116" t="n">
        <v>400.4</v>
      </c>
      <c r="K298" s="74" t="n">
        <v>8.7156</v>
      </c>
      <c r="L298" s="77" t="s">
        <v>39</v>
      </c>
      <c r="M298" s="76" t="n">
        <v>2.237</v>
      </c>
      <c r="N298" s="78" t="s">
        <v>147</v>
      </c>
      <c r="O298" s="75"/>
      <c r="P298" s="73"/>
      <c r="Q298" s="86" t="s">
        <v>392</v>
      </c>
      <c r="R298" s="77"/>
      <c r="S298" s="76"/>
      <c r="T298" s="114"/>
      <c r="U298" s="115"/>
      <c r="V298" s="122"/>
      <c r="W298" s="81"/>
      <c r="X298" s="75"/>
      <c r="Y298" s="82"/>
      <c r="Z298" s="81"/>
      <c r="AA298" s="75"/>
      <c r="AB298" s="82"/>
      <c r="AC298" s="83"/>
      <c r="AD298" s="75"/>
      <c r="AE298" s="84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  <c r="FF298" s="96"/>
      <c r="FG298" s="96"/>
      <c r="FH298" s="96"/>
      <c r="FI298" s="96"/>
      <c r="FJ298" s="96"/>
      <c r="FK298" s="96"/>
      <c r="FL298" s="96"/>
      <c r="FM298" s="96"/>
      <c r="FN298" s="96"/>
      <c r="FO298" s="96"/>
      <c r="FP298" s="96"/>
      <c r="FQ298" s="96"/>
      <c r="FR298" s="96"/>
      <c r="FS298" s="96"/>
      <c r="FT298" s="96"/>
      <c r="FU298" s="96"/>
      <c r="FV298" s="96"/>
      <c r="FW298" s="96"/>
      <c r="FX298" s="96"/>
      <c r="FY298" s="96"/>
      <c r="FZ298" s="96"/>
      <c r="GA298" s="96"/>
      <c r="GB298" s="96"/>
      <c r="GC298" s="96"/>
      <c r="GD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  <c r="GQ298" s="96"/>
      <c r="GR298" s="96"/>
      <c r="GS298" s="96"/>
      <c r="GT298" s="96"/>
      <c r="GU298" s="96"/>
      <c r="GV298" s="96"/>
      <c r="GW298" s="96"/>
      <c r="GX298" s="96"/>
      <c r="GY298" s="96"/>
      <c r="GZ298" s="96"/>
      <c r="HA298" s="96"/>
      <c r="HB298" s="96"/>
      <c r="HC298" s="96"/>
      <c r="HD298" s="96"/>
      <c r="HE298" s="96"/>
      <c r="HF298" s="96"/>
      <c r="HG298" s="96"/>
      <c r="HH298" s="96"/>
      <c r="HI298" s="96"/>
      <c r="HJ298" s="96"/>
      <c r="HK298" s="96"/>
      <c r="HL298" s="96"/>
      <c r="HM298" s="96"/>
      <c r="HN298" s="96"/>
      <c r="HO298" s="96"/>
      <c r="HP298" s="96"/>
      <c r="HQ298" s="96"/>
      <c r="HR298" s="96"/>
      <c r="HS298" s="96"/>
      <c r="HT298" s="96"/>
      <c r="HU298" s="96"/>
      <c r="HV298" s="96"/>
      <c r="HW298" s="96"/>
      <c r="HX298" s="96"/>
      <c r="HY298" s="96"/>
      <c r="HZ298" s="96"/>
      <c r="IA298" s="96"/>
      <c r="IB298" s="96"/>
      <c r="IC298" s="96"/>
      <c r="ID298" s="96"/>
      <c r="IE298" s="96"/>
      <c r="IF298" s="96"/>
      <c r="IG298" s="96"/>
      <c r="IH298" s="96"/>
      <c r="II298" s="96"/>
      <c r="IJ298" s="96"/>
      <c r="IK298" s="96"/>
      <c r="IL298" s="96"/>
      <c r="IM298" s="96"/>
      <c r="IN298" s="96"/>
      <c r="IO298" s="96"/>
      <c r="IP298" s="96"/>
      <c r="IQ298" s="96"/>
      <c r="IR298" s="96"/>
      <c r="IS298" s="96"/>
      <c r="IT298" s="96"/>
      <c r="IU298" s="96"/>
      <c r="IV298" s="96"/>
    </row>
    <row r="299" customFormat="false" ht="34.3" hidden="false" customHeight="true" outlineLevel="0" collapsed="false">
      <c r="A299" s="87"/>
      <c r="B299" s="87"/>
      <c r="C299" s="88"/>
      <c r="D299" s="87"/>
      <c r="E299" s="87"/>
      <c r="F299" s="89"/>
      <c r="G299" s="66" t="s">
        <v>64</v>
      </c>
      <c r="H299" s="111" t="str">
        <f aca="false">ROUND(H298*81/1000,2)&amp;" ppb"</f>
        <v>48.36 ppb</v>
      </c>
      <c r="I299" s="75" t="s">
        <v>39</v>
      </c>
      <c r="J299" s="112" t="str">
        <f aca="false">ROUND(J298*81/1000,2)&amp;" ppb"</f>
        <v>32.43 ppb</v>
      </c>
      <c r="K299" s="90"/>
      <c r="L299" s="77"/>
      <c r="M299" s="91"/>
      <c r="N299" s="71"/>
      <c r="O299" s="75"/>
      <c r="P299" s="73"/>
      <c r="Q299" s="111" t="str">
        <f aca="false">"&lt;"&amp;ROUND(RIGHT(Q298,LEN(Q298)-1)*246/1000,2)&amp;" ppb"</f>
        <v>&lt;0.33 ppb</v>
      </c>
      <c r="R299" s="75"/>
      <c r="S299" s="82"/>
      <c r="T299" s="111"/>
      <c r="U299" s="75"/>
      <c r="V299" s="112"/>
      <c r="W299" s="81"/>
      <c r="X299" s="75"/>
      <c r="Y299" s="82"/>
      <c r="Z299" s="81"/>
      <c r="AA299" s="75"/>
      <c r="AB299" s="82"/>
      <c r="AC299" s="83"/>
      <c r="AD299" s="75"/>
      <c r="AE299" s="84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  <c r="FF299" s="96"/>
      <c r="FG299" s="96"/>
      <c r="FH299" s="96"/>
      <c r="FI299" s="96"/>
      <c r="FJ299" s="96"/>
      <c r="FK299" s="96"/>
      <c r="FL299" s="96"/>
      <c r="FM299" s="96"/>
      <c r="FN299" s="96"/>
      <c r="FO299" s="96"/>
      <c r="FP299" s="96"/>
      <c r="FQ299" s="96"/>
      <c r="FR299" s="96"/>
      <c r="FS299" s="96"/>
      <c r="FT299" s="96"/>
      <c r="FU299" s="96"/>
      <c r="FV299" s="96"/>
      <c r="FW299" s="96"/>
      <c r="FX299" s="96"/>
      <c r="FY299" s="96"/>
      <c r="FZ299" s="96"/>
      <c r="GA299" s="96"/>
      <c r="GB299" s="96"/>
      <c r="GC299" s="96"/>
      <c r="GD299" s="96"/>
      <c r="GE299" s="96"/>
      <c r="GF299" s="96"/>
      <c r="GG299" s="96"/>
      <c r="GH299" s="96"/>
      <c r="GI299" s="96"/>
      <c r="GJ299" s="96"/>
      <c r="GK299" s="96"/>
      <c r="GL299" s="96"/>
      <c r="GM299" s="96"/>
      <c r="GN299" s="96"/>
      <c r="GO299" s="96"/>
      <c r="GP299" s="96"/>
      <c r="GQ299" s="96"/>
      <c r="GR299" s="96"/>
      <c r="GS299" s="96"/>
      <c r="GT299" s="96"/>
      <c r="GU299" s="96"/>
      <c r="GV299" s="96"/>
      <c r="GW299" s="96"/>
      <c r="GX299" s="96"/>
      <c r="GY299" s="96"/>
      <c r="GZ299" s="96"/>
      <c r="HA299" s="96"/>
      <c r="HB299" s="96"/>
      <c r="HC299" s="96"/>
      <c r="HD299" s="96"/>
      <c r="HE299" s="96"/>
      <c r="HF299" s="96"/>
      <c r="HG299" s="96"/>
      <c r="HH299" s="96"/>
      <c r="HI299" s="96"/>
      <c r="HJ299" s="96"/>
      <c r="HK299" s="96"/>
      <c r="HL299" s="96"/>
      <c r="HM299" s="96"/>
      <c r="HN299" s="96"/>
      <c r="HO299" s="96"/>
      <c r="HP299" s="96"/>
      <c r="HQ299" s="96"/>
      <c r="HR299" s="96"/>
      <c r="HS299" s="96"/>
      <c r="HT299" s="96"/>
      <c r="HU299" s="96"/>
      <c r="HV299" s="96"/>
      <c r="HW299" s="96"/>
      <c r="HX299" s="96"/>
      <c r="HY299" s="96"/>
      <c r="HZ299" s="96"/>
      <c r="IA299" s="96"/>
      <c r="IB299" s="96"/>
      <c r="IC299" s="96"/>
      <c r="ID299" s="96"/>
      <c r="IE299" s="96"/>
      <c r="IF299" s="96"/>
      <c r="IG299" s="96"/>
      <c r="IH299" s="96"/>
      <c r="II299" s="96"/>
      <c r="IJ299" s="96"/>
      <c r="IK299" s="96"/>
      <c r="IL299" s="96"/>
      <c r="IM299" s="96"/>
      <c r="IN299" s="96"/>
      <c r="IO299" s="96"/>
      <c r="IP299" s="96"/>
      <c r="IQ299" s="96"/>
      <c r="IR299" s="96"/>
      <c r="IS299" s="96"/>
      <c r="IT299" s="96"/>
      <c r="IU299" s="96"/>
      <c r="IV299" s="96"/>
    </row>
    <row r="300" customFormat="false" ht="42.4" hidden="false" customHeight="true" outlineLevel="0" collapsed="false">
      <c r="A300" s="97" t="s">
        <v>393</v>
      </c>
      <c r="B300" s="21" t="s">
        <v>394</v>
      </c>
      <c r="C300" s="98" t="s">
        <v>395</v>
      </c>
      <c r="D300" s="22" t="n">
        <v>6.867</v>
      </c>
      <c r="E300" s="124" t="s">
        <v>396</v>
      </c>
      <c r="F300" s="23" t="n">
        <v>44888</v>
      </c>
      <c r="G300" s="24" t="s">
        <v>28</v>
      </c>
      <c r="H300" s="25"/>
      <c r="I300" s="26" t="s">
        <v>29</v>
      </c>
      <c r="J300" s="27"/>
      <c r="K300" s="25"/>
      <c r="L300" s="26" t="s">
        <v>30</v>
      </c>
      <c r="M300" s="27"/>
      <c r="N300" s="25"/>
      <c r="O300" s="26" t="s">
        <v>31</v>
      </c>
      <c r="P300" s="27"/>
      <c r="Q300" s="25"/>
      <c r="R300" s="26" t="s">
        <v>32</v>
      </c>
      <c r="S300" s="27"/>
      <c r="T300" s="28"/>
      <c r="U300" s="26" t="s">
        <v>33</v>
      </c>
      <c r="V300" s="27"/>
      <c r="W300" s="25"/>
      <c r="X300" s="26" t="s">
        <v>34</v>
      </c>
      <c r="Y300" s="27"/>
      <c r="Z300" s="25"/>
      <c r="AA300" s="26" t="s">
        <v>35</v>
      </c>
      <c r="AB300" s="27"/>
      <c r="AC300" s="32" t="s">
        <v>36</v>
      </c>
      <c r="AD300" s="32"/>
      <c r="AE300" s="32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  <c r="FF300" s="96"/>
      <c r="FG300" s="96"/>
      <c r="FH300" s="96"/>
      <c r="FI300" s="96"/>
      <c r="FJ300" s="96"/>
      <c r="FK300" s="96"/>
      <c r="FL300" s="96"/>
      <c r="FM300" s="96"/>
      <c r="FN300" s="96"/>
      <c r="FO300" s="96"/>
      <c r="FP300" s="96"/>
      <c r="FQ300" s="96"/>
      <c r="FR300" s="96"/>
      <c r="FS300" s="96"/>
      <c r="FT300" s="96"/>
      <c r="FU300" s="96"/>
      <c r="FV300" s="96"/>
      <c r="FW300" s="96"/>
      <c r="FX300" s="96"/>
      <c r="FY300" s="96"/>
      <c r="FZ300" s="96"/>
      <c r="GA300" s="96"/>
      <c r="GB300" s="96"/>
      <c r="GC300" s="96"/>
      <c r="GD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  <c r="GQ300" s="96"/>
      <c r="GR300" s="96"/>
      <c r="GS300" s="96"/>
      <c r="GT300" s="96"/>
      <c r="GU300" s="96"/>
      <c r="GV300" s="96"/>
      <c r="GW300" s="96"/>
      <c r="GX300" s="96"/>
      <c r="GY300" s="96"/>
      <c r="GZ300" s="96"/>
      <c r="HA300" s="96"/>
      <c r="HB300" s="96"/>
      <c r="HC300" s="96"/>
      <c r="HD300" s="96"/>
      <c r="HE300" s="96"/>
      <c r="HF300" s="96"/>
      <c r="HG300" s="96"/>
      <c r="HH300" s="96"/>
      <c r="HI300" s="96"/>
      <c r="HJ300" s="96"/>
      <c r="HK300" s="96"/>
      <c r="HL300" s="96"/>
      <c r="HM300" s="96"/>
      <c r="HN300" s="96"/>
      <c r="HO300" s="96"/>
      <c r="HP300" s="96"/>
      <c r="HQ300" s="96"/>
      <c r="HR300" s="96"/>
      <c r="HS300" s="96"/>
      <c r="HT300" s="96"/>
      <c r="HU300" s="96"/>
      <c r="HV300" s="96"/>
      <c r="HW300" s="96"/>
      <c r="HX300" s="96"/>
      <c r="HY300" s="96"/>
      <c r="HZ300" s="96"/>
      <c r="IA300" s="96"/>
      <c r="IB300" s="96"/>
      <c r="IC300" s="96"/>
      <c r="ID300" s="96"/>
      <c r="IE300" s="96"/>
      <c r="IF300" s="96"/>
      <c r="IG300" s="96"/>
      <c r="IH300" s="96"/>
      <c r="II300" s="96"/>
      <c r="IJ300" s="96"/>
      <c r="IK300" s="96"/>
      <c r="IL300" s="96"/>
      <c r="IM300" s="96"/>
      <c r="IN300" s="96"/>
      <c r="IO300" s="96"/>
      <c r="IP300" s="96"/>
      <c r="IQ300" s="96"/>
      <c r="IR300" s="96"/>
      <c r="IS300" s="96"/>
      <c r="IT300" s="96"/>
      <c r="IU300" s="96"/>
      <c r="IV300" s="96"/>
    </row>
    <row r="301" customFormat="false" ht="39.8" hidden="false" customHeight="true" outlineLevel="0" collapsed="false">
      <c r="A301" s="33" t="s">
        <v>397</v>
      </c>
      <c r="B301" s="33" t="s">
        <v>398</v>
      </c>
      <c r="C301" s="34"/>
      <c r="D301" s="35"/>
      <c r="E301" s="35"/>
      <c r="F301" s="36" t="n">
        <v>44895</v>
      </c>
      <c r="G301" s="24" t="s">
        <v>60</v>
      </c>
      <c r="H301" s="40" t="n">
        <v>0.4967</v>
      </c>
      <c r="I301" s="41" t="s">
        <v>39</v>
      </c>
      <c r="J301" s="42" t="n">
        <v>0.3825</v>
      </c>
      <c r="K301" s="55" t="s">
        <v>399</v>
      </c>
      <c r="L301" s="41"/>
      <c r="M301" s="42"/>
      <c r="N301" s="40" t="n">
        <v>0.3241</v>
      </c>
      <c r="O301" s="100" t="s">
        <v>39</v>
      </c>
      <c r="P301" s="42" t="n">
        <v>0.1708</v>
      </c>
      <c r="Q301" s="40" t="n">
        <v>0.2493</v>
      </c>
      <c r="R301" s="41" t="s">
        <v>39</v>
      </c>
      <c r="S301" s="42" t="n">
        <v>0.4122</v>
      </c>
      <c r="T301" s="40" t="n">
        <v>39.509</v>
      </c>
      <c r="U301" s="41" t="s">
        <v>39</v>
      </c>
      <c r="V301" s="42" t="n">
        <v>6.81</v>
      </c>
      <c r="W301" s="40" t="n">
        <v>0.80648</v>
      </c>
      <c r="X301" s="100" t="s">
        <v>39</v>
      </c>
      <c r="Y301" s="42" t="n">
        <v>0.2754</v>
      </c>
      <c r="Z301" s="55" t="s">
        <v>147</v>
      </c>
      <c r="AA301" s="56"/>
      <c r="AB301" s="42"/>
      <c r="AC301" s="43"/>
      <c r="AD301" s="43"/>
      <c r="AE301" s="43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  <c r="FF301" s="96"/>
      <c r="FG301" s="96"/>
      <c r="FH301" s="96"/>
      <c r="FI301" s="96"/>
      <c r="FJ301" s="96"/>
      <c r="FK301" s="96"/>
      <c r="FL301" s="96"/>
      <c r="FM301" s="96"/>
      <c r="FN301" s="96"/>
      <c r="FO301" s="96"/>
      <c r="FP301" s="96"/>
      <c r="FQ301" s="96"/>
      <c r="FR301" s="96"/>
      <c r="FS301" s="96"/>
      <c r="FT301" s="96"/>
      <c r="FU301" s="96"/>
      <c r="FV301" s="96"/>
      <c r="FW301" s="96"/>
      <c r="FX301" s="96"/>
      <c r="FY301" s="96"/>
      <c r="FZ301" s="96"/>
      <c r="GA301" s="96"/>
      <c r="GB301" s="96"/>
      <c r="GC301" s="96"/>
      <c r="GD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  <c r="GQ301" s="96"/>
      <c r="GR301" s="96"/>
      <c r="GS301" s="96"/>
      <c r="GT301" s="96"/>
      <c r="GU301" s="96"/>
      <c r="GV301" s="96"/>
      <c r="GW301" s="96"/>
      <c r="GX301" s="96"/>
      <c r="GY301" s="96"/>
      <c r="GZ301" s="96"/>
      <c r="HA301" s="96"/>
      <c r="HB301" s="96"/>
      <c r="HC301" s="96"/>
      <c r="HD301" s="96"/>
      <c r="HE301" s="96"/>
      <c r="HF301" s="96"/>
      <c r="HG301" s="96"/>
      <c r="HH301" s="96"/>
      <c r="HI301" s="96"/>
      <c r="HJ301" s="96"/>
      <c r="HK301" s="96"/>
      <c r="HL301" s="96"/>
      <c r="HM301" s="96"/>
      <c r="HN301" s="96"/>
      <c r="HO301" s="96"/>
      <c r="HP301" s="96"/>
      <c r="HQ301" s="96"/>
      <c r="HR301" s="96"/>
      <c r="HS301" s="96"/>
      <c r="HT301" s="96"/>
      <c r="HU301" s="96"/>
      <c r="HV301" s="96"/>
      <c r="HW301" s="96"/>
      <c r="HX301" s="96"/>
      <c r="HY301" s="96"/>
      <c r="HZ301" s="96"/>
      <c r="IA301" s="96"/>
      <c r="IB301" s="96"/>
      <c r="IC301" s="96"/>
      <c r="ID301" s="96"/>
      <c r="IE301" s="96"/>
      <c r="IF301" s="96"/>
      <c r="IG301" s="96"/>
      <c r="IH301" s="96"/>
      <c r="II301" s="96"/>
      <c r="IJ301" s="96"/>
      <c r="IK301" s="96"/>
      <c r="IL301" s="96"/>
      <c r="IM301" s="96"/>
      <c r="IN301" s="96"/>
      <c r="IO301" s="96"/>
      <c r="IP301" s="96"/>
      <c r="IQ301" s="96"/>
      <c r="IR301" s="96"/>
      <c r="IS301" s="96"/>
      <c r="IT301" s="96"/>
      <c r="IU301" s="96"/>
      <c r="IV301" s="96"/>
    </row>
    <row r="302" customFormat="false" ht="33.15" hidden="false" customHeight="true" outlineLevel="0" collapsed="false">
      <c r="A302" s="33"/>
      <c r="B302" s="33"/>
      <c r="C302" s="33"/>
      <c r="D302" s="33"/>
      <c r="E302" s="33"/>
      <c r="F302" s="36"/>
      <c r="G302" s="24" t="s">
        <v>64</v>
      </c>
      <c r="H302" s="101" t="str">
        <f aca="false">ROUND(H301*81/1,2)&amp;" ppt"</f>
        <v>40.23 ppt</v>
      </c>
      <c r="I302" s="41" t="s">
        <v>39</v>
      </c>
      <c r="J302" s="102" t="str">
        <f aca="false">ROUND(J301*81/1,2)&amp;" ppt"</f>
        <v>30.98 ppt</v>
      </c>
      <c r="K302" s="101" t="str">
        <f aca="false">"&lt;"&amp;ROUND(RIGHT(K301,LEN(K301)-1)*81/1000,2)&amp;" ppb"</f>
        <v>&lt;1.83 ppb</v>
      </c>
      <c r="L302" s="41"/>
      <c r="M302" s="102"/>
      <c r="N302" s="101" t="str">
        <f aca="false">ROUND(N301*1760/1000,2)&amp;" ppb"</f>
        <v>0.57 ppb</v>
      </c>
      <c r="O302" s="41" t="s">
        <v>39</v>
      </c>
      <c r="P302" s="102" t="str">
        <f aca="false">ROUND(P301*1760/1000,2)&amp;" ppb"</f>
        <v>0.3 ppb</v>
      </c>
      <c r="Q302" s="101" t="str">
        <f aca="false">ROUND(Q301*246/1000,2)&amp;" ppb"</f>
        <v>0.06 ppb</v>
      </c>
      <c r="R302" s="41" t="s">
        <v>39</v>
      </c>
      <c r="S302" s="102" t="str">
        <f aca="false">ROUND(S301*246/1000,2)&amp;" ppb"</f>
        <v>0.1 ppb</v>
      </c>
      <c r="T302" s="101" t="str">
        <f aca="false">ROUND(T301*32300/1000000,2)&amp;" ppm"</f>
        <v>1.28 ppm</v>
      </c>
      <c r="U302" s="41" t="s">
        <v>39</v>
      </c>
      <c r="V302" s="102" t="str">
        <f aca="false">ROUND(V301*32300/1000000,2)&amp;" ppm"</f>
        <v>0.22 ppm</v>
      </c>
      <c r="W302" s="45"/>
      <c r="X302" s="41"/>
      <c r="Y302" s="46"/>
      <c r="Z302" s="45"/>
      <c r="AA302" s="41"/>
      <c r="AB302" s="46"/>
      <c r="AC302" s="47"/>
      <c r="AD302" s="41"/>
      <c r="AE302" s="48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96"/>
      <c r="EZ302" s="96"/>
      <c r="FA302" s="96"/>
      <c r="FB302" s="96"/>
      <c r="FC302" s="96"/>
      <c r="FD302" s="96"/>
      <c r="FE302" s="96"/>
      <c r="FF302" s="96"/>
      <c r="FG302" s="96"/>
      <c r="FH302" s="96"/>
      <c r="FI302" s="96"/>
      <c r="FJ302" s="96"/>
      <c r="FK302" s="96"/>
      <c r="FL302" s="96"/>
      <c r="FM302" s="96"/>
      <c r="FN302" s="96"/>
      <c r="FO302" s="96"/>
      <c r="FP302" s="96"/>
      <c r="FQ302" s="96"/>
      <c r="FR302" s="96"/>
      <c r="FS302" s="96"/>
      <c r="FT302" s="96"/>
      <c r="FU302" s="96"/>
      <c r="FV302" s="96"/>
      <c r="FW302" s="96"/>
      <c r="FX302" s="96"/>
      <c r="FY302" s="96"/>
      <c r="FZ302" s="96"/>
      <c r="GA302" s="96"/>
      <c r="GB302" s="96"/>
      <c r="GC302" s="96"/>
      <c r="GD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  <c r="GQ302" s="96"/>
      <c r="GR302" s="96"/>
      <c r="GS302" s="96"/>
      <c r="GT302" s="96"/>
      <c r="GU302" s="96"/>
      <c r="GV302" s="96"/>
      <c r="GW302" s="96"/>
      <c r="GX302" s="96"/>
      <c r="GY302" s="96"/>
      <c r="GZ302" s="96"/>
      <c r="HA302" s="96"/>
      <c r="HB302" s="96"/>
      <c r="HC302" s="96"/>
      <c r="HD302" s="96"/>
      <c r="HE302" s="96"/>
      <c r="HF302" s="96"/>
      <c r="HG302" s="96"/>
      <c r="HH302" s="96"/>
      <c r="HI302" s="96"/>
      <c r="HJ302" s="96"/>
      <c r="HK302" s="96"/>
      <c r="HL302" s="96"/>
      <c r="HM302" s="96"/>
      <c r="HN302" s="96"/>
      <c r="HO302" s="96"/>
      <c r="HP302" s="96"/>
      <c r="HQ302" s="96"/>
      <c r="HR302" s="96"/>
      <c r="HS302" s="96"/>
      <c r="HT302" s="96"/>
      <c r="HU302" s="96"/>
      <c r="HV302" s="96"/>
      <c r="HW302" s="96"/>
      <c r="HX302" s="96"/>
      <c r="HY302" s="96"/>
      <c r="HZ302" s="96"/>
      <c r="IA302" s="96"/>
      <c r="IB302" s="96"/>
      <c r="IC302" s="96"/>
      <c r="ID302" s="96"/>
      <c r="IE302" s="96"/>
      <c r="IF302" s="96"/>
      <c r="IG302" s="96"/>
      <c r="IH302" s="96"/>
      <c r="II302" s="96"/>
      <c r="IJ302" s="96"/>
      <c r="IK302" s="96"/>
      <c r="IL302" s="96"/>
      <c r="IM302" s="96"/>
      <c r="IN302" s="96"/>
      <c r="IO302" s="96"/>
      <c r="IP302" s="96"/>
      <c r="IQ302" s="96"/>
      <c r="IR302" s="96"/>
      <c r="IS302" s="96"/>
      <c r="IT302" s="96"/>
      <c r="IU302" s="96"/>
      <c r="IV302" s="96"/>
    </row>
    <row r="303" customFormat="false" ht="34.3" hidden="false" customHeight="true" outlineLevel="0" collapsed="false">
      <c r="A303" s="33"/>
      <c r="B303" s="33"/>
      <c r="C303" s="49"/>
      <c r="D303" s="33"/>
      <c r="E303" s="33"/>
      <c r="F303" s="36"/>
      <c r="G303" s="24" t="s">
        <v>28</v>
      </c>
      <c r="H303" s="50" t="s">
        <v>40</v>
      </c>
      <c r="I303" s="50"/>
      <c r="J303" s="50"/>
      <c r="K303" s="25"/>
      <c r="L303" s="26" t="s">
        <v>41</v>
      </c>
      <c r="M303" s="27"/>
      <c r="N303" s="51"/>
      <c r="O303" s="26" t="s">
        <v>42</v>
      </c>
      <c r="P303" s="52"/>
      <c r="Q303" s="51"/>
      <c r="R303" s="26" t="s">
        <v>43</v>
      </c>
      <c r="S303" s="52"/>
      <c r="T303" s="50"/>
      <c r="U303" s="50"/>
      <c r="V303" s="50"/>
      <c r="W303" s="28"/>
      <c r="X303" s="26"/>
      <c r="Y303" s="53"/>
      <c r="Z303" s="28"/>
      <c r="AA303" s="26"/>
      <c r="AB303" s="53"/>
      <c r="AC303" s="25"/>
      <c r="AD303" s="26"/>
      <c r="AE303" s="27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6"/>
      <c r="FU303" s="96"/>
      <c r="FV303" s="96"/>
      <c r="FW303" s="96"/>
      <c r="FX303" s="96"/>
      <c r="FY303" s="96"/>
      <c r="FZ303" s="96"/>
      <c r="GA303" s="96"/>
      <c r="GB303" s="96"/>
      <c r="GC303" s="96"/>
      <c r="GD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  <c r="GQ303" s="96"/>
      <c r="GR303" s="96"/>
      <c r="GS303" s="96"/>
      <c r="GT303" s="96"/>
      <c r="GU303" s="96"/>
      <c r="GV303" s="96"/>
      <c r="GW303" s="96"/>
      <c r="GX303" s="96"/>
      <c r="GY303" s="96"/>
      <c r="GZ303" s="96"/>
      <c r="HA303" s="96"/>
      <c r="HB303" s="96"/>
      <c r="HC303" s="96"/>
      <c r="HD303" s="96"/>
      <c r="HE303" s="96"/>
      <c r="HF303" s="96"/>
      <c r="HG303" s="96"/>
      <c r="HH303" s="96"/>
      <c r="HI303" s="96"/>
      <c r="HJ303" s="96"/>
      <c r="HK303" s="96"/>
      <c r="HL303" s="96"/>
      <c r="HM303" s="96"/>
      <c r="HN303" s="96"/>
      <c r="HO303" s="96"/>
      <c r="HP303" s="96"/>
      <c r="HQ303" s="96"/>
      <c r="HR303" s="96"/>
      <c r="HS303" s="96"/>
      <c r="HT303" s="96"/>
      <c r="HU303" s="96"/>
      <c r="HV303" s="96"/>
      <c r="HW303" s="96"/>
      <c r="HX303" s="96"/>
      <c r="HY303" s="96"/>
      <c r="HZ303" s="96"/>
      <c r="IA303" s="96"/>
      <c r="IB303" s="96"/>
      <c r="IC303" s="96"/>
      <c r="ID303" s="96"/>
      <c r="IE303" s="96"/>
      <c r="IF303" s="96"/>
      <c r="IG303" s="96"/>
      <c r="IH303" s="96"/>
      <c r="II303" s="96"/>
      <c r="IJ303" s="96"/>
      <c r="IK303" s="96"/>
      <c r="IL303" s="96"/>
      <c r="IM303" s="96"/>
      <c r="IN303" s="96"/>
      <c r="IO303" s="96"/>
      <c r="IP303" s="96"/>
      <c r="IQ303" s="96"/>
      <c r="IR303" s="96"/>
      <c r="IS303" s="96"/>
      <c r="IT303" s="96"/>
      <c r="IU303" s="96"/>
      <c r="IV303" s="96"/>
    </row>
    <row r="304" customFormat="false" ht="34.3" hidden="false" customHeight="true" outlineLevel="0" collapsed="false">
      <c r="A304" s="33"/>
      <c r="B304" s="33"/>
      <c r="C304" s="49"/>
      <c r="D304" s="33"/>
      <c r="E304" s="33"/>
      <c r="F304" s="36"/>
      <c r="G304" s="24" t="s">
        <v>60</v>
      </c>
      <c r="H304" s="150" t="s">
        <v>400</v>
      </c>
      <c r="I304" s="107"/>
      <c r="J304" s="142"/>
      <c r="K304" s="40" t="n">
        <v>6.7673</v>
      </c>
      <c r="L304" s="100" t="s">
        <v>39</v>
      </c>
      <c r="M304" s="42" t="n">
        <v>2.117</v>
      </c>
      <c r="N304" s="54" t="s">
        <v>401</v>
      </c>
      <c r="O304" s="41"/>
      <c r="P304" s="39"/>
      <c r="Q304" s="40" t="n">
        <v>0.4249</v>
      </c>
      <c r="R304" s="100" t="s">
        <v>39</v>
      </c>
      <c r="S304" s="42" t="n">
        <v>0.7308</v>
      </c>
      <c r="T304" s="103"/>
      <c r="U304" s="104"/>
      <c r="V304" s="105"/>
      <c r="W304" s="45"/>
      <c r="X304" s="41"/>
      <c r="Y304" s="46"/>
      <c r="Z304" s="45"/>
      <c r="AA304" s="41"/>
      <c r="AB304" s="46"/>
      <c r="AC304" s="47"/>
      <c r="AD304" s="41"/>
      <c r="AE304" s="48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  <c r="FF304" s="96"/>
      <c r="FG304" s="96"/>
      <c r="FH304" s="96"/>
      <c r="FI304" s="96"/>
      <c r="FJ304" s="96"/>
      <c r="FK304" s="96"/>
      <c r="FL304" s="96"/>
      <c r="FM304" s="96"/>
      <c r="FN304" s="96"/>
      <c r="FO304" s="96"/>
      <c r="FP304" s="96"/>
      <c r="FQ304" s="96"/>
      <c r="FR304" s="96"/>
      <c r="FS304" s="96"/>
      <c r="FT304" s="96"/>
      <c r="FU304" s="96"/>
      <c r="FV304" s="96"/>
      <c r="FW304" s="96"/>
      <c r="FX304" s="96"/>
      <c r="FY304" s="96"/>
      <c r="FZ304" s="96"/>
      <c r="GA304" s="96"/>
      <c r="GB304" s="96"/>
      <c r="GC304" s="96"/>
      <c r="GD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  <c r="GQ304" s="96"/>
      <c r="GR304" s="96"/>
      <c r="GS304" s="96"/>
      <c r="GT304" s="96"/>
      <c r="GU304" s="96"/>
      <c r="GV304" s="96"/>
      <c r="GW304" s="96"/>
      <c r="GX304" s="96"/>
      <c r="GY304" s="96"/>
      <c r="GZ304" s="96"/>
      <c r="HA304" s="96"/>
      <c r="HB304" s="96"/>
      <c r="HC304" s="96"/>
      <c r="HD304" s="96"/>
      <c r="HE304" s="96"/>
      <c r="HF304" s="96"/>
      <c r="HG304" s="96"/>
      <c r="HH304" s="96"/>
      <c r="HI304" s="96"/>
      <c r="HJ304" s="96"/>
      <c r="HK304" s="96"/>
      <c r="HL304" s="96"/>
      <c r="HM304" s="96"/>
      <c r="HN304" s="96"/>
      <c r="HO304" s="96"/>
      <c r="HP304" s="96"/>
      <c r="HQ304" s="96"/>
      <c r="HR304" s="96"/>
      <c r="HS304" s="96"/>
      <c r="HT304" s="96"/>
      <c r="HU304" s="96"/>
      <c r="HV304" s="96"/>
      <c r="HW304" s="96"/>
      <c r="HX304" s="96"/>
      <c r="HY304" s="96"/>
      <c r="HZ304" s="96"/>
      <c r="IA304" s="96"/>
      <c r="IB304" s="96"/>
      <c r="IC304" s="96"/>
      <c r="ID304" s="96"/>
      <c r="IE304" s="96"/>
      <c r="IF304" s="96"/>
      <c r="IG304" s="96"/>
      <c r="IH304" s="96"/>
      <c r="II304" s="96"/>
      <c r="IJ304" s="96"/>
      <c r="IK304" s="96"/>
      <c r="IL304" s="96"/>
      <c r="IM304" s="96"/>
      <c r="IN304" s="96"/>
      <c r="IO304" s="96"/>
      <c r="IP304" s="96"/>
      <c r="IQ304" s="96"/>
      <c r="IR304" s="96"/>
      <c r="IS304" s="96"/>
      <c r="IT304" s="96"/>
      <c r="IU304" s="96"/>
      <c r="IV304" s="96"/>
    </row>
    <row r="305" customFormat="false" ht="34.3" hidden="false" customHeight="true" outlineLevel="0" collapsed="false">
      <c r="A305" s="57"/>
      <c r="B305" s="57"/>
      <c r="C305" s="58"/>
      <c r="D305" s="57"/>
      <c r="E305" s="57"/>
      <c r="F305" s="59"/>
      <c r="G305" s="24" t="s">
        <v>64</v>
      </c>
      <c r="H305" s="101" t="str">
        <f aca="false">"&lt;"&amp;ROUND(RIGHT(H304,LEN(H304)-1)*81/1000,2)&amp;" ppb"</f>
        <v>&lt;31.78 ppb</v>
      </c>
      <c r="I305" s="41"/>
      <c r="J305" s="102"/>
      <c r="K305" s="60"/>
      <c r="L305" s="56"/>
      <c r="M305" s="61"/>
      <c r="N305" s="37"/>
      <c r="O305" s="41"/>
      <c r="P305" s="39"/>
      <c r="Q305" s="101" t="str">
        <f aca="false">ROUND(Q304*246/1000,2)&amp;" ppb"</f>
        <v>0.1 ppb</v>
      </c>
      <c r="R305" s="41" t="s">
        <v>39</v>
      </c>
      <c r="S305" s="102" t="str">
        <f aca="false">ROUND(S304*246/1000,2)&amp;" ppb"</f>
        <v>0.18 ppb</v>
      </c>
      <c r="T305" s="101"/>
      <c r="U305" s="41"/>
      <c r="V305" s="102"/>
      <c r="W305" s="45"/>
      <c r="X305" s="41"/>
      <c r="Y305" s="46"/>
      <c r="Z305" s="45"/>
      <c r="AA305" s="41"/>
      <c r="AB305" s="46"/>
      <c r="AC305" s="47"/>
      <c r="AD305" s="41"/>
      <c r="AE305" s="48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96"/>
      <c r="EZ305" s="96"/>
      <c r="FA305" s="96"/>
      <c r="FB305" s="96"/>
      <c r="FC305" s="96"/>
      <c r="FD305" s="96"/>
      <c r="FE305" s="96"/>
      <c r="FF305" s="96"/>
      <c r="FG305" s="96"/>
      <c r="FH305" s="96"/>
      <c r="FI305" s="96"/>
      <c r="FJ305" s="96"/>
      <c r="FK305" s="96"/>
      <c r="FL305" s="96"/>
      <c r="FM305" s="96"/>
      <c r="FN305" s="96"/>
      <c r="FO305" s="96"/>
      <c r="FP305" s="96"/>
      <c r="FQ305" s="96"/>
      <c r="FR305" s="96"/>
      <c r="FS305" s="96"/>
      <c r="FT305" s="96"/>
      <c r="FU305" s="96"/>
      <c r="FV305" s="96"/>
      <c r="FW305" s="96"/>
      <c r="FX305" s="96"/>
      <c r="FY305" s="96"/>
      <c r="FZ305" s="96"/>
      <c r="GA305" s="96"/>
      <c r="GB305" s="96"/>
      <c r="GC305" s="96"/>
      <c r="GD305" s="96"/>
      <c r="GE305" s="96"/>
      <c r="GF305" s="96"/>
      <c r="GG305" s="96"/>
      <c r="GH305" s="96"/>
      <c r="GI305" s="96"/>
      <c r="GJ305" s="96"/>
      <c r="GK305" s="96"/>
      <c r="GL305" s="96"/>
      <c r="GM305" s="96"/>
      <c r="GN305" s="96"/>
      <c r="GO305" s="96"/>
      <c r="GP305" s="96"/>
      <c r="GQ305" s="96"/>
      <c r="GR305" s="96"/>
      <c r="GS305" s="96"/>
      <c r="GT305" s="96"/>
      <c r="GU305" s="96"/>
      <c r="GV305" s="96"/>
      <c r="GW305" s="96"/>
      <c r="GX305" s="96"/>
      <c r="GY305" s="96"/>
      <c r="GZ305" s="96"/>
      <c r="HA305" s="96"/>
      <c r="HB305" s="96"/>
      <c r="HC305" s="96"/>
      <c r="HD305" s="96"/>
      <c r="HE305" s="96"/>
      <c r="HF305" s="96"/>
      <c r="HG305" s="96"/>
      <c r="HH305" s="96"/>
      <c r="HI305" s="96"/>
      <c r="HJ305" s="96"/>
      <c r="HK305" s="96"/>
      <c r="HL305" s="96"/>
      <c r="HM305" s="96"/>
      <c r="HN305" s="96"/>
      <c r="HO305" s="96"/>
      <c r="HP305" s="96"/>
      <c r="HQ305" s="96"/>
      <c r="HR305" s="96"/>
      <c r="HS305" s="96"/>
      <c r="HT305" s="96"/>
      <c r="HU305" s="96"/>
      <c r="HV305" s="96"/>
      <c r="HW305" s="96"/>
      <c r="HX305" s="96"/>
      <c r="HY305" s="96"/>
      <c r="HZ305" s="96"/>
      <c r="IA305" s="96"/>
      <c r="IB305" s="96"/>
      <c r="IC305" s="96"/>
      <c r="ID305" s="96"/>
      <c r="IE305" s="96"/>
      <c r="IF305" s="96"/>
      <c r="IG305" s="96"/>
      <c r="IH305" s="96"/>
      <c r="II305" s="96"/>
      <c r="IJ305" s="96"/>
      <c r="IK305" s="96"/>
      <c r="IL305" s="96"/>
      <c r="IM305" s="96"/>
      <c r="IN305" s="96"/>
      <c r="IO305" s="96"/>
      <c r="IP305" s="96"/>
      <c r="IQ305" s="96"/>
      <c r="IR305" s="96"/>
      <c r="IS305" s="96"/>
      <c r="IT305" s="96"/>
      <c r="IU305" s="96"/>
      <c r="IV305" s="96"/>
    </row>
    <row r="306" customFormat="false" ht="42.4" hidden="false" customHeight="true" outlineLevel="0" collapsed="false">
      <c r="A306" s="109" t="s">
        <v>402</v>
      </c>
      <c r="B306" s="62" t="s">
        <v>403</v>
      </c>
      <c r="C306" s="110" t="s">
        <v>404</v>
      </c>
      <c r="D306" s="63" t="n">
        <v>8.416</v>
      </c>
      <c r="E306" s="64" t="s">
        <v>405</v>
      </c>
      <c r="F306" s="65" t="n">
        <v>44895</v>
      </c>
      <c r="G306" s="66" t="s">
        <v>28</v>
      </c>
      <c r="H306" s="25"/>
      <c r="I306" s="26" t="s">
        <v>29</v>
      </c>
      <c r="J306" s="27"/>
      <c r="K306" s="25"/>
      <c r="L306" s="26" t="s">
        <v>30</v>
      </c>
      <c r="M306" s="27"/>
      <c r="N306" s="25"/>
      <c r="O306" s="26" t="s">
        <v>31</v>
      </c>
      <c r="P306" s="27"/>
      <c r="Q306" s="25"/>
      <c r="R306" s="26" t="s">
        <v>32</v>
      </c>
      <c r="S306" s="27"/>
      <c r="T306" s="28"/>
      <c r="U306" s="26" t="s">
        <v>33</v>
      </c>
      <c r="V306" s="27"/>
      <c r="W306" s="25"/>
      <c r="X306" s="26" t="s">
        <v>34</v>
      </c>
      <c r="Y306" s="27"/>
      <c r="Z306" s="25"/>
      <c r="AA306" s="26" t="s">
        <v>35</v>
      </c>
      <c r="AB306" s="27"/>
      <c r="AC306" s="32" t="s">
        <v>36</v>
      </c>
      <c r="AD306" s="32"/>
      <c r="AE306" s="32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  <c r="FF306" s="96"/>
      <c r="FG306" s="96"/>
      <c r="FH306" s="96"/>
      <c r="FI306" s="96"/>
      <c r="FJ306" s="96"/>
      <c r="FK306" s="96"/>
      <c r="FL306" s="96"/>
      <c r="FM306" s="96"/>
      <c r="FN306" s="96"/>
      <c r="FO306" s="96"/>
      <c r="FP306" s="96"/>
      <c r="FQ306" s="96"/>
      <c r="FR306" s="96"/>
      <c r="FS306" s="96"/>
      <c r="FT306" s="96"/>
      <c r="FU306" s="96"/>
      <c r="FV306" s="96"/>
      <c r="FW306" s="96"/>
      <c r="FX306" s="96"/>
      <c r="FY306" s="96"/>
      <c r="FZ306" s="96"/>
      <c r="GA306" s="96"/>
      <c r="GB306" s="96"/>
      <c r="GC306" s="96"/>
      <c r="GD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  <c r="GQ306" s="96"/>
      <c r="GR306" s="96"/>
      <c r="GS306" s="96"/>
      <c r="GT306" s="96"/>
      <c r="GU306" s="96"/>
      <c r="GV306" s="96"/>
      <c r="GW306" s="96"/>
      <c r="GX306" s="96"/>
      <c r="GY306" s="96"/>
      <c r="GZ306" s="96"/>
      <c r="HA306" s="96"/>
      <c r="HB306" s="96"/>
      <c r="HC306" s="96"/>
      <c r="HD306" s="96"/>
      <c r="HE306" s="96"/>
      <c r="HF306" s="96"/>
      <c r="HG306" s="96"/>
      <c r="HH306" s="96"/>
      <c r="HI306" s="96"/>
      <c r="HJ306" s="96"/>
      <c r="HK306" s="96"/>
      <c r="HL306" s="96"/>
      <c r="HM306" s="96"/>
      <c r="HN306" s="96"/>
      <c r="HO306" s="96"/>
      <c r="HP306" s="96"/>
      <c r="HQ306" s="96"/>
      <c r="HR306" s="96"/>
      <c r="HS306" s="96"/>
      <c r="HT306" s="96"/>
      <c r="HU306" s="96"/>
      <c r="HV306" s="96"/>
      <c r="HW306" s="96"/>
      <c r="HX306" s="96"/>
      <c r="HY306" s="96"/>
      <c r="HZ306" s="96"/>
      <c r="IA306" s="96"/>
      <c r="IB306" s="96"/>
      <c r="IC306" s="96"/>
      <c r="ID306" s="96"/>
      <c r="IE306" s="96"/>
      <c r="IF306" s="96"/>
      <c r="IG306" s="96"/>
      <c r="IH306" s="96"/>
      <c r="II306" s="96"/>
      <c r="IJ306" s="96"/>
      <c r="IK306" s="96"/>
      <c r="IL306" s="96"/>
      <c r="IM306" s="96"/>
      <c r="IN306" s="96"/>
      <c r="IO306" s="96"/>
      <c r="IP306" s="96"/>
      <c r="IQ306" s="96"/>
      <c r="IR306" s="96"/>
      <c r="IS306" s="96"/>
      <c r="IT306" s="96"/>
      <c r="IU306" s="96"/>
      <c r="IV306" s="96"/>
    </row>
    <row r="307" customFormat="false" ht="39.8" hidden="false" customHeight="true" outlineLevel="0" collapsed="false">
      <c r="A307" s="67" t="s">
        <v>138</v>
      </c>
      <c r="B307" s="67" t="s">
        <v>406</v>
      </c>
      <c r="C307" s="68"/>
      <c r="D307" s="69"/>
      <c r="E307" s="69"/>
      <c r="F307" s="70" t="n">
        <v>44904</v>
      </c>
      <c r="G307" s="66" t="s">
        <v>60</v>
      </c>
      <c r="H307" s="74" t="n">
        <v>1.513</v>
      </c>
      <c r="I307" s="75" t="s">
        <v>39</v>
      </c>
      <c r="J307" s="76" t="n">
        <v>0.4346</v>
      </c>
      <c r="K307" s="86" t="s">
        <v>407</v>
      </c>
      <c r="L307" s="75"/>
      <c r="M307" s="76"/>
      <c r="N307" s="86" t="s">
        <v>408</v>
      </c>
      <c r="O307" s="77"/>
      <c r="P307" s="76"/>
      <c r="Q307" s="86" t="s">
        <v>409</v>
      </c>
      <c r="R307" s="75"/>
      <c r="S307" s="76"/>
      <c r="T307" s="74" t="n">
        <v>342.8</v>
      </c>
      <c r="U307" s="75" t="s">
        <v>39</v>
      </c>
      <c r="V307" s="76" t="n">
        <v>23.46</v>
      </c>
      <c r="W307" s="74" t="n">
        <v>0.14199</v>
      </c>
      <c r="X307" s="77" t="s">
        <v>39</v>
      </c>
      <c r="Y307" s="76" t="n">
        <v>0.243</v>
      </c>
      <c r="Z307" s="86" t="s">
        <v>143</v>
      </c>
      <c r="AA307" s="77"/>
      <c r="AB307" s="76"/>
      <c r="AC307" s="79"/>
      <c r="AD307" s="79"/>
      <c r="AE307" s="79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6"/>
      <c r="FU307" s="96"/>
      <c r="FV307" s="96"/>
      <c r="FW307" s="96"/>
      <c r="FX307" s="96"/>
      <c r="FY307" s="96"/>
      <c r="FZ307" s="96"/>
      <c r="GA307" s="96"/>
      <c r="GB307" s="96"/>
      <c r="GC307" s="96"/>
      <c r="GD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  <c r="GQ307" s="96"/>
      <c r="GR307" s="96"/>
      <c r="GS307" s="96"/>
      <c r="GT307" s="96"/>
      <c r="GU307" s="96"/>
      <c r="GV307" s="96"/>
      <c r="GW307" s="96"/>
      <c r="GX307" s="96"/>
      <c r="GY307" s="96"/>
      <c r="GZ307" s="96"/>
      <c r="HA307" s="96"/>
      <c r="HB307" s="96"/>
      <c r="HC307" s="96"/>
      <c r="HD307" s="96"/>
      <c r="HE307" s="96"/>
      <c r="HF307" s="96"/>
      <c r="HG307" s="96"/>
      <c r="HH307" s="96"/>
      <c r="HI307" s="96"/>
      <c r="HJ307" s="96"/>
      <c r="HK307" s="96"/>
      <c r="HL307" s="96"/>
      <c r="HM307" s="96"/>
      <c r="HN307" s="96"/>
      <c r="HO307" s="96"/>
      <c r="HP307" s="96"/>
      <c r="HQ307" s="96"/>
      <c r="HR307" s="96"/>
      <c r="HS307" s="96"/>
      <c r="HT307" s="96"/>
      <c r="HU307" s="96"/>
      <c r="HV307" s="96"/>
      <c r="HW307" s="96"/>
      <c r="HX307" s="96"/>
      <c r="HY307" s="96"/>
      <c r="HZ307" s="96"/>
      <c r="IA307" s="96"/>
      <c r="IB307" s="96"/>
      <c r="IC307" s="96"/>
      <c r="ID307" s="96"/>
      <c r="IE307" s="96"/>
      <c r="IF307" s="96"/>
      <c r="IG307" s="96"/>
      <c r="IH307" s="96"/>
      <c r="II307" s="96"/>
      <c r="IJ307" s="96"/>
      <c r="IK307" s="96"/>
      <c r="IL307" s="96"/>
      <c r="IM307" s="96"/>
      <c r="IN307" s="96"/>
      <c r="IO307" s="96"/>
      <c r="IP307" s="96"/>
      <c r="IQ307" s="96"/>
      <c r="IR307" s="96"/>
      <c r="IS307" s="96"/>
      <c r="IT307" s="96"/>
      <c r="IU307" s="96"/>
      <c r="IV307" s="96"/>
    </row>
    <row r="308" customFormat="false" ht="33.15" hidden="false" customHeight="true" outlineLevel="0" collapsed="false">
      <c r="A308" s="67"/>
      <c r="B308" s="67"/>
      <c r="C308" s="67"/>
      <c r="D308" s="67"/>
      <c r="E308" s="67"/>
      <c r="F308" s="70"/>
      <c r="G308" s="66" t="s">
        <v>64</v>
      </c>
      <c r="H308" s="111" t="str">
        <f aca="false">ROUND(H307*81/1,2)&amp;" ppt"</f>
        <v>122.55 ppt</v>
      </c>
      <c r="I308" s="75" t="s">
        <v>39</v>
      </c>
      <c r="J308" s="112" t="str">
        <f aca="false">ROUND(J307*81/1,2)&amp;" ppt"</f>
        <v>35.2 ppt</v>
      </c>
      <c r="K308" s="111" t="str">
        <f aca="false">"&lt;"&amp;ROUND(RIGHT(K307,LEN(K307)-1)*81/1000,2)&amp;" ppb"</f>
        <v>&lt;1.64 ppb</v>
      </c>
      <c r="L308" s="75"/>
      <c r="M308" s="112"/>
      <c r="N308" s="111" t="str">
        <f aca="false">"&lt;"&amp;ROUND(RIGHT(N307,LEN(N307)-1)*1760/1000,2)&amp;" ppb"</f>
        <v>&lt;0.84 ppb</v>
      </c>
      <c r="O308" s="75"/>
      <c r="P308" s="113" t="s">
        <v>71</v>
      </c>
      <c r="Q308" s="111" t="str">
        <f aca="false">"&lt;"&amp;ROUND(RIGHT(Q307,LEN(Q307)-1)*246/1000,2)&amp;" ppb"</f>
        <v>&lt;0.1 ppb</v>
      </c>
      <c r="R308" s="75"/>
      <c r="S308" s="82"/>
      <c r="T308" s="111" t="str">
        <f aca="false">ROUND(T307*32300/1000000,2)&amp;" ppm"</f>
        <v>11.07 ppm</v>
      </c>
      <c r="U308" s="75" t="s">
        <v>39</v>
      </c>
      <c r="V308" s="112" t="str">
        <f aca="false">ROUND(V307*32300/1000000,2)&amp;" ppm"</f>
        <v>0.76 ppm</v>
      </c>
      <c r="W308" s="81"/>
      <c r="X308" s="75"/>
      <c r="Y308" s="82"/>
      <c r="Z308" s="81"/>
      <c r="AA308" s="75"/>
      <c r="AB308" s="82"/>
      <c r="AC308" s="83"/>
      <c r="AD308" s="75"/>
      <c r="AE308" s="84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  <c r="FF308" s="96"/>
      <c r="FG308" s="96"/>
      <c r="FH308" s="96"/>
      <c r="FI308" s="96"/>
      <c r="FJ308" s="96"/>
      <c r="FK308" s="96"/>
      <c r="FL308" s="96"/>
      <c r="FM308" s="96"/>
      <c r="FN308" s="96"/>
      <c r="FO308" s="96"/>
      <c r="FP308" s="96"/>
      <c r="FQ308" s="96"/>
      <c r="FR308" s="96"/>
      <c r="FS308" s="96"/>
      <c r="FT308" s="96"/>
      <c r="FU308" s="96"/>
      <c r="FV308" s="96"/>
      <c r="FW308" s="96"/>
      <c r="FX308" s="96"/>
      <c r="FY308" s="96"/>
      <c r="FZ308" s="96"/>
      <c r="GA308" s="96"/>
      <c r="GB308" s="96"/>
      <c r="GC308" s="96"/>
      <c r="GD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  <c r="GQ308" s="96"/>
      <c r="GR308" s="96"/>
      <c r="GS308" s="96"/>
      <c r="GT308" s="96"/>
      <c r="GU308" s="96"/>
      <c r="GV308" s="96"/>
      <c r="GW308" s="96"/>
      <c r="GX308" s="96"/>
      <c r="GY308" s="96"/>
      <c r="GZ308" s="96"/>
      <c r="HA308" s="96"/>
      <c r="HB308" s="96"/>
      <c r="HC308" s="96"/>
      <c r="HD308" s="96"/>
      <c r="HE308" s="96"/>
      <c r="HF308" s="96"/>
      <c r="HG308" s="96"/>
      <c r="HH308" s="96"/>
      <c r="HI308" s="96"/>
      <c r="HJ308" s="96"/>
      <c r="HK308" s="96"/>
      <c r="HL308" s="96"/>
      <c r="HM308" s="96"/>
      <c r="HN308" s="96"/>
      <c r="HO308" s="96"/>
      <c r="HP308" s="96"/>
      <c r="HQ308" s="96"/>
      <c r="HR308" s="96"/>
      <c r="HS308" s="96"/>
      <c r="HT308" s="96"/>
      <c r="HU308" s="96"/>
      <c r="HV308" s="96"/>
      <c r="HW308" s="96"/>
      <c r="HX308" s="96"/>
      <c r="HY308" s="96"/>
      <c r="HZ308" s="96"/>
      <c r="IA308" s="96"/>
      <c r="IB308" s="96"/>
      <c r="IC308" s="96"/>
      <c r="ID308" s="96"/>
      <c r="IE308" s="96"/>
      <c r="IF308" s="96"/>
      <c r="IG308" s="96"/>
      <c r="IH308" s="96"/>
      <c r="II308" s="96"/>
      <c r="IJ308" s="96"/>
      <c r="IK308" s="96"/>
      <c r="IL308" s="96"/>
      <c r="IM308" s="96"/>
      <c r="IN308" s="96"/>
      <c r="IO308" s="96"/>
      <c r="IP308" s="96"/>
      <c r="IQ308" s="96"/>
      <c r="IR308" s="96"/>
      <c r="IS308" s="96"/>
      <c r="IT308" s="96"/>
      <c r="IU308" s="96"/>
      <c r="IV308" s="96"/>
    </row>
    <row r="309" customFormat="false" ht="34.3" hidden="false" customHeight="true" outlineLevel="0" collapsed="false">
      <c r="A309" s="67"/>
      <c r="B309" s="67"/>
      <c r="C309" s="85"/>
      <c r="D309" s="67"/>
      <c r="E309" s="67"/>
      <c r="F309" s="70"/>
      <c r="G309" s="66" t="s">
        <v>28</v>
      </c>
      <c r="H309" s="50" t="s">
        <v>40</v>
      </c>
      <c r="I309" s="50"/>
      <c r="J309" s="50"/>
      <c r="K309" s="25"/>
      <c r="L309" s="26" t="s">
        <v>41</v>
      </c>
      <c r="M309" s="27"/>
      <c r="N309" s="51"/>
      <c r="O309" s="26" t="s">
        <v>42</v>
      </c>
      <c r="P309" s="52"/>
      <c r="Q309" s="51"/>
      <c r="R309" s="26" t="s">
        <v>43</v>
      </c>
      <c r="S309" s="52"/>
      <c r="T309" s="50"/>
      <c r="U309" s="50"/>
      <c r="V309" s="50"/>
      <c r="W309" s="28"/>
      <c r="X309" s="26"/>
      <c r="Y309" s="53"/>
      <c r="Z309" s="28"/>
      <c r="AA309" s="26"/>
      <c r="AB309" s="53"/>
      <c r="AC309" s="25"/>
      <c r="AD309" s="26"/>
      <c r="AE309" s="27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96"/>
      <c r="EZ309" s="96"/>
      <c r="FA309" s="96"/>
      <c r="FB309" s="96"/>
      <c r="FC309" s="96"/>
      <c r="FD309" s="96"/>
      <c r="FE309" s="96"/>
      <c r="FF309" s="96"/>
      <c r="FG309" s="96"/>
      <c r="FH309" s="96"/>
      <c r="FI309" s="96"/>
      <c r="FJ309" s="96"/>
      <c r="FK309" s="96"/>
      <c r="FL309" s="96"/>
      <c r="FM309" s="96"/>
      <c r="FN309" s="96"/>
      <c r="FO309" s="96"/>
      <c r="FP309" s="96"/>
      <c r="FQ309" s="96"/>
      <c r="FR309" s="96"/>
      <c r="FS309" s="96"/>
      <c r="FT309" s="96"/>
      <c r="FU309" s="96"/>
      <c r="FV309" s="96"/>
      <c r="FW309" s="96"/>
      <c r="FX309" s="96"/>
      <c r="FY309" s="96"/>
      <c r="FZ309" s="96"/>
      <c r="GA309" s="96"/>
      <c r="GB309" s="96"/>
      <c r="GC309" s="96"/>
      <c r="GD309" s="96"/>
      <c r="GE309" s="96"/>
      <c r="GF309" s="96"/>
      <c r="GG309" s="96"/>
      <c r="GH309" s="96"/>
      <c r="GI309" s="96"/>
      <c r="GJ309" s="96"/>
      <c r="GK309" s="96"/>
      <c r="GL309" s="96"/>
      <c r="GM309" s="96"/>
      <c r="GN309" s="96"/>
      <c r="GO309" s="96"/>
      <c r="GP309" s="96"/>
      <c r="GQ309" s="96"/>
      <c r="GR309" s="96"/>
      <c r="GS309" s="96"/>
      <c r="GT309" s="96"/>
      <c r="GU309" s="96"/>
      <c r="GV309" s="96"/>
      <c r="GW309" s="96"/>
      <c r="GX309" s="96"/>
      <c r="GY309" s="96"/>
      <c r="GZ309" s="96"/>
      <c r="HA309" s="96"/>
      <c r="HB309" s="96"/>
      <c r="HC309" s="96"/>
      <c r="HD309" s="96"/>
      <c r="HE309" s="96"/>
      <c r="HF309" s="96"/>
      <c r="HG309" s="96"/>
      <c r="HH309" s="96"/>
      <c r="HI309" s="96"/>
      <c r="HJ309" s="96"/>
      <c r="HK309" s="96"/>
      <c r="HL309" s="96"/>
      <c r="HM309" s="96"/>
      <c r="HN309" s="96"/>
      <c r="HO309" s="96"/>
      <c r="HP309" s="96"/>
      <c r="HQ309" s="96"/>
      <c r="HR309" s="96"/>
      <c r="HS309" s="96"/>
      <c r="HT309" s="96"/>
      <c r="HU309" s="96"/>
      <c r="HV309" s="96"/>
      <c r="HW309" s="96"/>
      <c r="HX309" s="96"/>
      <c r="HY309" s="96"/>
      <c r="HZ309" s="96"/>
      <c r="IA309" s="96"/>
      <c r="IB309" s="96"/>
      <c r="IC309" s="96"/>
      <c r="ID309" s="96"/>
      <c r="IE309" s="96"/>
      <c r="IF309" s="96"/>
      <c r="IG309" s="96"/>
      <c r="IH309" s="96"/>
      <c r="II309" s="96"/>
      <c r="IJ309" s="96"/>
      <c r="IK309" s="96"/>
      <c r="IL309" s="96"/>
      <c r="IM309" s="96"/>
      <c r="IN309" s="96"/>
      <c r="IO309" s="96"/>
      <c r="IP309" s="96"/>
      <c r="IQ309" s="96"/>
      <c r="IR309" s="96"/>
      <c r="IS309" s="96"/>
      <c r="IT309" s="96"/>
      <c r="IU309" s="96"/>
      <c r="IV309" s="96"/>
    </row>
    <row r="310" customFormat="false" ht="34.3" hidden="false" customHeight="true" outlineLevel="0" collapsed="false">
      <c r="A310" s="67"/>
      <c r="B310" s="67"/>
      <c r="C310" s="85"/>
      <c r="D310" s="67"/>
      <c r="E310" s="67"/>
      <c r="F310" s="70"/>
      <c r="G310" s="66" t="s">
        <v>60</v>
      </c>
      <c r="H310" s="144" t="n">
        <v>411.93</v>
      </c>
      <c r="I310" s="131" t="s">
        <v>39</v>
      </c>
      <c r="J310" s="116" t="n">
        <v>366.9</v>
      </c>
      <c r="K310" s="86" t="s">
        <v>410</v>
      </c>
      <c r="L310" s="77"/>
      <c r="M310" s="76"/>
      <c r="N310" s="74" t="n">
        <v>0.38985</v>
      </c>
      <c r="O310" s="77" t="s">
        <v>39</v>
      </c>
      <c r="P310" s="76" t="n">
        <v>0.2343</v>
      </c>
      <c r="Q310" s="74" t="n">
        <v>3.435</v>
      </c>
      <c r="R310" s="77" t="s">
        <v>39</v>
      </c>
      <c r="S310" s="76" t="n">
        <v>0.9661</v>
      </c>
      <c r="T310" s="114"/>
      <c r="U310" s="115"/>
      <c r="V310" s="122"/>
      <c r="W310" s="81"/>
      <c r="X310" s="75"/>
      <c r="Y310" s="82"/>
      <c r="Z310" s="81"/>
      <c r="AA310" s="75"/>
      <c r="AB310" s="82"/>
      <c r="AC310" s="83"/>
      <c r="AD310" s="75"/>
      <c r="AE310" s="84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  <c r="FF310" s="96"/>
      <c r="FG310" s="96"/>
      <c r="FH310" s="96"/>
      <c r="FI310" s="96"/>
      <c r="FJ310" s="96"/>
      <c r="FK310" s="96"/>
      <c r="FL310" s="96"/>
      <c r="FM310" s="96"/>
      <c r="FN310" s="96"/>
      <c r="FO310" s="96"/>
      <c r="FP310" s="96"/>
      <c r="FQ310" s="96"/>
      <c r="FR310" s="96"/>
      <c r="FS310" s="96"/>
      <c r="FT310" s="96"/>
      <c r="FU310" s="96"/>
      <c r="FV310" s="96"/>
      <c r="FW310" s="96"/>
      <c r="FX310" s="96"/>
      <c r="FY310" s="96"/>
      <c r="FZ310" s="96"/>
      <c r="GA310" s="96"/>
      <c r="GB310" s="96"/>
      <c r="GC310" s="96"/>
      <c r="GD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  <c r="GQ310" s="96"/>
      <c r="GR310" s="96"/>
      <c r="GS310" s="96"/>
      <c r="GT310" s="96"/>
      <c r="GU310" s="96"/>
      <c r="GV310" s="96"/>
      <c r="GW310" s="96"/>
      <c r="GX310" s="96"/>
      <c r="GY310" s="96"/>
      <c r="GZ310" s="96"/>
      <c r="HA310" s="96"/>
      <c r="HB310" s="96"/>
      <c r="HC310" s="96"/>
      <c r="HD310" s="96"/>
      <c r="HE310" s="96"/>
      <c r="HF310" s="96"/>
      <c r="HG310" s="96"/>
      <c r="HH310" s="96"/>
      <c r="HI310" s="96"/>
      <c r="HJ310" s="96"/>
      <c r="HK310" s="96"/>
      <c r="HL310" s="96"/>
      <c r="HM310" s="96"/>
      <c r="HN310" s="96"/>
      <c r="HO310" s="96"/>
      <c r="HP310" s="96"/>
      <c r="HQ310" s="96"/>
      <c r="HR310" s="96"/>
      <c r="HS310" s="96"/>
      <c r="HT310" s="96"/>
      <c r="HU310" s="96"/>
      <c r="HV310" s="96"/>
      <c r="HW310" s="96"/>
      <c r="HX310" s="96"/>
      <c r="HY310" s="96"/>
      <c r="HZ310" s="96"/>
      <c r="IA310" s="96"/>
      <c r="IB310" s="96"/>
      <c r="IC310" s="96"/>
      <c r="ID310" s="96"/>
      <c r="IE310" s="96"/>
      <c r="IF310" s="96"/>
      <c r="IG310" s="96"/>
      <c r="IH310" s="96"/>
      <c r="II310" s="96"/>
      <c r="IJ310" s="96"/>
      <c r="IK310" s="96"/>
      <c r="IL310" s="96"/>
      <c r="IM310" s="96"/>
      <c r="IN310" s="96"/>
      <c r="IO310" s="96"/>
      <c r="IP310" s="96"/>
      <c r="IQ310" s="96"/>
      <c r="IR310" s="96"/>
      <c r="IS310" s="96"/>
      <c r="IT310" s="96"/>
      <c r="IU310" s="96"/>
      <c r="IV310" s="96"/>
    </row>
    <row r="311" customFormat="false" ht="34.3" hidden="false" customHeight="true" outlineLevel="0" collapsed="false">
      <c r="A311" s="87"/>
      <c r="B311" s="87"/>
      <c r="C311" s="88"/>
      <c r="D311" s="87"/>
      <c r="E311" s="87"/>
      <c r="F311" s="89"/>
      <c r="G311" s="66" t="s">
        <v>64</v>
      </c>
      <c r="H311" s="111" t="str">
        <f aca="false">ROUND(H310*81/1000,2)&amp;" ppb"</f>
        <v>33.37 ppb</v>
      </c>
      <c r="I311" s="75" t="s">
        <v>39</v>
      </c>
      <c r="J311" s="112" t="str">
        <f aca="false">ROUND(J310*81/1000,2)&amp;" ppb"</f>
        <v>29.72 ppb</v>
      </c>
      <c r="K311" s="90"/>
      <c r="L311" s="77"/>
      <c r="M311" s="91"/>
      <c r="N311" s="71"/>
      <c r="O311" s="75"/>
      <c r="P311" s="73"/>
      <c r="Q311" s="111" t="str">
        <f aca="false">ROUND(Q310*246/1000,2)&amp;" ppb"</f>
        <v>0.85 ppb</v>
      </c>
      <c r="R311" s="75" t="s">
        <v>39</v>
      </c>
      <c r="S311" s="112" t="str">
        <f aca="false">ROUND(S310*246/1000,2)&amp;" ppb"</f>
        <v>0.24 ppb</v>
      </c>
      <c r="T311" s="111"/>
      <c r="U311" s="75"/>
      <c r="V311" s="112"/>
      <c r="W311" s="81"/>
      <c r="X311" s="75"/>
      <c r="Y311" s="82"/>
      <c r="Z311" s="81"/>
      <c r="AA311" s="75"/>
      <c r="AB311" s="82"/>
      <c r="AC311" s="83"/>
      <c r="AD311" s="75"/>
      <c r="AE311" s="84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6"/>
      <c r="DV311" s="96"/>
      <c r="DW311" s="96"/>
      <c r="DX311" s="96"/>
      <c r="DY311" s="96"/>
      <c r="DZ311" s="96"/>
      <c r="EA311" s="96"/>
      <c r="EB311" s="96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96"/>
      <c r="EZ311" s="96"/>
      <c r="FA311" s="96"/>
      <c r="FB311" s="96"/>
      <c r="FC311" s="96"/>
      <c r="FD311" s="96"/>
      <c r="FE311" s="96"/>
      <c r="FF311" s="96"/>
      <c r="FG311" s="96"/>
      <c r="FH311" s="96"/>
      <c r="FI311" s="96"/>
      <c r="FJ311" s="96"/>
      <c r="FK311" s="96"/>
      <c r="FL311" s="96"/>
      <c r="FM311" s="96"/>
      <c r="FN311" s="96"/>
      <c r="FO311" s="96"/>
      <c r="FP311" s="96"/>
      <c r="FQ311" s="96"/>
      <c r="FR311" s="96"/>
      <c r="FS311" s="96"/>
      <c r="FT311" s="96"/>
      <c r="FU311" s="96"/>
      <c r="FV311" s="96"/>
      <c r="FW311" s="96"/>
      <c r="FX311" s="96"/>
      <c r="FY311" s="96"/>
      <c r="FZ311" s="96"/>
      <c r="GA311" s="96"/>
      <c r="GB311" s="96"/>
      <c r="GC311" s="96"/>
      <c r="GD311" s="96"/>
      <c r="GE311" s="96"/>
      <c r="GF311" s="96"/>
      <c r="GG311" s="96"/>
      <c r="GH311" s="96"/>
      <c r="GI311" s="96"/>
      <c r="GJ311" s="96"/>
      <c r="GK311" s="96"/>
      <c r="GL311" s="96"/>
      <c r="GM311" s="96"/>
      <c r="GN311" s="96"/>
      <c r="GO311" s="96"/>
      <c r="GP311" s="96"/>
      <c r="GQ311" s="96"/>
      <c r="GR311" s="96"/>
      <c r="GS311" s="96"/>
      <c r="GT311" s="96"/>
      <c r="GU311" s="96"/>
      <c r="GV311" s="96"/>
      <c r="GW311" s="96"/>
      <c r="GX311" s="96"/>
      <c r="GY311" s="96"/>
      <c r="GZ311" s="96"/>
      <c r="HA311" s="96"/>
      <c r="HB311" s="96"/>
      <c r="HC311" s="96"/>
      <c r="HD311" s="96"/>
      <c r="HE311" s="96"/>
      <c r="HF311" s="96"/>
      <c r="HG311" s="96"/>
      <c r="HH311" s="96"/>
      <c r="HI311" s="96"/>
      <c r="HJ311" s="96"/>
      <c r="HK311" s="96"/>
      <c r="HL311" s="96"/>
      <c r="HM311" s="96"/>
      <c r="HN311" s="96"/>
      <c r="HO311" s="96"/>
      <c r="HP311" s="96"/>
      <c r="HQ311" s="96"/>
      <c r="HR311" s="96"/>
      <c r="HS311" s="96"/>
      <c r="HT311" s="96"/>
      <c r="HU311" s="96"/>
      <c r="HV311" s="96"/>
      <c r="HW311" s="96"/>
      <c r="HX311" s="96"/>
      <c r="HY311" s="96"/>
      <c r="HZ311" s="96"/>
      <c r="IA311" s="96"/>
      <c r="IB311" s="96"/>
      <c r="IC311" s="96"/>
      <c r="ID311" s="96"/>
      <c r="IE311" s="96"/>
      <c r="IF311" s="96"/>
      <c r="IG311" s="96"/>
      <c r="IH311" s="96"/>
      <c r="II311" s="96"/>
      <c r="IJ311" s="96"/>
      <c r="IK311" s="96"/>
      <c r="IL311" s="96"/>
      <c r="IM311" s="96"/>
      <c r="IN311" s="96"/>
      <c r="IO311" s="96"/>
      <c r="IP311" s="96"/>
      <c r="IQ311" s="96"/>
      <c r="IR311" s="96"/>
      <c r="IS311" s="96"/>
      <c r="IT311" s="96"/>
      <c r="IU311" s="96"/>
      <c r="IV311" s="96"/>
    </row>
    <row r="312" customFormat="false" ht="42.4" hidden="false" customHeight="true" outlineLevel="0" collapsed="false">
      <c r="A312" s="97" t="s">
        <v>411</v>
      </c>
      <c r="B312" s="21" t="s">
        <v>412</v>
      </c>
      <c r="C312" s="98" t="s">
        <v>413</v>
      </c>
      <c r="D312" s="22" t="n">
        <v>10.089</v>
      </c>
      <c r="E312" s="99" t="n">
        <v>221209</v>
      </c>
      <c r="F312" s="23" t="n">
        <v>44904</v>
      </c>
      <c r="G312" s="24" t="s">
        <v>28</v>
      </c>
      <c r="H312" s="25"/>
      <c r="I312" s="26" t="s">
        <v>29</v>
      </c>
      <c r="J312" s="27"/>
      <c r="K312" s="25"/>
      <c r="L312" s="26" t="s">
        <v>30</v>
      </c>
      <c r="M312" s="27"/>
      <c r="N312" s="25"/>
      <c r="O312" s="26" t="s">
        <v>31</v>
      </c>
      <c r="P312" s="27"/>
      <c r="Q312" s="25"/>
      <c r="R312" s="26" t="s">
        <v>32</v>
      </c>
      <c r="S312" s="27"/>
      <c r="T312" s="28"/>
      <c r="U312" s="26" t="s">
        <v>33</v>
      </c>
      <c r="V312" s="27"/>
      <c r="W312" s="25"/>
      <c r="X312" s="26" t="s">
        <v>34</v>
      </c>
      <c r="Y312" s="27"/>
      <c r="Z312" s="25"/>
      <c r="AA312" s="26" t="s">
        <v>35</v>
      </c>
      <c r="AB312" s="27"/>
      <c r="AC312" s="32" t="s">
        <v>36</v>
      </c>
      <c r="AD312" s="32"/>
      <c r="AE312" s="32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  <c r="FP312" s="96"/>
      <c r="FQ312" s="96"/>
      <c r="FR312" s="96"/>
      <c r="FS312" s="96"/>
      <c r="FT312" s="96"/>
      <c r="FU312" s="96"/>
      <c r="FV312" s="96"/>
      <c r="FW312" s="96"/>
      <c r="FX312" s="96"/>
      <c r="FY312" s="96"/>
      <c r="FZ312" s="96"/>
      <c r="GA312" s="96"/>
      <c r="GB312" s="96"/>
      <c r="GC312" s="96"/>
      <c r="GD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  <c r="GQ312" s="96"/>
      <c r="GR312" s="96"/>
      <c r="GS312" s="96"/>
      <c r="GT312" s="96"/>
      <c r="GU312" s="96"/>
      <c r="GV312" s="96"/>
      <c r="GW312" s="96"/>
      <c r="GX312" s="96"/>
      <c r="GY312" s="96"/>
      <c r="GZ312" s="96"/>
      <c r="HA312" s="96"/>
      <c r="HB312" s="96"/>
      <c r="HC312" s="96"/>
      <c r="HD312" s="96"/>
      <c r="HE312" s="96"/>
      <c r="HF312" s="96"/>
      <c r="HG312" s="96"/>
      <c r="HH312" s="96"/>
      <c r="HI312" s="96"/>
      <c r="HJ312" s="96"/>
      <c r="HK312" s="96"/>
      <c r="HL312" s="96"/>
      <c r="HM312" s="96"/>
      <c r="HN312" s="96"/>
      <c r="HO312" s="96"/>
      <c r="HP312" s="96"/>
      <c r="HQ312" s="96"/>
      <c r="HR312" s="96"/>
      <c r="HS312" s="96"/>
      <c r="HT312" s="96"/>
      <c r="HU312" s="96"/>
      <c r="HV312" s="96"/>
      <c r="HW312" s="96"/>
      <c r="HX312" s="96"/>
      <c r="HY312" s="96"/>
      <c r="HZ312" s="96"/>
      <c r="IA312" s="96"/>
      <c r="IB312" s="96"/>
      <c r="IC312" s="96"/>
      <c r="ID312" s="96"/>
      <c r="IE312" s="96"/>
      <c r="IF312" s="96"/>
      <c r="IG312" s="96"/>
      <c r="IH312" s="96"/>
      <c r="II312" s="96"/>
      <c r="IJ312" s="96"/>
      <c r="IK312" s="96"/>
      <c r="IL312" s="96"/>
      <c r="IM312" s="96"/>
      <c r="IN312" s="96"/>
      <c r="IO312" s="96"/>
      <c r="IP312" s="96"/>
      <c r="IQ312" s="96"/>
      <c r="IR312" s="96"/>
      <c r="IS312" s="96"/>
      <c r="IT312" s="96"/>
      <c r="IU312" s="96"/>
      <c r="IV312" s="96"/>
    </row>
    <row r="313" customFormat="false" ht="39.8" hidden="false" customHeight="true" outlineLevel="0" collapsed="false">
      <c r="A313" s="33" t="s">
        <v>414</v>
      </c>
      <c r="B313" s="33" t="s">
        <v>415</v>
      </c>
      <c r="C313" s="34"/>
      <c r="D313" s="35"/>
      <c r="E313" s="35"/>
      <c r="F313" s="36" t="n">
        <v>44914</v>
      </c>
      <c r="G313" s="24" t="s">
        <v>60</v>
      </c>
      <c r="H313" s="55" t="s">
        <v>416</v>
      </c>
      <c r="I313" s="41"/>
      <c r="J313" s="42"/>
      <c r="K313" s="40" t="n">
        <v>4.176</v>
      </c>
      <c r="L313" s="41" t="s">
        <v>39</v>
      </c>
      <c r="M313" s="42" t="n">
        <v>8.431</v>
      </c>
      <c r="N313" s="40" t="n">
        <v>0.1833</v>
      </c>
      <c r="O313" s="100" t="s">
        <v>39</v>
      </c>
      <c r="P313" s="42" t="n">
        <v>0.1435</v>
      </c>
      <c r="Q313" s="55" t="s">
        <v>409</v>
      </c>
      <c r="R313" s="41"/>
      <c r="S313" s="42"/>
      <c r="T313" s="40" t="n">
        <v>112</v>
      </c>
      <c r="U313" s="41" t="s">
        <v>39</v>
      </c>
      <c r="V313" s="42" t="n">
        <v>10.54</v>
      </c>
      <c r="W313" s="40" t="n">
        <v>0.21996</v>
      </c>
      <c r="X313" s="100" t="s">
        <v>39</v>
      </c>
      <c r="Y313" s="42" t="n">
        <v>0.1978</v>
      </c>
      <c r="Z313" s="55" t="s">
        <v>417</v>
      </c>
      <c r="AA313" s="56"/>
      <c r="AB313" s="42"/>
      <c r="AC313" s="43"/>
      <c r="AD313" s="43"/>
      <c r="AE313" s="43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6"/>
      <c r="DV313" s="96"/>
      <c r="DW313" s="96"/>
      <c r="DX313" s="96"/>
      <c r="DY313" s="96"/>
      <c r="DZ313" s="96"/>
      <c r="EA313" s="96"/>
      <c r="EB313" s="96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96"/>
      <c r="EZ313" s="96"/>
      <c r="FA313" s="96"/>
      <c r="FB313" s="96"/>
      <c r="FC313" s="96"/>
      <c r="FD313" s="96"/>
      <c r="FE313" s="96"/>
      <c r="FF313" s="96"/>
      <c r="FG313" s="96"/>
      <c r="FH313" s="96"/>
      <c r="FI313" s="96"/>
      <c r="FJ313" s="96"/>
      <c r="FK313" s="96"/>
      <c r="FL313" s="96"/>
      <c r="FM313" s="96"/>
      <c r="FN313" s="96"/>
      <c r="FO313" s="96"/>
      <c r="FP313" s="96"/>
      <c r="FQ313" s="96"/>
      <c r="FR313" s="96"/>
      <c r="FS313" s="96"/>
      <c r="FT313" s="96"/>
      <c r="FU313" s="96"/>
      <c r="FV313" s="96"/>
      <c r="FW313" s="96"/>
      <c r="FX313" s="96"/>
      <c r="FY313" s="96"/>
      <c r="FZ313" s="96"/>
      <c r="GA313" s="96"/>
      <c r="GB313" s="96"/>
      <c r="GC313" s="96"/>
      <c r="GD313" s="96"/>
      <c r="GE313" s="96"/>
      <c r="GF313" s="96"/>
      <c r="GG313" s="96"/>
      <c r="GH313" s="96"/>
      <c r="GI313" s="96"/>
      <c r="GJ313" s="96"/>
      <c r="GK313" s="96"/>
      <c r="GL313" s="96"/>
      <c r="GM313" s="96"/>
      <c r="GN313" s="96"/>
      <c r="GO313" s="96"/>
      <c r="GP313" s="96"/>
      <c r="GQ313" s="96"/>
      <c r="GR313" s="96"/>
      <c r="GS313" s="96"/>
      <c r="GT313" s="96"/>
      <c r="GU313" s="96"/>
      <c r="GV313" s="96"/>
      <c r="GW313" s="96"/>
      <c r="GX313" s="96"/>
      <c r="GY313" s="96"/>
      <c r="GZ313" s="96"/>
      <c r="HA313" s="96"/>
      <c r="HB313" s="96"/>
      <c r="HC313" s="96"/>
      <c r="HD313" s="96"/>
      <c r="HE313" s="96"/>
      <c r="HF313" s="96"/>
      <c r="HG313" s="96"/>
      <c r="HH313" s="96"/>
      <c r="HI313" s="96"/>
      <c r="HJ313" s="96"/>
      <c r="HK313" s="96"/>
      <c r="HL313" s="96"/>
      <c r="HM313" s="96"/>
      <c r="HN313" s="96"/>
      <c r="HO313" s="96"/>
      <c r="HP313" s="96"/>
      <c r="HQ313" s="96"/>
      <c r="HR313" s="96"/>
      <c r="HS313" s="96"/>
      <c r="HT313" s="96"/>
      <c r="HU313" s="96"/>
      <c r="HV313" s="96"/>
      <c r="HW313" s="96"/>
      <c r="HX313" s="96"/>
      <c r="HY313" s="96"/>
      <c r="HZ313" s="96"/>
      <c r="IA313" s="96"/>
      <c r="IB313" s="96"/>
      <c r="IC313" s="96"/>
      <c r="ID313" s="96"/>
      <c r="IE313" s="96"/>
      <c r="IF313" s="96"/>
      <c r="IG313" s="96"/>
      <c r="IH313" s="96"/>
      <c r="II313" s="96"/>
      <c r="IJ313" s="96"/>
      <c r="IK313" s="96"/>
      <c r="IL313" s="96"/>
      <c r="IM313" s="96"/>
      <c r="IN313" s="96"/>
      <c r="IO313" s="96"/>
      <c r="IP313" s="96"/>
      <c r="IQ313" s="96"/>
      <c r="IR313" s="96"/>
      <c r="IS313" s="96"/>
      <c r="IT313" s="96"/>
      <c r="IU313" s="96"/>
      <c r="IV313" s="96"/>
    </row>
    <row r="314" customFormat="false" ht="33.15" hidden="false" customHeight="true" outlineLevel="0" collapsed="false">
      <c r="A314" s="33"/>
      <c r="B314" s="33"/>
      <c r="C314" s="33"/>
      <c r="D314" s="33"/>
      <c r="E314" s="33"/>
      <c r="F314" s="36"/>
      <c r="G314" s="24" t="s">
        <v>64</v>
      </c>
      <c r="H314" s="101" t="str">
        <f aca="false">"&lt;"&amp;ROUND(RIGHT(H313,LEN(H313)-1)*81/1,2)&amp;" ppt"</f>
        <v>&lt;39.69 ppt</v>
      </c>
      <c r="I314" s="41"/>
      <c r="J314" s="102"/>
      <c r="K314" s="101" t="str">
        <f aca="false">ROUND(K313*81/1000,2)&amp;" ppb"</f>
        <v>0.34 ppb</v>
      </c>
      <c r="L314" s="41" t="s">
        <v>39</v>
      </c>
      <c r="M314" s="102" t="str">
        <f aca="false">ROUND(M313*81/1000,2)&amp;" ppb"</f>
        <v>0.68 ppb</v>
      </c>
      <c r="N314" s="101" t="str">
        <f aca="false">ROUND(N313*1760/1000,2)&amp;" ppb"</f>
        <v>0.32 ppb</v>
      </c>
      <c r="O314" s="41" t="s">
        <v>39</v>
      </c>
      <c r="P314" s="102" t="str">
        <f aca="false">ROUND(P313*1760/1000,2)&amp;" ppb"</f>
        <v>0.25 ppb</v>
      </c>
      <c r="Q314" s="101" t="str">
        <f aca="false">"&lt;"&amp;ROUND(RIGHT(Q313,LEN(Q313)-1)*246/1000,2)&amp;" ppb"</f>
        <v>&lt;0.1 ppb</v>
      </c>
      <c r="R314" s="41"/>
      <c r="S314" s="46"/>
      <c r="T314" s="101" t="str">
        <f aca="false">ROUND(T313*32300/1000000,2)&amp;" ppm"</f>
        <v>3.62 ppm</v>
      </c>
      <c r="U314" s="41" t="s">
        <v>39</v>
      </c>
      <c r="V314" s="102" t="str">
        <f aca="false">ROUND(V313*32300/1000000,2)&amp;" ppm"</f>
        <v>0.34 ppm</v>
      </c>
      <c r="W314" s="45"/>
      <c r="X314" s="41"/>
      <c r="Y314" s="46"/>
      <c r="Z314" s="45"/>
      <c r="AA314" s="41"/>
      <c r="AB314" s="46"/>
      <c r="AC314" s="47"/>
      <c r="AD314" s="41"/>
      <c r="AE314" s="48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96"/>
      <c r="EZ314" s="96"/>
      <c r="FA314" s="96"/>
      <c r="FB314" s="96"/>
      <c r="FC314" s="96"/>
      <c r="FD314" s="96"/>
      <c r="FE314" s="96"/>
      <c r="FF314" s="96"/>
      <c r="FG314" s="96"/>
      <c r="FH314" s="96"/>
      <c r="FI314" s="96"/>
      <c r="FJ314" s="96"/>
      <c r="FK314" s="96"/>
      <c r="FL314" s="96"/>
      <c r="FM314" s="96"/>
      <c r="FN314" s="96"/>
      <c r="FO314" s="96"/>
      <c r="FP314" s="96"/>
      <c r="FQ314" s="96"/>
      <c r="FR314" s="96"/>
      <c r="FS314" s="96"/>
      <c r="FT314" s="96"/>
      <c r="FU314" s="96"/>
      <c r="FV314" s="96"/>
      <c r="FW314" s="96"/>
      <c r="FX314" s="96"/>
      <c r="FY314" s="96"/>
      <c r="FZ314" s="96"/>
      <c r="GA314" s="96"/>
      <c r="GB314" s="96"/>
      <c r="GC314" s="96"/>
      <c r="GD314" s="96"/>
      <c r="GE314" s="96"/>
      <c r="GF314" s="96"/>
      <c r="GG314" s="96"/>
      <c r="GH314" s="96"/>
      <c r="GI314" s="96"/>
      <c r="GJ314" s="96"/>
      <c r="GK314" s="96"/>
      <c r="GL314" s="96"/>
      <c r="GM314" s="96"/>
      <c r="GN314" s="96"/>
      <c r="GO314" s="96"/>
      <c r="GP314" s="96"/>
      <c r="GQ314" s="96"/>
      <c r="GR314" s="96"/>
      <c r="GS314" s="96"/>
      <c r="GT314" s="96"/>
      <c r="GU314" s="96"/>
      <c r="GV314" s="96"/>
      <c r="GW314" s="96"/>
      <c r="GX314" s="96"/>
      <c r="GY314" s="96"/>
      <c r="GZ314" s="96"/>
      <c r="HA314" s="96"/>
      <c r="HB314" s="96"/>
      <c r="HC314" s="96"/>
      <c r="HD314" s="96"/>
      <c r="HE314" s="96"/>
      <c r="HF314" s="96"/>
      <c r="HG314" s="96"/>
      <c r="HH314" s="96"/>
      <c r="HI314" s="96"/>
      <c r="HJ314" s="96"/>
      <c r="HK314" s="96"/>
      <c r="HL314" s="96"/>
      <c r="HM314" s="96"/>
      <c r="HN314" s="96"/>
      <c r="HO314" s="96"/>
      <c r="HP314" s="96"/>
      <c r="HQ314" s="96"/>
      <c r="HR314" s="96"/>
      <c r="HS314" s="96"/>
      <c r="HT314" s="96"/>
      <c r="HU314" s="96"/>
      <c r="HV314" s="96"/>
      <c r="HW314" s="96"/>
      <c r="HX314" s="96"/>
      <c r="HY314" s="96"/>
      <c r="HZ314" s="96"/>
      <c r="IA314" s="96"/>
      <c r="IB314" s="96"/>
      <c r="IC314" s="96"/>
      <c r="ID314" s="96"/>
      <c r="IE314" s="96"/>
      <c r="IF314" s="96"/>
      <c r="IG314" s="96"/>
      <c r="IH314" s="96"/>
      <c r="II314" s="96"/>
      <c r="IJ314" s="96"/>
      <c r="IK314" s="96"/>
      <c r="IL314" s="96"/>
      <c r="IM314" s="96"/>
      <c r="IN314" s="96"/>
      <c r="IO314" s="96"/>
      <c r="IP314" s="96"/>
      <c r="IQ314" s="96"/>
      <c r="IR314" s="96"/>
      <c r="IS314" s="96"/>
      <c r="IT314" s="96"/>
      <c r="IU314" s="96"/>
      <c r="IV314" s="96"/>
    </row>
    <row r="315" customFormat="false" ht="34.3" hidden="false" customHeight="true" outlineLevel="0" collapsed="false">
      <c r="A315" s="33"/>
      <c r="B315" s="33"/>
      <c r="C315" s="49"/>
      <c r="D315" s="33"/>
      <c r="E315" s="33"/>
      <c r="F315" s="36"/>
      <c r="G315" s="24" t="s">
        <v>28</v>
      </c>
      <c r="H315" s="50" t="s">
        <v>40</v>
      </c>
      <c r="I315" s="50"/>
      <c r="J315" s="50"/>
      <c r="K315" s="25"/>
      <c r="L315" s="26" t="s">
        <v>41</v>
      </c>
      <c r="M315" s="27"/>
      <c r="N315" s="51"/>
      <c r="O315" s="26" t="s">
        <v>42</v>
      </c>
      <c r="P315" s="52"/>
      <c r="Q315" s="51"/>
      <c r="R315" s="26" t="s">
        <v>43</v>
      </c>
      <c r="S315" s="52"/>
      <c r="T315" s="50"/>
      <c r="U315" s="50"/>
      <c r="V315" s="50"/>
      <c r="W315" s="28"/>
      <c r="X315" s="26"/>
      <c r="Y315" s="53"/>
      <c r="Z315" s="28"/>
      <c r="AA315" s="26"/>
      <c r="AB315" s="53"/>
      <c r="AC315" s="25"/>
      <c r="AD315" s="26"/>
      <c r="AE315" s="27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6"/>
      <c r="FU315" s="96"/>
      <c r="FV315" s="96"/>
      <c r="FW315" s="96"/>
      <c r="FX315" s="96"/>
      <c r="FY315" s="96"/>
      <c r="FZ315" s="96"/>
      <c r="GA315" s="96"/>
      <c r="GB315" s="96"/>
      <c r="GC315" s="96"/>
      <c r="GD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  <c r="GQ315" s="96"/>
      <c r="GR315" s="96"/>
      <c r="GS315" s="96"/>
      <c r="GT315" s="96"/>
      <c r="GU315" s="96"/>
      <c r="GV315" s="96"/>
      <c r="GW315" s="96"/>
      <c r="GX315" s="96"/>
      <c r="GY315" s="96"/>
      <c r="GZ315" s="96"/>
      <c r="HA315" s="96"/>
      <c r="HB315" s="96"/>
      <c r="HC315" s="96"/>
      <c r="HD315" s="96"/>
      <c r="HE315" s="96"/>
      <c r="HF315" s="96"/>
      <c r="HG315" s="96"/>
      <c r="HH315" s="96"/>
      <c r="HI315" s="96"/>
      <c r="HJ315" s="96"/>
      <c r="HK315" s="96"/>
      <c r="HL315" s="96"/>
      <c r="HM315" s="96"/>
      <c r="HN315" s="96"/>
      <c r="HO315" s="96"/>
      <c r="HP315" s="96"/>
      <c r="HQ315" s="96"/>
      <c r="HR315" s="96"/>
      <c r="HS315" s="96"/>
      <c r="HT315" s="96"/>
      <c r="HU315" s="96"/>
      <c r="HV315" s="96"/>
      <c r="HW315" s="96"/>
      <c r="HX315" s="96"/>
      <c r="HY315" s="96"/>
      <c r="HZ315" s="96"/>
      <c r="IA315" s="96"/>
      <c r="IB315" s="96"/>
      <c r="IC315" s="96"/>
      <c r="ID315" s="96"/>
      <c r="IE315" s="96"/>
      <c r="IF315" s="96"/>
      <c r="IG315" s="96"/>
      <c r="IH315" s="96"/>
      <c r="II315" s="96"/>
      <c r="IJ315" s="96"/>
      <c r="IK315" s="96"/>
      <c r="IL315" s="96"/>
      <c r="IM315" s="96"/>
      <c r="IN315" s="96"/>
      <c r="IO315" s="96"/>
      <c r="IP315" s="96"/>
      <c r="IQ315" s="96"/>
      <c r="IR315" s="96"/>
      <c r="IS315" s="96"/>
      <c r="IT315" s="96"/>
      <c r="IU315" s="96"/>
      <c r="IV315" s="96"/>
    </row>
    <row r="316" customFormat="false" ht="34.3" hidden="false" customHeight="true" outlineLevel="0" collapsed="false">
      <c r="A316" s="33"/>
      <c r="B316" s="33"/>
      <c r="C316" s="49"/>
      <c r="D316" s="33"/>
      <c r="E316" s="33"/>
      <c r="F316" s="36"/>
      <c r="G316" s="24" t="s">
        <v>60</v>
      </c>
      <c r="H316" s="150" t="s">
        <v>418</v>
      </c>
      <c r="I316" s="107"/>
      <c r="J316" s="142"/>
      <c r="K316" s="40" t="n">
        <v>1.7656</v>
      </c>
      <c r="L316" s="100" t="s">
        <v>39</v>
      </c>
      <c r="M316" s="42" t="n">
        <v>1.549</v>
      </c>
      <c r="N316" s="40" t="n">
        <v>0.12831</v>
      </c>
      <c r="O316" s="100" t="s">
        <v>39</v>
      </c>
      <c r="P316" s="42" t="n">
        <v>0.1418</v>
      </c>
      <c r="Q316" s="55" t="s">
        <v>419</v>
      </c>
      <c r="R316" s="56"/>
      <c r="S316" s="42"/>
      <c r="T316" s="103"/>
      <c r="U316" s="104"/>
      <c r="V316" s="105"/>
      <c r="W316" s="45"/>
      <c r="X316" s="41"/>
      <c r="Y316" s="46"/>
      <c r="Z316" s="45"/>
      <c r="AA316" s="41"/>
      <c r="AB316" s="46"/>
      <c r="AC316" s="47"/>
      <c r="AD316" s="41"/>
      <c r="AE316" s="48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  <c r="FF316" s="96"/>
      <c r="FG316" s="96"/>
      <c r="FH316" s="96"/>
      <c r="FI316" s="96"/>
      <c r="FJ316" s="96"/>
      <c r="FK316" s="96"/>
      <c r="FL316" s="96"/>
      <c r="FM316" s="96"/>
      <c r="FN316" s="96"/>
      <c r="FO316" s="96"/>
      <c r="FP316" s="96"/>
      <c r="FQ316" s="96"/>
      <c r="FR316" s="96"/>
      <c r="FS316" s="96"/>
      <c r="FT316" s="96"/>
      <c r="FU316" s="96"/>
      <c r="FV316" s="96"/>
      <c r="FW316" s="96"/>
      <c r="FX316" s="96"/>
      <c r="FY316" s="96"/>
      <c r="FZ316" s="96"/>
      <c r="GA316" s="96"/>
      <c r="GB316" s="96"/>
      <c r="GC316" s="96"/>
      <c r="GD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  <c r="GQ316" s="96"/>
      <c r="GR316" s="96"/>
      <c r="GS316" s="96"/>
      <c r="GT316" s="96"/>
      <c r="GU316" s="96"/>
      <c r="GV316" s="96"/>
      <c r="GW316" s="96"/>
      <c r="GX316" s="96"/>
      <c r="GY316" s="96"/>
      <c r="GZ316" s="96"/>
      <c r="HA316" s="96"/>
      <c r="HB316" s="96"/>
      <c r="HC316" s="96"/>
      <c r="HD316" s="96"/>
      <c r="HE316" s="96"/>
      <c r="HF316" s="96"/>
      <c r="HG316" s="96"/>
      <c r="HH316" s="96"/>
      <c r="HI316" s="96"/>
      <c r="HJ316" s="96"/>
      <c r="HK316" s="96"/>
      <c r="HL316" s="96"/>
      <c r="HM316" s="96"/>
      <c r="HN316" s="96"/>
      <c r="HO316" s="96"/>
      <c r="HP316" s="96"/>
      <c r="HQ316" s="96"/>
      <c r="HR316" s="96"/>
      <c r="HS316" s="96"/>
      <c r="HT316" s="96"/>
      <c r="HU316" s="96"/>
      <c r="HV316" s="96"/>
      <c r="HW316" s="96"/>
      <c r="HX316" s="96"/>
      <c r="HY316" s="96"/>
      <c r="HZ316" s="96"/>
      <c r="IA316" s="96"/>
      <c r="IB316" s="96"/>
      <c r="IC316" s="96"/>
      <c r="ID316" s="96"/>
      <c r="IE316" s="96"/>
      <c r="IF316" s="96"/>
      <c r="IG316" s="96"/>
      <c r="IH316" s="96"/>
      <c r="II316" s="96"/>
      <c r="IJ316" s="96"/>
      <c r="IK316" s="96"/>
      <c r="IL316" s="96"/>
      <c r="IM316" s="96"/>
      <c r="IN316" s="96"/>
      <c r="IO316" s="96"/>
      <c r="IP316" s="96"/>
      <c r="IQ316" s="96"/>
      <c r="IR316" s="96"/>
      <c r="IS316" s="96"/>
      <c r="IT316" s="96"/>
      <c r="IU316" s="96"/>
      <c r="IV316" s="96"/>
    </row>
    <row r="317" customFormat="false" ht="34.3" hidden="false" customHeight="true" outlineLevel="0" collapsed="false">
      <c r="A317" s="57"/>
      <c r="B317" s="57"/>
      <c r="C317" s="58"/>
      <c r="D317" s="57"/>
      <c r="E317" s="57"/>
      <c r="F317" s="59"/>
      <c r="G317" s="24" t="s">
        <v>64</v>
      </c>
      <c r="H317" s="101" t="str">
        <f aca="false">"&lt;"&amp;ROUND(RIGHT(H316,LEN(H316)-1)*81/1000,2)&amp;" ppb"</f>
        <v>&lt;28.36 ppb</v>
      </c>
      <c r="I317" s="41"/>
      <c r="J317" s="102"/>
      <c r="K317" s="60"/>
      <c r="L317" s="56"/>
      <c r="M317" s="61"/>
      <c r="N317" s="37"/>
      <c r="O317" s="41"/>
      <c r="P317" s="39"/>
      <c r="Q317" s="101" t="str">
        <f aca="false">"&lt;"&amp;ROUND(RIGHT(Q316,LEN(Q316)-1)*246/1000,2)&amp;" ppb"</f>
        <v>&lt;0.27 ppb</v>
      </c>
      <c r="R317" s="41"/>
      <c r="S317" s="46"/>
      <c r="T317" s="101"/>
      <c r="U317" s="41"/>
      <c r="V317" s="102"/>
      <c r="W317" s="45"/>
      <c r="X317" s="41"/>
      <c r="Y317" s="46"/>
      <c r="Z317" s="45"/>
      <c r="AA317" s="41"/>
      <c r="AB317" s="46"/>
      <c r="AC317" s="47"/>
      <c r="AD317" s="41"/>
      <c r="AE317" s="48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  <c r="GQ317" s="96"/>
      <c r="GR317" s="96"/>
      <c r="GS317" s="96"/>
      <c r="GT317" s="96"/>
      <c r="GU317" s="96"/>
      <c r="GV317" s="96"/>
      <c r="GW317" s="96"/>
      <c r="GX317" s="96"/>
      <c r="GY317" s="96"/>
      <c r="GZ317" s="96"/>
      <c r="HA317" s="96"/>
      <c r="HB317" s="96"/>
      <c r="HC317" s="96"/>
      <c r="HD317" s="96"/>
      <c r="HE317" s="96"/>
      <c r="HF317" s="96"/>
      <c r="HG317" s="96"/>
      <c r="HH317" s="96"/>
      <c r="HI317" s="96"/>
      <c r="HJ317" s="96"/>
      <c r="HK317" s="96"/>
      <c r="HL317" s="96"/>
      <c r="HM317" s="96"/>
      <c r="HN317" s="96"/>
      <c r="HO317" s="96"/>
      <c r="HP317" s="96"/>
      <c r="HQ317" s="96"/>
      <c r="HR317" s="96"/>
      <c r="HS317" s="96"/>
      <c r="HT317" s="96"/>
      <c r="HU317" s="96"/>
      <c r="HV317" s="96"/>
      <c r="HW317" s="96"/>
      <c r="HX317" s="96"/>
      <c r="HY317" s="96"/>
      <c r="HZ317" s="96"/>
      <c r="IA317" s="96"/>
      <c r="IB317" s="96"/>
      <c r="IC317" s="96"/>
      <c r="ID317" s="96"/>
      <c r="IE317" s="96"/>
      <c r="IF317" s="96"/>
      <c r="IG317" s="96"/>
      <c r="IH317" s="96"/>
      <c r="II317" s="96"/>
      <c r="IJ317" s="96"/>
      <c r="IK317" s="96"/>
      <c r="IL317" s="96"/>
      <c r="IM317" s="96"/>
      <c r="IN317" s="96"/>
      <c r="IO317" s="96"/>
      <c r="IP317" s="96"/>
      <c r="IQ317" s="96"/>
      <c r="IR317" s="96"/>
      <c r="IS317" s="96"/>
      <c r="IT317" s="96"/>
      <c r="IU317" s="96"/>
      <c r="IV317" s="96"/>
    </row>
    <row r="318" customFormat="false" ht="42.4" hidden="false" customHeight="true" outlineLevel="0" collapsed="false">
      <c r="A318" s="109" t="s">
        <v>420</v>
      </c>
      <c r="B318" s="62" t="s">
        <v>421</v>
      </c>
      <c r="C318" s="110" t="s">
        <v>422</v>
      </c>
      <c r="D318" s="63" t="n">
        <v>14.825</v>
      </c>
      <c r="E318" s="64" t="s">
        <v>423</v>
      </c>
      <c r="F318" s="65" t="n">
        <v>44944</v>
      </c>
      <c r="G318" s="66" t="s">
        <v>28</v>
      </c>
      <c r="H318" s="25"/>
      <c r="I318" s="26" t="s">
        <v>29</v>
      </c>
      <c r="J318" s="27"/>
      <c r="K318" s="25"/>
      <c r="L318" s="26" t="s">
        <v>30</v>
      </c>
      <c r="M318" s="27"/>
      <c r="N318" s="25"/>
      <c r="O318" s="26" t="s">
        <v>31</v>
      </c>
      <c r="P318" s="27"/>
      <c r="Q318" s="25"/>
      <c r="R318" s="26" t="s">
        <v>32</v>
      </c>
      <c r="S318" s="27"/>
      <c r="T318" s="28"/>
      <c r="U318" s="26" t="s">
        <v>33</v>
      </c>
      <c r="V318" s="27"/>
      <c r="W318" s="25"/>
      <c r="X318" s="26" t="s">
        <v>34</v>
      </c>
      <c r="Y318" s="27"/>
      <c r="Z318" s="25"/>
      <c r="AA318" s="26" t="s">
        <v>35</v>
      </c>
      <c r="AB318" s="27"/>
      <c r="AC318" s="32" t="s">
        <v>36</v>
      </c>
      <c r="AD318" s="32"/>
      <c r="AE318" s="32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  <c r="GQ318" s="96"/>
      <c r="GR318" s="96"/>
      <c r="GS318" s="96"/>
      <c r="GT318" s="96"/>
      <c r="GU318" s="96"/>
      <c r="GV318" s="96"/>
      <c r="GW318" s="96"/>
      <c r="GX318" s="96"/>
      <c r="GY318" s="96"/>
      <c r="GZ318" s="96"/>
      <c r="HA318" s="96"/>
      <c r="HB318" s="96"/>
      <c r="HC318" s="96"/>
      <c r="HD318" s="96"/>
      <c r="HE318" s="96"/>
      <c r="HF318" s="96"/>
      <c r="HG318" s="96"/>
      <c r="HH318" s="96"/>
      <c r="HI318" s="96"/>
      <c r="HJ318" s="96"/>
      <c r="HK318" s="96"/>
      <c r="HL318" s="96"/>
      <c r="HM318" s="96"/>
      <c r="HN318" s="96"/>
      <c r="HO318" s="96"/>
      <c r="HP318" s="96"/>
      <c r="HQ318" s="96"/>
      <c r="HR318" s="96"/>
      <c r="HS318" s="96"/>
      <c r="HT318" s="96"/>
      <c r="HU318" s="96"/>
      <c r="HV318" s="96"/>
      <c r="HW318" s="96"/>
      <c r="HX318" s="96"/>
      <c r="HY318" s="96"/>
      <c r="HZ318" s="96"/>
      <c r="IA318" s="96"/>
      <c r="IB318" s="96"/>
      <c r="IC318" s="96"/>
      <c r="ID318" s="96"/>
      <c r="IE318" s="96"/>
      <c r="IF318" s="96"/>
      <c r="IG318" s="96"/>
      <c r="IH318" s="96"/>
      <c r="II318" s="96"/>
      <c r="IJ318" s="96"/>
      <c r="IK318" s="96"/>
      <c r="IL318" s="96"/>
      <c r="IM318" s="96"/>
      <c r="IN318" s="96"/>
      <c r="IO318" s="96"/>
      <c r="IP318" s="96"/>
      <c r="IQ318" s="96"/>
      <c r="IR318" s="96"/>
      <c r="IS318" s="96"/>
      <c r="IT318" s="96"/>
      <c r="IU318" s="96"/>
      <c r="IV318" s="96"/>
    </row>
    <row r="319" customFormat="false" ht="39.8" hidden="false" customHeight="true" outlineLevel="0" collapsed="false">
      <c r="A319" s="67" t="s">
        <v>424</v>
      </c>
      <c r="B319" s="67" t="s">
        <v>425</v>
      </c>
      <c r="C319" s="68"/>
      <c r="D319" s="69"/>
      <c r="E319" s="69"/>
      <c r="F319" s="70" t="n">
        <v>44959</v>
      </c>
      <c r="G319" s="66" t="s">
        <v>60</v>
      </c>
      <c r="H319" s="86" t="s">
        <v>416</v>
      </c>
      <c r="I319" s="75"/>
      <c r="J319" s="76"/>
      <c r="K319" s="86" t="s">
        <v>426</v>
      </c>
      <c r="L319" s="75"/>
      <c r="M319" s="76"/>
      <c r="N319" s="86" t="s">
        <v>70</v>
      </c>
      <c r="O319" s="77"/>
      <c r="P319" s="76"/>
      <c r="Q319" s="74" t="n">
        <v>0.3595</v>
      </c>
      <c r="R319" s="75" t="s">
        <v>39</v>
      </c>
      <c r="S319" s="76" t="n">
        <v>0.2892</v>
      </c>
      <c r="T319" s="86" t="s">
        <v>427</v>
      </c>
      <c r="U319" s="75"/>
      <c r="V319" s="76"/>
      <c r="W319" s="86" t="s">
        <v>69</v>
      </c>
      <c r="X319" s="77"/>
      <c r="Y319" s="76"/>
      <c r="Z319" s="86" t="s">
        <v>428</v>
      </c>
      <c r="AA319" s="77"/>
      <c r="AB319" s="76"/>
      <c r="AC319" s="79"/>
      <c r="AD319" s="79"/>
      <c r="AE319" s="79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6"/>
      <c r="FU319" s="96"/>
      <c r="FV319" s="96"/>
      <c r="FW319" s="96"/>
      <c r="FX319" s="96"/>
      <c r="FY319" s="96"/>
      <c r="FZ319" s="96"/>
      <c r="GA319" s="96"/>
      <c r="GB319" s="96"/>
      <c r="GC319" s="96"/>
      <c r="GD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  <c r="GQ319" s="96"/>
      <c r="GR319" s="96"/>
      <c r="GS319" s="96"/>
      <c r="GT319" s="96"/>
      <c r="GU319" s="96"/>
      <c r="GV319" s="96"/>
      <c r="GW319" s="96"/>
      <c r="GX319" s="96"/>
      <c r="GY319" s="96"/>
      <c r="GZ319" s="96"/>
      <c r="HA319" s="96"/>
      <c r="HB319" s="96"/>
      <c r="HC319" s="96"/>
      <c r="HD319" s="96"/>
      <c r="HE319" s="96"/>
      <c r="HF319" s="96"/>
      <c r="HG319" s="96"/>
      <c r="HH319" s="96"/>
      <c r="HI319" s="96"/>
      <c r="HJ319" s="96"/>
      <c r="HK319" s="96"/>
      <c r="HL319" s="96"/>
      <c r="HM319" s="96"/>
      <c r="HN319" s="96"/>
      <c r="HO319" s="96"/>
      <c r="HP319" s="96"/>
      <c r="HQ319" s="96"/>
      <c r="HR319" s="96"/>
      <c r="HS319" s="96"/>
      <c r="HT319" s="96"/>
      <c r="HU319" s="96"/>
      <c r="HV319" s="96"/>
      <c r="HW319" s="96"/>
      <c r="HX319" s="96"/>
      <c r="HY319" s="96"/>
      <c r="HZ319" s="96"/>
      <c r="IA319" s="96"/>
      <c r="IB319" s="96"/>
      <c r="IC319" s="96"/>
      <c r="ID319" s="96"/>
      <c r="IE319" s="96"/>
      <c r="IF319" s="96"/>
      <c r="IG319" s="96"/>
      <c r="IH319" s="96"/>
      <c r="II319" s="96"/>
      <c r="IJ319" s="96"/>
      <c r="IK319" s="96"/>
      <c r="IL319" s="96"/>
      <c r="IM319" s="96"/>
      <c r="IN319" s="96"/>
      <c r="IO319" s="96"/>
      <c r="IP319" s="96"/>
      <c r="IQ319" s="96"/>
      <c r="IR319" s="96"/>
      <c r="IS319" s="96"/>
      <c r="IT319" s="96"/>
      <c r="IU319" s="96"/>
      <c r="IV319" s="96"/>
    </row>
    <row r="320" customFormat="false" ht="33.15" hidden="false" customHeight="true" outlineLevel="0" collapsed="false">
      <c r="A320" s="67"/>
      <c r="B320" s="67"/>
      <c r="C320" s="67"/>
      <c r="D320" s="67"/>
      <c r="E320" s="67"/>
      <c r="F320" s="70"/>
      <c r="G320" s="66" t="s">
        <v>64</v>
      </c>
      <c r="H320" s="111" t="str">
        <f aca="false">"&lt;"&amp;ROUND(RIGHT(H319,LEN(H319)-1)*81/1000,2)&amp;" ppb"</f>
        <v>&lt;0.04 ppb</v>
      </c>
      <c r="I320" s="75"/>
      <c r="J320" s="112"/>
      <c r="K320" s="111" t="str">
        <f aca="false">"&lt;"&amp;ROUND(RIGHT(K319,LEN(K319)-1)*81/1000,2)&amp;" ppb"</f>
        <v>&lt;0.84 ppb</v>
      </c>
      <c r="L320" s="75"/>
      <c r="M320" s="112"/>
      <c r="N320" s="111" t="str">
        <f aca="false">"&lt;"&amp;ROUND(RIGHT(N319,LEN(N319)-1)*1760/1000,2)&amp;" ppb"</f>
        <v>&lt;0.28 ppb</v>
      </c>
      <c r="O320" s="75"/>
      <c r="P320" s="113" t="s">
        <v>71</v>
      </c>
      <c r="Q320" s="111" t="str">
        <f aca="false">ROUND(Q319*246/1000,2)&amp;" ppb"</f>
        <v>0.09 ppb</v>
      </c>
      <c r="R320" s="75" t="s">
        <v>39</v>
      </c>
      <c r="S320" s="112" t="str">
        <f aca="false">ROUND(S319*246/1000,2)&amp;" ppb"</f>
        <v>0.07 ppb</v>
      </c>
      <c r="T320" s="111" t="str">
        <f aca="false">"&lt;"&amp;ROUND(RIGHT(T319,LEN(T319)-1)*32300/1000,2)&amp;" ppb"</f>
        <v>&lt;81.07 ppb</v>
      </c>
      <c r="U320" s="75"/>
      <c r="V320" s="82"/>
      <c r="W320" s="81"/>
      <c r="X320" s="75"/>
      <c r="Y320" s="82"/>
      <c r="Z320" s="81"/>
      <c r="AA320" s="75"/>
      <c r="AB320" s="82"/>
      <c r="AC320" s="83"/>
      <c r="AD320" s="75"/>
      <c r="AE320" s="84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  <c r="GQ320" s="96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96"/>
      <c r="HH320" s="96"/>
      <c r="HI320" s="96"/>
      <c r="HJ320" s="96"/>
      <c r="HK320" s="96"/>
      <c r="HL320" s="96"/>
      <c r="HM320" s="96"/>
      <c r="HN320" s="96"/>
      <c r="HO320" s="96"/>
      <c r="HP320" s="96"/>
      <c r="HQ320" s="96"/>
      <c r="HR320" s="96"/>
      <c r="HS320" s="96"/>
      <c r="HT320" s="96"/>
      <c r="HU320" s="96"/>
      <c r="HV320" s="96"/>
      <c r="HW320" s="96"/>
      <c r="HX320" s="96"/>
      <c r="HY320" s="96"/>
      <c r="HZ320" s="96"/>
      <c r="IA320" s="96"/>
      <c r="IB320" s="96"/>
      <c r="IC320" s="96"/>
      <c r="ID320" s="96"/>
      <c r="IE320" s="96"/>
      <c r="IF320" s="96"/>
      <c r="IG320" s="96"/>
      <c r="IH320" s="96"/>
      <c r="II320" s="96"/>
      <c r="IJ320" s="96"/>
      <c r="IK320" s="96"/>
      <c r="IL320" s="96"/>
      <c r="IM320" s="96"/>
      <c r="IN320" s="96"/>
      <c r="IO320" s="96"/>
      <c r="IP320" s="96"/>
      <c r="IQ320" s="96"/>
      <c r="IR320" s="96"/>
      <c r="IS320" s="96"/>
      <c r="IT320" s="96"/>
      <c r="IU320" s="96"/>
      <c r="IV320" s="96"/>
    </row>
    <row r="321" customFormat="false" ht="34.3" hidden="false" customHeight="true" outlineLevel="0" collapsed="false">
      <c r="A321" s="67"/>
      <c r="B321" s="67"/>
      <c r="C321" s="85"/>
      <c r="D321" s="67"/>
      <c r="E321" s="67"/>
      <c r="F321" s="70"/>
      <c r="G321" s="66" t="s">
        <v>28</v>
      </c>
      <c r="H321" s="50" t="s">
        <v>40</v>
      </c>
      <c r="I321" s="50"/>
      <c r="J321" s="50"/>
      <c r="K321" s="25"/>
      <c r="L321" s="26" t="s">
        <v>41</v>
      </c>
      <c r="M321" s="27"/>
      <c r="N321" s="51"/>
      <c r="O321" s="26" t="s">
        <v>42</v>
      </c>
      <c r="P321" s="52"/>
      <c r="Q321" s="51"/>
      <c r="R321" s="26" t="s">
        <v>43</v>
      </c>
      <c r="S321" s="52"/>
      <c r="T321" s="50"/>
      <c r="U321" s="50"/>
      <c r="V321" s="50"/>
      <c r="W321" s="28"/>
      <c r="X321" s="26"/>
      <c r="Y321" s="53"/>
      <c r="Z321" s="28"/>
      <c r="AA321" s="26"/>
      <c r="AB321" s="53"/>
      <c r="AC321" s="25"/>
      <c r="AD321" s="26"/>
      <c r="AE321" s="27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  <c r="GQ321" s="96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96"/>
      <c r="HH321" s="96"/>
      <c r="HI321" s="96"/>
      <c r="HJ321" s="96"/>
      <c r="HK321" s="96"/>
      <c r="HL321" s="96"/>
      <c r="HM321" s="96"/>
      <c r="HN321" s="96"/>
      <c r="HO321" s="96"/>
      <c r="HP321" s="96"/>
      <c r="HQ321" s="96"/>
      <c r="HR321" s="96"/>
      <c r="HS321" s="96"/>
      <c r="HT321" s="96"/>
      <c r="HU321" s="96"/>
      <c r="HV321" s="96"/>
      <c r="HW321" s="96"/>
      <c r="HX321" s="96"/>
      <c r="HY321" s="96"/>
      <c r="HZ321" s="96"/>
      <c r="IA321" s="96"/>
      <c r="IB321" s="96"/>
      <c r="IC321" s="96"/>
      <c r="ID321" s="96"/>
      <c r="IE321" s="96"/>
      <c r="IF321" s="96"/>
      <c r="IG321" s="96"/>
      <c r="IH321" s="96"/>
      <c r="II321" s="96"/>
      <c r="IJ321" s="96"/>
      <c r="IK321" s="96"/>
      <c r="IL321" s="96"/>
      <c r="IM321" s="96"/>
      <c r="IN321" s="96"/>
      <c r="IO321" s="96"/>
      <c r="IP321" s="96"/>
      <c r="IQ321" s="96"/>
      <c r="IR321" s="96"/>
      <c r="IS321" s="96"/>
      <c r="IT321" s="96"/>
      <c r="IU321" s="96"/>
      <c r="IV321" s="96"/>
    </row>
    <row r="322" customFormat="false" ht="34.3" hidden="false" customHeight="true" outlineLevel="0" collapsed="false">
      <c r="A322" s="67"/>
      <c r="B322" s="67"/>
      <c r="C322" s="85"/>
      <c r="D322" s="67"/>
      <c r="E322" s="67"/>
      <c r="F322" s="70"/>
      <c r="G322" s="66" t="s">
        <v>60</v>
      </c>
      <c r="H322" s="144" t="n">
        <v>403.62</v>
      </c>
      <c r="I322" s="131" t="s">
        <v>39</v>
      </c>
      <c r="J322" s="116" t="n">
        <v>272.5</v>
      </c>
      <c r="K322" s="86" t="s">
        <v>429</v>
      </c>
      <c r="L322" s="77"/>
      <c r="M322" s="76"/>
      <c r="N322" s="86" t="s">
        <v>79</v>
      </c>
      <c r="O322" s="77"/>
      <c r="P322" s="76"/>
      <c r="Q322" s="74" t="n">
        <v>0.8223</v>
      </c>
      <c r="R322" s="77" t="s">
        <v>39</v>
      </c>
      <c r="S322" s="76" t="n">
        <v>0.4353</v>
      </c>
      <c r="T322" s="114"/>
      <c r="U322" s="115"/>
      <c r="V322" s="122"/>
      <c r="W322" s="81"/>
      <c r="X322" s="75"/>
      <c r="Y322" s="82"/>
      <c r="Z322" s="81"/>
      <c r="AA322" s="75"/>
      <c r="AB322" s="82"/>
      <c r="AC322" s="83"/>
      <c r="AD322" s="75"/>
      <c r="AE322" s="84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96"/>
      <c r="HH322" s="96"/>
      <c r="HI322" s="96"/>
      <c r="HJ322" s="96"/>
      <c r="HK322" s="96"/>
      <c r="HL322" s="96"/>
      <c r="HM322" s="96"/>
      <c r="HN322" s="96"/>
      <c r="HO322" s="96"/>
      <c r="HP322" s="96"/>
      <c r="HQ322" s="96"/>
      <c r="HR322" s="96"/>
      <c r="HS322" s="96"/>
      <c r="HT322" s="96"/>
      <c r="HU322" s="96"/>
      <c r="HV322" s="96"/>
      <c r="HW322" s="96"/>
      <c r="HX322" s="96"/>
      <c r="HY322" s="96"/>
      <c r="HZ322" s="96"/>
      <c r="IA322" s="96"/>
      <c r="IB322" s="96"/>
      <c r="IC322" s="96"/>
      <c r="ID322" s="96"/>
      <c r="IE322" s="96"/>
      <c r="IF322" s="96"/>
      <c r="IG322" s="96"/>
      <c r="IH322" s="96"/>
      <c r="II322" s="96"/>
      <c r="IJ322" s="96"/>
      <c r="IK322" s="96"/>
      <c r="IL322" s="96"/>
      <c r="IM322" s="96"/>
      <c r="IN322" s="96"/>
      <c r="IO322" s="96"/>
      <c r="IP322" s="96"/>
      <c r="IQ322" s="96"/>
      <c r="IR322" s="96"/>
      <c r="IS322" s="96"/>
      <c r="IT322" s="96"/>
      <c r="IU322" s="96"/>
      <c r="IV322" s="96"/>
    </row>
    <row r="323" customFormat="false" ht="34.3" hidden="false" customHeight="true" outlineLevel="0" collapsed="false">
      <c r="A323" s="87"/>
      <c r="B323" s="87"/>
      <c r="C323" s="88"/>
      <c r="D323" s="87"/>
      <c r="E323" s="87"/>
      <c r="F323" s="89"/>
      <c r="G323" s="66" t="s">
        <v>64</v>
      </c>
      <c r="H323" s="111" t="str">
        <f aca="false">ROUND(H322*81/1000,2)&amp;" ppb"</f>
        <v>32.69 ppb</v>
      </c>
      <c r="I323" s="75" t="s">
        <v>39</v>
      </c>
      <c r="J323" s="112" t="str">
        <f aca="false">ROUND(J322*81/1000,2)&amp;" ppb"</f>
        <v>22.07 ppb</v>
      </c>
      <c r="K323" s="90"/>
      <c r="L323" s="77"/>
      <c r="M323" s="91"/>
      <c r="N323" s="71"/>
      <c r="O323" s="75"/>
      <c r="P323" s="73"/>
      <c r="Q323" s="111" t="str">
        <f aca="false">ROUND(Q322*246/1000,2)&amp;" ppb"</f>
        <v>0.2 ppb</v>
      </c>
      <c r="R323" s="75" t="s">
        <v>39</v>
      </c>
      <c r="S323" s="112" t="str">
        <f aca="false">ROUND(S322*246/1000,2)&amp;" ppb"</f>
        <v>0.11 ppb</v>
      </c>
      <c r="T323" s="111"/>
      <c r="U323" s="75"/>
      <c r="V323" s="112"/>
      <c r="W323" s="81"/>
      <c r="X323" s="75"/>
      <c r="Y323" s="82"/>
      <c r="Z323" s="81"/>
      <c r="AA323" s="75"/>
      <c r="AB323" s="82"/>
      <c r="AC323" s="83"/>
      <c r="AD323" s="75"/>
      <c r="AE323" s="84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  <c r="FF323" s="96"/>
      <c r="FG323" s="96"/>
      <c r="FH323" s="96"/>
      <c r="FI323" s="96"/>
      <c r="FJ323" s="96"/>
      <c r="FK323" s="96"/>
      <c r="FL323" s="96"/>
      <c r="FM323" s="96"/>
      <c r="FN323" s="96"/>
      <c r="FO323" s="96"/>
      <c r="FP323" s="96"/>
      <c r="FQ323" s="96"/>
      <c r="FR323" s="96"/>
      <c r="FS323" s="96"/>
      <c r="FT323" s="96"/>
      <c r="FU323" s="96"/>
      <c r="FV323" s="96"/>
      <c r="FW323" s="96"/>
      <c r="FX323" s="96"/>
      <c r="FY323" s="96"/>
      <c r="FZ323" s="96"/>
      <c r="GA323" s="96"/>
      <c r="GB323" s="96"/>
      <c r="GC323" s="96"/>
      <c r="GD323" s="96"/>
      <c r="GE323" s="96"/>
      <c r="GF323" s="96"/>
      <c r="GG323" s="96"/>
      <c r="GH323" s="96"/>
      <c r="GI323" s="96"/>
      <c r="GJ323" s="96"/>
      <c r="GK323" s="96"/>
      <c r="GL323" s="96"/>
      <c r="GM323" s="96"/>
      <c r="GN323" s="96"/>
      <c r="GO323" s="96"/>
      <c r="GP323" s="96"/>
      <c r="GQ323" s="96"/>
      <c r="GR323" s="96"/>
      <c r="GS323" s="96"/>
      <c r="GT323" s="96"/>
      <c r="GU323" s="96"/>
      <c r="GV323" s="96"/>
      <c r="GW323" s="96"/>
      <c r="GX323" s="96"/>
      <c r="GY323" s="96"/>
      <c r="GZ323" s="96"/>
      <c r="HA323" s="96"/>
      <c r="HB323" s="96"/>
      <c r="HC323" s="96"/>
      <c r="HD323" s="96"/>
      <c r="HE323" s="96"/>
      <c r="HF323" s="96"/>
      <c r="HG323" s="96"/>
      <c r="HH323" s="96"/>
      <c r="HI323" s="96"/>
      <c r="HJ323" s="96"/>
      <c r="HK323" s="96"/>
      <c r="HL323" s="96"/>
      <c r="HM323" s="96"/>
      <c r="HN323" s="96"/>
      <c r="HO323" s="96"/>
      <c r="HP323" s="96"/>
      <c r="HQ323" s="96"/>
      <c r="HR323" s="96"/>
      <c r="HS323" s="96"/>
      <c r="HT323" s="96"/>
      <c r="HU323" s="96"/>
      <c r="HV323" s="96"/>
      <c r="HW323" s="96"/>
      <c r="HX323" s="96"/>
      <c r="HY323" s="96"/>
      <c r="HZ323" s="96"/>
      <c r="IA323" s="96"/>
      <c r="IB323" s="96"/>
      <c r="IC323" s="96"/>
      <c r="ID323" s="96"/>
      <c r="IE323" s="96"/>
      <c r="IF323" s="96"/>
      <c r="IG323" s="96"/>
      <c r="IH323" s="96"/>
      <c r="II323" s="96"/>
      <c r="IJ323" s="96"/>
      <c r="IK323" s="96"/>
      <c r="IL323" s="96"/>
      <c r="IM323" s="96"/>
      <c r="IN323" s="96"/>
      <c r="IO323" s="96"/>
      <c r="IP323" s="96"/>
      <c r="IQ323" s="96"/>
      <c r="IR323" s="96"/>
      <c r="IS323" s="96"/>
      <c r="IT323" s="96"/>
      <c r="IU323" s="96"/>
      <c r="IV323" s="96"/>
    </row>
    <row r="324" customFormat="false" ht="42.4" hidden="false" customHeight="true" outlineLevel="0" collapsed="false">
      <c r="A324" s="97" t="s">
        <v>430</v>
      </c>
      <c r="B324" s="21"/>
      <c r="C324" s="98" t="s">
        <v>431</v>
      </c>
      <c r="D324" s="22" t="n">
        <v>9.096</v>
      </c>
      <c r="E324" s="124" t="s">
        <v>432</v>
      </c>
      <c r="F324" s="23" t="n">
        <v>44992</v>
      </c>
      <c r="G324" s="24" t="s">
        <v>28</v>
      </c>
      <c r="H324" s="25"/>
      <c r="I324" s="26" t="s">
        <v>29</v>
      </c>
      <c r="J324" s="27"/>
      <c r="K324" s="25"/>
      <c r="L324" s="26" t="s">
        <v>30</v>
      </c>
      <c r="M324" s="27"/>
      <c r="N324" s="25"/>
      <c r="O324" s="26" t="s">
        <v>31</v>
      </c>
      <c r="P324" s="27"/>
      <c r="Q324" s="25"/>
      <c r="R324" s="26" t="s">
        <v>32</v>
      </c>
      <c r="S324" s="27"/>
      <c r="T324" s="28"/>
      <c r="U324" s="26" t="s">
        <v>33</v>
      </c>
      <c r="V324" s="27"/>
      <c r="W324" s="25"/>
      <c r="X324" s="26" t="s">
        <v>34</v>
      </c>
      <c r="Y324" s="27"/>
      <c r="Z324" s="25"/>
      <c r="AA324" s="26" t="s">
        <v>35</v>
      </c>
      <c r="AB324" s="27"/>
      <c r="AC324" s="32" t="s">
        <v>36</v>
      </c>
      <c r="AD324" s="32"/>
      <c r="AE324" s="32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6"/>
      <c r="DV324" s="96"/>
      <c r="DW324" s="96"/>
      <c r="DX324" s="96"/>
      <c r="DY324" s="96"/>
      <c r="DZ324" s="96"/>
      <c r="EA324" s="96"/>
      <c r="EB324" s="96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96"/>
      <c r="EZ324" s="96"/>
      <c r="FA324" s="96"/>
      <c r="FB324" s="96"/>
      <c r="FC324" s="96"/>
      <c r="FD324" s="96"/>
      <c r="FE324" s="96"/>
      <c r="FF324" s="96"/>
      <c r="FG324" s="96"/>
      <c r="FH324" s="96"/>
      <c r="FI324" s="96"/>
      <c r="FJ324" s="96"/>
      <c r="FK324" s="96"/>
      <c r="FL324" s="96"/>
      <c r="FM324" s="96"/>
      <c r="FN324" s="96"/>
      <c r="FO324" s="96"/>
      <c r="FP324" s="96"/>
      <c r="FQ324" s="96"/>
      <c r="FR324" s="96"/>
      <c r="FS324" s="96"/>
      <c r="FT324" s="96"/>
      <c r="FU324" s="96"/>
      <c r="FV324" s="96"/>
      <c r="FW324" s="96"/>
      <c r="FX324" s="96"/>
      <c r="FY324" s="96"/>
      <c r="FZ324" s="96"/>
      <c r="GA324" s="96"/>
      <c r="GB324" s="96"/>
      <c r="GC324" s="96"/>
      <c r="GD324" s="96"/>
      <c r="GE324" s="96"/>
      <c r="GF324" s="96"/>
      <c r="GG324" s="96"/>
      <c r="GH324" s="96"/>
      <c r="GI324" s="96"/>
      <c r="GJ324" s="96"/>
      <c r="GK324" s="96"/>
      <c r="GL324" s="96"/>
      <c r="GM324" s="96"/>
      <c r="GN324" s="96"/>
      <c r="GO324" s="96"/>
      <c r="GP324" s="96"/>
      <c r="GQ324" s="96"/>
      <c r="GR324" s="96"/>
      <c r="GS324" s="96"/>
      <c r="GT324" s="96"/>
      <c r="GU324" s="96"/>
      <c r="GV324" s="96"/>
      <c r="GW324" s="96"/>
      <c r="GX324" s="96"/>
      <c r="GY324" s="96"/>
      <c r="GZ324" s="96"/>
      <c r="HA324" s="96"/>
      <c r="HB324" s="96"/>
      <c r="HC324" s="96"/>
      <c r="HD324" s="96"/>
      <c r="HE324" s="96"/>
      <c r="HF324" s="96"/>
      <c r="HG324" s="96"/>
      <c r="HH324" s="96"/>
      <c r="HI324" s="96"/>
      <c r="HJ324" s="96"/>
      <c r="HK324" s="96"/>
      <c r="HL324" s="96"/>
      <c r="HM324" s="96"/>
      <c r="HN324" s="96"/>
      <c r="HO324" s="96"/>
      <c r="HP324" s="96"/>
      <c r="HQ324" s="96"/>
      <c r="HR324" s="96"/>
      <c r="HS324" s="96"/>
      <c r="HT324" s="96"/>
      <c r="HU324" s="96"/>
      <c r="HV324" s="96"/>
      <c r="HW324" s="96"/>
      <c r="HX324" s="96"/>
      <c r="HY324" s="96"/>
      <c r="HZ324" s="96"/>
      <c r="IA324" s="96"/>
      <c r="IB324" s="96"/>
      <c r="IC324" s="96"/>
      <c r="ID324" s="96"/>
      <c r="IE324" s="96"/>
      <c r="IF324" s="96"/>
      <c r="IG324" s="96"/>
      <c r="IH324" s="96"/>
      <c r="II324" s="96"/>
      <c r="IJ324" s="96"/>
      <c r="IK324" s="96"/>
      <c r="IL324" s="96"/>
      <c r="IM324" s="96"/>
      <c r="IN324" s="96"/>
      <c r="IO324" s="96"/>
      <c r="IP324" s="96"/>
      <c r="IQ324" s="96"/>
      <c r="IR324" s="96"/>
      <c r="IS324" s="96"/>
      <c r="IT324" s="96"/>
      <c r="IU324" s="96"/>
      <c r="IV324" s="96"/>
    </row>
    <row r="325" customFormat="false" ht="39.8" hidden="false" customHeight="true" outlineLevel="0" collapsed="false">
      <c r="A325" s="33" t="s">
        <v>433</v>
      </c>
      <c r="B325" s="33"/>
      <c r="C325" s="34"/>
      <c r="D325" s="35"/>
      <c r="E325" s="35"/>
      <c r="F325" s="36" t="n">
        <v>45002</v>
      </c>
      <c r="G325" s="24" t="s">
        <v>60</v>
      </c>
      <c r="H325" s="55" t="s">
        <v>434</v>
      </c>
      <c r="I325" s="41"/>
      <c r="J325" s="42"/>
      <c r="K325" s="55" t="s">
        <v>435</v>
      </c>
      <c r="L325" s="41"/>
      <c r="M325" s="42"/>
      <c r="N325" s="37" t="n">
        <v>0.04438</v>
      </c>
      <c r="O325" s="38" t="s">
        <v>39</v>
      </c>
      <c r="P325" s="39" t="n">
        <v>0.02995</v>
      </c>
      <c r="Q325" s="55" t="s">
        <v>436</v>
      </c>
      <c r="R325" s="41"/>
      <c r="S325" s="42"/>
      <c r="T325" s="40" t="n">
        <v>0.6083</v>
      </c>
      <c r="U325" s="41" t="s">
        <v>39</v>
      </c>
      <c r="V325" s="42" t="n">
        <v>0.6649</v>
      </c>
      <c r="W325" s="37" t="n">
        <v>0.090855</v>
      </c>
      <c r="X325" s="100" t="s">
        <v>39</v>
      </c>
      <c r="Y325" s="39" t="n">
        <v>0.04809</v>
      </c>
      <c r="Z325" s="55" t="s">
        <v>437</v>
      </c>
      <c r="AA325" s="56"/>
      <c r="AB325" s="42"/>
      <c r="AC325" s="43"/>
      <c r="AD325" s="43"/>
      <c r="AE325" s="43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96"/>
      <c r="EZ325" s="96"/>
      <c r="FA325" s="96"/>
      <c r="FB325" s="96"/>
      <c r="FC325" s="96"/>
      <c r="FD325" s="96"/>
      <c r="FE325" s="96"/>
      <c r="FF325" s="96"/>
      <c r="FG325" s="96"/>
      <c r="FH325" s="96"/>
      <c r="FI325" s="96"/>
      <c r="FJ325" s="96"/>
      <c r="FK325" s="96"/>
      <c r="FL325" s="96"/>
      <c r="FM325" s="96"/>
      <c r="FN325" s="96"/>
      <c r="FO325" s="96"/>
      <c r="FP325" s="96"/>
      <c r="FQ325" s="96"/>
      <c r="FR325" s="96"/>
      <c r="FS325" s="96"/>
      <c r="FT325" s="96"/>
      <c r="FU325" s="96"/>
      <c r="FV325" s="96"/>
      <c r="FW325" s="96"/>
      <c r="FX325" s="96"/>
      <c r="FY325" s="96"/>
      <c r="FZ325" s="96"/>
      <c r="GA325" s="96"/>
      <c r="GB325" s="96"/>
      <c r="GC325" s="96"/>
      <c r="GD325" s="96"/>
      <c r="GE325" s="96"/>
      <c r="GF325" s="96"/>
      <c r="GG325" s="96"/>
      <c r="GH325" s="96"/>
      <c r="GI325" s="96"/>
      <c r="GJ325" s="96"/>
      <c r="GK325" s="96"/>
      <c r="GL325" s="96"/>
      <c r="GM325" s="96"/>
      <c r="GN325" s="96"/>
      <c r="GO325" s="96"/>
      <c r="GP325" s="96"/>
      <c r="GQ325" s="96"/>
      <c r="GR325" s="96"/>
      <c r="GS325" s="96"/>
      <c r="GT325" s="96"/>
      <c r="GU325" s="96"/>
      <c r="GV325" s="96"/>
      <c r="GW325" s="96"/>
      <c r="GX325" s="96"/>
      <c r="GY325" s="96"/>
      <c r="GZ325" s="96"/>
      <c r="HA325" s="96"/>
      <c r="HB325" s="96"/>
      <c r="HC325" s="96"/>
      <c r="HD325" s="96"/>
      <c r="HE325" s="96"/>
      <c r="HF325" s="96"/>
      <c r="HG325" s="96"/>
      <c r="HH325" s="96"/>
      <c r="HI325" s="96"/>
      <c r="HJ325" s="96"/>
      <c r="HK325" s="96"/>
      <c r="HL325" s="96"/>
      <c r="HM325" s="96"/>
      <c r="HN325" s="96"/>
      <c r="HO325" s="96"/>
      <c r="HP325" s="96"/>
      <c r="HQ325" s="96"/>
      <c r="HR325" s="96"/>
      <c r="HS325" s="96"/>
      <c r="HT325" s="96"/>
      <c r="HU325" s="96"/>
      <c r="HV325" s="96"/>
      <c r="HW325" s="96"/>
      <c r="HX325" s="96"/>
      <c r="HY325" s="96"/>
      <c r="HZ325" s="96"/>
      <c r="IA325" s="96"/>
      <c r="IB325" s="96"/>
      <c r="IC325" s="96"/>
      <c r="ID325" s="96"/>
      <c r="IE325" s="96"/>
      <c r="IF325" s="96"/>
      <c r="IG325" s="96"/>
      <c r="IH325" s="96"/>
      <c r="II325" s="96"/>
      <c r="IJ325" s="96"/>
      <c r="IK325" s="96"/>
      <c r="IL325" s="96"/>
      <c r="IM325" s="96"/>
      <c r="IN325" s="96"/>
      <c r="IO325" s="96"/>
      <c r="IP325" s="96"/>
      <c r="IQ325" s="96"/>
      <c r="IR325" s="96"/>
      <c r="IS325" s="96"/>
      <c r="IT325" s="96"/>
      <c r="IU325" s="96"/>
      <c r="IV325" s="96"/>
    </row>
    <row r="326" customFormat="false" ht="33.15" hidden="false" customHeight="true" outlineLevel="0" collapsed="false">
      <c r="A326" s="33"/>
      <c r="B326" s="33"/>
      <c r="C326" s="33"/>
      <c r="D326" s="33"/>
      <c r="E326" s="33"/>
      <c r="F326" s="36"/>
      <c r="G326" s="24" t="s">
        <v>64</v>
      </c>
      <c r="H326" s="101" t="str">
        <f aca="false">"&lt;"&amp;ROUND(RIGHT(H325,LEN(H325)-1)*81/1,2)&amp;" ppt"</f>
        <v>&lt;1.62 ppt</v>
      </c>
      <c r="I326" s="41"/>
      <c r="J326" s="102"/>
      <c r="K326" s="101" t="str">
        <f aca="false">"&lt;"&amp;ROUND(RIGHT(K325,LEN(K325)-1)*81/1,2)&amp;" ppt"</f>
        <v>&lt;125.55 ppt</v>
      </c>
      <c r="L326" s="41"/>
      <c r="M326" s="102"/>
      <c r="N326" s="101" t="str">
        <f aca="false">ROUND(N325*1760/1,2)&amp;" ppt"</f>
        <v>78.11 ppt</v>
      </c>
      <c r="O326" s="41" t="s">
        <v>39</v>
      </c>
      <c r="P326" s="102" t="str">
        <f aca="false">ROUND(P325*1760/1,2)&amp;" ppt"</f>
        <v>52.71 ppt</v>
      </c>
      <c r="Q326" s="101" t="str">
        <f aca="false">"&lt;"&amp;ROUND(RIGHT(Q325,LEN(Q325)-1)*246/1,2)&amp;" ppt"</f>
        <v>&lt;20.66 ppt</v>
      </c>
      <c r="R326" s="41"/>
      <c r="S326" s="46"/>
      <c r="T326" s="101" t="str">
        <f aca="false">ROUND(T325*32300/1000,2)&amp;" ppb"</f>
        <v>19.65 ppb</v>
      </c>
      <c r="U326" s="41" t="s">
        <v>39</v>
      </c>
      <c r="V326" s="102" t="str">
        <f aca="false">ROUND(V325*32300/1000,2)&amp;" ppb"</f>
        <v>21.48 ppb</v>
      </c>
      <c r="W326" s="45"/>
      <c r="X326" s="41"/>
      <c r="Y326" s="46"/>
      <c r="Z326" s="45"/>
      <c r="AA326" s="41"/>
      <c r="AB326" s="46"/>
      <c r="AC326" s="47"/>
      <c r="AD326" s="41"/>
      <c r="AE326" s="48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96"/>
      <c r="EZ326" s="96"/>
      <c r="FA326" s="96"/>
      <c r="FB326" s="96"/>
      <c r="FC326" s="96"/>
      <c r="FD326" s="96"/>
      <c r="FE326" s="96"/>
      <c r="FF326" s="96"/>
      <c r="FG326" s="96"/>
      <c r="FH326" s="96"/>
      <c r="FI326" s="96"/>
      <c r="FJ326" s="96"/>
      <c r="FK326" s="96"/>
      <c r="FL326" s="96"/>
      <c r="FM326" s="96"/>
      <c r="FN326" s="96"/>
      <c r="FO326" s="96"/>
      <c r="FP326" s="96"/>
      <c r="FQ326" s="96"/>
      <c r="FR326" s="96"/>
      <c r="FS326" s="96"/>
      <c r="FT326" s="96"/>
      <c r="FU326" s="96"/>
      <c r="FV326" s="96"/>
      <c r="FW326" s="96"/>
      <c r="FX326" s="96"/>
      <c r="FY326" s="96"/>
      <c r="FZ326" s="96"/>
      <c r="GA326" s="96"/>
      <c r="GB326" s="96"/>
      <c r="GC326" s="96"/>
      <c r="GD326" s="96"/>
      <c r="GE326" s="96"/>
      <c r="GF326" s="96"/>
      <c r="GG326" s="96"/>
      <c r="GH326" s="96"/>
      <c r="GI326" s="96"/>
      <c r="GJ326" s="96"/>
      <c r="GK326" s="96"/>
      <c r="GL326" s="96"/>
      <c r="GM326" s="96"/>
      <c r="GN326" s="96"/>
      <c r="GO326" s="96"/>
      <c r="GP326" s="96"/>
      <c r="GQ326" s="96"/>
      <c r="GR326" s="96"/>
      <c r="GS326" s="96"/>
      <c r="GT326" s="96"/>
      <c r="GU326" s="96"/>
      <c r="GV326" s="96"/>
      <c r="GW326" s="96"/>
      <c r="GX326" s="96"/>
      <c r="GY326" s="96"/>
      <c r="GZ326" s="96"/>
      <c r="HA326" s="96"/>
      <c r="HB326" s="96"/>
      <c r="HC326" s="96"/>
      <c r="HD326" s="96"/>
      <c r="HE326" s="96"/>
      <c r="HF326" s="96"/>
      <c r="HG326" s="96"/>
      <c r="HH326" s="96"/>
      <c r="HI326" s="96"/>
      <c r="HJ326" s="96"/>
      <c r="HK326" s="96"/>
      <c r="HL326" s="96"/>
      <c r="HM326" s="96"/>
      <c r="HN326" s="96"/>
      <c r="HO326" s="96"/>
      <c r="HP326" s="96"/>
      <c r="HQ326" s="96"/>
      <c r="HR326" s="96"/>
      <c r="HS326" s="96"/>
      <c r="HT326" s="96"/>
      <c r="HU326" s="96"/>
      <c r="HV326" s="96"/>
      <c r="HW326" s="96"/>
      <c r="HX326" s="96"/>
      <c r="HY326" s="96"/>
      <c r="HZ326" s="96"/>
      <c r="IA326" s="96"/>
      <c r="IB326" s="96"/>
      <c r="IC326" s="96"/>
      <c r="ID326" s="96"/>
      <c r="IE326" s="96"/>
      <c r="IF326" s="96"/>
      <c r="IG326" s="96"/>
      <c r="IH326" s="96"/>
      <c r="II326" s="96"/>
      <c r="IJ326" s="96"/>
      <c r="IK326" s="96"/>
      <c r="IL326" s="96"/>
      <c r="IM326" s="96"/>
      <c r="IN326" s="96"/>
      <c r="IO326" s="96"/>
      <c r="IP326" s="96"/>
      <c r="IQ326" s="96"/>
      <c r="IR326" s="96"/>
      <c r="IS326" s="96"/>
      <c r="IT326" s="96"/>
      <c r="IU326" s="96"/>
      <c r="IV326" s="96"/>
    </row>
    <row r="327" customFormat="false" ht="34.3" hidden="false" customHeight="true" outlineLevel="0" collapsed="false">
      <c r="A327" s="33"/>
      <c r="B327" s="33"/>
      <c r="C327" s="49"/>
      <c r="D327" s="33"/>
      <c r="E327" s="33"/>
      <c r="F327" s="36"/>
      <c r="G327" s="24" t="s">
        <v>28</v>
      </c>
      <c r="H327" s="50" t="s">
        <v>40</v>
      </c>
      <c r="I327" s="50"/>
      <c r="J327" s="50"/>
      <c r="K327" s="25"/>
      <c r="L327" s="26" t="s">
        <v>41</v>
      </c>
      <c r="M327" s="27"/>
      <c r="N327" s="51"/>
      <c r="O327" s="26" t="s">
        <v>42</v>
      </c>
      <c r="P327" s="52"/>
      <c r="Q327" s="51"/>
      <c r="R327" s="26" t="s">
        <v>43</v>
      </c>
      <c r="S327" s="52"/>
      <c r="T327" s="50" t="s">
        <v>438</v>
      </c>
      <c r="U327" s="50"/>
      <c r="V327" s="50"/>
      <c r="W327" s="28"/>
      <c r="X327" s="26" t="s">
        <v>439</v>
      </c>
      <c r="Y327" s="53"/>
      <c r="Z327" s="28"/>
      <c r="AA327" s="26"/>
      <c r="AB327" s="53"/>
      <c r="AC327" s="25"/>
      <c r="AD327" s="26"/>
      <c r="AE327" s="27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  <c r="FF327" s="96"/>
      <c r="FG327" s="96"/>
      <c r="FH327" s="96"/>
      <c r="FI327" s="96"/>
      <c r="FJ327" s="96"/>
      <c r="FK327" s="96"/>
      <c r="FL327" s="96"/>
      <c r="FM327" s="96"/>
      <c r="FN327" s="96"/>
      <c r="FO327" s="96"/>
      <c r="FP327" s="96"/>
      <c r="FQ327" s="96"/>
      <c r="FR327" s="96"/>
      <c r="FS327" s="96"/>
      <c r="FT327" s="96"/>
      <c r="FU327" s="96"/>
      <c r="FV327" s="96"/>
      <c r="FW327" s="96"/>
      <c r="FX327" s="96"/>
      <c r="FY327" s="96"/>
      <c r="FZ327" s="96"/>
      <c r="GA327" s="96"/>
      <c r="GB327" s="96"/>
      <c r="GC327" s="96"/>
      <c r="GD327" s="96"/>
      <c r="GE327" s="96"/>
      <c r="GF327" s="96"/>
      <c r="GG327" s="96"/>
      <c r="GH327" s="96"/>
      <c r="GI327" s="96"/>
      <c r="GJ327" s="96"/>
      <c r="GK327" s="96"/>
      <c r="GL327" s="96"/>
      <c r="GM327" s="96"/>
      <c r="GN327" s="96"/>
      <c r="GO327" s="96"/>
      <c r="GP327" s="96"/>
      <c r="GQ327" s="96"/>
      <c r="GR327" s="96"/>
      <c r="GS327" s="96"/>
      <c r="GT327" s="96"/>
      <c r="GU327" s="96"/>
      <c r="GV327" s="96"/>
      <c r="GW327" s="96"/>
      <c r="GX327" s="96"/>
      <c r="GY327" s="96"/>
      <c r="GZ327" s="96"/>
      <c r="HA327" s="96"/>
      <c r="HB327" s="96"/>
      <c r="HC327" s="96"/>
      <c r="HD327" s="96"/>
      <c r="HE327" s="96"/>
      <c r="HF327" s="96"/>
      <c r="HG327" s="96"/>
      <c r="HH327" s="96"/>
      <c r="HI327" s="96"/>
      <c r="HJ327" s="96"/>
      <c r="HK327" s="96"/>
      <c r="HL327" s="96"/>
      <c r="HM327" s="96"/>
      <c r="HN327" s="96"/>
      <c r="HO327" s="96"/>
      <c r="HP327" s="96"/>
      <c r="HQ327" s="96"/>
      <c r="HR327" s="96"/>
      <c r="HS327" s="96"/>
      <c r="HT327" s="96"/>
      <c r="HU327" s="96"/>
      <c r="HV327" s="96"/>
      <c r="HW327" s="96"/>
      <c r="HX327" s="96"/>
      <c r="HY327" s="96"/>
      <c r="HZ327" s="96"/>
      <c r="IA327" s="96"/>
      <c r="IB327" s="96"/>
      <c r="IC327" s="96"/>
      <c r="ID327" s="96"/>
      <c r="IE327" s="96"/>
      <c r="IF327" s="96"/>
      <c r="IG327" s="96"/>
      <c r="IH327" s="96"/>
      <c r="II327" s="96"/>
      <c r="IJ327" s="96"/>
      <c r="IK327" s="96"/>
      <c r="IL327" s="96"/>
      <c r="IM327" s="96"/>
      <c r="IN327" s="96"/>
      <c r="IO327" s="96"/>
      <c r="IP327" s="96"/>
      <c r="IQ327" s="96"/>
      <c r="IR327" s="96"/>
      <c r="IS327" s="96"/>
      <c r="IT327" s="96"/>
      <c r="IU327" s="96"/>
      <c r="IV327" s="96"/>
    </row>
    <row r="328" customFormat="false" ht="34.3" hidden="false" customHeight="true" outlineLevel="0" collapsed="false">
      <c r="A328" s="33"/>
      <c r="B328" s="33"/>
      <c r="C328" s="49"/>
      <c r="D328" s="33"/>
      <c r="E328" s="33"/>
      <c r="F328" s="36"/>
      <c r="G328" s="24" t="s">
        <v>60</v>
      </c>
      <c r="H328" s="150" t="s">
        <v>440</v>
      </c>
      <c r="I328" s="107"/>
      <c r="J328" s="142"/>
      <c r="K328" s="55" t="s">
        <v>61</v>
      </c>
      <c r="L328" s="56"/>
      <c r="M328" s="42"/>
      <c r="N328" s="37" t="n">
        <v>0.040452</v>
      </c>
      <c r="O328" s="38" t="s">
        <v>39</v>
      </c>
      <c r="P328" s="39" t="n">
        <v>0.03631</v>
      </c>
      <c r="Q328" s="40" t="n">
        <v>0.1153</v>
      </c>
      <c r="R328" s="100" t="s">
        <v>39</v>
      </c>
      <c r="S328" s="42" t="n">
        <v>0.153</v>
      </c>
      <c r="T328" s="151" t="n">
        <v>0.0916</v>
      </c>
      <c r="U328" s="152" t="s">
        <v>39</v>
      </c>
      <c r="V328" s="153" t="n">
        <v>0.05022</v>
      </c>
      <c r="W328" s="40" t="n">
        <v>0.54068</v>
      </c>
      <c r="X328" s="100" t="s">
        <v>39</v>
      </c>
      <c r="Y328" s="42" t="n">
        <v>0.09041</v>
      </c>
      <c r="Z328" s="45"/>
      <c r="AA328" s="41"/>
      <c r="AB328" s="46"/>
      <c r="AC328" s="47"/>
      <c r="AD328" s="41"/>
      <c r="AE328" s="48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96"/>
      <c r="EZ328" s="96"/>
      <c r="FA328" s="96"/>
      <c r="FB328" s="96"/>
      <c r="FC328" s="96"/>
      <c r="FD328" s="96"/>
      <c r="FE328" s="96"/>
      <c r="FF328" s="96"/>
      <c r="FG328" s="96"/>
      <c r="FH328" s="96"/>
      <c r="FI328" s="96"/>
      <c r="FJ328" s="96"/>
      <c r="FK328" s="96"/>
      <c r="FL328" s="96"/>
      <c r="FM328" s="96"/>
      <c r="FN328" s="96"/>
      <c r="FO328" s="96"/>
      <c r="FP328" s="96"/>
      <c r="FQ328" s="96"/>
      <c r="FR328" s="96"/>
      <c r="FS328" s="96"/>
      <c r="FT328" s="96"/>
      <c r="FU328" s="96"/>
      <c r="FV328" s="96"/>
      <c r="FW328" s="96"/>
      <c r="FX328" s="96"/>
      <c r="FY328" s="96"/>
      <c r="FZ328" s="96"/>
      <c r="GA328" s="96"/>
      <c r="GB328" s="96"/>
      <c r="GC328" s="96"/>
      <c r="GD328" s="96"/>
      <c r="GE328" s="96"/>
      <c r="GF328" s="96"/>
      <c r="GG328" s="96"/>
      <c r="GH328" s="96"/>
      <c r="GI328" s="96"/>
      <c r="GJ328" s="96"/>
      <c r="GK328" s="96"/>
      <c r="GL328" s="96"/>
      <c r="GM328" s="96"/>
      <c r="GN328" s="96"/>
      <c r="GO328" s="96"/>
      <c r="GP328" s="96"/>
      <c r="GQ328" s="96"/>
      <c r="GR328" s="96"/>
      <c r="GS328" s="96"/>
      <c r="GT328" s="96"/>
      <c r="GU328" s="96"/>
      <c r="GV328" s="96"/>
      <c r="GW328" s="96"/>
      <c r="GX328" s="96"/>
      <c r="GY328" s="96"/>
      <c r="GZ328" s="96"/>
      <c r="HA328" s="96"/>
      <c r="HB328" s="96"/>
      <c r="HC328" s="96"/>
      <c r="HD328" s="96"/>
      <c r="HE328" s="96"/>
      <c r="HF328" s="96"/>
      <c r="HG328" s="96"/>
      <c r="HH328" s="96"/>
      <c r="HI328" s="96"/>
      <c r="HJ328" s="96"/>
      <c r="HK328" s="96"/>
      <c r="HL328" s="96"/>
      <c r="HM328" s="96"/>
      <c r="HN328" s="96"/>
      <c r="HO328" s="96"/>
      <c r="HP328" s="96"/>
      <c r="HQ328" s="96"/>
      <c r="HR328" s="96"/>
      <c r="HS328" s="96"/>
      <c r="HT328" s="96"/>
      <c r="HU328" s="96"/>
      <c r="HV328" s="96"/>
      <c r="HW328" s="96"/>
      <c r="HX328" s="96"/>
      <c r="HY328" s="96"/>
      <c r="HZ328" s="96"/>
      <c r="IA328" s="96"/>
      <c r="IB328" s="96"/>
      <c r="IC328" s="96"/>
      <c r="ID328" s="96"/>
      <c r="IE328" s="96"/>
      <c r="IF328" s="96"/>
      <c r="IG328" s="96"/>
      <c r="IH328" s="96"/>
      <c r="II328" s="96"/>
      <c r="IJ328" s="96"/>
      <c r="IK328" s="96"/>
      <c r="IL328" s="96"/>
      <c r="IM328" s="96"/>
      <c r="IN328" s="96"/>
      <c r="IO328" s="96"/>
      <c r="IP328" s="96"/>
      <c r="IQ328" s="96"/>
      <c r="IR328" s="96"/>
      <c r="IS328" s="96"/>
      <c r="IT328" s="96"/>
      <c r="IU328" s="96"/>
      <c r="IV328" s="96"/>
    </row>
    <row r="329" customFormat="false" ht="34.3" hidden="false" customHeight="true" outlineLevel="0" collapsed="false">
      <c r="A329" s="57"/>
      <c r="B329" s="57"/>
      <c r="C329" s="58"/>
      <c r="D329" s="57"/>
      <c r="E329" s="57"/>
      <c r="F329" s="59"/>
      <c r="G329" s="24" t="s">
        <v>64</v>
      </c>
      <c r="H329" s="101" t="str">
        <f aca="false">"&lt;"&amp;ROUND(RIGHT(H328,LEN(H328)-1)*81/1000,2)&amp;" ppb"</f>
        <v>&lt;3.5 ppb</v>
      </c>
      <c r="I329" s="41"/>
      <c r="J329" s="102"/>
      <c r="K329" s="60"/>
      <c r="L329" s="56"/>
      <c r="M329" s="61"/>
      <c r="N329" s="37"/>
      <c r="O329" s="41"/>
      <c r="P329" s="39"/>
      <c r="Q329" s="101" t="str">
        <f aca="false">ROUND(Q328*246/1,2)&amp;" ppt"</f>
        <v>28.36 ppt</v>
      </c>
      <c r="R329" s="41" t="s">
        <v>39</v>
      </c>
      <c r="S329" s="102" t="str">
        <f aca="false">ROUND(S328*246/1,2)&amp;" ppt"</f>
        <v>37.64 ppt</v>
      </c>
      <c r="T329" s="101"/>
      <c r="U329" s="41"/>
      <c r="V329" s="102"/>
      <c r="W329" s="45"/>
      <c r="X329" s="41"/>
      <c r="Y329" s="46"/>
      <c r="Z329" s="45"/>
      <c r="AA329" s="41"/>
      <c r="AB329" s="46"/>
      <c r="AC329" s="47"/>
      <c r="AD329" s="41"/>
      <c r="AE329" s="48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96"/>
      <c r="EZ329" s="96"/>
      <c r="FA329" s="96"/>
      <c r="FB329" s="96"/>
      <c r="FC329" s="96"/>
      <c r="FD329" s="96"/>
      <c r="FE329" s="96"/>
      <c r="FF329" s="96"/>
      <c r="FG329" s="96"/>
      <c r="FH329" s="96"/>
      <c r="FI329" s="96"/>
      <c r="FJ329" s="96"/>
      <c r="FK329" s="96"/>
      <c r="FL329" s="96"/>
      <c r="FM329" s="96"/>
      <c r="FN329" s="96"/>
      <c r="FO329" s="96"/>
      <c r="FP329" s="96"/>
      <c r="FQ329" s="96"/>
      <c r="FR329" s="96"/>
      <c r="FS329" s="96"/>
      <c r="FT329" s="96"/>
      <c r="FU329" s="96"/>
      <c r="FV329" s="96"/>
      <c r="FW329" s="96"/>
      <c r="FX329" s="96"/>
      <c r="FY329" s="96"/>
      <c r="FZ329" s="96"/>
      <c r="GA329" s="96"/>
      <c r="GB329" s="96"/>
      <c r="GC329" s="96"/>
      <c r="GD329" s="96"/>
      <c r="GE329" s="96"/>
      <c r="GF329" s="96"/>
      <c r="GG329" s="96"/>
      <c r="GH329" s="96"/>
      <c r="GI329" s="96"/>
      <c r="GJ329" s="96"/>
      <c r="GK329" s="96"/>
      <c r="GL329" s="96"/>
      <c r="GM329" s="96"/>
      <c r="GN329" s="96"/>
      <c r="GO329" s="96"/>
      <c r="GP329" s="96"/>
      <c r="GQ329" s="96"/>
      <c r="GR329" s="96"/>
      <c r="GS329" s="96"/>
      <c r="GT329" s="96"/>
      <c r="GU329" s="96"/>
      <c r="GV329" s="96"/>
      <c r="GW329" s="96"/>
      <c r="GX329" s="96"/>
      <c r="GY329" s="96"/>
      <c r="GZ329" s="96"/>
      <c r="HA329" s="96"/>
      <c r="HB329" s="96"/>
      <c r="HC329" s="96"/>
      <c r="HD329" s="96"/>
      <c r="HE329" s="96"/>
      <c r="HF329" s="96"/>
      <c r="HG329" s="96"/>
      <c r="HH329" s="96"/>
      <c r="HI329" s="96"/>
      <c r="HJ329" s="96"/>
      <c r="HK329" s="96"/>
      <c r="HL329" s="96"/>
      <c r="HM329" s="96"/>
      <c r="HN329" s="96"/>
      <c r="HO329" s="96"/>
      <c r="HP329" s="96"/>
      <c r="HQ329" s="96"/>
      <c r="HR329" s="96"/>
      <c r="HS329" s="96"/>
      <c r="HT329" s="96"/>
      <c r="HU329" s="96"/>
      <c r="HV329" s="96"/>
      <c r="HW329" s="96"/>
      <c r="HX329" s="96"/>
      <c r="HY329" s="96"/>
      <c r="HZ329" s="96"/>
      <c r="IA329" s="96"/>
      <c r="IB329" s="96"/>
      <c r="IC329" s="96"/>
      <c r="ID329" s="96"/>
      <c r="IE329" s="96"/>
      <c r="IF329" s="96"/>
      <c r="IG329" s="96"/>
      <c r="IH329" s="96"/>
      <c r="II329" s="96"/>
      <c r="IJ329" s="96"/>
      <c r="IK329" s="96"/>
      <c r="IL329" s="96"/>
      <c r="IM329" s="96"/>
      <c r="IN329" s="96"/>
      <c r="IO329" s="96"/>
      <c r="IP329" s="96"/>
      <c r="IQ329" s="96"/>
      <c r="IR329" s="96"/>
      <c r="IS329" s="96"/>
      <c r="IT329" s="96"/>
      <c r="IU329" s="96"/>
      <c r="IV329" s="96"/>
    </row>
    <row r="330" customFormat="false" ht="42.4" hidden="false" customHeight="true" outlineLevel="0" collapsed="false">
      <c r="A330" s="109" t="s">
        <v>441</v>
      </c>
      <c r="B330" s="62"/>
      <c r="C330" s="110" t="s">
        <v>442</v>
      </c>
      <c r="D330" s="63" t="n">
        <v>10.811</v>
      </c>
      <c r="E330" s="64" t="s">
        <v>443</v>
      </c>
      <c r="F330" s="65" t="n">
        <v>45002</v>
      </c>
      <c r="G330" s="66" t="s">
        <v>28</v>
      </c>
      <c r="H330" s="25"/>
      <c r="I330" s="26" t="s">
        <v>29</v>
      </c>
      <c r="J330" s="27"/>
      <c r="K330" s="25"/>
      <c r="L330" s="26" t="s">
        <v>30</v>
      </c>
      <c r="M330" s="27"/>
      <c r="N330" s="25"/>
      <c r="O330" s="26" t="s">
        <v>31</v>
      </c>
      <c r="P330" s="27"/>
      <c r="Q330" s="25"/>
      <c r="R330" s="26" t="s">
        <v>32</v>
      </c>
      <c r="S330" s="27"/>
      <c r="T330" s="28"/>
      <c r="U330" s="26" t="s">
        <v>33</v>
      </c>
      <c r="V330" s="27"/>
      <c r="W330" s="25"/>
      <c r="X330" s="26" t="s">
        <v>34</v>
      </c>
      <c r="Y330" s="27"/>
      <c r="Z330" s="25"/>
      <c r="AA330" s="26" t="s">
        <v>35</v>
      </c>
      <c r="AB330" s="27"/>
      <c r="AC330" s="32" t="s">
        <v>36</v>
      </c>
      <c r="AD330" s="32"/>
      <c r="AE330" s="32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Y330" s="96"/>
      <c r="DZ330" s="96"/>
      <c r="EA330" s="96"/>
      <c r="EB330" s="96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96"/>
      <c r="EZ330" s="96"/>
      <c r="FA330" s="96"/>
      <c r="FB330" s="96"/>
      <c r="FC330" s="96"/>
      <c r="FD330" s="96"/>
      <c r="FE330" s="96"/>
      <c r="FF330" s="96"/>
      <c r="FG330" s="96"/>
      <c r="FH330" s="96"/>
      <c r="FI330" s="96"/>
      <c r="FJ330" s="96"/>
      <c r="FK330" s="96"/>
      <c r="FL330" s="96"/>
      <c r="FM330" s="96"/>
      <c r="FN330" s="96"/>
      <c r="FO330" s="96"/>
      <c r="FP330" s="96"/>
      <c r="FQ330" s="96"/>
      <c r="FR330" s="96"/>
      <c r="FS330" s="96"/>
      <c r="FT330" s="96"/>
      <c r="FU330" s="96"/>
      <c r="FV330" s="96"/>
      <c r="FW330" s="96"/>
      <c r="FX330" s="96"/>
      <c r="FY330" s="96"/>
      <c r="FZ330" s="96"/>
      <c r="GA330" s="96"/>
      <c r="GB330" s="96"/>
      <c r="GC330" s="96"/>
      <c r="GD330" s="96"/>
      <c r="GE330" s="96"/>
      <c r="GF330" s="96"/>
      <c r="GG330" s="96"/>
      <c r="GH330" s="96"/>
      <c r="GI330" s="96"/>
      <c r="GJ330" s="96"/>
      <c r="GK330" s="96"/>
      <c r="GL330" s="96"/>
      <c r="GM330" s="96"/>
      <c r="GN330" s="96"/>
      <c r="GO330" s="96"/>
      <c r="GP330" s="96"/>
      <c r="GQ330" s="96"/>
      <c r="GR330" s="96"/>
      <c r="GS330" s="96"/>
      <c r="GT330" s="96"/>
      <c r="GU330" s="96"/>
      <c r="GV330" s="96"/>
      <c r="GW330" s="96"/>
      <c r="GX330" s="96"/>
      <c r="GY330" s="96"/>
      <c r="GZ330" s="96"/>
      <c r="HA330" s="96"/>
      <c r="HB330" s="96"/>
      <c r="HC330" s="96"/>
      <c r="HD330" s="96"/>
      <c r="HE330" s="96"/>
      <c r="HF330" s="96"/>
      <c r="HG330" s="96"/>
      <c r="HH330" s="96"/>
      <c r="HI330" s="96"/>
      <c r="HJ330" s="96"/>
      <c r="HK330" s="96"/>
      <c r="HL330" s="96"/>
      <c r="HM330" s="96"/>
      <c r="HN330" s="96"/>
      <c r="HO330" s="96"/>
      <c r="HP330" s="96"/>
      <c r="HQ330" s="96"/>
      <c r="HR330" s="96"/>
      <c r="HS330" s="96"/>
      <c r="HT330" s="96"/>
      <c r="HU330" s="96"/>
      <c r="HV330" s="96"/>
      <c r="HW330" s="96"/>
      <c r="HX330" s="96"/>
      <c r="HY330" s="96"/>
      <c r="HZ330" s="96"/>
      <c r="IA330" s="96"/>
      <c r="IB330" s="96"/>
      <c r="IC330" s="96"/>
      <c r="ID330" s="96"/>
      <c r="IE330" s="96"/>
      <c r="IF330" s="96"/>
      <c r="IG330" s="96"/>
      <c r="IH330" s="96"/>
      <c r="II330" s="96"/>
      <c r="IJ330" s="96"/>
      <c r="IK330" s="96"/>
      <c r="IL330" s="96"/>
      <c r="IM330" s="96"/>
      <c r="IN330" s="96"/>
      <c r="IO330" s="96"/>
      <c r="IP330" s="96"/>
      <c r="IQ330" s="96"/>
      <c r="IR330" s="96"/>
      <c r="IS330" s="96"/>
      <c r="IT330" s="96"/>
      <c r="IU330" s="96"/>
      <c r="IV330" s="96"/>
    </row>
    <row r="331" customFormat="false" ht="39.8" hidden="false" customHeight="true" outlineLevel="0" collapsed="false">
      <c r="A331" s="67" t="s">
        <v>444</v>
      </c>
      <c r="B331" s="67"/>
      <c r="C331" s="68"/>
      <c r="D331" s="69"/>
      <c r="E331" s="69"/>
      <c r="F331" s="70" t="n">
        <v>45013</v>
      </c>
      <c r="G331" s="66" t="s">
        <v>60</v>
      </c>
      <c r="H331" s="86" t="s">
        <v>445</v>
      </c>
      <c r="I331" s="75"/>
      <c r="J331" s="76"/>
      <c r="K331" s="86" t="s">
        <v>303</v>
      </c>
      <c r="L331" s="75"/>
      <c r="M331" s="76"/>
      <c r="N331" s="86" t="s">
        <v>446</v>
      </c>
      <c r="O331" s="77"/>
      <c r="P331" s="76"/>
      <c r="Q331" s="71" t="n">
        <v>0.1305</v>
      </c>
      <c r="R331" s="72" t="s">
        <v>39</v>
      </c>
      <c r="S331" s="73" t="n">
        <v>0.09258</v>
      </c>
      <c r="T331" s="74" t="n">
        <v>0.87878</v>
      </c>
      <c r="U331" s="75" t="s">
        <v>39</v>
      </c>
      <c r="V331" s="76" t="n">
        <v>0.5332</v>
      </c>
      <c r="W331" s="71" t="n">
        <v>0.050796</v>
      </c>
      <c r="X331" s="72" t="s">
        <v>39</v>
      </c>
      <c r="Y331" s="73" t="n">
        <v>0.03574</v>
      </c>
      <c r="Z331" s="86" t="s">
        <v>447</v>
      </c>
      <c r="AA331" s="77"/>
      <c r="AB331" s="76"/>
      <c r="AC331" s="79"/>
      <c r="AD331" s="79"/>
      <c r="AE331" s="79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6"/>
      <c r="FU331" s="96"/>
      <c r="FV331" s="96"/>
      <c r="FW331" s="96"/>
      <c r="FX331" s="96"/>
      <c r="FY331" s="96"/>
      <c r="FZ331" s="96"/>
      <c r="GA331" s="96"/>
      <c r="GB331" s="96"/>
      <c r="GC331" s="96"/>
      <c r="GD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  <c r="GQ331" s="96"/>
      <c r="GR331" s="96"/>
      <c r="GS331" s="96"/>
      <c r="GT331" s="96"/>
      <c r="GU331" s="96"/>
      <c r="GV331" s="96"/>
      <c r="GW331" s="96"/>
      <c r="GX331" s="96"/>
      <c r="GY331" s="96"/>
      <c r="GZ331" s="96"/>
      <c r="HA331" s="96"/>
      <c r="HB331" s="96"/>
      <c r="HC331" s="96"/>
      <c r="HD331" s="96"/>
      <c r="HE331" s="96"/>
      <c r="HF331" s="96"/>
      <c r="HG331" s="96"/>
      <c r="HH331" s="96"/>
      <c r="HI331" s="96"/>
      <c r="HJ331" s="96"/>
      <c r="HK331" s="96"/>
      <c r="HL331" s="96"/>
      <c r="HM331" s="96"/>
      <c r="HN331" s="96"/>
      <c r="HO331" s="96"/>
      <c r="HP331" s="96"/>
      <c r="HQ331" s="96"/>
      <c r="HR331" s="96"/>
      <c r="HS331" s="96"/>
      <c r="HT331" s="96"/>
      <c r="HU331" s="96"/>
      <c r="HV331" s="96"/>
      <c r="HW331" s="96"/>
      <c r="HX331" s="96"/>
      <c r="HY331" s="96"/>
      <c r="HZ331" s="96"/>
      <c r="IA331" s="96"/>
      <c r="IB331" s="96"/>
      <c r="IC331" s="96"/>
      <c r="ID331" s="96"/>
      <c r="IE331" s="96"/>
      <c r="IF331" s="96"/>
      <c r="IG331" s="96"/>
      <c r="IH331" s="96"/>
      <c r="II331" s="96"/>
      <c r="IJ331" s="96"/>
      <c r="IK331" s="96"/>
      <c r="IL331" s="96"/>
      <c r="IM331" s="96"/>
      <c r="IN331" s="96"/>
      <c r="IO331" s="96"/>
      <c r="IP331" s="96"/>
      <c r="IQ331" s="96"/>
      <c r="IR331" s="96"/>
      <c r="IS331" s="96"/>
      <c r="IT331" s="96"/>
      <c r="IU331" s="96"/>
      <c r="IV331" s="96"/>
    </row>
    <row r="332" customFormat="false" ht="33.15" hidden="false" customHeight="true" outlineLevel="0" collapsed="false">
      <c r="A332" s="67"/>
      <c r="B332" s="67"/>
      <c r="C332" s="67"/>
      <c r="D332" s="67"/>
      <c r="E332" s="67"/>
      <c r="F332" s="70"/>
      <c r="G332" s="66" t="s">
        <v>64</v>
      </c>
      <c r="H332" s="111" t="str">
        <f aca="false">"&lt;"&amp;ROUND(RIGHT(H331,LEN(H331)-1)*81/1,2)&amp;" ppt"</f>
        <v>&lt;2.59 ppt</v>
      </c>
      <c r="I332" s="75"/>
      <c r="J332" s="112"/>
      <c r="K332" s="111" t="str">
        <f aca="false">"&lt;"&amp;ROUND(RIGHT(K331,LEN(K331)-1)*81/1,2)&amp;" ppt"</f>
        <v>&lt;245.43 ppt</v>
      </c>
      <c r="L332" s="75"/>
      <c r="M332" s="112"/>
      <c r="N332" s="111" t="str">
        <f aca="false">"&lt;"&amp;ROUND(RIGHT(N331,LEN(N331)-1)*1760/1,2)&amp;" ppt"</f>
        <v>&lt;102.08 ppt</v>
      </c>
      <c r="O332" s="75"/>
      <c r="P332" s="113" t="s">
        <v>71</v>
      </c>
      <c r="Q332" s="111" t="str">
        <f aca="false">ROUND(Q331*246/1,2)&amp;" ppt"</f>
        <v>32.1 ppt</v>
      </c>
      <c r="R332" s="75" t="s">
        <v>39</v>
      </c>
      <c r="S332" s="112" t="str">
        <f aca="false">ROUND(S331*246/12,0)&amp;" ppt"</f>
        <v>2 ppt</v>
      </c>
      <c r="T332" s="111" t="str">
        <f aca="false">ROUND(T331*32300/1000,2)&amp;" ppb"</f>
        <v>28.38 ppb</v>
      </c>
      <c r="U332" s="75" t="s">
        <v>39</v>
      </c>
      <c r="V332" s="112" t="str">
        <f aca="false">ROUND(V331*32300/1000,2)&amp;" ppb"</f>
        <v>17.22 ppb</v>
      </c>
      <c r="W332" s="81"/>
      <c r="X332" s="75"/>
      <c r="Y332" s="82"/>
      <c r="Z332" s="81"/>
      <c r="AA332" s="75"/>
      <c r="AB332" s="82"/>
      <c r="AC332" s="83"/>
      <c r="AD332" s="75"/>
      <c r="AE332" s="84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96"/>
      <c r="EZ332" s="96"/>
      <c r="FA332" s="96"/>
      <c r="FB332" s="96"/>
      <c r="FC332" s="96"/>
      <c r="FD332" s="96"/>
      <c r="FE332" s="96"/>
      <c r="FF332" s="96"/>
      <c r="FG332" s="96"/>
      <c r="FH332" s="96"/>
      <c r="FI332" s="96"/>
      <c r="FJ332" s="96"/>
      <c r="FK332" s="96"/>
      <c r="FL332" s="96"/>
      <c r="FM332" s="96"/>
      <c r="FN332" s="96"/>
      <c r="FO332" s="96"/>
      <c r="FP332" s="96"/>
      <c r="FQ332" s="96"/>
      <c r="FR332" s="96"/>
      <c r="FS332" s="96"/>
      <c r="FT332" s="96"/>
      <c r="FU332" s="96"/>
      <c r="FV332" s="96"/>
      <c r="FW332" s="96"/>
      <c r="FX332" s="96"/>
      <c r="FY332" s="96"/>
      <c r="FZ332" s="96"/>
      <c r="GA332" s="96"/>
      <c r="GB332" s="96"/>
      <c r="GC332" s="96"/>
      <c r="GD332" s="96"/>
      <c r="GE332" s="96"/>
      <c r="GF332" s="96"/>
      <c r="GG332" s="96"/>
      <c r="GH332" s="96"/>
      <c r="GI332" s="96"/>
      <c r="GJ332" s="96"/>
      <c r="GK332" s="96"/>
      <c r="GL332" s="96"/>
      <c r="GM332" s="96"/>
      <c r="GN332" s="96"/>
      <c r="GO332" s="96"/>
      <c r="GP332" s="96"/>
      <c r="GQ332" s="96"/>
      <c r="GR332" s="96"/>
      <c r="GS332" s="96"/>
      <c r="GT332" s="96"/>
      <c r="GU332" s="96"/>
      <c r="GV332" s="96"/>
      <c r="GW332" s="96"/>
      <c r="GX332" s="96"/>
      <c r="GY332" s="96"/>
      <c r="GZ332" s="96"/>
      <c r="HA332" s="96"/>
      <c r="HB332" s="96"/>
      <c r="HC332" s="96"/>
      <c r="HD332" s="96"/>
      <c r="HE332" s="96"/>
      <c r="HF332" s="96"/>
      <c r="HG332" s="96"/>
      <c r="HH332" s="96"/>
      <c r="HI332" s="96"/>
      <c r="HJ332" s="96"/>
      <c r="HK332" s="96"/>
      <c r="HL332" s="96"/>
      <c r="HM332" s="96"/>
      <c r="HN332" s="96"/>
      <c r="HO332" s="96"/>
      <c r="HP332" s="96"/>
      <c r="HQ332" s="96"/>
      <c r="HR332" s="96"/>
      <c r="HS332" s="96"/>
      <c r="HT332" s="96"/>
      <c r="HU332" s="96"/>
      <c r="HV332" s="96"/>
      <c r="HW332" s="96"/>
      <c r="HX332" s="96"/>
      <c r="HY332" s="96"/>
      <c r="HZ332" s="96"/>
      <c r="IA332" s="96"/>
      <c r="IB332" s="96"/>
      <c r="IC332" s="96"/>
      <c r="ID332" s="96"/>
      <c r="IE332" s="96"/>
      <c r="IF332" s="96"/>
      <c r="IG332" s="96"/>
      <c r="IH332" s="96"/>
      <c r="II332" s="96"/>
      <c r="IJ332" s="96"/>
      <c r="IK332" s="96"/>
      <c r="IL332" s="96"/>
      <c r="IM332" s="96"/>
      <c r="IN332" s="96"/>
      <c r="IO332" s="96"/>
      <c r="IP332" s="96"/>
      <c r="IQ332" s="96"/>
      <c r="IR332" s="96"/>
      <c r="IS332" s="96"/>
      <c r="IT332" s="96"/>
      <c r="IU332" s="96"/>
      <c r="IV332" s="96"/>
    </row>
    <row r="333" customFormat="false" ht="34.3" hidden="false" customHeight="true" outlineLevel="0" collapsed="false">
      <c r="A333" s="67"/>
      <c r="B333" s="67"/>
      <c r="C333" s="85"/>
      <c r="D333" s="67"/>
      <c r="E333" s="67"/>
      <c r="F333" s="70"/>
      <c r="G333" s="66" t="s">
        <v>28</v>
      </c>
      <c r="H333" s="50" t="s">
        <v>40</v>
      </c>
      <c r="I333" s="50"/>
      <c r="J333" s="50"/>
      <c r="K333" s="25"/>
      <c r="L333" s="26" t="s">
        <v>41</v>
      </c>
      <c r="M333" s="27"/>
      <c r="N333" s="51"/>
      <c r="O333" s="26" t="s">
        <v>42</v>
      </c>
      <c r="P333" s="52"/>
      <c r="Q333" s="51"/>
      <c r="R333" s="26" t="s">
        <v>43</v>
      </c>
      <c r="S333" s="52"/>
      <c r="T333" s="50"/>
      <c r="U333" s="50"/>
      <c r="V333" s="50"/>
      <c r="W333" s="28"/>
      <c r="X333" s="26"/>
      <c r="Y333" s="53"/>
      <c r="Z333" s="28"/>
      <c r="AA333" s="26"/>
      <c r="AB333" s="53"/>
      <c r="AC333" s="25"/>
      <c r="AD333" s="26"/>
      <c r="AE333" s="27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96"/>
      <c r="EZ333" s="96"/>
      <c r="FA333" s="96"/>
      <c r="FB333" s="96"/>
      <c r="FC333" s="96"/>
      <c r="FD333" s="96"/>
      <c r="FE333" s="96"/>
      <c r="FF333" s="96"/>
      <c r="FG333" s="96"/>
      <c r="FH333" s="96"/>
      <c r="FI333" s="96"/>
      <c r="FJ333" s="96"/>
      <c r="FK333" s="96"/>
      <c r="FL333" s="96"/>
      <c r="FM333" s="96"/>
      <c r="FN333" s="96"/>
      <c r="FO333" s="96"/>
      <c r="FP333" s="96"/>
      <c r="FQ333" s="96"/>
      <c r="FR333" s="96"/>
      <c r="FS333" s="96"/>
      <c r="FT333" s="96"/>
      <c r="FU333" s="96"/>
      <c r="FV333" s="96"/>
      <c r="FW333" s="96"/>
      <c r="FX333" s="96"/>
      <c r="FY333" s="96"/>
      <c r="FZ333" s="96"/>
      <c r="GA333" s="96"/>
      <c r="GB333" s="96"/>
      <c r="GC333" s="96"/>
      <c r="GD333" s="96"/>
      <c r="GE333" s="96"/>
      <c r="GF333" s="96"/>
      <c r="GG333" s="96"/>
      <c r="GH333" s="96"/>
      <c r="GI333" s="96"/>
      <c r="GJ333" s="96"/>
      <c r="GK333" s="96"/>
      <c r="GL333" s="96"/>
      <c r="GM333" s="96"/>
      <c r="GN333" s="96"/>
      <c r="GO333" s="96"/>
      <c r="GP333" s="96"/>
      <c r="GQ333" s="96"/>
      <c r="GR333" s="96"/>
      <c r="GS333" s="96"/>
      <c r="GT333" s="96"/>
      <c r="GU333" s="96"/>
      <c r="GV333" s="96"/>
      <c r="GW333" s="96"/>
      <c r="GX333" s="96"/>
      <c r="GY333" s="96"/>
      <c r="GZ333" s="96"/>
      <c r="HA333" s="96"/>
      <c r="HB333" s="96"/>
      <c r="HC333" s="96"/>
      <c r="HD333" s="96"/>
      <c r="HE333" s="96"/>
      <c r="HF333" s="96"/>
      <c r="HG333" s="96"/>
      <c r="HH333" s="96"/>
      <c r="HI333" s="96"/>
      <c r="HJ333" s="96"/>
      <c r="HK333" s="96"/>
      <c r="HL333" s="96"/>
      <c r="HM333" s="96"/>
      <c r="HN333" s="96"/>
      <c r="HO333" s="96"/>
      <c r="HP333" s="96"/>
      <c r="HQ333" s="96"/>
      <c r="HR333" s="96"/>
      <c r="HS333" s="96"/>
      <c r="HT333" s="96"/>
      <c r="HU333" s="96"/>
      <c r="HV333" s="96"/>
      <c r="HW333" s="96"/>
      <c r="HX333" s="96"/>
      <c r="HY333" s="96"/>
      <c r="HZ333" s="96"/>
      <c r="IA333" s="96"/>
      <c r="IB333" s="96"/>
      <c r="IC333" s="96"/>
      <c r="ID333" s="96"/>
      <c r="IE333" s="96"/>
      <c r="IF333" s="96"/>
      <c r="IG333" s="96"/>
      <c r="IH333" s="96"/>
      <c r="II333" s="96"/>
      <c r="IJ333" s="96"/>
      <c r="IK333" s="96"/>
      <c r="IL333" s="96"/>
      <c r="IM333" s="96"/>
      <c r="IN333" s="96"/>
      <c r="IO333" s="96"/>
      <c r="IP333" s="96"/>
      <c r="IQ333" s="96"/>
      <c r="IR333" s="96"/>
      <c r="IS333" s="96"/>
      <c r="IT333" s="96"/>
      <c r="IU333" s="96"/>
      <c r="IV333" s="96"/>
    </row>
    <row r="334" customFormat="false" ht="34.3" hidden="false" customHeight="true" outlineLevel="0" collapsed="false">
      <c r="A334" s="67"/>
      <c r="B334" s="67"/>
      <c r="C334" s="85"/>
      <c r="D334" s="67"/>
      <c r="E334" s="67"/>
      <c r="F334" s="70"/>
      <c r="G334" s="66" t="s">
        <v>60</v>
      </c>
      <c r="H334" s="138" t="n">
        <v>73.059</v>
      </c>
      <c r="I334" s="131" t="s">
        <v>39</v>
      </c>
      <c r="J334" s="116" t="n">
        <v>42.89</v>
      </c>
      <c r="K334" s="74" t="n">
        <v>0.34221</v>
      </c>
      <c r="L334" s="77" t="s">
        <v>39</v>
      </c>
      <c r="M334" s="76" t="n">
        <v>0.3798</v>
      </c>
      <c r="N334" s="71" t="n">
        <v>0.021794</v>
      </c>
      <c r="O334" s="72" t="s">
        <v>39</v>
      </c>
      <c r="P334" s="73" t="n">
        <v>0.02836</v>
      </c>
      <c r="Q334" s="86" t="s">
        <v>448</v>
      </c>
      <c r="R334" s="77"/>
      <c r="S334" s="76"/>
      <c r="T334" s="114"/>
      <c r="U334" s="115"/>
      <c r="V334" s="122"/>
      <c r="W334" s="81"/>
      <c r="X334" s="75"/>
      <c r="Y334" s="82"/>
      <c r="Z334" s="81"/>
      <c r="AA334" s="75"/>
      <c r="AB334" s="82"/>
      <c r="AC334" s="83"/>
      <c r="AD334" s="75"/>
      <c r="AE334" s="84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96"/>
      <c r="EZ334" s="96"/>
      <c r="FA334" s="96"/>
      <c r="FB334" s="96"/>
      <c r="FC334" s="96"/>
      <c r="FD334" s="96"/>
      <c r="FE334" s="96"/>
      <c r="FF334" s="96"/>
      <c r="FG334" s="96"/>
      <c r="FH334" s="96"/>
      <c r="FI334" s="96"/>
      <c r="FJ334" s="96"/>
      <c r="FK334" s="96"/>
      <c r="FL334" s="96"/>
      <c r="FM334" s="96"/>
      <c r="FN334" s="96"/>
      <c r="FO334" s="96"/>
      <c r="FP334" s="96"/>
      <c r="FQ334" s="96"/>
      <c r="FR334" s="96"/>
      <c r="FS334" s="96"/>
      <c r="FT334" s="96"/>
      <c r="FU334" s="96"/>
      <c r="FV334" s="96"/>
      <c r="FW334" s="96"/>
      <c r="FX334" s="96"/>
      <c r="FY334" s="96"/>
      <c r="FZ334" s="96"/>
      <c r="GA334" s="96"/>
      <c r="GB334" s="96"/>
      <c r="GC334" s="96"/>
      <c r="GD334" s="96"/>
      <c r="GE334" s="96"/>
      <c r="GF334" s="96"/>
      <c r="GG334" s="96"/>
      <c r="GH334" s="96"/>
      <c r="GI334" s="96"/>
      <c r="GJ334" s="96"/>
      <c r="GK334" s="96"/>
      <c r="GL334" s="96"/>
      <c r="GM334" s="96"/>
      <c r="GN334" s="96"/>
      <c r="GO334" s="96"/>
      <c r="GP334" s="96"/>
      <c r="GQ334" s="96"/>
      <c r="GR334" s="96"/>
      <c r="GS334" s="96"/>
      <c r="GT334" s="96"/>
      <c r="GU334" s="96"/>
      <c r="GV334" s="96"/>
      <c r="GW334" s="96"/>
      <c r="GX334" s="96"/>
      <c r="GY334" s="96"/>
      <c r="GZ334" s="96"/>
      <c r="HA334" s="96"/>
      <c r="HB334" s="96"/>
      <c r="HC334" s="96"/>
      <c r="HD334" s="96"/>
      <c r="HE334" s="96"/>
      <c r="HF334" s="96"/>
      <c r="HG334" s="96"/>
      <c r="HH334" s="96"/>
      <c r="HI334" s="96"/>
      <c r="HJ334" s="96"/>
      <c r="HK334" s="96"/>
      <c r="HL334" s="96"/>
      <c r="HM334" s="96"/>
      <c r="HN334" s="96"/>
      <c r="HO334" s="96"/>
      <c r="HP334" s="96"/>
      <c r="HQ334" s="96"/>
      <c r="HR334" s="96"/>
      <c r="HS334" s="96"/>
      <c r="HT334" s="96"/>
      <c r="HU334" s="96"/>
      <c r="HV334" s="96"/>
      <c r="HW334" s="96"/>
      <c r="HX334" s="96"/>
      <c r="HY334" s="96"/>
      <c r="HZ334" s="96"/>
      <c r="IA334" s="96"/>
      <c r="IB334" s="96"/>
      <c r="IC334" s="96"/>
      <c r="ID334" s="96"/>
      <c r="IE334" s="96"/>
      <c r="IF334" s="96"/>
      <c r="IG334" s="96"/>
      <c r="IH334" s="96"/>
      <c r="II334" s="96"/>
      <c r="IJ334" s="96"/>
      <c r="IK334" s="96"/>
      <c r="IL334" s="96"/>
      <c r="IM334" s="96"/>
      <c r="IN334" s="96"/>
      <c r="IO334" s="96"/>
      <c r="IP334" s="96"/>
      <c r="IQ334" s="96"/>
      <c r="IR334" s="96"/>
      <c r="IS334" s="96"/>
      <c r="IT334" s="96"/>
      <c r="IU334" s="96"/>
      <c r="IV334" s="96"/>
    </row>
    <row r="335" customFormat="false" ht="34.3" hidden="false" customHeight="true" outlineLevel="0" collapsed="false">
      <c r="A335" s="87"/>
      <c r="B335" s="87"/>
      <c r="C335" s="88"/>
      <c r="D335" s="87"/>
      <c r="E335" s="87"/>
      <c r="F335" s="89"/>
      <c r="G335" s="66" t="s">
        <v>64</v>
      </c>
      <c r="H335" s="111" t="str">
        <f aca="false">ROUND(H334*81/1000,2)&amp;" ppb"</f>
        <v>5.92 ppb</v>
      </c>
      <c r="I335" s="75" t="s">
        <v>39</v>
      </c>
      <c r="J335" s="112" t="str">
        <f aca="false">ROUND(J334*81/1000,2)&amp;" ppb"</f>
        <v>3.47 ppb</v>
      </c>
      <c r="K335" s="90"/>
      <c r="L335" s="77"/>
      <c r="M335" s="91"/>
      <c r="N335" s="71"/>
      <c r="O335" s="75"/>
      <c r="P335" s="73"/>
      <c r="Q335" s="111" t="str">
        <f aca="false">"&lt;"&amp;ROUND(RIGHT(Q334,LEN(Q334)-1)*246/1,2)&amp;" ppt"</f>
        <v>&lt;66.42 ppt</v>
      </c>
      <c r="R335" s="75"/>
      <c r="S335" s="112"/>
      <c r="T335" s="111"/>
      <c r="U335" s="75"/>
      <c r="V335" s="112"/>
      <c r="W335" s="81"/>
      <c r="X335" s="75"/>
      <c r="Y335" s="82"/>
      <c r="Z335" s="81"/>
      <c r="AA335" s="75"/>
      <c r="AB335" s="82"/>
      <c r="AC335" s="83"/>
      <c r="AD335" s="75"/>
      <c r="AE335" s="84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  <c r="FF335" s="96"/>
      <c r="FG335" s="96"/>
      <c r="FH335" s="96"/>
      <c r="FI335" s="96"/>
      <c r="FJ335" s="96"/>
      <c r="FK335" s="96"/>
      <c r="FL335" s="96"/>
      <c r="FM335" s="96"/>
      <c r="FN335" s="96"/>
      <c r="FO335" s="96"/>
      <c r="FP335" s="96"/>
      <c r="FQ335" s="96"/>
      <c r="FR335" s="96"/>
      <c r="FS335" s="96"/>
      <c r="FT335" s="96"/>
      <c r="FU335" s="96"/>
      <c r="FV335" s="96"/>
      <c r="FW335" s="96"/>
      <c r="FX335" s="96"/>
      <c r="FY335" s="96"/>
      <c r="FZ335" s="96"/>
      <c r="GA335" s="96"/>
      <c r="GB335" s="96"/>
      <c r="GC335" s="96"/>
      <c r="GD335" s="96"/>
      <c r="GE335" s="96"/>
      <c r="GF335" s="96"/>
      <c r="GG335" s="96"/>
      <c r="GH335" s="96"/>
      <c r="GI335" s="96"/>
      <c r="GJ335" s="96"/>
      <c r="GK335" s="96"/>
      <c r="GL335" s="96"/>
      <c r="GM335" s="96"/>
      <c r="GN335" s="96"/>
      <c r="GO335" s="96"/>
      <c r="GP335" s="96"/>
      <c r="GQ335" s="96"/>
      <c r="GR335" s="96"/>
      <c r="GS335" s="96"/>
      <c r="GT335" s="96"/>
      <c r="GU335" s="96"/>
      <c r="GV335" s="96"/>
      <c r="GW335" s="96"/>
      <c r="GX335" s="96"/>
      <c r="GY335" s="96"/>
      <c r="GZ335" s="96"/>
      <c r="HA335" s="96"/>
      <c r="HB335" s="96"/>
      <c r="HC335" s="96"/>
      <c r="HD335" s="96"/>
      <c r="HE335" s="96"/>
      <c r="HF335" s="96"/>
      <c r="HG335" s="96"/>
      <c r="HH335" s="96"/>
      <c r="HI335" s="96"/>
      <c r="HJ335" s="96"/>
      <c r="HK335" s="96"/>
      <c r="HL335" s="96"/>
      <c r="HM335" s="96"/>
      <c r="HN335" s="96"/>
      <c r="HO335" s="96"/>
      <c r="HP335" s="96"/>
      <c r="HQ335" s="96"/>
      <c r="HR335" s="96"/>
      <c r="HS335" s="96"/>
      <c r="HT335" s="96"/>
      <c r="HU335" s="96"/>
      <c r="HV335" s="96"/>
      <c r="HW335" s="96"/>
      <c r="HX335" s="96"/>
      <c r="HY335" s="96"/>
      <c r="HZ335" s="96"/>
      <c r="IA335" s="96"/>
      <c r="IB335" s="96"/>
      <c r="IC335" s="96"/>
      <c r="ID335" s="96"/>
      <c r="IE335" s="96"/>
      <c r="IF335" s="96"/>
      <c r="IG335" s="96"/>
      <c r="IH335" s="96"/>
      <c r="II335" s="96"/>
      <c r="IJ335" s="96"/>
      <c r="IK335" s="96"/>
      <c r="IL335" s="96"/>
      <c r="IM335" s="96"/>
      <c r="IN335" s="96"/>
      <c r="IO335" s="96"/>
      <c r="IP335" s="96"/>
      <c r="IQ335" s="96"/>
      <c r="IR335" s="96"/>
      <c r="IS335" s="96"/>
      <c r="IT335" s="96"/>
      <c r="IU335" s="96"/>
      <c r="IV335" s="96"/>
    </row>
    <row r="336" customFormat="false" ht="42.4" hidden="false" customHeight="true" outlineLevel="0" collapsed="false">
      <c r="A336" s="97" t="s">
        <v>449</v>
      </c>
      <c r="B336" s="21"/>
      <c r="C336" s="98" t="s">
        <v>450</v>
      </c>
      <c r="D336" s="22" t="n">
        <v>13.832</v>
      </c>
      <c r="E336" s="99" t="n">
        <v>230328</v>
      </c>
      <c r="F336" s="23" t="n">
        <v>45013</v>
      </c>
      <c r="G336" s="24" t="s">
        <v>28</v>
      </c>
      <c r="H336" s="25"/>
      <c r="I336" s="26" t="s">
        <v>29</v>
      </c>
      <c r="J336" s="27"/>
      <c r="K336" s="25"/>
      <c r="L336" s="26" t="s">
        <v>30</v>
      </c>
      <c r="M336" s="27"/>
      <c r="N336" s="25"/>
      <c r="O336" s="26" t="s">
        <v>31</v>
      </c>
      <c r="P336" s="27"/>
      <c r="Q336" s="25"/>
      <c r="R336" s="26" t="s">
        <v>32</v>
      </c>
      <c r="S336" s="27"/>
      <c r="T336" s="28"/>
      <c r="U336" s="26" t="s">
        <v>33</v>
      </c>
      <c r="V336" s="27"/>
      <c r="W336" s="25"/>
      <c r="X336" s="26" t="s">
        <v>34</v>
      </c>
      <c r="Y336" s="27"/>
      <c r="Z336" s="25"/>
      <c r="AA336" s="26" t="s">
        <v>35</v>
      </c>
      <c r="AB336" s="27"/>
      <c r="AC336" s="32" t="s">
        <v>36</v>
      </c>
      <c r="AD336" s="32"/>
      <c r="AE336" s="32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96"/>
      <c r="EZ336" s="96"/>
      <c r="FA336" s="96"/>
      <c r="FB336" s="96"/>
      <c r="FC336" s="96"/>
      <c r="FD336" s="96"/>
      <c r="FE336" s="96"/>
      <c r="FF336" s="96"/>
      <c r="FG336" s="96"/>
      <c r="FH336" s="96"/>
      <c r="FI336" s="96"/>
      <c r="FJ336" s="96"/>
      <c r="FK336" s="96"/>
      <c r="FL336" s="96"/>
      <c r="FM336" s="96"/>
      <c r="FN336" s="96"/>
      <c r="FO336" s="96"/>
      <c r="FP336" s="96"/>
      <c r="FQ336" s="96"/>
      <c r="FR336" s="96"/>
      <c r="FS336" s="96"/>
      <c r="FT336" s="96"/>
      <c r="FU336" s="96"/>
      <c r="FV336" s="96"/>
      <c r="FW336" s="96"/>
      <c r="FX336" s="96"/>
      <c r="FY336" s="96"/>
      <c r="FZ336" s="96"/>
      <c r="GA336" s="96"/>
      <c r="GB336" s="96"/>
      <c r="GC336" s="96"/>
      <c r="GD336" s="96"/>
      <c r="GE336" s="96"/>
      <c r="GF336" s="96"/>
      <c r="GG336" s="96"/>
      <c r="GH336" s="96"/>
      <c r="GI336" s="96"/>
      <c r="GJ336" s="96"/>
      <c r="GK336" s="96"/>
      <c r="GL336" s="96"/>
      <c r="GM336" s="96"/>
      <c r="GN336" s="96"/>
      <c r="GO336" s="96"/>
      <c r="GP336" s="96"/>
      <c r="GQ336" s="96"/>
      <c r="GR336" s="96"/>
      <c r="GS336" s="96"/>
      <c r="GT336" s="96"/>
      <c r="GU336" s="96"/>
      <c r="GV336" s="96"/>
      <c r="GW336" s="96"/>
      <c r="GX336" s="96"/>
      <c r="GY336" s="96"/>
      <c r="GZ336" s="96"/>
      <c r="HA336" s="96"/>
      <c r="HB336" s="96"/>
      <c r="HC336" s="96"/>
      <c r="HD336" s="96"/>
      <c r="HE336" s="96"/>
      <c r="HF336" s="96"/>
      <c r="HG336" s="96"/>
      <c r="HH336" s="96"/>
      <c r="HI336" s="96"/>
      <c r="HJ336" s="96"/>
      <c r="HK336" s="96"/>
      <c r="HL336" s="96"/>
      <c r="HM336" s="96"/>
      <c r="HN336" s="96"/>
      <c r="HO336" s="96"/>
      <c r="HP336" s="96"/>
      <c r="HQ336" s="96"/>
      <c r="HR336" s="96"/>
      <c r="HS336" s="96"/>
      <c r="HT336" s="96"/>
      <c r="HU336" s="96"/>
      <c r="HV336" s="96"/>
      <c r="HW336" s="96"/>
      <c r="HX336" s="96"/>
      <c r="HY336" s="96"/>
      <c r="HZ336" s="96"/>
      <c r="IA336" s="96"/>
      <c r="IB336" s="96"/>
      <c r="IC336" s="96"/>
      <c r="ID336" s="96"/>
      <c r="IE336" s="96"/>
      <c r="IF336" s="96"/>
      <c r="IG336" s="96"/>
      <c r="IH336" s="96"/>
      <c r="II336" s="96"/>
      <c r="IJ336" s="96"/>
      <c r="IK336" s="96"/>
      <c r="IL336" s="96"/>
      <c r="IM336" s="96"/>
      <c r="IN336" s="96"/>
      <c r="IO336" s="96"/>
      <c r="IP336" s="96"/>
      <c r="IQ336" s="96"/>
      <c r="IR336" s="96"/>
      <c r="IS336" s="96"/>
      <c r="IT336" s="96"/>
      <c r="IU336" s="96"/>
      <c r="IV336" s="96"/>
    </row>
    <row r="337" customFormat="false" ht="39.8" hidden="false" customHeight="true" outlineLevel="0" collapsed="false">
      <c r="A337" s="33" t="s">
        <v>451</v>
      </c>
      <c r="B337" s="33"/>
      <c r="C337" s="34"/>
      <c r="D337" s="35"/>
      <c r="E337" s="35"/>
      <c r="F337" s="36" t="n">
        <v>45027</v>
      </c>
      <c r="G337" s="24" t="s">
        <v>60</v>
      </c>
      <c r="H337" s="55" t="s">
        <v>452</v>
      </c>
      <c r="I337" s="41"/>
      <c r="J337" s="42"/>
      <c r="K337" s="55" t="s">
        <v>453</v>
      </c>
      <c r="L337" s="41"/>
      <c r="M337" s="42"/>
      <c r="N337" s="40" t="n">
        <v>0.09955</v>
      </c>
      <c r="O337" s="100" t="s">
        <v>39</v>
      </c>
      <c r="P337" s="42" t="n">
        <v>0.063</v>
      </c>
      <c r="Q337" s="55" t="s">
        <v>324</v>
      </c>
      <c r="R337" s="41"/>
      <c r="S337" s="42"/>
      <c r="T337" s="55" t="s">
        <v>454</v>
      </c>
      <c r="U337" s="41"/>
      <c r="V337" s="42"/>
      <c r="W337" s="40" t="n">
        <v>0.1789</v>
      </c>
      <c r="X337" s="100" t="s">
        <v>39</v>
      </c>
      <c r="Y337" s="42" t="n">
        <v>0.1172</v>
      </c>
      <c r="Z337" s="55" t="s">
        <v>455</v>
      </c>
      <c r="AA337" s="56"/>
      <c r="AB337" s="42"/>
      <c r="AC337" s="43"/>
      <c r="AD337" s="43"/>
      <c r="AE337" s="43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96"/>
      <c r="EZ337" s="96"/>
      <c r="FA337" s="96"/>
      <c r="FB337" s="96"/>
      <c r="FC337" s="96"/>
      <c r="FD337" s="96"/>
      <c r="FE337" s="96"/>
      <c r="FF337" s="96"/>
      <c r="FG337" s="96"/>
      <c r="FH337" s="96"/>
      <c r="FI337" s="96"/>
      <c r="FJ337" s="96"/>
      <c r="FK337" s="96"/>
      <c r="FL337" s="96"/>
      <c r="FM337" s="96"/>
      <c r="FN337" s="96"/>
      <c r="FO337" s="96"/>
      <c r="FP337" s="96"/>
      <c r="FQ337" s="96"/>
      <c r="FR337" s="96"/>
      <c r="FS337" s="96"/>
      <c r="FT337" s="96"/>
      <c r="FU337" s="96"/>
      <c r="FV337" s="96"/>
      <c r="FW337" s="96"/>
      <c r="FX337" s="96"/>
      <c r="FY337" s="96"/>
      <c r="FZ337" s="96"/>
      <c r="GA337" s="96"/>
      <c r="GB337" s="96"/>
      <c r="GC337" s="96"/>
      <c r="GD337" s="96"/>
      <c r="GE337" s="96"/>
      <c r="GF337" s="96"/>
      <c r="GG337" s="96"/>
      <c r="GH337" s="96"/>
      <c r="GI337" s="96"/>
      <c r="GJ337" s="96"/>
      <c r="GK337" s="96"/>
      <c r="GL337" s="96"/>
      <c r="GM337" s="96"/>
      <c r="GN337" s="96"/>
      <c r="GO337" s="96"/>
      <c r="GP337" s="96"/>
      <c r="GQ337" s="96"/>
      <c r="GR337" s="96"/>
      <c r="GS337" s="96"/>
      <c r="GT337" s="96"/>
      <c r="GU337" s="96"/>
      <c r="GV337" s="96"/>
      <c r="GW337" s="96"/>
      <c r="GX337" s="96"/>
      <c r="GY337" s="96"/>
      <c r="GZ337" s="96"/>
      <c r="HA337" s="96"/>
      <c r="HB337" s="96"/>
      <c r="HC337" s="96"/>
      <c r="HD337" s="96"/>
      <c r="HE337" s="96"/>
      <c r="HF337" s="96"/>
      <c r="HG337" s="96"/>
      <c r="HH337" s="96"/>
      <c r="HI337" s="96"/>
      <c r="HJ337" s="96"/>
      <c r="HK337" s="96"/>
      <c r="HL337" s="96"/>
      <c r="HM337" s="96"/>
      <c r="HN337" s="96"/>
      <c r="HO337" s="96"/>
      <c r="HP337" s="96"/>
      <c r="HQ337" s="96"/>
      <c r="HR337" s="96"/>
      <c r="HS337" s="96"/>
      <c r="HT337" s="96"/>
      <c r="HU337" s="96"/>
      <c r="HV337" s="96"/>
      <c r="HW337" s="96"/>
      <c r="HX337" s="96"/>
      <c r="HY337" s="96"/>
      <c r="HZ337" s="96"/>
      <c r="IA337" s="96"/>
      <c r="IB337" s="96"/>
      <c r="IC337" s="96"/>
      <c r="ID337" s="96"/>
      <c r="IE337" s="96"/>
      <c r="IF337" s="96"/>
      <c r="IG337" s="96"/>
      <c r="IH337" s="96"/>
      <c r="II337" s="96"/>
      <c r="IJ337" s="96"/>
      <c r="IK337" s="96"/>
      <c r="IL337" s="96"/>
      <c r="IM337" s="96"/>
      <c r="IN337" s="96"/>
      <c r="IO337" s="96"/>
      <c r="IP337" s="96"/>
      <c r="IQ337" s="96"/>
      <c r="IR337" s="96"/>
      <c r="IS337" s="96"/>
      <c r="IT337" s="96"/>
      <c r="IU337" s="96"/>
      <c r="IV337" s="96"/>
    </row>
    <row r="338" customFormat="false" ht="38.1" hidden="false" customHeight="true" outlineLevel="0" collapsed="false">
      <c r="A338" s="33"/>
      <c r="B338" s="33"/>
      <c r="C338" s="33"/>
      <c r="D338" s="33"/>
      <c r="E338" s="33"/>
      <c r="F338" s="36"/>
      <c r="G338" s="24" t="s">
        <v>64</v>
      </c>
      <c r="H338" s="101" t="str">
        <f aca="false">"&lt;"&amp;ROUND(RIGHT(H337,LEN(H337)-1)*81/1,2)&amp;" ppt"</f>
        <v>&lt;3.56 ppt</v>
      </c>
      <c r="I338" s="41"/>
      <c r="J338" s="102"/>
      <c r="K338" s="101" t="str">
        <f aca="false">"&lt;"&amp;ROUND(RIGHT(K337,LEN(K337)-1)*81/1,2)&amp;" ppt"</f>
        <v>&lt;315.9 ppt</v>
      </c>
      <c r="L338" s="41"/>
      <c r="M338" s="102"/>
      <c r="N338" s="101" t="str">
        <f aca="false">ROUND(N337*1760/1,2)&amp;" ppt"</f>
        <v>175.21 ppt</v>
      </c>
      <c r="O338" s="41" t="s">
        <v>39</v>
      </c>
      <c r="P338" s="102" t="str">
        <f aca="false">ROUND(P337*1760/1,2)&amp;" ppt"</f>
        <v>110.88 ppt</v>
      </c>
      <c r="Q338" s="101" t="str">
        <f aca="false">"&lt;"&amp;ROUND(RIGHT(Q337,LEN(Q337)-1)*246/1,2)&amp;" ppt"</f>
        <v>&lt;115.62 ppt</v>
      </c>
      <c r="R338" s="41"/>
      <c r="S338" s="102"/>
      <c r="T338" s="101" t="str">
        <f aca="false">"&lt;"&amp;ROUND(RIGHT(T337,LEN(T337)-1)*32300/1000,2)&amp;" ppb"</f>
        <v>&lt;97.55 ppb</v>
      </c>
      <c r="U338" s="41"/>
      <c r="V338" s="46"/>
      <c r="W338" s="45"/>
      <c r="X338" s="41"/>
      <c r="Y338" s="46"/>
      <c r="Z338" s="45"/>
      <c r="AA338" s="41"/>
      <c r="AB338" s="46"/>
      <c r="AC338" s="47"/>
      <c r="AD338" s="41"/>
      <c r="AE338" s="48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96"/>
      <c r="EZ338" s="96"/>
      <c r="FA338" s="96"/>
      <c r="FB338" s="96"/>
      <c r="FC338" s="96"/>
      <c r="FD338" s="96"/>
      <c r="FE338" s="96"/>
      <c r="FF338" s="96"/>
      <c r="FG338" s="96"/>
      <c r="FH338" s="96"/>
      <c r="FI338" s="96"/>
      <c r="FJ338" s="96"/>
      <c r="FK338" s="96"/>
      <c r="FL338" s="96"/>
      <c r="FM338" s="96"/>
      <c r="FN338" s="96"/>
      <c r="FO338" s="96"/>
      <c r="FP338" s="96"/>
      <c r="FQ338" s="96"/>
      <c r="FR338" s="96"/>
      <c r="FS338" s="96"/>
      <c r="FT338" s="96"/>
      <c r="FU338" s="96"/>
      <c r="FV338" s="96"/>
      <c r="FW338" s="96"/>
      <c r="FX338" s="96"/>
      <c r="FY338" s="96"/>
      <c r="FZ338" s="96"/>
      <c r="GA338" s="96"/>
      <c r="GB338" s="96"/>
      <c r="GC338" s="96"/>
      <c r="GD338" s="96"/>
      <c r="GE338" s="96"/>
      <c r="GF338" s="96"/>
      <c r="GG338" s="96"/>
      <c r="GH338" s="96"/>
      <c r="GI338" s="96"/>
      <c r="GJ338" s="96"/>
      <c r="GK338" s="96"/>
      <c r="GL338" s="96"/>
      <c r="GM338" s="96"/>
      <c r="GN338" s="96"/>
      <c r="GO338" s="96"/>
      <c r="GP338" s="96"/>
      <c r="GQ338" s="96"/>
      <c r="GR338" s="96"/>
      <c r="GS338" s="96"/>
      <c r="GT338" s="96"/>
      <c r="GU338" s="96"/>
      <c r="GV338" s="96"/>
      <c r="GW338" s="96"/>
      <c r="GX338" s="96"/>
      <c r="GY338" s="96"/>
      <c r="GZ338" s="96"/>
      <c r="HA338" s="96"/>
      <c r="HB338" s="96"/>
      <c r="HC338" s="96"/>
      <c r="HD338" s="96"/>
      <c r="HE338" s="96"/>
      <c r="HF338" s="96"/>
      <c r="HG338" s="96"/>
      <c r="HH338" s="96"/>
      <c r="HI338" s="96"/>
      <c r="HJ338" s="96"/>
      <c r="HK338" s="96"/>
      <c r="HL338" s="96"/>
      <c r="HM338" s="96"/>
      <c r="HN338" s="96"/>
      <c r="HO338" s="96"/>
      <c r="HP338" s="96"/>
      <c r="HQ338" s="96"/>
      <c r="HR338" s="96"/>
      <c r="HS338" s="96"/>
      <c r="HT338" s="96"/>
      <c r="HU338" s="96"/>
      <c r="HV338" s="96"/>
      <c r="HW338" s="96"/>
      <c r="HX338" s="96"/>
      <c r="HY338" s="96"/>
      <c r="HZ338" s="96"/>
      <c r="IA338" s="96"/>
      <c r="IB338" s="96"/>
      <c r="IC338" s="96"/>
      <c r="ID338" s="96"/>
      <c r="IE338" s="96"/>
      <c r="IF338" s="96"/>
      <c r="IG338" s="96"/>
      <c r="IH338" s="96"/>
      <c r="II338" s="96"/>
      <c r="IJ338" s="96"/>
      <c r="IK338" s="96"/>
      <c r="IL338" s="96"/>
      <c r="IM338" s="96"/>
      <c r="IN338" s="96"/>
      <c r="IO338" s="96"/>
      <c r="IP338" s="96"/>
      <c r="IQ338" s="96"/>
      <c r="IR338" s="96"/>
      <c r="IS338" s="96"/>
      <c r="IT338" s="96"/>
      <c r="IU338" s="96"/>
      <c r="IV338" s="96"/>
    </row>
    <row r="339" customFormat="false" ht="34.3" hidden="false" customHeight="true" outlineLevel="0" collapsed="false">
      <c r="A339" s="33"/>
      <c r="B339" s="33"/>
      <c r="C339" s="49"/>
      <c r="D339" s="33"/>
      <c r="E339" s="33"/>
      <c r="F339" s="36"/>
      <c r="G339" s="24" t="s">
        <v>28</v>
      </c>
      <c r="H339" s="50" t="s">
        <v>40</v>
      </c>
      <c r="I339" s="50"/>
      <c r="J339" s="50"/>
      <c r="K339" s="25"/>
      <c r="L339" s="26" t="s">
        <v>41</v>
      </c>
      <c r="M339" s="27"/>
      <c r="N339" s="51"/>
      <c r="O339" s="26" t="s">
        <v>42</v>
      </c>
      <c r="P339" s="52"/>
      <c r="Q339" s="51"/>
      <c r="R339" s="26" t="s">
        <v>43</v>
      </c>
      <c r="S339" s="52"/>
      <c r="T339" s="50"/>
      <c r="U339" s="50"/>
      <c r="V339" s="50"/>
      <c r="W339" s="28"/>
      <c r="X339" s="26"/>
      <c r="Y339" s="53"/>
      <c r="Z339" s="28"/>
      <c r="AA339" s="26"/>
      <c r="AB339" s="53"/>
      <c r="AC339" s="25"/>
      <c r="AD339" s="26"/>
      <c r="AE339" s="27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  <c r="FQ339" s="96"/>
      <c r="FR339" s="96"/>
      <c r="FS339" s="96"/>
      <c r="FT339" s="96"/>
      <c r="FU339" s="96"/>
      <c r="FV339" s="96"/>
      <c r="FW339" s="96"/>
      <c r="FX339" s="96"/>
      <c r="FY339" s="96"/>
      <c r="FZ339" s="96"/>
      <c r="GA339" s="96"/>
      <c r="GB339" s="96"/>
      <c r="GC339" s="96"/>
      <c r="GD339" s="96"/>
      <c r="GE339" s="96"/>
      <c r="GF339" s="96"/>
      <c r="GG339" s="96"/>
      <c r="GH339" s="96"/>
      <c r="GI339" s="96"/>
      <c r="GJ339" s="96"/>
      <c r="GK339" s="96"/>
      <c r="GL339" s="96"/>
      <c r="GM339" s="96"/>
      <c r="GN339" s="96"/>
      <c r="GO339" s="96"/>
      <c r="GP339" s="96"/>
      <c r="GQ339" s="96"/>
      <c r="GR339" s="96"/>
      <c r="GS339" s="96"/>
      <c r="GT339" s="96"/>
      <c r="GU339" s="96"/>
      <c r="GV339" s="96"/>
      <c r="GW339" s="96"/>
      <c r="GX339" s="96"/>
      <c r="GY339" s="96"/>
      <c r="GZ339" s="96"/>
      <c r="HA339" s="96"/>
      <c r="HB339" s="96"/>
      <c r="HC339" s="96"/>
      <c r="HD339" s="96"/>
      <c r="HE339" s="96"/>
      <c r="HF339" s="96"/>
      <c r="HG339" s="96"/>
      <c r="HH339" s="96"/>
      <c r="HI339" s="96"/>
      <c r="HJ339" s="96"/>
      <c r="HK339" s="96"/>
      <c r="HL339" s="96"/>
      <c r="HM339" s="96"/>
      <c r="HN339" s="96"/>
      <c r="HO339" s="96"/>
      <c r="HP339" s="96"/>
      <c r="HQ339" s="96"/>
      <c r="HR339" s="96"/>
      <c r="HS339" s="96"/>
      <c r="HT339" s="96"/>
      <c r="HU339" s="96"/>
      <c r="HV339" s="96"/>
      <c r="HW339" s="96"/>
      <c r="HX339" s="96"/>
      <c r="HY339" s="96"/>
      <c r="HZ339" s="96"/>
      <c r="IA339" s="96"/>
      <c r="IB339" s="96"/>
      <c r="IC339" s="96"/>
      <c r="ID339" s="96"/>
      <c r="IE339" s="96"/>
      <c r="IF339" s="96"/>
      <c r="IG339" s="96"/>
      <c r="IH339" s="96"/>
      <c r="II339" s="96"/>
      <c r="IJ339" s="96"/>
      <c r="IK339" s="96"/>
      <c r="IL339" s="96"/>
      <c r="IM339" s="96"/>
      <c r="IN339" s="96"/>
      <c r="IO339" s="96"/>
      <c r="IP339" s="96"/>
      <c r="IQ339" s="96"/>
      <c r="IR339" s="96"/>
      <c r="IS339" s="96"/>
      <c r="IT339" s="96"/>
      <c r="IU339" s="96"/>
      <c r="IV339" s="96"/>
    </row>
    <row r="340" customFormat="false" ht="34.3" hidden="false" customHeight="true" outlineLevel="0" collapsed="false">
      <c r="A340" s="33"/>
      <c r="B340" s="33"/>
      <c r="C340" s="49"/>
      <c r="D340" s="33"/>
      <c r="E340" s="33"/>
      <c r="F340" s="36"/>
      <c r="G340" s="24" t="s">
        <v>60</v>
      </c>
      <c r="H340" s="150" t="s">
        <v>456</v>
      </c>
      <c r="I340" s="107"/>
      <c r="J340" s="142"/>
      <c r="K340" s="40" t="n">
        <v>1.1699</v>
      </c>
      <c r="L340" s="100" t="s">
        <v>39</v>
      </c>
      <c r="M340" s="42" t="n">
        <v>0.9188</v>
      </c>
      <c r="N340" s="55" t="s">
        <v>457</v>
      </c>
      <c r="O340" s="56"/>
      <c r="P340" s="42"/>
      <c r="Q340" s="55" t="s">
        <v>458</v>
      </c>
      <c r="R340" s="56"/>
      <c r="S340" s="42"/>
      <c r="T340" s="103"/>
      <c r="U340" s="104"/>
      <c r="V340" s="105"/>
      <c r="W340" s="45"/>
      <c r="X340" s="41"/>
      <c r="Y340" s="46"/>
      <c r="Z340" s="45"/>
      <c r="AA340" s="41"/>
      <c r="AB340" s="46"/>
      <c r="AC340" s="47"/>
      <c r="AD340" s="41"/>
      <c r="AE340" s="48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  <c r="FF340" s="96"/>
      <c r="FG340" s="96"/>
      <c r="FH340" s="96"/>
      <c r="FI340" s="96"/>
      <c r="FJ340" s="96"/>
      <c r="FK340" s="96"/>
      <c r="FL340" s="96"/>
      <c r="FM340" s="96"/>
      <c r="FN340" s="96"/>
      <c r="FO340" s="96"/>
      <c r="FP340" s="96"/>
      <c r="FQ340" s="96"/>
      <c r="FR340" s="96"/>
      <c r="FS340" s="96"/>
      <c r="FT340" s="96"/>
      <c r="FU340" s="96"/>
      <c r="FV340" s="96"/>
      <c r="FW340" s="96"/>
      <c r="FX340" s="96"/>
      <c r="FY340" s="96"/>
      <c r="FZ340" s="96"/>
      <c r="GA340" s="96"/>
      <c r="GB340" s="96"/>
      <c r="GC340" s="96"/>
      <c r="GD340" s="96"/>
      <c r="GE340" s="96"/>
      <c r="GF340" s="96"/>
      <c r="GG340" s="96"/>
      <c r="GH340" s="96"/>
      <c r="GI340" s="96"/>
      <c r="GJ340" s="96"/>
      <c r="GK340" s="96"/>
      <c r="GL340" s="96"/>
      <c r="GM340" s="96"/>
      <c r="GN340" s="96"/>
      <c r="GO340" s="96"/>
      <c r="GP340" s="96"/>
      <c r="GQ340" s="96"/>
      <c r="GR340" s="96"/>
      <c r="GS340" s="96"/>
      <c r="GT340" s="96"/>
      <c r="GU340" s="96"/>
      <c r="GV340" s="96"/>
      <c r="GW340" s="96"/>
      <c r="GX340" s="96"/>
      <c r="GY340" s="96"/>
      <c r="GZ340" s="96"/>
      <c r="HA340" s="96"/>
      <c r="HB340" s="96"/>
      <c r="HC340" s="96"/>
      <c r="HD340" s="96"/>
      <c r="HE340" s="96"/>
      <c r="HF340" s="96"/>
      <c r="HG340" s="96"/>
      <c r="HH340" s="96"/>
      <c r="HI340" s="96"/>
      <c r="HJ340" s="96"/>
      <c r="HK340" s="96"/>
      <c r="HL340" s="96"/>
      <c r="HM340" s="96"/>
      <c r="HN340" s="96"/>
      <c r="HO340" s="96"/>
      <c r="HP340" s="96"/>
      <c r="HQ340" s="96"/>
      <c r="HR340" s="96"/>
      <c r="HS340" s="96"/>
      <c r="HT340" s="96"/>
      <c r="HU340" s="96"/>
      <c r="HV340" s="96"/>
      <c r="HW340" s="96"/>
      <c r="HX340" s="96"/>
      <c r="HY340" s="96"/>
      <c r="HZ340" s="96"/>
      <c r="IA340" s="96"/>
      <c r="IB340" s="96"/>
      <c r="IC340" s="96"/>
      <c r="ID340" s="96"/>
      <c r="IE340" s="96"/>
      <c r="IF340" s="96"/>
      <c r="IG340" s="96"/>
      <c r="IH340" s="96"/>
      <c r="II340" s="96"/>
      <c r="IJ340" s="96"/>
      <c r="IK340" s="96"/>
      <c r="IL340" s="96"/>
      <c r="IM340" s="96"/>
      <c r="IN340" s="96"/>
      <c r="IO340" s="96"/>
      <c r="IP340" s="96"/>
      <c r="IQ340" s="96"/>
      <c r="IR340" s="96"/>
      <c r="IS340" s="96"/>
      <c r="IT340" s="96"/>
      <c r="IU340" s="96"/>
      <c r="IV340" s="96"/>
    </row>
    <row r="341" customFormat="false" ht="34.3" hidden="false" customHeight="true" outlineLevel="0" collapsed="false">
      <c r="A341" s="57"/>
      <c r="B341" s="57"/>
      <c r="C341" s="58"/>
      <c r="D341" s="57"/>
      <c r="E341" s="57"/>
      <c r="F341" s="59"/>
      <c r="G341" s="24" t="s">
        <v>64</v>
      </c>
      <c r="H341" s="101" t="str">
        <f aca="false">"&lt;"&amp;ROUND(RIGHT(H340,LEN(H340)-1)*81/1000,2)&amp;" ppb"</f>
        <v>&lt;8.84 ppb</v>
      </c>
      <c r="I341" s="41"/>
      <c r="J341" s="102"/>
      <c r="K341" s="60"/>
      <c r="L341" s="56"/>
      <c r="M341" s="61"/>
      <c r="N341" s="37"/>
      <c r="O341" s="41"/>
      <c r="P341" s="39"/>
      <c r="Q341" s="101" t="str">
        <f aca="false">"&lt;"&amp;ROUND(RIGHT(Q340,LEN(Q340)-1)*246/1,2)&amp;" ppt"</f>
        <v>&lt;243.54 ppt</v>
      </c>
      <c r="R341" s="41"/>
      <c r="S341" s="102"/>
      <c r="T341" s="101"/>
      <c r="U341" s="41"/>
      <c r="V341" s="102"/>
      <c r="W341" s="45"/>
      <c r="X341" s="41"/>
      <c r="Y341" s="46"/>
      <c r="Z341" s="45"/>
      <c r="AA341" s="41"/>
      <c r="AB341" s="46"/>
      <c r="AC341" s="47"/>
      <c r="AD341" s="41"/>
      <c r="AE341" s="48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96"/>
      <c r="EZ341" s="96"/>
      <c r="FA341" s="96"/>
      <c r="FB341" s="96"/>
      <c r="FC341" s="96"/>
      <c r="FD341" s="96"/>
      <c r="FE341" s="96"/>
      <c r="FF341" s="96"/>
      <c r="FG341" s="96"/>
      <c r="FH341" s="96"/>
      <c r="FI341" s="96"/>
      <c r="FJ341" s="96"/>
      <c r="FK341" s="96"/>
      <c r="FL341" s="96"/>
      <c r="FM341" s="96"/>
      <c r="FN341" s="96"/>
      <c r="FO341" s="96"/>
      <c r="FP341" s="96"/>
      <c r="FQ341" s="96"/>
      <c r="FR341" s="96"/>
      <c r="FS341" s="96"/>
      <c r="FT341" s="96"/>
      <c r="FU341" s="96"/>
      <c r="FV341" s="96"/>
      <c r="FW341" s="96"/>
      <c r="FX341" s="96"/>
      <c r="FY341" s="96"/>
      <c r="FZ341" s="96"/>
      <c r="GA341" s="96"/>
      <c r="GB341" s="96"/>
      <c r="GC341" s="96"/>
      <c r="GD341" s="96"/>
      <c r="GE341" s="96"/>
      <c r="GF341" s="96"/>
      <c r="GG341" s="96"/>
      <c r="GH341" s="96"/>
      <c r="GI341" s="96"/>
      <c r="GJ341" s="96"/>
      <c r="GK341" s="96"/>
      <c r="GL341" s="96"/>
      <c r="GM341" s="96"/>
      <c r="GN341" s="96"/>
      <c r="GO341" s="96"/>
      <c r="GP341" s="96"/>
      <c r="GQ341" s="96"/>
      <c r="GR341" s="96"/>
      <c r="GS341" s="96"/>
      <c r="GT341" s="96"/>
      <c r="GU341" s="96"/>
      <c r="GV341" s="96"/>
      <c r="GW341" s="96"/>
      <c r="GX341" s="96"/>
      <c r="GY341" s="96"/>
      <c r="GZ341" s="96"/>
      <c r="HA341" s="96"/>
      <c r="HB341" s="96"/>
      <c r="HC341" s="96"/>
      <c r="HD341" s="96"/>
      <c r="HE341" s="96"/>
      <c r="HF341" s="96"/>
      <c r="HG341" s="96"/>
      <c r="HH341" s="96"/>
      <c r="HI341" s="96"/>
      <c r="HJ341" s="96"/>
      <c r="HK341" s="96"/>
      <c r="HL341" s="96"/>
      <c r="HM341" s="96"/>
      <c r="HN341" s="96"/>
      <c r="HO341" s="96"/>
      <c r="HP341" s="96"/>
      <c r="HQ341" s="96"/>
      <c r="HR341" s="96"/>
      <c r="HS341" s="96"/>
      <c r="HT341" s="96"/>
      <c r="HU341" s="96"/>
      <c r="HV341" s="96"/>
      <c r="HW341" s="96"/>
      <c r="HX341" s="96"/>
      <c r="HY341" s="96"/>
      <c r="HZ341" s="96"/>
      <c r="IA341" s="96"/>
      <c r="IB341" s="96"/>
      <c r="IC341" s="96"/>
      <c r="ID341" s="96"/>
      <c r="IE341" s="96"/>
      <c r="IF341" s="96"/>
      <c r="IG341" s="96"/>
      <c r="IH341" s="96"/>
      <c r="II341" s="96"/>
      <c r="IJ341" s="96"/>
      <c r="IK341" s="96"/>
      <c r="IL341" s="96"/>
      <c r="IM341" s="96"/>
      <c r="IN341" s="96"/>
      <c r="IO341" s="96"/>
      <c r="IP341" s="96"/>
      <c r="IQ341" s="96"/>
      <c r="IR341" s="96"/>
      <c r="IS341" s="96"/>
      <c r="IT341" s="96"/>
      <c r="IU341" s="96"/>
      <c r="IV341" s="96"/>
    </row>
    <row r="342" customFormat="false" ht="42.4" hidden="false" customHeight="true" outlineLevel="0" collapsed="false">
      <c r="A342" s="109" t="s">
        <v>459</v>
      </c>
      <c r="B342" s="62" t="s">
        <v>460</v>
      </c>
      <c r="C342" s="110" t="s">
        <v>461</v>
      </c>
      <c r="D342" s="63" t="n">
        <v>2.882</v>
      </c>
      <c r="E342" s="64" t="n">
        <v>230509</v>
      </c>
      <c r="F342" s="65" t="n">
        <v>45055</v>
      </c>
      <c r="G342" s="66" t="s">
        <v>28</v>
      </c>
      <c r="H342" s="25"/>
      <c r="I342" s="26" t="s">
        <v>29</v>
      </c>
      <c r="J342" s="27"/>
      <c r="K342" s="25"/>
      <c r="L342" s="26" t="s">
        <v>30</v>
      </c>
      <c r="M342" s="27"/>
      <c r="N342" s="25"/>
      <c r="O342" s="26" t="s">
        <v>31</v>
      </c>
      <c r="P342" s="27"/>
      <c r="Q342" s="25"/>
      <c r="R342" s="26" t="s">
        <v>32</v>
      </c>
      <c r="S342" s="27"/>
      <c r="T342" s="28"/>
      <c r="U342" s="26" t="s">
        <v>33</v>
      </c>
      <c r="V342" s="27"/>
      <c r="W342" s="25"/>
      <c r="X342" s="26" t="s">
        <v>34</v>
      </c>
      <c r="Y342" s="27"/>
      <c r="Z342" s="25"/>
      <c r="AA342" s="26" t="s">
        <v>35</v>
      </c>
      <c r="AB342" s="27"/>
      <c r="AC342" s="32" t="s">
        <v>36</v>
      </c>
      <c r="AD342" s="32"/>
      <c r="AE342" s="32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96"/>
      <c r="EZ342" s="96"/>
      <c r="FA342" s="96"/>
      <c r="FB342" s="96"/>
      <c r="FC342" s="96"/>
      <c r="FD342" s="96"/>
      <c r="FE342" s="96"/>
      <c r="FF342" s="96"/>
      <c r="FG342" s="96"/>
      <c r="FH342" s="96"/>
      <c r="FI342" s="96"/>
      <c r="FJ342" s="96"/>
      <c r="FK342" s="96"/>
      <c r="FL342" s="96"/>
      <c r="FM342" s="96"/>
      <c r="FN342" s="96"/>
      <c r="FO342" s="96"/>
      <c r="FP342" s="96"/>
      <c r="FQ342" s="96"/>
      <c r="FR342" s="96"/>
      <c r="FS342" s="96"/>
      <c r="FT342" s="96"/>
      <c r="FU342" s="96"/>
      <c r="FV342" s="96"/>
      <c r="FW342" s="96"/>
      <c r="FX342" s="96"/>
      <c r="FY342" s="96"/>
      <c r="FZ342" s="96"/>
      <c r="GA342" s="96"/>
      <c r="GB342" s="96"/>
      <c r="GC342" s="96"/>
      <c r="GD342" s="96"/>
      <c r="GE342" s="96"/>
      <c r="GF342" s="96"/>
      <c r="GG342" s="96"/>
      <c r="GH342" s="96"/>
      <c r="GI342" s="96"/>
      <c r="GJ342" s="96"/>
      <c r="GK342" s="96"/>
      <c r="GL342" s="96"/>
      <c r="GM342" s="96"/>
      <c r="GN342" s="96"/>
      <c r="GO342" s="96"/>
      <c r="GP342" s="96"/>
      <c r="GQ342" s="96"/>
      <c r="GR342" s="96"/>
      <c r="GS342" s="96"/>
      <c r="GT342" s="96"/>
      <c r="GU342" s="96"/>
      <c r="GV342" s="96"/>
      <c r="GW342" s="96"/>
      <c r="GX342" s="96"/>
      <c r="GY342" s="96"/>
      <c r="GZ342" s="96"/>
      <c r="HA342" s="96"/>
      <c r="HB342" s="96"/>
      <c r="HC342" s="96"/>
      <c r="HD342" s="96"/>
      <c r="HE342" s="96"/>
      <c r="HF342" s="96"/>
      <c r="HG342" s="96"/>
      <c r="HH342" s="96"/>
      <c r="HI342" s="96"/>
      <c r="HJ342" s="96"/>
      <c r="HK342" s="96"/>
      <c r="HL342" s="96"/>
      <c r="HM342" s="96"/>
      <c r="HN342" s="96"/>
      <c r="HO342" s="96"/>
      <c r="HP342" s="96"/>
      <c r="HQ342" s="96"/>
      <c r="HR342" s="96"/>
      <c r="HS342" s="96"/>
      <c r="HT342" s="96"/>
      <c r="HU342" s="96"/>
      <c r="HV342" s="96"/>
      <c r="HW342" s="96"/>
      <c r="HX342" s="96"/>
      <c r="HY342" s="96"/>
      <c r="HZ342" s="96"/>
      <c r="IA342" s="96"/>
      <c r="IB342" s="96"/>
      <c r="IC342" s="96"/>
      <c r="ID342" s="96"/>
      <c r="IE342" s="96"/>
      <c r="IF342" s="96"/>
      <c r="IG342" s="96"/>
      <c r="IH342" s="96"/>
      <c r="II342" s="96"/>
      <c r="IJ342" s="96"/>
      <c r="IK342" s="96"/>
      <c r="IL342" s="96"/>
      <c r="IM342" s="96"/>
      <c r="IN342" s="96"/>
      <c r="IO342" s="96"/>
      <c r="IP342" s="96"/>
      <c r="IQ342" s="96"/>
      <c r="IR342" s="96"/>
      <c r="IS342" s="96"/>
      <c r="IT342" s="96"/>
      <c r="IU342" s="96"/>
      <c r="IV342" s="96"/>
    </row>
    <row r="343" customFormat="false" ht="39.8" hidden="false" customHeight="true" outlineLevel="0" collapsed="false">
      <c r="A343" s="67" t="s">
        <v>462</v>
      </c>
      <c r="B343" s="67" t="s">
        <v>463</v>
      </c>
      <c r="C343" s="68"/>
      <c r="D343" s="69"/>
      <c r="E343" s="69"/>
      <c r="F343" s="70" t="n">
        <v>45058</v>
      </c>
      <c r="G343" s="66" t="s">
        <v>60</v>
      </c>
      <c r="H343" s="74" t="n">
        <v>66.71</v>
      </c>
      <c r="I343" s="75" t="s">
        <v>39</v>
      </c>
      <c r="J343" s="76" t="n">
        <v>9.061</v>
      </c>
      <c r="K343" s="74" t="n">
        <v>99.65</v>
      </c>
      <c r="L343" s="75" t="s">
        <v>39</v>
      </c>
      <c r="M343" s="76" t="n">
        <v>127.6</v>
      </c>
      <c r="N343" s="86" t="s">
        <v>464</v>
      </c>
      <c r="O343" s="77"/>
      <c r="P343" s="76"/>
      <c r="Q343" s="71" t="n">
        <v>5.89</v>
      </c>
      <c r="R343" s="72" t="s">
        <v>39</v>
      </c>
      <c r="S343" s="73" t="n">
        <v>6.31</v>
      </c>
      <c r="T343" s="74" t="n">
        <v>62440</v>
      </c>
      <c r="U343" s="75" t="s">
        <v>39</v>
      </c>
      <c r="V343" s="76" t="n">
        <v>3268</v>
      </c>
      <c r="W343" s="74" t="n">
        <v>30.552</v>
      </c>
      <c r="X343" s="77" t="s">
        <v>39</v>
      </c>
      <c r="Y343" s="76" t="n">
        <v>7.756</v>
      </c>
      <c r="Z343" s="74" t="n">
        <v>6.46</v>
      </c>
      <c r="AA343" s="77" t="s">
        <v>39</v>
      </c>
      <c r="AB343" s="76" t="n">
        <v>7.902</v>
      </c>
      <c r="AC343" s="79"/>
      <c r="AD343" s="79"/>
      <c r="AE343" s="79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6"/>
      <c r="FU343" s="96"/>
      <c r="FV343" s="96"/>
      <c r="FW343" s="96"/>
      <c r="FX343" s="96"/>
      <c r="FY343" s="96"/>
      <c r="FZ343" s="96"/>
      <c r="GA343" s="96"/>
      <c r="GB343" s="96"/>
      <c r="GC343" s="96"/>
      <c r="GD343" s="96"/>
      <c r="GE343" s="96"/>
      <c r="GF343" s="96"/>
      <c r="GG343" s="96"/>
      <c r="GH343" s="96"/>
      <c r="GI343" s="96"/>
      <c r="GJ343" s="96"/>
      <c r="GK343" s="96"/>
      <c r="GL343" s="96"/>
      <c r="GM343" s="96"/>
      <c r="GN343" s="96"/>
      <c r="GO343" s="96"/>
      <c r="GP343" s="96"/>
      <c r="GQ343" s="96"/>
      <c r="GR343" s="96"/>
      <c r="GS343" s="96"/>
      <c r="GT343" s="96"/>
      <c r="GU343" s="96"/>
      <c r="GV343" s="96"/>
      <c r="GW343" s="96"/>
      <c r="GX343" s="96"/>
      <c r="GY343" s="96"/>
      <c r="GZ343" s="96"/>
      <c r="HA343" s="96"/>
      <c r="HB343" s="96"/>
      <c r="HC343" s="96"/>
      <c r="HD343" s="96"/>
      <c r="HE343" s="96"/>
      <c r="HF343" s="96"/>
      <c r="HG343" s="96"/>
      <c r="HH343" s="96"/>
      <c r="HI343" s="96"/>
      <c r="HJ343" s="96"/>
      <c r="HK343" s="96"/>
      <c r="HL343" s="96"/>
      <c r="HM343" s="96"/>
      <c r="HN343" s="96"/>
      <c r="HO343" s="96"/>
      <c r="HP343" s="96"/>
      <c r="HQ343" s="96"/>
      <c r="HR343" s="96"/>
      <c r="HS343" s="96"/>
      <c r="HT343" s="96"/>
      <c r="HU343" s="96"/>
      <c r="HV343" s="96"/>
      <c r="HW343" s="96"/>
      <c r="HX343" s="96"/>
      <c r="HY343" s="96"/>
      <c r="HZ343" s="96"/>
      <c r="IA343" s="96"/>
      <c r="IB343" s="96"/>
      <c r="IC343" s="96"/>
      <c r="ID343" s="96"/>
      <c r="IE343" s="96"/>
      <c r="IF343" s="96"/>
      <c r="IG343" s="96"/>
      <c r="IH343" s="96"/>
      <c r="II343" s="96"/>
      <c r="IJ343" s="96"/>
      <c r="IK343" s="96"/>
      <c r="IL343" s="96"/>
      <c r="IM343" s="96"/>
      <c r="IN343" s="96"/>
      <c r="IO343" s="96"/>
      <c r="IP343" s="96"/>
      <c r="IQ343" s="96"/>
      <c r="IR343" s="96"/>
      <c r="IS343" s="96"/>
      <c r="IT343" s="96"/>
      <c r="IU343" s="96"/>
      <c r="IV343" s="96"/>
    </row>
    <row r="344" customFormat="false" ht="33.15" hidden="false" customHeight="true" outlineLevel="0" collapsed="false">
      <c r="A344" s="67"/>
      <c r="B344" s="67"/>
      <c r="C344" s="67"/>
      <c r="D344" s="67"/>
      <c r="E344" s="67"/>
      <c r="F344" s="70"/>
      <c r="G344" s="66" t="s">
        <v>64</v>
      </c>
      <c r="H344" s="111" t="str">
        <f aca="false">ROUND(H343*81/1000,2)&amp;" ppb"</f>
        <v>5.4 ppb</v>
      </c>
      <c r="I344" s="75" t="s">
        <v>39</v>
      </c>
      <c r="J344" s="112" t="str">
        <f aca="false">ROUND(J343*81/1000,2)&amp;" ppb"</f>
        <v>0.73 ppb</v>
      </c>
      <c r="K344" s="111" t="str">
        <f aca="false">ROUND(K343*81/1000,2)&amp;" ppb"</f>
        <v>8.07 ppb</v>
      </c>
      <c r="L344" s="75" t="s">
        <v>39</v>
      </c>
      <c r="M344" s="112" t="str">
        <f aca="false">ROUND(M343*81/1000,2)&amp;" ppb"</f>
        <v>10.34 ppb</v>
      </c>
      <c r="N344" s="111" t="str">
        <f aca="false">"&lt;"&amp;ROUND(RIGHT(N343,LEN(N343)-1)*1760/1000,2)&amp;" ppb"</f>
        <v>&lt;8.29 ppb</v>
      </c>
      <c r="O344" s="75"/>
      <c r="P344" s="113" t="s">
        <v>71</v>
      </c>
      <c r="Q344" s="111" t="str">
        <f aca="false">ROUND(Q343*246/1000,2)&amp;" ppb"</f>
        <v>1.45 ppb</v>
      </c>
      <c r="R344" s="75" t="s">
        <v>39</v>
      </c>
      <c r="S344" s="112" t="str">
        <f aca="false">ROUND(S343*246/1000,2)&amp;" ppb"</f>
        <v>1.55 ppb</v>
      </c>
      <c r="T344" s="111" t="str">
        <f aca="false">ROUND(T343*32300/1000000,2)&amp;" ppm"</f>
        <v>2016.81 ppm</v>
      </c>
      <c r="U344" s="75" t="s">
        <v>39</v>
      </c>
      <c r="V344" s="112" t="str">
        <f aca="false">ROUND(V343*32300/1000000,2)&amp;" ppm"</f>
        <v>105.56 ppm</v>
      </c>
      <c r="W344" s="81"/>
      <c r="X344" s="75"/>
      <c r="Y344" s="82"/>
      <c r="Z344" s="81"/>
      <c r="AA344" s="75"/>
      <c r="AB344" s="82"/>
      <c r="AC344" s="83"/>
      <c r="AD344" s="75"/>
      <c r="AE344" s="84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96"/>
      <c r="EZ344" s="96"/>
      <c r="FA344" s="96"/>
      <c r="FB344" s="96"/>
      <c r="FC344" s="96"/>
      <c r="FD344" s="96"/>
      <c r="FE344" s="96"/>
      <c r="FF344" s="96"/>
      <c r="FG344" s="96"/>
      <c r="FH344" s="96"/>
      <c r="FI344" s="96"/>
      <c r="FJ344" s="96"/>
      <c r="FK344" s="96"/>
      <c r="FL344" s="96"/>
      <c r="FM344" s="96"/>
      <c r="FN344" s="96"/>
      <c r="FO344" s="96"/>
      <c r="FP344" s="96"/>
      <c r="FQ344" s="96"/>
      <c r="FR344" s="96"/>
      <c r="FS344" s="96"/>
      <c r="FT344" s="96"/>
      <c r="FU344" s="96"/>
      <c r="FV344" s="96"/>
      <c r="FW344" s="96"/>
      <c r="FX344" s="96"/>
      <c r="FY344" s="96"/>
      <c r="FZ344" s="96"/>
      <c r="GA344" s="96"/>
      <c r="GB344" s="96"/>
      <c r="GC344" s="96"/>
      <c r="GD344" s="96"/>
      <c r="GE344" s="96"/>
      <c r="GF344" s="96"/>
      <c r="GG344" s="96"/>
      <c r="GH344" s="96"/>
      <c r="GI344" s="96"/>
      <c r="GJ344" s="96"/>
      <c r="GK344" s="96"/>
      <c r="GL344" s="96"/>
      <c r="GM344" s="96"/>
      <c r="GN344" s="96"/>
      <c r="GO344" s="96"/>
      <c r="GP344" s="96"/>
      <c r="GQ344" s="96"/>
      <c r="GR344" s="96"/>
      <c r="GS344" s="96"/>
      <c r="GT344" s="96"/>
      <c r="GU344" s="96"/>
      <c r="GV344" s="96"/>
      <c r="GW344" s="96"/>
      <c r="GX344" s="96"/>
      <c r="GY344" s="96"/>
      <c r="GZ344" s="96"/>
      <c r="HA344" s="96"/>
      <c r="HB344" s="96"/>
      <c r="HC344" s="96"/>
      <c r="HD344" s="96"/>
      <c r="HE344" s="96"/>
      <c r="HF344" s="96"/>
      <c r="HG344" s="96"/>
      <c r="HH344" s="96"/>
      <c r="HI344" s="96"/>
      <c r="HJ344" s="96"/>
      <c r="HK344" s="96"/>
      <c r="HL344" s="96"/>
      <c r="HM344" s="96"/>
      <c r="HN344" s="96"/>
      <c r="HO344" s="96"/>
      <c r="HP344" s="96"/>
      <c r="HQ344" s="96"/>
      <c r="HR344" s="96"/>
      <c r="HS344" s="96"/>
      <c r="HT344" s="96"/>
      <c r="HU344" s="96"/>
      <c r="HV344" s="96"/>
      <c r="HW344" s="96"/>
      <c r="HX344" s="96"/>
      <c r="HY344" s="96"/>
      <c r="HZ344" s="96"/>
      <c r="IA344" s="96"/>
      <c r="IB344" s="96"/>
      <c r="IC344" s="96"/>
      <c r="ID344" s="96"/>
      <c r="IE344" s="96"/>
      <c r="IF344" s="96"/>
      <c r="IG344" s="96"/>
      <c r="IH344" s="96"/>
      <c r="II344" s="96"/>
      <c r="IJ344" s="96"/>
      <c r="IK344" s="96"/>
      <c r="IL344" s="96"/>
      <c r="IM344" s="96"/>
      <c r="IN344" s="96"/>
      <c r="IO344" s="96"/>
      <c r="IP344" s="96"/>
      <c r="IQ344" s="96"/>
      <c r="IR344" s="96"/>
      <c r="IS344" s="96"/>
      <c r="IT344" s="96"/>
      <c r="IU344" s="96"/>
      <c r="IV344" s="96"/>
    </row>
    <row r="345" customFormat="false" ht="34.3" hidden="false" customHeight="true" outlineLevel="0" collapsed="false">
      <c r="A345" s="67"/>
      <c r="B345" s="67"/>
      <c r="C345" s="85"/>
      <c r="D345" s="67"/>
      <c r="E345" s="67"/>
      <c r="F345" s="70"/>
      <c r="G345" s="66" t="s">
        <v>28</v>
      </c>
      <c r="H345" s="50" t="s">
        <v>40</v>
      </c>
      <c r="I345" s="50"/>
      <c r="J345" s="50"/>
      <c r="K345" s="25"/>
      <c r="L345" s="26" t="s">
        <v>41</v>
      </c>
      <c r="M345" s="27"/>
      <c r="N345" s="51"/>
      <c r="O345" s="26" t="s">
        <v>42</v>
      </c>
      <c r="P345" s="52"/>
      <c r="Q345" s="51"/>
      <c r="R345" s="26" t="s">
        <v>43</v>
      </c>
      <c r="S345" s="52"/>
      <c r="T345" s="50"/>
      <c r="U345" s="50"/>
      <c r="V345" s="50"/>
      <c r="W345" s="28"/>
      <c r="X345" s="26"/>
      <c r="Y345" s="53"/>
      <c r="Z345" s="28"/>
      <c r="AA345" s="26"/>
      <c r="AB345" s="53"/>
      <c r="AC345" s="25"/>
      <c r="AD345" s="26"/>
      <c r="AE345" s="27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96"/>
      <c r="EZ345" s="96"/>
      <c r="FA345" s="96"/>
      <c r="FB345" s="96"/>
      <c r="FC345" s="96"/>
      <c r="FD345" s="96"/>
      <c r="FE345" s="96"/>
      <c r="FF345" s="96"/>
      <c r="FG345" s="96"/>
      <c r="FH345" s="96"/>
      <c r="FI345" s="96"/>
      <c r="FJ345" s="96"/>
      <c r="FK345" s="96"/>
      <c r="FL345" s="96"/>
      <c r="FM345" s="96"/>
      <c r="FN345" s="96"/>
      <c r="FO345" s="96"/>
      <c r="FP345" s="96"/>
      <c r="FQ345" s="96"/>
      <c r="FR345" s="96"/>
      <c r="FS345" s="96"/>
      <c r="FT345" s="96"/>
      <c r="FU345" s="96"/>
      <c r="FV345" s="96"/>
      <c r="FW345" s="96"/>
      <c r="FX345" s="96"/>
      <c r="FY345" s="96"/>
      <c r="FZ345" s="96"/>
      <c r="GA345" s="96"/>
      <c r="GB345" s="96"/>
      <c r="GC345" s="96"/>
      <c r="GD345" s="96"/>
      <c r="GE345" s="96"/>
      <c r="GF345" s="96"/>
      <c r="GG345" s="96"/>
      <c r="GH345" s="96"/>
      <c r="GI345" s="96"/>
      <c r="GJ345" s="96"/>
      <c r="GK345" s="96"/>
      <c r="GL345" s="96"/>
      <c r="GM345" s="96"/>
      <c r="GN345" s="96"/>
      <c r="GO345" s="96"/>
      <c r="GP345" s="96"/>
      <c r="GQ345" s="96"/>
      <c r="GR345" s="96"/>
      <c r="GS345" s="96"/>
      <c r="GT345" s="96"/>
      <c r="GU345" s="96"/>
      <c r="GV345" s="96"/>
      <c r="GW345" s="96"/>
      <c r="GX345" s="96"/>
      <c r="GY345" s="96"/>
      <c r="GZ345" s="96"/>
      <c r="HA345" s="96"/>
      <c r="HB345" s="96"/>
      <c r="HC345" s="96"/>
      <c r="HD345" s="96"/>
      <c r="HE345" s="96"/>
      <c r="HF345" s="96"/>
      <c r="HG345" s="96"/>
      <c r="HH345" s="96"/>
      <c r="HI345" s="96"/>
      <c r="HJ345" s="96"/>
      <c r="HK345" s="96"/>
      <c r="HL345" s="96"/>
      <c r="HM345" s="96"/>
      <c r="HN345" s="96"/>
      <c r="HO345" s="96"/>
      <c r="HP345" s="96"/>
      <c r="HQ345" s="96"/>
      <c r="HR345" s="96"/>
      <c r="HS345" s="96"/>
      <c r="HT345" s="96"/>
      <c r="HU345" s="96"/>
      <c r="HV345" s="96"/>
      <c r="HW345" s="96"/>
      <c r="HX345" s="96"/>
      <c r="HY345" s="96"/>
      <c r="HZ345" s="96"/>
      <c r="IA345" s="96"/>
      <c r="IB345" s="96"/>
      <c r="IC345" s="96"/>
      <c r="ID345" s="96"/>
      <c r="IE345" s="96"/>
      <c r="IF345" s="96"/>
      <c r="IG345" s="96"/>
      <c r="IH345" s="96"/>
      <c r="II345" s="96"/>
      <c r="IJ345" s="96"/>
      <c r="IK345" s="96"/>
      <c r="IL345" s="96"/>
      <c r="IM345" s="96"/>
      <c r="IN345" s="96"/>
      <c r="IO345" s="96"/>
      <c r="IP345" s="96"/>
      <c r="IQ345" s="96"/>
      <c r="IR345" s="96"/>
      <c r="IS345" s="96"/>
      <c r="IT345" s="96"/>
      <c r="IU345" s="96"/>
      <c r="IV345" s="96"/>
    </row>
    <row r="346" customFormat="false" ht="34.3" hidden="false" customHeight="true" outlineLevel="0" collapsed="false">
      <c r="A346" s="67"/>
      <c r="B346" s="67"/>
      <c r="C346" s="85"/>
      <c r="D346" s="67"/>
      <c r="E346" s="67"/>
      <c r="F346" s="70"/>
      <c r="G346" s="66" t="s">
        <v>60</v>
      </c>
      <c r="H346" s="138" t="n">
        <v>3886.1</v>
      </c>
      <c r="I346" s="131" t="s">
        <v>39</v>
      </c>
      <c r="J346" s="116" t="n">
        <v>4875</v>
      </c>
      <c r="K346" s="74" t="n">
        <v>48.183</v>
      </c>
      <c r="L346" s="77" t="s">
        <v>39</v>
      </c>
      <c r="M346" s="76" t="n">
        <v>48.18</v>
      </c>
      <c r="N346" s="74" t="n">
        <v>8.352</v>
      </c>
      <c r="O346" s="77" t="s">
        <v>39</v>
      </c>
      <c r="P346" s="76" t="n">
        <v>7.537</v>
      </c>
      <c r="Q346" s="86" t="s">
        <v>465</v>
      </c>
      <c r="R346" s="77"/>
      <c r="S346" s="76"/>
      <c r="T346" s="114"/>
      <c r="U346" s="115"/>
      <c r="V346" s="122"/>
      <c r="W346" s="81"/>
      <c r="X346" s="75"/>
      <c r="Y346" s="82"/>
      <c r="Z346" s="81"/>
      <c r="AA346" s="75"/>
      <c r="AB346" s="82"/>
      <c r="AC346" s="83"/>
      <c r="AD346" s="75"/>
      <c r="AE346" s="84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96"/>
      <c r="EZ346" s="96"/>
      <c r="FA346" s="96"/>
      <c r="FB346" s="96"/>
      <c r="FC346" s="96"/>
      <c r="FD346" s="96"/>
      <c r="FE346" s="96"/>
      <c r="FF346" s="96"/>
      <c r="FG346" s="96"/>
      <c r="FH346" s="96"/>
      <c r="FI346" s="96"/>
      <c r="FJ346" s="96"/>
      <c r="FK346" s="96"/>
      <c r="FL346" s="96"/>
      <c r="FM346" s="96"/>
      <c r="FN346" s="96"/>
      <c r="FO346" s="96"/>
      <c r="FP346" s="96"/>
      <c r="FQ346" s="96"/>
      <c r="FR346" s="96"/>
      <c r="FS346" s="96"/>
      <c r="FT346" s="96"/>
      <c r="FU346" s="96"/>
      <c r="FV346" s="96"/>
      <c r="FW346" s="96"/>
      <c r="FX346" s="96"/>
      <c r="FY346" s="96"/>
      <c r="FZ346" s="96"/>
      <c r="GA346" s="96"/>
      <c r="GB346" s="96"/>
      <c r="GC346" s="96"/>
      <c r="GD346" s="96"/>
      <c r="GE346" s="96"/>
      <c r="GF346" s="96"/>
      <c r="GG346" s="96"/>
      <c r="GH346" s="96"/>
      <c r="GI346" s="96"/>
      <c r="GJ346" s="96"/>
      <c r="GK346" s="96"/>
      <c r="GL346" s="96"/>
      <c r="GM346" s="96"/>
      <c r="GN346" s="96"/>
      <c r="GO346" s="96"/>
      <c r="GP346" s="96"/>
      <c r="GQ346" s="96"/>
      <c r="GR346" s="96"/>
      <c r="GS346" s="96"/>
      <c r="GT346" s="96"/>
      <c r="GU346" s="96"/>
      <c r="GV346" s="96"/>
      <c r="GW346" s="96"/>
      <c r="GX346" s="96"/>
      <c r="GY346" s="96"/>
      <c r="GZ346" s="96"/>
      <c r="HA346" s="96"/>
      <c r="HB346" s="96"/>
      <c r="HC346" s="96"/>
      <c r="HD346" s="96"/>
      <c r="HE346" s="96"/>
      <c r="HF346" s="96"/>
      <c r="HG346" s="96"/>
      <c r="HH346" s="96"/>
      <c r="HI346" s="96"/>
      <c r="HJ346" s="96"/>
      <c r="HK346" s="96"/>
      <c r="HL346" s="96"/>
      <c r="HM346" s="96"/>
      <c r="HN346" s="96"/>
      <c r="HO346" s="96"/>
      <c r="HP346" s="96"/>
      <c r="HQ346" s="96"/>
      <c r="HR346" s="96"/>
      <c r="HS346" s="96"/>
      <c r="HT346" s="96"/>
      <c r="HU346" s="96"/>
      <c r="HV346" s="96"/>
      <c r="HW346" s="96"/>
      <c r="HX346" s="96"/>
      <c r="HY346" s="96"/>
      <c r="HZ346" s="96"/>
      <c r="IA346" s="96"/>
      <c r="IB346" s="96"/>
      <c r="IC346" s="96"/>
      <c r="ID346" s="96"/>
      <c r="IE346" s="96"/>
      <c r="IF346" s="96"/>
      <c r="IG346" s="96"/>
      <c r="IH346" s="96"/>
      <c r="II346" s="96"/>
      <c r="IJ346" s="96"/>
      <c r="IK346" s="96"/>
      <c r="IL346" s="96"/>
      <c r="IM346" s="96"/>
      <c r="IN346" s="96"/>
      <c r="IO346" s="96"/>
      <c r="IP346" s="96"/>
      <c r="IQ346" s="96"/>
      <c r="IR346" s="96"/>
      <c r="IS346" s="96"/>
      <c r="IT346" s="96"/>
      <c r="IU346" s="96"/>
      <c r="IV346" s="96"/>
    </row>
    <row r="347" customFormat="false" ht="34.3" hidden="false" customHeight="true" outlineLevel="0" collapsed="false">
      <c r="A347" s="87"/>
      <c r="B347" s="87"/>
      <c r="C347" s="88"/>
      <c r="D347" s="87"/>
      <c r="E347" s="87"/>
      <c r="F347" s="89"/>
      <c r="G347" s="66" t="s">
        <v>64</v>
      </c>
      <c r="H347" s="111" t="str">
        <f aca="false">ROUND(H346*81/1000,2)&amp;" ppb"</f>
        <v>314.77 ppb</v>
      </c>
      <c r="I347" s="75" t="s">
        <v>39</v>
      </c>
      <c r="J347" s="112" t="str">
        <f aca="false">ROUND(J346*81/1000,2)&amp;" ppb"</f>
        <v>394.88 ppb</v>
      </c>
      <c r="K347" s="90"/>
      <c r="L347" s="77"/>
      <c r="M347" s="91"/>
      <c r="N347" s="71"/>
      <c r="O347" s="75"/>
      <c r="P347" s="73"/>
      <c r="Q347" s="111" t="str">
        <f aca="false">"&lt;"&amp;ROUND(RIGHT(Q346,LEN(Q346)-1)*246/1000,2)&amp;" ppb"</f>
        <v>&lt;5.98 ppb</v>
      </c>
      <c r="R347" s="75"/>
      <c r="S347" s="112"/>
      <c r="T347" s="111"/>
      <c r="U347" s="75"/>
      <c r="V347" s="112"/>
      <c r="W347" s="81"/>
      <c r="X347" s="75"/>
      <c r="Y347" s="82"/>
      <c r="Z347" s="81"/>
      <c r="AA347" s="75"/>
      <c r="AB347" s="82"/>
      <c r="AC347" s="83"/>
      <c r="AD347" s="75"/>
      <c r="AE347" s="84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96"/>
      <c r="EZ347" s="96"/>
      <c r="FA347" s="96"/>
      <c r="FB347" s="96"/>
      <c r="FC347" s="96"/>
      <c r="FD347" s="96"/>
      <c r="FE347" s="96"/>
      <c r="FF347" s="96"/>
      <c r="FG347" s="96"/>
      <c r="FH347" s="96"/>
      <c r="FI347" s="96"/>
      <c r="FJ347" s="96"/>
      <c r="FK347" s="96"/>
      <c r="FL347" s="96"/>
      <c r="FM347" s="96"/>
      <c r="FN347" s="96"/>
      <c r="FO347" s="96"/>
      <c r="FP347" s="96"/>
      <c r="FQ347" s="96"/>
      <c r="FR347" s="96"/>
      <c r="FS347" s="96"/>
      <c r="FT347" s="96"/>
      <c r="FU347" s="96"/>
      <c r="FV347" s="96"/>
      <c r="FW347" s="96"/>
      <c r="FX347" s="96"/>
      <c r="FY347" s="96"/>
      <c r="FZ347" s="96"/>
      <c r="GA347" s="96"/>
      <c r="GB347" s="96"/>
      <c r="GC347" s="96"/>
      <c r="GD347" s="96"/>
      <c r="GE347" s="96"/>
      <c r="GF347" s="96"/>
      <c r="GG347" s="96"/>
      <c r="GH347" s="96"/>
      <c r="GI347" s="96"/>
      <c r="GJ347" s="96"/>
      <c r="GK347" s="96"/>
      <c r="GL347" s="96"/>
      <c r="GM347" s="96"/>
      <c r="GN347" s="96"/>
      <c r="GO347" s="96"/>
      <c r="GP347" s="96"/>
      <c r="GQ347" s="96"/>
      <c r="GR347" s="96"/>
      <c r="GS347" s="96"/>
      <c r="GT347" s="96"/>
      <c r="GU347" s="96"/>
      <c r="GV347" s="96"/>
      <c r="GW347" s="96"/>
      <c r="GX347" s="96"/>
      <c r="GY347" s="96"/>
      <c r="GZ347" s="96"/>
      <c r="HA347" s="96"/>
      <c r="HB347" s="96"/>
      <c r="HC347" s="96"/>
      <c r="HD347" s="96"/>
      <c r="HE347" s="96"/>
      <c r="HF347" s="96"/>
      <c r="HG347" s="96"/>
      <c r="HH347" s="96"/>
      <c r="HI347" s="96"/>
      <c r="HJ347" s="96"/>
      <c r="HK347" s="96"/>
      <c r="HL347" s="96"/>
      <c r="HM347" s="96"/>
      <c r="HN347" s="96"/>
      <c r="HO347" s="96"/>
      <c r="HP347" s="96"/>
      <c r="HQ347" s="96"/>
      <c r="HR347" s="96"/>
      <c r="HS347" s="96"/>
      <c r="HT347" s="96"/>
      <c r="HU347" s="96"/>
      <c r="HV347" s="96"/>
      <c r="HW347" s="96"/>
      <c r="HX347" s="96"/>
      <c r="HY347" s="96"/>
      <c r="HZ347" s="96"/>
      <c r="IA347" s="96"/>
      <c r="IB347" s="96"/>
      <c r="IC347" s="96"/>
      <c r="ID347" s="96"/>
      <c r="IE347" s="96"/>
      <c r="IF347" s="96"/>
      <c r="IG347" s="96"/>
      <c r="IH347" s="96"/>
      <c r="II347" s="96"/>
      <c r="IJ347" s="96"/>
      <c r="IK347" s="96"/>
      <c r="IL347" s="96"/>
      <c r="IM347" s="96"/>
      <c r="IN347" s="96"/>
      <c r="IO347" s="96"/>
      <c r="IP347" s="96"/>
      <c r="IQ347" s="96"/>
      <c r="IR347" s="96"/>
      <c r="IS347" s="96"/>
      <c r="IT347" s="96"/>
      <c r="IU347" s="96"/>
      <c r="IV347" s="96"/>
    </row>
    <row r="348" customFormat="false" ht="42.4" hidden="false" customHeight="true" outlineLevel="0" collapsed="false">
      <c r="A348" s="97" t="s">
        <v>466</v>
      </c>
      <c r="B348" s="21" t="s">
        <v>467</v>
      </c>
      <c r="C348" s="98" t="s">
        <v>468</v>
      </c>
      <c r="D348" s="22" t="n">
        <v>13.617</v>
      </c>
      <c r="E348" s="99" t="n">
        <v>230524</v>
      </c>
      <c r="F348" s="23" t="n">
        <v>45070</v>
      </c>
      <c r="G348" s="24" t="s">
        <v>28</v>
      </c>
      <c r="H348" s="25"/>
      <c r="I348" s="26" t="s">
        <v>29</v>
      </c>
      <c r="J348" s="27"/>
      <c r="K348" s="25"/>
      <c r="L348" s="26" t="s">
        <v>30</v>
      </c>
      <c r="M348" s="27"/>
      <c r="N348" s="25"/>
      <c r="O348" s="26" t="s">
        <v>31</v>
      </c>
      <c r="P348" s="27"/>
      <c r="Q348" s="25"/>
      <c r="R348" s="26" t="s">
        <v>32</v>
      </c>
      <c r="S348" s="27"/>
      <c r="T348" s="28"/>
      <c r="U348" s="26" t="s">
        <v>33</v>
      </c>
      <c r="V348" s="27"/>
      <c r="W348" s="25"/>
      <c r="X348" s="26" t="s">
        <v>34</v>
      </c>
      <c r="Y348" s="27"/>
      <c r="Z348" s="25"/>
      <c r="AA348" s="26" t="s">
        <v>35</v>
      </c>
      <c r="AB348" s="27"/>
      <c r="AC348" s="32" t="s">
        <v>36</v>
      </c>
      <c r="AD348" s="32"/>
      <c r="AE348" s="32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  <c r="GM348" s="96"/>
      <c r="GN348" s="96"/>
      <c r="GO348" s="96"/>
      <c r="GP348" s="96"/>
      <c r="GQ348" s="96"/>
      <c r="GR348" s="96"/>
      <c r="GS348" s="96"/>
      <c r="GT348" s="96"/>
      <c r="GU348" s="96"/>
      <c r="GV348" s="96"/>
      <c r="GW348" s="96"/>
      <c r="GX348" s="96"/>
      <c r="GY348" s="96"/>
      <c r="GZ348" s="96"/>
      <c r="HA348" s="96"/>
      <c r="HB348" s="96"/>
      <c r="HC348" s="96"/>
      <c r="HD348" s="96"/>
      <c r="HE348" s="96"/>
      <c r="HF348" s="96"/>
      <c r="HG348" s="96"/>
      <c r="HH348" s="96"/>
      <c r="HI348" s="96"/>
      <c r="HJ348" s="96"/>
      <c r="HK348" s="96"/>
      <c r="HL348" s="96"/>
      <c r="HM348" s="96"/>
      <c r="HN348" s="96"/>
      <c r="HO348" s="96"/>
      <c r="HP348" s="96"/>
      <c r="HQ348" s="96"/>
      <c r="HR348" s="96"/>
      <c r="HS348" s="96"/>
      <c r="HT348" s="96"/>
      <c r="HU348" s="96"/>
      <c r="HV348" s="96"/>
      <c r="HW348" s="96"/>
      <c r="HX348" s="96"/>
      <c r="HY348" s="96"/>
      <c r="HZ348" s="96"/>
      <c r="IA348" s="96"/>
      <c r="IB348" s="96"/>
      <c r="IC348" s="96"/>
      <c r="ID348" s="96"/>
      <c r="IE348" s="96"/>
      <c r="IF348" s="96"/>
      <c r="IG348" s="96"/>
      <c r="IH348" s="96"/>
      <c r="II348" s="96"/>
      <c r="IJ348" s="96"/>
      <c r="IK348" s="96"/>
      <c r="IL348" s="96"/>
      <c r="IM348" s="96"/>
      <c r="IN348" s="96"/>
      <c r="IO348" s="96"/>
      <c r="IP348" s="96"/>
      <c r="IQ348" s="96"/>
      <c r="IR348" s="96"/>
      <c r="IS348" s="96"/>
      <c r="IT348" s="96"/>
      <c r="IU348" s="96"/>
      <c r="IV348" s="96"/>
    </row>
    <row r="349" customFormat="false" ht="39.8" hidden="false" customHeight="true" outlineLevel="0" collapsed="false">
      <c r="A349" s="33" t="s">
        <v>469</v>
      </c>
      <c r="B349" s="33" t="s">
        <v>470</v>
      </c>
      <c r="C349" s="34"/>
      <c r="D349" s="35"/>
      <c r="E349" s="35"/>
      <c r="F349" s="36" t="n">
        <v>45084</v>
      </c>
      <c r="G349" s="24" t="s">
        <v>60</v>
      </c>
      <c r="H349" s="55" t="s">
        <v>417</v>
      </c>
      <c r="I349" s="41"/>
      <c r="J349" s="42"/>
      <c r="K349" s="55" t="s">
        <v>471</v>
      </c>
      <c r="L349" s="41"/>
      <c r="M349" s="42"/>
      <c r="N349" s="55" t="s">
        <v>149</v>
      </c>
      <c r="O349" s="56"/>
      <c r="P349" s="42"/>
      <c r="Q349" s="55" t="s">
        <v>472</v>
      </c>
      <c r="R349" s="41"/>
      <c r="S349" s="42"/>
      <c r="T349" s="55" t="s">
        <v>473</v>
      </c>
      <c r="U349" s="41"/>
      <c r="V349" s="42"/>
      <c r="W349" s="55" t="s">
        <v>457</v>
      </c>
      <c r="X349" s="56"/>
      <c r="Y349" s="42"/>
      <c r="Z349" s="55" t="s">
        <v>474</v>
      </c>
      <c r="AA349" s="56"/>
      <c r="AB349" s="42"/>
      <c r="AC349" s="43"/>
      <c r="AD349" s="43"/>
      <c r="AE349" s="43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  <c r="GM349" s="96"/>
      <c r="GN349" s="96"/>
      <c r="GO349" s="96"/>
      <c r="GP349" s="96"/>
      <c r="GQ349" s="96"/>
      <c r="GR349" s="96"/>
      <c r="GS349" s="96"/>
      <c r="GT349" s="96"/>
      <c r="GU349" s="96"/>
      <c r="GV349" s="96"/>
      <c r="GW349" s="96"/>
      <c r="GX349" s="96"/>
      <c r="GY349" s="96"/>
      <c r="GZ349" s="96"/>
      <c r="HA349" s="96"/>
      <c r="HB349" s="96"/>
      <c r="HC349" s="96"/>
      <c r="HD349" s="96"/>
      <c r="HE349" s="96"/>
      <c r="HF349" s="96"/>
      <c r="HG349" s="96"/>
      <c r="HH349" s="96"/>
      <c r="HI349" s="96"/>
      <c r="HJ349" s="96"/>
      <c r="HK349" s="96"/>
      <c r="HL349" s="96"/>
      <c r="HM349" s="96"/>
      <c r="HN349" s="96"/>
      <c r="HO349" s="96"/>
      <c r="HP349" s="96"/>
      <c r="HQ349" s="96"/>
      <c r="HR349" s="96"/>
      <c r="HS349" s="96"/>
      <c r="HT349" s="96"/>
      <c r="HU349" s="96"/>
      <c r="HV349" s="96"/>
      <c r="HW349" s="96"/>
      <c r="HX349" s="96"/>
      <c r="HY349" s="96"/>
      <c r="HZ349" s="96"/>
      <c r="IA349" s="96"/>
      <c r="IB349" s="96"/>
      <c r="IC349" s="96"/>
      <c r="ID349" s="96"/>
      <c r="IE349" s="96"/>
      <c r="IF349" s="96"/>
      <c r="IG349" s="96"/>
      <c r="IH349" s="96"/>
      <c r="II349" s="96"/>
      <c r="IJ349" s="96"/>
      <c r="IK349" s="96"/>
      <c r="IL349" s="96"/>
      <c r="IM349" s="96"/>
      <c r="IN349" s="96"/>
      <c r="IO349" s="96"/>
      <c r="IP349" s="96"/>
      <c r="IQ349" s="96"/>
      <c r="IR349" s="96"/>
      <c r="IS349" s="96"/>
      <c r="IT349" s="96"/>
      <c r="IU349" s="96"/>
      <c r="IV349" s="96"/>
    </row>
    <row r="350" customFormat="false" ht="38.1" hidden="false" customHeight="true" outlineLevel="0" collapsed="false">
      <c r="A350" s="33"/>
      <c r="B350" s="33" t="s">
        <v>475</v>
      </c>
      <c r="C350" s="33"/>
      <c r="D350" s="33"/>
      <c r="E350" s="33"/>
      <c r="F350" s="36"/>
      <c r="G350" s="24" t="s">
        <v>64</v>
      </c>
      <c r="H350" s="101" t="str">
        <f aca="false">"&lt;"&amp;ROUND(RIGHT(H349,LEN(H349)-1)*81/1000,2)&amp;" ppb"</f>
        <v>&lt;0.03 ppb</v>
      </c>
      <c r="I350" s="41"/>
      <c r="J350" s="102"/>
      <c r="K350" s="101" t="str">
        <f aca="false">"&lt;"&amp;ROUND(RIGHT(K349,LEN(K349)-1)*81/1000,2)&amp;" ppb"</f>
        <v>&lt;0.96 ppb</v>
      </c>
      <c r="L350" s="41"/>
      <c r="M350" s="102"/>
      <c r="N350" s="101" t="str">
        <f aca="false">"&lt;"&amp;ROUND(RIGHT(N349,LEN(N349)-1)*1760/1000,2)&amp;" ppb"</f>
        <v>&lt;0.32 ppb</v>
      </c>
      <c r="O350" s="41"/>
      <c r="P350" s="132" t="s">
        <v>71</v>
      </c>
      <c r="Q350" s="101" t="str">
        <f aca="false">"&lt;"&amp;ROUND(RIGHT(Q349,LEN(Q349)-1)*246/1000,2)&amp;" ppb"</f>
        <v>&lt;0.13 ppb</v>
      </c>
      <c r="R350" s="41"/>
      <c r="S350" s="46"/>
      <c r="T350" s="101" t="str">
        <f aca="false">"&lt;"&amp;ROUND(RIGHT(T349,LEN(T349)-1)*32300/1000,2)&amp;" ppb"</f>
        <v>&lt;175.71 ppb</v>
      </c>
      <c r="U350" s="41"/>
      <c r="V350" s="46"/>
      <c r="W350" s="45"/>
      <c r="X350" s="41"/>
      <c r="Y350" s="46"/>
      <c r="Z350" s="45"/>
      <c r="AA350" s="41"/>
      <c r="AB350" s="46"/>
      <c r="AC350" s="47"/>
      <c r="AD350" s="41"/>
      <c r="AE350" s="48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  <c r="GM350" s="96"/>
      <c r="GN350" s="96"/>
      <c r="GO350" s="96"/>
      <c r="GP350" s="96"/>
      <c r="GQ350" s="96"/>
      <c r="GR350" s="96"/>
      <c r="GS350" s="96"/>
      <c r="GT350" s="96"/>
      <c r="GU350" s="96"/>
      <c r="GV350" s="96"/>
      <c r="GW350" s="96"/>
      <c r="GX350" s="96"/>
      <c r="GY350" s="96"/>
      <c r="GZ350" s="96"/>
      <c r="HA350" s="96"/>
      <c r="HB350" s="96"/>
      <c r="HC350" s="96"/>
      <c r="HD350" s="96"/>
      <c r="HE350" s="96"/>
      <c r="HF350" s="96"/>
      <c r="HG350" s="96"/>
      <c r="HH350" s="96"/>
      <c r="HI350" s="96"/>
      <c r="HJ350" s="96"/>
      <c r="HK350" s="96"/>
      <c r="HL350" s="96"/>
      <c r="HM350" s="96"/>
      <c r="HN350" s="96"/>
      <c r="HO350" s="96"/>
      <c r="HP350" s="96"/>
      <c r="HQ350" s="96"/>
      <c r="HR350" s="96"/>
      <c r="HS350" s="96"/>
      <c r="HT350" s="96"/>
      <c r="HU350" s="96"/>
      <c r="HV350" s="96"/>
      <c r="HW350" s="96"/>
      <c r="HX350" s="96"/>
      <c r="HY350" s="96"/>
      <c r="HZ350" s="96"/>
      <c r="IA350" s="96"/>
      <c r="IB350" s="96"/>
      <c r="IC350" s="96"/>
      <c r="ID350" s="96"/>
      <c r="IE350" s="96"/>
      <c r="IF350" s="96"/>
      <c r="IG350" s="96"/>
      <c r="IH350" s="96"/>
      <c r="II350" s="96"/>
      <c r="IJ350" s="96"/>
      <c r="IK350" s="96"/>
      <c r="IL350" s="96"/>
      <c r="IM350" s="96"/>
      <c r="IN350" s="96"/>
      <c r="IO350" s="96"/>
      <c r="IP350" s="96"/>
      <c r="IQ350" s="96"/>
      <c r="IR350" s="96"/>
      <c r="IS350" s="96"/>
      <c r="IT350" s="96"/>
      <c r="IU350" s="96"/>
      <c r="IV350" s="96"/>
    </row>
    <row r="351" customFormat="false" ht="34.3" hidden="false" customHeight="true" outlineLevel="0" collapsed="false">
      <c r="A351" s="33"/>
      <c r="B351" s="33"/>
      <c r="C351" s="49"/>
      <c r="D351" s="33"/>
      <c r="E351" s="33"/>
      <c r="F351" s="36"/>
      <c r="G351" s="24" t="s">
        <v>28</v>
      </c>
      <c r="H351" s="50" t="s">
        <v>40</v>
      </c>
      <c r="I351" s="50"/>
      <c r="J351" s="50"/>
      <c r="K351" s="25"/>
      <c r="L351" s="26" t="s">
        <v>41</v>
      </c>
      <c r="M351" s="27"/>
      <c r="N351" s="51"/>
      <c r="O351" s="26" t="s">
        <v>42</v>
      </c>
      <c r="P351" s="52"/>
      <c r="Q351" s="51"/>
      <c r="R351" s="26" t="s">
        <v>43</v>
      </c>
      <c r="S351" s="52"/>
      <c r="T351" s="50"/>
      <c r="U351" s="50"/>
      <c r="V351" s="50"/>
      <c r="W351" s="28"/>
      <c r="X351" s="26"/>
      <c r="Y351" s="53"/>
      <c r="Z351" s="28"/>
      <c r="AA351" s="26"/>
      <c r="AB351" s="53"/>
      <c r="AC351" s="25"/>
      <c r="AD351" s="26"/>
      <c r="AE351" s="27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  <c r="GQ351" s="96"/>
      <c r="GR351" s="96"/>
      <c r="GS351" s="96"/>
      <c r="GT351" s="96"/>
      <c r="GU351" s="96"/>
      <c r="GV351" s="96"/>
      <c r="GW351" s="96"/>
      <c r="GX351" s="96"/>
      <c r="GY351" s="96"/>
      <c r="GZ351" s="96"/>
      <c r="HA351" s="96"/>
      <c r="HB351" s="96"/>
      <c r="HC351" s="96"/>
      <c r="HD351" s="96"/>
      <c r="HE351" s="96"/>
      <c r="HF351" s="96"/>
      <c r="HG351" s="96"/>
      <c r="HH351" s="96"/>
      <c r="HI351" s="96"/>
      <c r="HJ351" s="96"/>
      <c r="HK351" s="96"/>
      <c r="HL351" s="96"/>
      <c r="HM351" s="96"/>
      <c r="HN351" s="96"/>
      <c r="HO351" s="96"/>
      <c r="HP351" s="96"/>
      <c r="HQ351" s="96"/>
      <c r="HR351" s="96"/>
      <c r="HS351" s="96"/>
      <c r="HT351" s="96"/>
      <c r="HU351" s="96"/>
      <c r="HV351" s="96"/>
      <c r="HW351" s="96"/>
      <c r="HX351" s="96"/>
      <c r="HY351" s="96"/>
      <c r="HZ351" s="96"/>
      <c r="IA351" s="96"/>
      <c r="IB351" s="96"/>
      <c r="IC351" s="96"/>
      <c r="ID351" s="96"/>
      <c r="IE351" s="96"/>
      <c r="IF351" s="96"/>
      <c r="IG351" s="96"/>
      <c r="IH351" s="96"/>
      <c r="II351" s="96"/>
      <c r="IJ351" s="96"/>
      <c r="IK351" s="96"/>
      <c r="IL351" s="96"/>
      <c r="IM351" s="96"/>
      <c r="IN351" s="96"/>
      <c r="IO351" s="96"/>
      <c r="IP351" s="96"/>
      <c r="IQ351" s="96"/>
      <c r="IR351" s="96"/>
      <c r="IS351" s="96"/>
      <c r="IT351" s="96"/>
      <c r="IU351" s="96"/>
      <c r="IV351" s="96"/>
    </row>
    <row r="352" customFormat="false" ht="34.3" hidden="false" customHeight="true" outlineLevel="0" collapsed="false">
      <c r="A352" s="33"/>
      <c r="B352" s="33"/>
      <c r="C352" s="49"/>
      <c r="D352" s="33"/>
      <c r="E352" s="33"/>
      <c r="F352" s="36"/>
      <c r="G352" s="24" t="s">
        <v>60</v>
      </c>
      <c r="H352" s="143" t="n">
        <v>425.27</v>
      </c>
      <c r="I352" s="120" t="s">
        <v>39</v>
      </c>
      <c r="J352" s="142" t="n">
        <v>353.6</v>
      </c>
      <c r="K352" s="55" t="s">
        <v>476</v>
      </c>
      <c r="L352" s="56"/>
      <c r="M352" s="42"/>
      <c r="N352" s="55" t="s">
        <v>133</v>
      </c>
      <c r="O352" s="56"/>
      <c r="P352" s="42"/>
      <c r="Q352" s="55" t="s">
        <v>477</v>
      </c>
      <c r="R352" s="56"/>
      <c r="S352" s="42"/>
      <c r="T352" s="103"/>
      <c r="U352" s="104"/>
      <c r="V352" s="105"/>
      <c r="W352" s="45"/>
      <c r="X352" s="41"/>
      <c r="Y352" s="46"/>
      <c r="Z352" s="45"/>
      <c r="AA352" s="41"/>
      <c r="AB352" s="46"/>
      <c r="AC352" s="47"/>
      <c r="AD352" s="41"/>
      <c r="AE352" s="48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  <c r="GM352" s="96"/>
      <c r="GN352" s="96"/>
      <c r="GO352" s="96"/>
      <c r="GP352" s="96"/>
      <c r="GQ352" s="96"/>
      <c r="GR352" s="96"/>
      <c r="GS352" s="96"/>
      <c r="GT352" s="96"/>
      <c r="GU352" s="96"/>
      <c r="GV352" s="96"/>
      <c r="GW352" s="96"/>
      <c r="GX352" s="96"/>
      <c r="GY352" s="96"/>
      <c r="GZ352" s="96"/>
      <c r="HA352" s="96"/>
      <c r="HB352" s="96"/>
      <c r="HC352" s="96"/>
      <c r="HD352" s="96"/>
      <c r="HE352" s="96"/>
      <c r="HF352" s="96"/>
      <c r="HG352" s="96"/>
      <c r="HH352" s="96"/>
      <c r="HI352" s="96"/>
      <c r="HJ352" s="96"/>
      <c r="HK352" s="96"/>
      <c r="HL352" s="96"/>
      <c r="HM352" s="96"/>
      <c r="HN352" s="96"/>
      <c r="HO352" s="96"/>
      <c r="HP352" s="96"/>
      <c r="HQ352" s="96"/>
      <c r="HR352" s="96"/>
      <c r="HS352" s="96"/>
      <c r="HT352" s="96"/>
      <c r="HU352" s="96"/>
      <c r="HV352" s="96"/>
      <c r="HW352" s="96"/>
      <c r="HX352" s="96"/>
      <c r="HY352" s="96"/>
      <c r="HZ352" s="96"/>
      <c r="IA352" s="96"/>
      <c r="IB352" s="96"/>
      <c r="IC352" s="96"/>
      <c r="ID352" s="96"/>
      <c r="IE352" s="96"/>
      <c r="IF352" s="96"/>
      <c r="IG352" s="96"/>
      <c r="IH352" s="96"/>
      <c r="II352" s="96"/>
      <c r="IJ352" s="96"/>
      <c r="IK352" s="96"/>
      <c r="IL352" s="96"/>
      <c r="IM352" s="96"/>
      <c r="IN352" s="96"/>
      <c r="IO352" s="96"/>
      <c r="IP352" s="96"/>
      <c r="IQ352" s="96"/>
      <c r="IR352" s="96"/>
      <c r="IS352" s="96"/>
      <c r="IT352" s="96"/>
      <c r="IU352" s="96"/>
      <c r="IV352" s="96"/>
    </row>
    <row r="353" customFormat="false" ht="34.3" hidden="false" customHeight="true" outlineLevel="0" collapsed="false">
      <c r="A353" s="57"/>
      <c r="B353" s="57"/>
      <c r="C353" s="58"/>
      <c r="D353" s="57"/>
      <c r="E353" s="57"/>
      <c r="F353" s="59"/>
      <c r="G353" s="24" t="s">
        <v>64</v>
      </c>
      <c r="H353" s="101" t="str">
        <f aca="false">ROUND(H352*81/1000,2)&amp;" ppb"</f>
        <v>34.45 ppb</v>
      </c>
      <c r="I353" s="41" t="s">
        <v>39</v>
      </c>
      <c r="J353" s="102" t="str">
        <f aca="false">ROUND(J352*81/1000,2)&amp;" ppb"</f>
        <v>28.64 ppb</v>
      </c>
      <c r="K353" s="60"/>
      <c r="L353" s="56"/>
      <c r="M353" s="61"/>
      <c r="N353" s="37"/>
      <c r="O353" s="41"/>
      <c r="P353" s="39"/>
      <c r="Q353" s="101" t="str">
        <f aca="false">"&lt;"&amp;ROUND(RIGHT(Q352,LEN(Q352)-1)*246/1000,2)&amp;" ppb"</f>
        <v>&lt;0.41 ppb</v>
      </c>
      <c r="R353" s="41"/>
      <c r="S353" s="46"/>
      <c r="T353" s="101"/>
      <c r="U353" s="41"/>
      <c r="V353" s="102"/>
      <c r="W353" s="45"/>
      <c r="X353" s="41"/>
      <c r="Y353" s="46"/>
      <c r="Z353" s="45"/>
      <c r="AA353" s="41"/>
      <c r="AB353" s="46"/>
      <c r="AC353" s="47"/>
      <c r="AD353" s="41"/>
      <c r="AE353" s="48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  <c r="GM353" s="96"/>
      <c r="GN353" s="96"/>
      <c r="GO353" s="96"/>
      <c r="GP353" s="96"/>
      <c r="GQ353" s="96"/>
      <c r="GR353" s="96"/>
      <c r="GS353" s="96"/>
      <c r="GT353" s="96"/>
      <c r="GU353" s="96"/>
      <c r="GV353" s="96"/>
      <c r="GW353" s="96"/>
      <c r="GX353" s="96"/>
      <c r="GY353" s="96"/>
      <c r="GZ353" s="96"/>
      <c r="HA353" s="96"/>
      <c r="HB353" s="96"/>
      <c r="HC353" s="96"/>
      <c r="HD353" s="96"/>
      <c r="HE353" s="96"/>
      <c r="HF353" s="96"/>
      <c r="HG353" s="96"/>
      <c r="HH353" s="96"/>
      <c r="HI353" s="96"/>
      <c r="HJ353" s="96"/>
      <c r="HK353" s="96"/>
      <c r="HL353" s="96"/>
      <c r="HM353" s="96"/>
      <c r="HN353" s="96"/>
      <c r="HO353" s="96"/>
      <c r="HP353" s="96"/>
      <c r="HQ353" s="96"/>
      <c r="HR353" s="96"/>
      <c r="HS353" s="96"/>
      <c r="HT353" s="96"/>
      <c r="HU353" s="96"/>
      <c r="HV353" s="96"/>
      <c r="HW353" s="96"/>
      <c r="HX353" s="96"/>
      <c r="HY353" s="96"/>
      <c r="HZ353" s="96"/>
      <c r="IA353" s="96"/>
      <c r="IB353" s="96"/>
      <c r="IC353" s="96"/>
      <c r="ID353" s="96"/>
      <c r="IE353" s="96"/>
      <c r="IF353" s="96"/>
      <c r="IG353" s="96"/>
      <c r="IH353" s="96"/>
      <c r="II353" s="96"/>
      <c r="IJ353" s="96"/>
      <c r="IK353" s="96"/>
      <c r="IL353" s="96"/>
      <c r="IM353" s="96"/>
      <c r="IN353" s="96"/>
      <c r="IO353" s="96"/>
      <c r="IP353" s="96"/>
      <c r="IQ353" s="96"/>
      <c r="IR353" s="96"/>
      <c r="IS353" s="96"/>
      <c r="IT353" s="96"/>
      <c r="IU353" s="96"/>
      <c r="IV353" s="96"/>
    </row>
    <row r="354" customFormat="false" ht="42.4" hidden="false" customHeight="true" outlineLevel="0" collapsed="false">
      <c r="A354" s="109" t="s">
        <v>478</v>
      </c>
      <c r="B354" s="62" t="s">
        <v>479</v>
      </c>
      <c r="C354" s="110" t="s">
        <v>480</v>
      </c>
      <c r="D354" s="63" t="n">
        <v>20.095</v>
      </c>
      <c r="E354" s="64" t="s">
        <v>481</v>
      </c>
      <c r="F354" s="65" t="n">
        <v>45084</v>
      </c>
      <c r="G354" s="66" t="s">
        <v>28</v>
      </c>
      <c r="H354" s="25"/>
      <c r="I354" s="26" t="s">
        <v>29</v>
      </c>
      <c r="J354" s="27"/>
      <c r="K354" s="25"/>
      <c r="L354" s="26" t="s">
        <v>30</v>
      </c>
      <c r="M354" s="27"/>
      <c r="N354" s="25"/>
      <c r="O354" s="26" t="s">
        <v>31</v>
      </c>
      <c r="P354" s="27"/>
      <c r="Q354" s="25"/>
      <c r="R354" s="26" t="s">
        <v>32</v>
      </c>
      <c r="S354" s="27"/>
      <c r="T354" s="28"/>
      <c r="U354" s="26" t="s">
        <v>33</v>
      </c>
      <c r="V354" s="27"/>
      <c r="W354" s="25"/>
      <c r="X354" s="26" t="s">
        <v>34</v>
      </c>
      <c r="Y354" s="27"/>
      <c r="Z354" s="25"/>
      <c r="AA354" s="26" t="s">
        <v>35</v>
      </c>
      <c r="AB354" s="27"/>
      <c r="AC354" s="32" t="s">
        <v>36</v>
      </c>
      <c r="AD354" s="32"/>
      <c r="AE354" s="32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  <c r="GM354" s="96"/>
      <c r="GN354" s="96"/>
      <c r="GO354" s="96"/>
      <c r="GP354" s="96"/>
      <c r="GQ354" s="96"/>
      <c r="GR354" s="96"/>
      <c r="GS354" s="96"/>
      <c r="GT354" s="96"/>
      <c r="GU354" s="96"/>
      <c r="GV354" s="96"/>
      <c r="GW354" s="96"/>
      <c r="GX354" s="96"/>
      <c r="GY354" s="96"/>
      <c r="GZ354" s="96"/>
      <c r="HA354" s="96"/>
      <c r="HB354" s="96"/>
      <c r="HC354" s="96"/>
      <c r="HD354" s="96"/>
      <c r="HE354" s="96"/>
      <c r="HF354" s="96"/>
      <c r="HG354" s="96"/>
      <c r="HH354" s="96"/>
      <c r="HI354" s="96"/>
      <c r="HJ354" s="96"/>
      <c r="HK354" s="96"/>
      <c r="HL354" s="96"/>
      <c r="HM354" s="96"/>
      <c r="HN354" s="96"/>
      <c r="HO354" s="96"/>
      <c r="HP354" s="96"/>
      <c r="HQ354" s="96"/>
      <c r="HR354" s="96"/>
      <c r="HS354" s="96"/>
      <c r="HT354" s="96"/>
      <c r="HU354" s="96"/>
      <c r="HV354" s="96"/>
      <c r="HW354" s="96"/>
      <c r="HX354" s="96"/>
      <c r="HY354" s="96"/>
      <c r="HZ354" s="96"/>
      <c r="IA354" s="96"/>
      <c r="IB354" s="96"/>
      <c r="IC354" s="96"/>
      <c r="ID354" s="96"/>
      <c r="IE354" s="96"/>
      <c r="IF354" s="96"/>
      <c r="IG354" s="96"/>
      <c r="IH354" s="96"/>
      <c r="II354" s="96"/>
      <c r="IJ354" s="96"/>
      <c r="IK354" s="96"/>
      <c r="IL354" s="96"/>
      <c r="IM354" s="96"/>
      <c r="IN354" s="96"/>
      <c r="IO354" s="96"/>
      <c r="IP354" s="96"/>
      <c r="IQ354" s="96"/>
      <c r="IR354" s="96"/>
      <c r="IS354" s="96"/>
      <c r="IT354" s="96"/>
      <c r="IU354" s="96"/>
      <c r="IV354" s="96"/>
    </row>
    <row r="355" customFormat="false" ht="39.8" hidden="false" customHeight="true" outlineLevel="0" collapsed="false">
      <c r="A355" s="67" t="s">
        <v>482</v>
      </c>
      <c r="B355" s="67" t="s">
        <v>483</v>
      </c>
      <c r="C355" s="68"/>
      <c r="D355" s="69"/>
      <c r="E355" s="69"/>
      <c r="F355" s="70" t="n">
        <v>45105</v>
      </c>
      <c r="G355" s="66" t="s">
        <v>60</v>
      </c>
      <c r="H355" s="86" t="s">
        <v>149</v>
      </c>
      <c r="I355" s="75"/>
      <c r="J355" s="76"/>
      <c r="K355" s="86" t="s">
        <v>484</v>
      </c>
      <c r="L355" s="75"/>
      <c r="M355" s="76"/>
      <c r="N355" s="74" t="n">
        <v>0.1409</v>
      </c>
      <c r="O355" s="77" t="s">
        <v>39</v>
      </c>
      <c r="P355" s="76" t="n">
        <v>0.054</v>
      </c>
      <c r="Q355" s="78" t="s">
        <v>148</v>
      </c>
      <c r="R355" s="72"/>
      <c r="S355" s="73"/>
      <c r="T355" s="86" t="s">
        <v>485</v>
      </c>
      <c r="U355" s="75"/>
      <c r="V355" s="76"/>
      <c r="W355" s="78" t="s">
        <v>486</v>
      </c>
      <c r="X355" s="72"/>
      <c r="Y355" s="73"/>
      <c r="Z355" s="86" t="s">
        <v>487</v>
      </c>
      <c r="AA355" s="77"/>
      <c r="AB355" s="76"/>
      <c r="AC355" s="79"/>
      <c r="AD355" s="79"/>
      <c r="AE355" s="79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  <c r="GM355" s="96"/>
      <c r="GN355" s="96"/>
      <c r="GO355" s="96"/>
      <c r="GP355" s="96"/>
      <c r="GQ355" s="96"/>
      <c r="GR355" s="96"/>
      <c r="GS355" s="96"/>
      <c r="GT355" s="96"/>
      <c r="GU355" s="96"/>
      <c r="GV355" s="96"/>
      <c r="GW355" s="96"/>
      <c r="GX355" s="96"/>
      <c r="GY355" s="96"/>
      <c r="GZ355" s="96"/>
      <c r="HA355" s="96"/>
      <c r="HB355" s="96"/>
      <c r="HC355" s="96"/>
      <c r="HD355" s="96"/>
      <c r="HE355" s="96"/>
      <c r="HF355" s="96"/>
      <c r="HG355" s="96"/>
      <c r="HH355" s="96"/>
      <c r="HI355" s="96"/>
      <c r="HJ355" s="96"/>
      <c r="HK355" s="96"/>
      <c r="HL355" s="96"/>
      <c r="HM355" s="96"/>
      <c r="HN355" s="96"/>
      <c r="HO355" s="96"/>
      <c r="HP355" s="96"/>
      <c r="HQ355" s="96"/>
      <c r="HR355" s="96"/>
      <c r="HS355" s="96"/>
      <c r="HT355" s="96"/>
      <c r="HU355" s="96"/>
      <c r="HV355" s="96"/>
      <c r="HW355" s="96"/>
      <c r="HX355" s="96"/>
      <c r="HY355" s="96"/>
      <c r="HZ355" s="96"/>
      <c r="IA355" s="96"/>
      <c r="IB355" s="96"/>
      <c r="IC355" s="96"/>
      <c r="ID355" s="96"/>
      <c r="IE355" s="96"/>
      <c r="IF355" s="96"/>
      <c r="IG355" s="96"/>
      <c r="IH355" s="96"/>
      <c r="II355" s="96"/>
      <c r="IJ355" s="96"/>
      <c r="IK355" s="96"/>
      <c r="IL355" s="96"/>
      <c r="IM355" s="96"/>
      <c r="IN355" s="96"/>
      <c r="IO355" s="96"/>
      <c r="IP355" s="96"/>
      <c r="IQ355" s="96"/>
      <c r="IR355" s="96"/>
      <c r="IS355" s="96"/>
      <c r="IT355" s="96"/>
      <c r="IU355" s="96"/>
      <c r="IV355" s="96"/>
    </row>
    <row r="356" customFormat="false" ht="33.15" hidden="false" customHeight="true" outlineLevel="0" collapsed="false">
      <c r="A356" s="67"/>
      <c r="B356" s="67" t="s">
        <v>488</v>
      </c>
      <c r="C356" s="67"/>
      <c r="D356" s="67"/>
      <c r="E356" s="67"/>
      <c r="F356" s="70"/>
      <c r="G356" s="66" t="s">
        <v>64</v>
      </c>
      <c r="H356" s="111" t="str">
        <f aca="false">"&lt;"&amp;ROUND(RIGHT(H355,LEN(H355)-1)*81/1000,2)&amp;" ppb"</f>
        <v>&lt;0.01 ppb</v>
      </c>
      <c r="I356" s="75"/>
      <c r="J356" s="112"/>
      <c r="K356" s="111" t="str">
        <f aca="false">"&lt;"&amp;ROUND(RIGHT(K355,LEN(K355)-1)*81/1000,2)&amp;" ppb"</f>
        <v>&lt;0.13 ppb</v>
      </c>
      <c r="L356" s="75"/>
      <c r="M356" s="112"/>
      <c r="N356" s="111" t="str">
        <f aca="false">ROUND(N355*1760/1000,2)&amp;" ppb"</f>
        <v>0.25 ppb</v>
      </c>
      <c r="O356" s="75" t="s">
        <v>39</v>
      </c>
      <c r="P356" s="112" t="str">
        <f aca="false">ROUND(P355*1760/1000,2)&amp;" ppb"</f>
        <v>0.1 ppb</v>
      </c>
      <c r="Q356" s="111" t="str">
        <f aca="false">"&lt;"&amp;ROUND(RIGHT(Q355,LEN(Q355)-1)*246/1000,2)&amp;" ppb"</f>
        <v>&lt;0.04 ppb</v>
      </c>
      <c r="R356" s="75"/>
      <c r="S356" s="82"/>
      <c r="T356" s="111" t="str">
        <f aca="false">"&lt;"&amp;ROUND(RIGHT(T355,LEN(T355)-1)*32300/1000,2)&amp;" ppb"</f>
        <v>&lt;64.92 ppb</v>
      </c>
      <c r="U356" s="75"/>
      <c r="V356" s="82"/>
      <c r="W356" s="81"/>
      <c r="X356" s="75"/>
      <c r="Y356" s="82"/>
      <c r="Z356" s="81"/>
      <c r="AA356" s="75"/>
      <c r="AB356" s="82"/>
      <c r="AC356" s="83"/>
      <c r="AD356" s="75"/>
      <c r="AE356" s="84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  <c r="GQ356" s="96"/>
      <c r="GR356" s="96"/>
      <c r="GS356" s="96"/>
      <c r="GT356" s="96"/>
      <c r="GU356" s="96"/>
      <c r="GV356" s="96"/>
      <c r="GW356" s="96"/>
      <c r="GX356" s="96"/>
      <c r="GY356" s="96"/>
      <c r="GZ356" s="96"/>
      <c r="HA356" s="96"/>
      <c r="HB356" s="96"/>
      <c r="HC356" s="96"/>
      <c r="HD356" s="96"/>
      <c r="HE356" s="96"/>
      <c r="HF356" s="96"/>
      <c r="HG356" s="96"/>
      <c r="HH356" s="96"/>
      <c r="HI356" s="96"/>
      <c r="HJ356" s="96"/>
      <c r="HK356" s="96"/>
      <c r="HL356" s="96"/>
      <c r="HM356" s="96"/>
      <c r="HN356" s="96"/>
      <c r="HO356" s="96"/>
      <c r="HP356" s="96"/>
      <c r="HQ356" s="96"/>
      <c r="HR356" s="96"/>
      <c r="HS356" s="96"/>
      <c r="HT356" s="96"/>
      <c r="HU356" s="96"/>
      <c r="HV356" s="96"/>
      <c r="HW356" s="96"/>
      <c r="HX356" s="96"/>
      <c r="HY356" s="96"/>
      <c r="HZ356" s="96"/>
      <c r="IA356" s="96"/>
      <c r="IB356" s="96"/>
      <c r="IC356" s="96"/>
      <c r="ID356" s="96"/>
      <c r="IE356" s="96"/>
      <c r="IF356" s="96"/>
      <c r="IG356" s="96"/>
      <c r="IH356" s="96"/>
      <c r="II356" s="96"/>
      <c r="IJ356" s="96"/>
      <c r="IK356" s="96"/>
      <c r="IL356" s="96"/>
      <c r="IM356" s="96"/>
      <c r="IN356" s="96"/>
      <c r="IO356" s="96"/>
      <c r="IP356" s="96"/>
      <c r="IQ356" s="96"/>
      <c r="IR356" s="96"/>
      <c r="IS356" s="96"/>
      <c r="IT356" s="96"/>
      <c r="IU356" s="96"/>
      <c r="IV356" s="96"/>
    </row>
    <row r="357" customFormat="false" ht="34.3" hidden="false" customHeight="true" outlineLevel="0" collapsed="false">
      <c r="A357" s="67"/>
      <c r="B357" s="67"/>
      <c r="C357" s="85"/>
      <c r="D357" s="67"/>
      <c r="E357" s="67"/>
      <c r="F357" s="70"/>
      <c r="G357" s="66" t="s">
        <v>28</v>
      </c>
      <c r="H357" s="50" t="s">
        <v>40</v>
      </c>
      <c r="I357" s="50"/>
      <c r="J357" s="50"/>
      <c r="K357" s="25"/>
      <c r="L357" s="26" t="s">
        <v>41</v>
      </c>
      <c r="M357" s="27"/>
      <c r="N357" s="51"/>
      <c r="O357" s="26" t="s">
        <v>42</v>
      </c>
      <c r="P357" s="52"/>
      <c r="Q357" s="51"/>
      <c r="R357" s="26" t="s">
        <v>43</v>
      </c>
      <c r="S357" s="52"/>
      <c r="T357" s="50"/>
      <c r="U357" s="50"/>
      <c r="V357" s="50"/>
      <c r="W357" s="28"/>
      <c r="X357" s="26"/>
      <c r="Y357" s="53"/>
      <c r="Z357" s="28"/>
      <c r="AA357" s="26"/>
      <c r="AB357" s="53"/>
      <c r="AC357" s="25"/>
      <c r="AD357" s="26"/>
      <c r="AE357" s="27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  <c r="GM357" s="96"/>
      <c r="GN357" s="96"/>
      <c r="GO357" s="96"/>
      <c r="GP357" s="96"/>
      <c r="GQ357" s="96"/>
      <c r="GR357" s="96"/>
      <c r="GS357" s="96"/>
      <c r="GT357" s="96"/>
      <c r="GU357" s="96"/>
      <c r="GV357" s="96"/>
      <c r="GW357" s="96"/>
      <c r="GX357" s="96"/>
      <c r="GY357" s="96"/>
      <c r="GZ357" s="96"/>
      <c r="HA357" s="96"/>
      <c r="HB357" s="96"/>
      <c r="HC357" s="96"/>
      <c r="HD357" s="96"/>
      <c r="HE357" s="96"/>
      <c r="HF357" s="96"/>
      <c r="HG357" s="96"/>
      <c r="HH357" s="96"/>
      <c r="HI357" s="96"/>
      <c r="HJ357" s="96"/>
      <c r="HK357" s="96"/>
      <c r="HL357" s="96"/>
      <c r="HM357" s="96"/>
      <c r="HN357" s="96"/>
      <c r="HO357" s="96"/>
      <c r="HP357" s="96"/>
      <c r="HQ357" s="96"/>
      <c r="HR357" s="96"/>
      <c r="HS357" s="96"/>
      <c r="HT357" s="96"/>
      <c r="HU357" s="96"/>
      <c r="HV357" s="96"/>
      <c r="HW357" s="96"/>
      <c r="HX357" s="96"/>
      <c r="HY357" s="96"/>
      <c r="HZ357" s="96"/>
      <c r="IA357" s="96"/>
      <c r="IB357" s="96"/>
      <c r="IC357" s="96"/>
      <c r="ID357" s="96"/>
      <c r="IE357" s="96"/>
      <c r="IF357" s="96"/>
      <c r="IG357" s="96"/>
      <c r="IH357" s="96"/>
      <c r="II357" s="96"/>
      <c r="IJ357" s="96"/>
      <c r="IK357" s="96"/>
      <c r="IL357" s="96"/>
      <c r="IM357" s="96"/>
      <c r="IN357" s="96"/>
      <c r="IO357" s="96"/>
      <c r="IP357" s="96"/>
      <c r="IQ357" s="96"/>
      <c r="IR357" s="96"/>
      <c r="IS357" s="96"/>
      <c r="IT357" s="96"/>
      <c r="IU357" s="96"/>
      <c r="IV357" s="96"/>
    </row>
    <row r="358" customFormat="false" ht="34.3" hidden="false" customHeight="true" outlineLevel="0" collapsed="false">
      <c r="A358" s="67"/>
      <c r="B358" s="67"/>
      <c r="C358" s="85"/>
      <c r="D358" s="67"/>
      <c r="E358" s="67"/>
      <c r="F358" s="70"/>
      <c r="G358" s="66" t="s">
        <v>60</v>
      </c>
      <c r="H358" s="148" t="s">
        <v>489</v>
      </c>
      <c r="I358" s="118"/>
      <c r="J358" s="116"/>
      <c r="K358" s="86" t="s">
        <v>490</v>
      </c>
      <c r="L358" s="77"/>
      <c r="M358" s="76"/>
      <c r="N358" s="78" t="s">
        <v>491</v>
      </c>
      <c r="O358" s="72"/>
      <c r="P358" s="73"/>
      <c r="Q358" s="86" t="s">
        <v>492</v>
      </c>
      <c r="R358" s="77"/>
      <c r="S358" s="76"/>
      <c r="T358" s="114"/>
      <c r="U358" s="115"/>
      <c r="V358" s="122"/>
      <c r="W358" s="81"/>
      <c r="X358" s="75"/>
      <c r="Y358" s="82"/>
      <c r="Z358" s="81"/>
      <c r="AA358" s="75"/>
      <c r="AB358" s="82"/>
      <c r="AC358" s="83"/>
      <c r="AD358" s="75"/>
      <c r="AE358" s="84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  <c r="GM358" s="96"/>
      <c r="GN358" s="96"/>
      <c r="GO358" s="96"/>
      <c r="GP358" s="96"/>
      <c r="GQ358" s="96"/>
      <c r="GR358" s="96"/>
      <c r="GS358" s="96"/>
      <c r="GT358" s="96"/>
      <c r="GU358" s="96"/>
      <c r="GV358" s="96"/>
      <c r="GW358" s="96"/>
      <c r="GX358" s="96"/>
      <c r="GY358" s="96"/>
      <c r="GZ358" s="96"/>
      <c r="HA358" s="96"/>
      <c r="HB358" s="96"/>
      <c r="HC358" s="96"/>
      <c r="HD358" s="96"/>
      <c r="HE358" s="96"/>
      <c r="HF358" s="96"/>
      <c r="HG358" s="96"/>
      <c r="HH358" s="96"/>
      <c r="HI358" s="96"/>
      <c r="HJ358" s="96"/>
      <c r="HK358" s="96"/>
      <c r="HL358" s="96"/>
      <c r="HM358" s="96"/>
      <c r="HN358" s="96"/>
      <c r="HO358" s="96"/>
      <c r="HP358" s="96"/>
      <c r="HQ358" s="96"/>
      <c r="HR358" s="96"/>
      <c r="HS358" s="96"/>
      <c r="HT358" s="96"/>
      <c r="HU358" s="96"/>
      <c r="HV358" s="96"/>
      <c r="HW358" s="96"/>
      <c r="HX358" s="96"/>
      <c r="HY358" s="96"/>
      <c r="HZ358" s="96"/>
      <c r="IA358" s="96"/>
      <c r="IB358" s="96"/>
      <c r="IC358" s="96"/>
      <c r="ID358" s="96"/>
      <c r="IE358" s="96"/>
      <c r="IF358" s="96"/>
      <c r="IG358" s="96"/>
      <c r="IH358" s="96"/>
      <c r="II358" s="96"/>
      <c r="IJ358" s="96"/>
      <c r="IK358" s="96"/>
      <c r="IL358" s="96"/>
      <c r="IM358" s="96"/>
      <c r="IN358" s="96"/>
      <c r="IO358" s="96"/>
      <c r="IP358" s="96"/>
      <c r="IQ358" s="96"/>
      <c r="IR358" s="96"/>
      <c r="IS358" s="96"/>
      <c r="IT358" s="96"/>
      <c r="IU358" s="96"/>
      <c r="IV358" s="96"/>
    </row>
    <row r="359" customFormat="false" ht="34.3" hidden="false" customHeight="true" outlineLevel="0" collapsed="false">
      <c r="A359" s="87"/>
      <c r="B359" s="87"/>
      <c r="C359" s="88"/>
      <c r="D359" s="87"/>
      <c r="E359" s="87"/>
      <c r="F359" s="89"/>
      <c r="G359" s="66" t="s">
        <v>64</v>
      </c>
      <c r="H359" s="111" t="str">
        <f aca="false">"&lt;"&amp;ROUND(RIGHT(H358,LEN(H358)-1)*81/1000,2)&amp;" ppb"</f>
        <v>&lt;9.96 ppb</v>
      </c>
      <c r="I359" s="75"/>
      <c r="J359" s="112"/>
      <c r="K359" s="90"/>
      <c r="L359" s="77"/>
      <c r="M359" s="91"/>
      <c r="N359" s="71"/>
      <c r="O359" s="75"/>
      <c r="P359" s="73"/>
      <c r="Q359" s="111" t="str">
        <f aca="false">"&lt;"&amp;ROUND(RIGHT(Q358,LEN(Q358)-1)*246/1000,2)&amp;" ppb"</f>
        <v>&lt;0.17 ppb</v>
      </c>
      <c r="R359" s="75"/>
      <c r="S359" s="82"/>
      <c r="T359" s="111"/>
      <c r="U359" s="75"/>
      <c r="V359" s="112"/>
      <c r="W359" s="81"/>
      <c r="X359" s="75"/>
      <c r="Y359" s="82"/>
      <c r="Z359" s="81"/>
      <c r="AA359" s="75"/>
      <c r="AB359" s="82"/>
      <c r="AC359" s="83"/>
      <c r="AD359" s="75"/>
      <c r="AE359" s="84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  <c r="GM359" s="96"/>
      <c r="GN359" s="96"/>
      <c r="GO359" s="96"/>
      <c r="GP359" s="96"/>
      <c r="GQ359" s="96"/>
      <c r="GR359" s="96"/>
      <c r="GS359" s="96"/>
      <c r="GT359" s="96"/>
      <c r="GU359" s="96"/>
      <c r="GV359" s="96"/>
      <c r="GW359" s="96"/>
      <c r="GX359" s="96"/>
      <c r="GY359" s="96"/>
      <c r="GZ359" s="96"/>
      <c r="HA359" s="96"/>
      <c r="HB359" s="96"/>
      <c r="HC359" s="96"/>
      <c r="HD359" s="96"/>
      <c r="HE359" s="96"/>
      <c r="HF359" s="96"/>
      <c r="HG359" s="96"/>
      <c r="HH359" s="96"/>
      <c r="HI359" s="96"/>
      <c r="HJ359" s="96"/>
      <c r="HK359" s="96"/>
      <c r="HL359" s="96"/>
      <c r="HM359" s="96"/>
      <c r="HN359" s="96"/>
      <c r="HO359" s="96"/>
      <c r="HP359" s="96"/>
      <c r="HQ359" s="96"/>
      <c r="HR359" s="96"/>
      <c r="HS359" s="96"/>
      <c r="HT359" s="96"/>
      <c r="HU359" s="96"/>
      <c r="HV359" s="96"/>
      <c r="HW359" s="96"/>
      <c r="HX359" s="96"/>
      <c r="HY359" s="96"/>
      <c r="HZ359" s="96"/>
      <c r="IA359" s="96"/>
      <c r="IB359" s="96"/>
      <c r="IC359" s="96"/>
      <c r="ID359" s="96"/>
      <c r="IE359" s="96"/>
      <c r="IF359" s="96"/>
      <c r="IG359" s="96"/>
      <c r="IH359" s="96"/>
      <c r="II359" s="96"/>
      <c r="IJ359" s="96"/>
      <c r="IK359" s="96"/>
      <c r="IL359" s="96"/>
      <c r="IM359" s="96"/>
      <c r="IN359" s="96"/>
      <c r="IO359" s="96"/>
      <c r="IP359" s="96"/>
      <c r="IQ359" s="96"/>
      <c r="IR359" s="96"/>
      <c r="IS359" s="96"/>
      <c r="IT359" s="96"/>
      <c r="IU359" s="96"/>
      <c r="IV359" s="96"/>
    </row>
    <row r="360" customFormat="false" ht="42.4" hidden="false" customHeight="true" outlineLevel="0" collapsed="false">
      <c r="A360" s="97" t="s">
        <v>493</v>
      </c>
      <c r="B360" s="21" t="s">
        <v>494</v>
      </c>
      <c r="C360" s="98" t="s">
        <v>495</v>
      </c>
      <c r="D360" s="22" t="n">
        <v>20.665</v>
      </c>
      <c r="E360" s="99" t="n">
        <v>220628</v>
      </c>
      <c r="F360" s="23" t="n">
        <v>45105</v>
      </c>
      <c r="G360" s="24" t="s">
        <v>28</v>
      </c>
      <c r="H360" s="25"/>
      <c r="I360" s="26" t="s">
        <v>29</v>
      </c>
      <c r="J360" s="27"/>
      <c r="K360" s="25"/>
      <c r="L360" s="26" t="s">
        <v>30</v>
      </c>
      <c r="M360" s="27"/>
      <c r="N360" s="25"/>
      <c r="O360" s="26" t="s">
        <v>31</v>
      </c>
      <c r="P360" s="27"/>
      <c r="Q360" s="25"/>
      <c r="R360" s="26" t="s">
        <v>32</v>
      </c>
      <c r="S360" s="27"/>
      <c r="T360" s="28"/>
      <c r="U360" s="26" t="s">
        <v>33</v>
      </c>
      <c r="V360" s="27"/>
      <c r="W360" s="25"/>
      <c r="X360" s="26" t="s">
        <v>34</v>
      </c>
      <c r="Y360" s="27"/>
      <c r="Z360" s="25"/>
      <c r="AA360" s="26" t="s">
        <v>35</v>
      </c>
      <c r="AB360" s="27"/>
      <c r="AC360" s="32" t="s">
        <v>36</v>
      </c>
      <c r="AD360" s="32"/>
      <c r="AE360" s="32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  <c r="GM360" s="96"/>
      <c r="GN360" s="96"/>
      <c r="GO360" s="96"/>
      <c r="GP360" s="96"/>
      <c r="GQ360" s="96"/>
      <c r="GR360" s="96"/>
      <c r="GS360" s="96"/>
      <c r="GT360" s="96"/>
      <c r="GU360" s="96"/>
      <c r="GV360" s="96"/>
      <c r="GW360" s="96"/>
      <c r="GX360" s="96"/>
      <c r="GY360" s="96"/>
      <c r="GZ360" s="96"/>
      <c r="HA360" s="96"/>
      <c r="HB360" s="96"/>
      <c r="HC360" s="96"/>
      <c r="HD360" s="96"/>
      <c r="HE360" s="96"/>
      <c r="HF360" s="96"/>
      <c r="HG360" s="96"/>
      <c r="HH360" s="96"/>
      <c r="HI360" s="96"/>
      <c r="HJ360" s="96"/>
      <c r="HK360" s="96"/>
      <c r="HL360" s="96"/>
      <c r="HM360" s="96"/>
      <c r="HN360" s="96"/>
      <c r="HO360" s="96"/>
      <c r="HP360" s="96"/>
      <c r="HQ360" s="96"/>
      <c r="HR360" s="96"/>
      <c r="HS360" s="96"/>
      <c r="HT360" s="96"/>
      <c r="HU360" s="96"/>
      <c r="HV360" s="96"/>
      <c r="HW360" s="96"/>
      <c r="HX360" s="96"/>
      <c r="HY360" s="96"/>
      <c r="HZ360" s="96"/>
      <c r="IA360" s="96"/>
      <c r="IB360" s="96"/>
      <c r="IC360" s="96"/>
      <c r="ID360" s="96"/>
      <c r="IE360" s="96"/>
      <c r="IF360" s="96"/>
      <c r="IG360" s="96"/>
      <c r="IH360" s="96"/>
      <c r="II360" s="96"/>
      <c r="IJ360" s="96"/>
      <c r="IK360" s="96"/>
      <c r="IL360" s="96"/>
      <c r="IM360" s="96"/>
      <c r="IN360" s="96"/>
      <c r="IO360" s="96"/>
      <c r="IP360" s="96"/>
      <c r="IQ360" s="96"/>
      <c r="IR360" s="96"/>
      <c r="IS360" s="96"/>
      <c r="IT360" s="96"/>
      <c r="IU360" s="96"/>
      <c r="IV360" s="96"/>
    </row>
    <row r="361" customFormat="false" ht="39.8" hidden="false" customHeight="true" outlineLevel="0" collapsed="false">
      <c r="A361" s="154" t="s">
        <v>496</v>
      </c>
      <c r="B361" s="33"/>
      <c r="C361" s="34"/>
      <c r="D361" s="35"/>
      <c r="E361" s="35"/>
      <c r="F361" s="36" t="n">
        <v>45126</v>
      </c>
      <c r="G361" s="24" t="s">
        <v>60</v>
      </c>
      <c r="H361" s="55" t="s">
        <v>497</v>
      </c>
      <c r="I361" s="41"/>
      <c r="J361" s="42"/>
      <c r="K361" s="40" t="n">
        <v>90.8</v>
      </c>
      <c r="L361" s="41" t="s">
        <v>39</v>
      </c>
      <c r="M361" s="42" t="n">
        <v>25.16</v>
      </c>
      <c r="N361" s="55" t="s">
        <v>498</v>
      </c>
      <c r="O361" s="56"/>
      <c r="P361" s="42"/>
      <c r="Q361" s="40" t="n">
        <v>1.148</v>
      </c>
      <c r="R361" s="41" t="s">
        <v>39</v>
      </c>
      <c r="S361" s="42" t="n">
        <v>0.7698</v>
      </c>
      <c r="T361" s="55" t="s">
        <v>499</v>
      </c>
      <c r="U361" s="41"/>
      <c r="V361" s="42"/>
      <c r="W361" s="40" t="n">
        <v>1.2585</v>
      </c>
      <c r="X361" s="100" t="s">
        <v>39</v>
      </c>
      <c r="Y361" s="42" t="n">
        <v>0.3736</v>
      </c>
      <c r="Z361" s="55" t="s">
        <v>69</v>
      </c>
      <c r="AA361" s="56"/>
      <c r="AB361" s="42"/>
      <c r="AC361" s="43"/>
      <c r="AD361" s="43"/>
      <c r="AE361" s="43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  <c r="GM361" s="96"/>
      <c r="GN361" s="96"/>
      <c r="GO361" s="96"/>
      <c r="GP361" s="96"/>
      <c r="GQ361" s="96"/>
      <c r="GR361" s="96"/>
      <c r="GS361" s="96"/>
      <c r="GT361" s="96"/>
      <c r="GU361" s="96"/>
      <c r="GV361" s="96"/>
      <c r="GW361" s="96"/>
      <c r="GX361" s="96"/>
      <c r="GY361" s="96"/>
      <c r="GZ361" s="96"/>
      <c r="HA361" s="96"/>
      <c r="HB361" s="96"/>
      <c r="HC361" s="96"/>
      <c r="HD361" s="96"/>
      <c r="HE361" s="96"/>
      <c r="HF361" s="96"/>
      <c r="HG361" s="96"/>
      <c r="HH361" s="96"/>
      <c r="HI361" s="96"/>
      <c r="HJ361" s="96"/>
      <c r="HK361" s="96"/>
      <c r="HL361" s="96"/>
      <c r="HM361" s="96"/>
      <c r="HN361" s="96"/>
      <c r="HO361" s="96"/>
      <c r="HP361" s="96"/>
      <c r="HQ361" s="96"/>
      <c r="HR361" s="96"/>
      <c r="HS361" s="96"/>
      <c r="HT361" s="96"/>
      <c r="HU361" s="96"/>
      <c r="HV361" s="96"/>
      <c r="HW361" s="96"/>
      <c r="HX361" s="96"/>
      <c r="HY361" s="96"/>
      <c r="HZ361" s="96"/>
      <c r="IA361" s="96"/>
      <c r="IB361" s="96"/>
      <c r="IC361" s="96"/>
      <c r="ID361" s="96"/>
      <c r="IE361" s="96"/>
      <c r="IF361" s="96"/>
      <c r="IG361" s="96"/>
      <c r="IH361" s="96"/>
      <c r="II361" s="96"/>
      <c r="IJ361" s="96"/>
      <c r="IK361" s="96"/>
      <c r="IL361" s="96"/>
      <c r="IM361" s="96"/>
      <c r="IN361" s="96"/>
      <c r="IO361" s="96"/>
      <c r="IP361" s="96"/>
      <c r="IQ361" s="96"/>
      <c r="IR361" s="96"/>
      <c r="IS361" s="96"/>
      <c r="IT361" s="96"/>
      <c r="IU361" s="96"/>
      <c r="IV361" s="96"/>
    </row>
    <row r="362" customFormat="false" ht="38.1" hidden="false" customHeight="true" outlineLevel="0" collapsed="false">
      <c r="A362" s="33"/>
      <c r="B362" s="33"/>
      <c r="C362" s="33"/>
      <c r="D362" s="33"/>
      <c r="E362" s="33"/>
      <c r="F362" s="36"/>
      <c r="G362" s="24" t="s">
        <v>64</v>
      </c>
      <c r="H362" s="101" t="str">
        <f aca="false">"&lt;"&amp;ROUND(RIGHT(H361,LEN(H361)-1)*81/1,2)&amp;" ppt"</f>
        <v>&lt;16.2 ppt</v>
      </c>
      <c r="I362" s="41"/>
      <c r="J362" s="102"/>
      <c r="K362" s="101" t="str">
        <f aca="false">ROUND(K361*81/1000,2)&amp;" ppb"</f>
        <v>7.35 ppb</v>
      </c>
      <c r="L362" s="41" t="s">
        <v>39</v>
      </c>
      <c r="M362" s="102" t="str">
        <f aca="false">ROUND(M361*81/1000,2)&amp;" ppb"</f>
        <v>2.04 ppb</v>
      </c>
      <c r="N362" s="101" t="str">
        <f aca="false">"&lt;"&amp;ROUND(RIGHT(N361,LEN(N361)-1)*1760/1,2)&amp;" ppt"</f>
        <v>&lt;792 ppt</v>
      </c>
      <c r="O362" s="41"/>
      <c r="P362" s="132" t="s">
        <v>71</v>
      </c>
      <c r="Q362" s="101" t="str">
        <f aca="false">ROUND(Q361*246/1000,2)&amp;" ppb"</f>
        <v>0.28 ppb</v>
      </c>
      <c r="R362" s="41" t="s">
        <v>39</v>
      </c>
      <c r="S362" s="102" t="str">
        <f aca="false">ROUND(S361*246/1000,2)&amp;" ppb"</f>
        <v>0.19 ppb</v>
      </c>
      <c r="T362" s="101" t="str">
        <f aca="false">"&lt;"&amp;ROUND(RIGHT(T361,LEN(T361)-1)*32300/1000,2)&amp;" ppb"</f>
        <v>&lt;132.75 ppb</v>
      </c>
      <c r="U362" s="41"/>
      <c r="V362" s="46"/>
      <c r="W362" s="45"/>
      <c r="X362" s="41"/>
      <c r="Y362" s="46"/>
      <c r="Z362" s="45"/>
      <c r="AA362" s="41"/>
      <c r="AB362" s="46"/>
      <c r="AC362" s="47"/>
      <c r="AD362" s="41"/>
      <c r="AE362" s="48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  <c r="GM362" s="96"/>
      <c r="GN362" s="96"/>
      <c r="GO362" s="96"/>
      <c r="GP362" s="96"/>
      <c r="GQ362" s="96"/>
      <c r="GR362" s="96"/>
      <c r="GS362" s="96"/>
      <c r="GT362" s="96"/>
      <c r="GU362" s="96"/>
      <c r="GV362" s="96"/>
      <c r="GW362" s="96"/>
      <c r="GX362" s="96"/>
      <c r="GY362" s="96"/>
      <c r="GZ362" s="96"/>
      <c r="HA362" s="96"/>
      <c r="HB362" s="96"/>
      <c r="HC362" s="96"/>
      <c r="HD362" s="96"/>
      <c r="HE362" s="96"/>
      <c r="HF362" s="96"/>
      <c r="HG362" s="96"/>
      <c r="HH362" s="96"/>
      <c r="HI362" s="96"/>
      <c r="HJ362" s="96"/>
      <c r="HK362" s="96"/>
      <c r="HL362" s="96"/>
      <c r="HM362" s="96"/>
      <c r="HN362" s="96"/>
      <c r="HO362" s="96"/>
      <c r="HP362" s="96"/>
      <c r="HQ362" s="96"/>
      <c r="HR362" s="96"/>
      <c r="HS362" s="96"/>
      <c r="HT362" s="96"/>
      <c r="HU362" s="96"/>
      <c r="HV362" s="96"/>
      <c r="HW362" s="96"/>
      <c r="HX362" s="96"/>
      <c r="HY362" s="96"/>
      <c r="HZ362" s="96"/>
      <c r="IA362" s="96"/>
      <c r="IB362" s="96"/>
      <c r="IC362" s="96"/>
      <c r="ID362" s="96"/>
      <c r="IE362" s="96"/>
      <c r="IF362" s="96"/>
      <c r="IG362" s="96"/>
      <c r="IH362" s="96"/>
      <c r="II362" s="96"/>
      <c r="IJ362" s="96"/>
      <c r="IK362" s="96"/>
      <c r="IL362" s="96"/>
      <c r="IM362" s="96"/>
      <c r="IN362" s="96"/>
      <c r="IO362" s="96"/>
      <c r="IP362" s="96"/>
      <c r="IQ362" s="96"/>
      <c r="IR362" s="96"/>
      <c r="IS362" s="96"/>
      <c r="IT362" s="96"/>
      <c r="IU362" s="96"/>
      <c r="IV362" s="96"/>
    </row>
    <row r="363" customFormat="false" ht="34.3" hidden="false" customHeight="true" outlineLevel="0" collapsed="false">
      <c r="A363" s="33"/>
      <c r="B363" s="33"/>
      <c r="C363" s="49"/>
      <c r="D363" s="33"/>
      <c r="E363" s="33"/>
      <c r="F363" s="36"/>
      <c r="G363" s="24" t="s">
        <v>28</v>
      </c>
      <c r="H363" s="50" t="s">
        <v>500</v>
      </c>
      <c r="I363" s="50"/>
      <c r="J363" s="50"/>
      <c r="K363" s="25"/>
      <c r="L363" s="26" t="s">
        <v>501</v>
      </c>
      <c r="M363" s="27"/>
      <c r="N363" s="51"/>
      <c r="O363" s="26" t="s">
        <v>42</v>
      </c>
      <c r="P363" s="52"/>
      <c r="Q363" s="51"/>
      <c r="R363" s="26" t="s">
        <v>502</v>
      </c>
      <c r="S363" s="52"/>
      <c r="T363" s="50" t="s">
        <v>503</v>
      </c>
      <c r="U363" s="50"/>
      <c r="V363" s="50"/>
      <c r="W363" s="28"/>
      <c r="X363" s="26" t="s">
        <v>504</v>
      </c>
      <c r="Y363" s="53"/>
      <c r="Z363" s="28"/>
      <c r="AA363" s="26"/>
      <c r="AB363" s="53"/>
      <c r="AC363" s="25"/>
      <c r="AD363" s="26"/>
      <c r="AE363" s="27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  <c r="GM363" s="96"/>
      <c r="GN363" s="96"/>
      <c r="GO363" s="96"/>
      <c r="GP363" s="96"/>
      <c r="GQ363" s="96"/>
      <c r="GR363" s="96"/>
      <c r="GS363" s="96"/>
      <c r="GT363" s="96"/>
      <c r="GU363" s="96"/>
      <c r="GV363" s="96"/>
      <c r="GW363" s="96"/>
      <c r="GX363" s="96"/>
      <c r="GY363" s="96"/>
      <c r="GZ363" s="96"/>
      <c r="HA363" s="96"/>
      <c r="HB363" s="96"/>
      <c r="HC363" s="96"/>
      <c r="HD363" s="96"/>
      <c r="HE363" s="96"/>
      <c r="HF363" s="96"/>
      <c r="HG363" s="96"/>
      <c r="HH363" s="96"/>
      <c r="HI363" s="96"/>
      <c r="HJ363" s="96"/>
      <c r="HK363" s="96"/>
      <c r="HL363" s="96"/>
      <c r="HM363" s="96"/>
      <c r="HN363" s="96"/>
      <c r="HO363" s="96"/>
      <c r="HP363" s="96"/>
      <c r="HQ363" s="96"/>
      <c r="HR363" s="96"/>
      <c r="HS363" s="96"/>
      <c r="HT363" s="96"/>
      <c r="HU363" s="96"/>
      <c r="HV363" s="96"/>
      <c r="HW363" s="96"/>
      <c r="HX363" s="96"/>
      <c r="HY363" s="96"/>
      <c r="HZ363" s="96"/>
      <c r="IA363" s="96"/>
      <c r="IB363" s="96"/>
      <c r="IC363" s="96"/>
      <c r="ID363" s="96"/>
      <c r="IE363" s="96"/>
      <c r="IF363" s="96"/>
      <c r="IG363" s="96"/>
      <c r="IH363" s="96"/>
      <c r="II363" s="96"/>
      <c r="IJ363" s="96"/>
      <c r="IK363" s="96"/>
      <c r="IL363" s="96"/>
      <c r="IM363" s="96"/>
      <c r="IN363" s="96"/>
      <c r="IO363" s="96"/>
      <c r="IP363" s="96"/>
      <c r="IQ363" s="96"/>
      <c r="IR363" s="96"/>
      <c r="IS363" s="96"/>
      <c r="IT363" s="96"/>
      <c r="IU363" s="96"/>
      <c r="IV363" s="96"/>
    </row>
    <row r="364" customFormat="false" ht="34.3" hidden="false" customHeight="true" outlineLevel="0" collapsed="false">
      <c r="A364" s="33"/>
      <c r="B364" s="33"/>
      <c r="C364" s="49"/>
      <c r="D364" s="33"/>
      <c r="E364" s="33"/>
      <c r="F364" s="36"/>
      <c r="G364" s="24" t="s">
        <v>60</v>
      </c>
      <c r="H364" s="141" t="n">
        <v>26748</v>
      </c>
      <c r="I364" s="120" t="s">
        <v>39</v>
      </c>
      <c r="J364" s="142" t="n">
        <v>17750</v>
      </c>
      <c r="K364" s="55" t="s">
        <v>505</v>
      </c>
      <c r="L364" s="56"/>
      <c r="M364" s="42"/>
      <c r="N364" s="55" t="s">
        <v>506</v>
      </c>
      <c r="O364" s="56"/>
      <c r="P364" s="42"/>
      <c r="Q364" s="40" t="n">
        <v>1.373</v>
      </c>
      <c r="R364" s="100" t="s">
        <v>39</v>
      </c>
      <c r="S364" s="42" t="n">
        <v>0.912</v>
      </c>
      <c r="T364" s="141" t="n">
        <v>33.1</v>
      </c>
      <c r="U364" s="104" t="s">
        <v>39</v>
      </c>
      <c r="V364" s="142" t="n">
        <v>1.387</v>
      </c>
      <c r="W364" s="40" t="n">
        <v>4.1268</v>
      </c>
      <c r="X364" s="100" t="s">
        <v>39</v>
      </c>
      <c r="Y364" s="42" t="n">
        <v>0.4979</v>
      </c>
      <c r="Z364" s="45"/>
      <c r="AA364" s="41"/>
      <c r="AB364" s="46"/>
      <c r="AC364" s="47"/>
      <c r="AD364" s="41"/>
      <c r="AE364" s="48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  <c r="GQ364" s="96"/>
      <c r="GR364" s="96"/>
      <c r="GS364" s="96"/>
      <c r="GT364" s="96"/>
      <c r="GU364" s="96"/>
      <c r="GV364" s="96"/>
      <c r="GW364" s="96"/>
      <c r="GX364" s="96"/>
      <c r="GY364" s="96"/>
      <c r="GZ364" s="96"/>
      <c r="HA364" s="96"/>
      <c r="HB364" s="96"/>
      <c r="HC364" s="96"/>
      <c r="HD364" s="96"/>
      <c r="HE364" s="96"/>
      <c r="HF364" s="96"/>
      <c r="HG364" s="96"/>
      <c r="HH364" s="96"/>
      <c r="HI364" s="96"/>
      <c r="HJ364" s="96"/>
      <c r="HK364" s="96"/>
      <c r="HL364" s="96"/>
      <c r="HM364" s="96"/>
      <c r="HN364" s="96"/>
      <c r="HO364" s="96"/>
      <c r="HP364" s="96"/>
      <c r="HQ364" s="96"/>
      <c r="HR364" s="96"/>
      <c r="HS364" s="96"/>
      <c r="HT364" s="96"/>
      <c r="HU364" s="96"/>
      <c r="HV364" s="96"/>
      <c r="HW364" s="96"/>
      <c r="HX364" s="96"/>
      <c r="HY364" s="96"/>
      <c r="HZ364" s="96"/>
      <c r="IA364" s="96"/>
      <c r="IB364" s="96"/>
      <c r="IC364" s="96"/>
      <c r="ID364" s="96"/>
      <c r="IE364" s="96"/>
      <c r="IF364" s="96"/>
      <c r="IG364" s="96"/>
      <c r="IH364" s="96"/>
      <c r="II364" s="96"/>
      <c r="IJ364" s="96"/>
      <c r="IK364" s="96"/>
      <c r="IL364" s="96"/>
      <c r="IM364" s="96"/>
      <c r="IN364" s="96"/>
      <c r="IO364" s="96"/>
      <c r="IP364" s="96"/>
      <c r="IQ364" s="96"/>
      <c r="IR364" s="96"/>
      <c r="IS364" s="96"/>
      <c r="IT364" s="96"/>
      <c r="IU364" s="96"/>
      <c r="IV364" s="96"/>
    </row>
    <row r="365" customFormat="false" ht="34.3" hidden="false" customHeight="true" outlineLevel="0" collapsed="false">
      <c r="A365" s="57"/>
      <c r="B365" s="57"/>
      <c r="C365" s="58"/>
      <c r="D365" s="57"/>
      <c r="E365" s="57"/>
      <c r="F365" s="59"/>
      <c r="G365" s="24" t="s">
        <v>64</v>
      </c>
      <c r="H365" s="101" t="str">
        <f aca="false">ROUND(H364*81/1000000,2)&amp;" ppm"</f>
        <v>2.17 ppm</v>
      </c>
      <c r="I365" s="41" t="s">
        <v>39</v>
      </c>
      <c r="J365" s="102" t="str">
        <f aca="false">ROUND(J364*81/1000000,2)&amp;" ppm"</f>
        <v>1.44 ppm</v>
      </c>
      <c r="K365" s="60"/>
      <c r="L365" s="56"/>
      <c r="M365" s="61"/>
      <c r="N365" s="37"/>
      <c r="O365" s="41"/>
      <c r="P365" s="39"/>
      <c r="Q365" s="101" t="str">
        <f aca="false">ROUND(Q364*246/1000,2)&amp;" ppb"</f>
        <v>0.34 ppb</v>
      </c>
      <c r="R365" s="41" t="s">
        <v>39</v>
      </c>
      <c r="S365" s="102" t="str">
        <f aca="false">ROUND(S364*246/1000,2)&amp;" ppb"</f>
        <v>0.22 ppb</v>
      </c>
      <c r="T365" s="101"/>
      <c r="U365" s="41"/>
      <c r="V365" s="102"/>
      <c r="W365" s="45"/>
      <c r="X365" s="41"/>
      <c r="Y365" s="46"/>
      <c r="Z365" s="45"/>
      <c r="AA365" s="41"/>
      <c r="AB365" s="46"/>
      <c r="AC365" s="47"/>
      <c r="AD365" s="41"/>
      <c r="AE365" s="48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  <c r="GM365" s="96"/>
      <c r="GN365" s="96"/>
      <c r="GO365" s="96"/>
      <c r="GP365" s="96"/>
      <c r="GQ365" s="96"/>
      <c r="GR365" s="96"/>
      <c r="GS365" s="96"/>
      <c r="GT365" s="96"/>
      <c r="GU365" s="96"/>
      <c r="GV365" s="96"/>
      <c r="GW365" s="96"/>
      <c r="GX365" s="96"/>
      <c r="GY365" s="96"/>
      <c r="GZ365" s="96"/>
      <c r="HA365" s="96"/>
      <c r="HB365" s="96"/>
      <c r="HC365" s="96"/>
      <c r="HD365" s="96"/>
      <c r="HE365" s="96"/>
      <c r="HF365" s="96"/>
      <c r="HG365" s="96"/>
      <c r="HH365" s="96"/>
      <c r="HI365" s="96"/>
      <c r="HJ365" s="96"/>
      <c r="HK365" s="96"/>
      <c r="HL365" s="96"/>
      <c r="HM365" s="96"/>
      <c r="HN365" s="96"/>
      <c r="HO365" s="96"/>
      <c r="HP365" s="96"/>
      <c r="HQ365" s="96"/>
      <c r="HR365" s="96"/>
      <c r="HS365" s="96"/>
      <c r="HT365" s="96"/>
      <c r="HU365" s="96"/>
      <c r="HV365" s="96"/>
      <c r="HW365" s="96"/>
      <c r="HX365" s="96"/>
      <c r="HY365" s="96"/>
      <c r="HZ365" s="96"/>
      <c r="IA365" s="96"/>
      <c r="IB365" s="96"/>
      <c r="IC365" s="96"/>
      <c r="ID365" s="96"/>
      <c r="IE365" s="96"/>
      <c r="IF365" s="96"/>
      <c r="IG365" s="96"/>
      <c r="IH365" s="96"/>
      <c r="II365" s="96"/>
      <c r="IJ365" s="96"/>
      <c r="IK365" s="96"/>
      <c r="IL365" s="96"/>
      <c r="IM365" s="96"/>
      <c r="IN365" s="96"/>
      <c r="IO365" s="96"/>
      <c r="IP365" s="96"/>
      <c r="IQ365" s="96"/>
      <c r="IR365" s="96"/>
      <c r="IS365" s="96"/>
      <c r="IT365" s="96"/>
      <c r="IU365" s="96"/>
      <c r="IV365" s="96"/>
    </row>
    <row r="366" customFormat="false" ht="42.4" hidden="false" customHeight="true" outlineLevel="0" collapsed="false">
      <c r="A366" s="109" t="s">
        <v>507</v>
      </c>
      <c r="B366" s="62" t="s">
        <v>412</v>
      </c>
      <c r="C366" s="110" t="s">
        <v>508</v>
      </c>
      <c r="D366" s="63" t="n">
        <v>7.194</v>
      </c>
      <c r="E366" s="64" t="s">
        <v>509</v>
      </c>
      <c r="F366" s="65" t="n">
        <v>45217</v>
      </c>
      <c r="G366" s="66" t="s">
        <v>28</v>
      </c>
      <c r="H366" s="25"/>
      <c r="I366" s="26" t="s">
        <v>29</v>
      </c>
      <c r="J366" s="27"/>
      <c r="K366" s="25"/>
      <c r="L366" s="26" t="s">
        <v>30</v>
      </c>
      <c r="M366" s="27"/>
      <c r="N366" s="25"/>
      <c r="O366" s="26" t="s">
        <v>31</v>
      </c>
      <c r="P366" s="27"/>
      <c r="Q366" s="25"/>
      <c r="R366" s="26" t="s">
        <v>32</v>
      </c>
      <c r="S366" s="27"/>
      <c r="T366" s="28"/>
      <c r="U366" s="26" t="s">
        <v>33</v>
      </c>
      <c r="V366" s="27"/>
      <c r="W366" s="25"/>
      <c r="X366" s="26" t="s">
        <v>34</v>
      </c>
      <c r="Y366" s="27"/>
      <c r="Z366" s="25"/>
      <c r="AA366" s="26" t="s">
        <v>35</v>
      </c>
      <c r="AB366" s="27"/>
      <c r="AC366" s="32" t="s">
        <v>36</v>
      </c>
      <c r="AD366" s="32"/>
      <c r="AE366" s="32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  <c r="GM366" s="96"/>
      <c r="GN366" s="96"/>
      <c r="GO366" s="96"/>
      <c r="GP366" s="96"/>
      <c r="GQ366" s="96"/>
      <c r="GR366" s="96"/>
      <c r="GS366" s="96"/>
      <c r="GT366" s="96"/>
      <c r="GU366" s="96"/>
      <c r="GV366" s="96"/>
      <c r="GW366" s="96"/>
      <c r="GX366" s="96"/>
      <c r="GY366" s="96"/>
      <c r="GZ366" s="96"/>
      <c r="HA366" s="96"/>
      <c r="HB366" s="96"/>
      <c r="HC366" s="96"/>
      <c r="HD366" s="96"/>
      <c r="HE366" s="96"/>
      <c r="HF366" s="96"/>
      <c r="HG366" s="96"/>
      <c r="HH366" s="96"/>
      <c r="HI366" s="96"/>
      <c r="HJ366" s="96"/>
      <c r="HK366" s="96"/>
      <c r="HL366" s="96"/>
      <c r="HM366" s="96"/>
      <c r="HN366" s="96"/>
      <c r="HO366" s="96"/>
      <c r="HP366" s="96"/>
      <c r="HQ366" s="96"/>
      <c r="HR366" s="96"/>
      <c r="HS366" s="96"/>
      <c r="HT366" s="96"/>
      <c r="HU366" s="96"/>
      <c r="HV366" s="96"/>
      <c r="HW366" s="96"/>
      <c r="HX366" s="96"/>
      <c r="HY366" s="96"/>
      <c r="HZ366" s="96"/>
      <c r="IA366" s="96"/>
      <c r="IB366" s="96"/>
      <c r="IC366" s="96"/>
      <c r="ID366" s="96"/>
      <c r="IE366" s="96"/>
      <c r="IF366" s="96"/>
      <c r="IG366" s="96"/>
      <c r="IH366" s="96"/>
      <c r="II366" s="96"/>
      <c r="IJ366" s="96"/>
      <c r="IK366" s="96"/>
      <c r="IL366" s="96"/>
      <c r="IM366" s="96"/>
      <c r="IN366" s="96"/>
      <c r="IO366" s="96"/>
      <c r="IP366" s="96"/>
      <c r="IQ366" s="96"/>
      <c r="IR366" s="96"/>
      <c r="IS366" s="96"/>
      <c r="IT366" s="96"/>
      <c r="IU366" s="96"/>
      <c r="IV366" s="96"/>
    </row>
    <row r="367" customFormat="false" ht="39.8" hidden="false" customHeight="true" outlineLevel="0" collapsed="false">
      <c r="A367" s="67" t="s">
        <v>414</v>
      </c>
      <c r="B367" s="67" t="s">
        <v>510</v>
      </c>
      <c r="C367" s="68"/>
      <c r="D367" s="69"/>
      <c r="E367" s="155" t="n">
        <v>231025</v>
      </c>
      <c r="F367" s="70" t="n">
        <v>45225</v>
      </c>
      <c r="G367" s="66" t="s">
        <v>60</v>
      </c>
      <c r="H367" s="74" t="n">
        <v>0.9243</v>
      </c>
      <c r="I367" s="75" t="s">
        <v>39</v>
      </c>
      <c r="J367" s="76" t="n">
        <v>0.4089</v>
      </c>
      <c r="K367" s="86" t="s">
        <v>511</v>
      </c>
      <c r="L367" s="75"/>
      <c r="M367" s="76"/>
      <c r="N367" s="74" t="n">
        <v>0.2142</v>
      </c>
      <c r="O367" s="77" t="s">
        <v>39</v>
      </c>
      <c r="P367" s="76" t="n">
        <v>0.1703</v>
      </c>
      <c r="Q367" s="86" t="s">
        <v>317</v>
      </c>
      <c r="R367" s="75"/>
      <c r="S367" s="76"/>
      <c r="T367" s="74" t="n">
        <v>69.811</v>
      </c>
      <c r="U367" s="75" t="s">
        <v>39</v>
      </c>
      <c r="V367" s="76" t="n">
        <v>8.907</v>
      </c>
      <c r="W367" s="74" t="n">
        <v>0.33219</v>
      </c>
      <c r="X367" s="77" t="s">
        <v>39</v>
      </c>
      <c r="Y367" s="76" t="n">
        <v>0.217</v>
      </c>
      <c r="Z367" s="86" t="s">
        <v>172</v>
      </c>
      <c r="AA367" s="77"/>
      <c r="AB367" s="76"/>
      <c r="AC367" s="79"/>
      <c r="AD367" s="79"/>
      <c r="AE367" s="79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  <c r="GM367" s="96"/>
      <c r="GN367" s="96"/>
      <c r="GO367" s="96"/>
      <c r="GP367" s="96"/>
      <c r="GQ367" s="96"/>
      <c r="GR367" s="96"/>
      <c r="GS367" s="96"/>
      <c r="GT367" s="96"/>
      <c r="GU367" s="96"/>
      <c r="GV367" s="96"/>
      <c r="GW367" s="96"/>
      <c r="GX367" s="96"/>
      <c r="GY367" s="96"/>
      <c r="GZ367" s="96"/>
      <c r="HA367" s="96"/>
      <c r="HB367" s="96"/>
      <c r="HC367" s="96"/>
      <c r="HD367" s="96"/>
      <c r="HE367" s="96"/>
      <c r="HF367" s="96"/>
      <c r="HG367" s="96"/>
      <c r="HH367" s="96"/>
      <c r="HI367" s="96"/>
      <c r="HJ367" s="96"/>
      <c r="HK367" s="96"/>
      <c r="HL367" s="96"/>
      <c r="HM367" s="96"/>
      <c r="HN367" s="96"/>
      <c r="HO367" s="96"/>
      <c r="HP367" s="96"/>
      <c r="HQ367" s="96"/>
      <c r="HR367" s="96"/>
      <c r="HS367" s="96"/>
      <c r="HT367" s="96"/>
      <c r="HU367" s="96"/>
      <c r="HV367" s="96"/>
      <c r="HW367" s="96"/>
      <c r="HX367" s="96"/>
      <c r="HY367" s="96"/>
      <c r="HZ367" s="96"/>
      <c r="IA367" s="96"/>
      <c r="IB367" s="96"/>
      <c r="IC367" s="96"/>
      <c r="ID367" s="96"/>
      <c r="IE367" s="96"/>
      <c r="IF367" s="96"/>
      <c r="IG367" s="96"/>
      <c r="IH367" s="96"/>
      <c r="II367" s="96"/>
      <c r="IJ367" s="96"/>
      <c r="IK367" s="96"/>
      <c r="IL367" s="96"/>
      <c r="IM367" s="96"/>
      <c r="IN367" s="96"/>
      <c r="IO367" s="96"/>
      <c r="IP367" s="96"/>
      <c r="IQ367" s="96"/>
      <c r="IR367" s="96"/>
      <c r="IS367" s="96"/>
      <c r="IT367" s="96"/>
      <c r="IU367" s="96"/>
      <c r="IV367" s="96"/>
    </row>
    <row r="368" customFormat="false" ht="33.15" hidden="false" customHeight="true" outlineLevel="0" collapsed="false">
      <c r="A368" s="67"/>
      <c r="B368" s="67"/>
      <c r="C368" s="67"/>
      <c r="D368" s="67"/>
      <c r="E368" s="67"/>
      <c r="F368" s="70"/>
      <c r="G368" s="66" t="s">
        <v>64</v>
      </c>
      <c r="H368" s="111" t="str">
        <f aca="false">ROUND(H367*81/1000,2)&amp;" ppb"</f>
        <v>0.07 ppb</v>
      </c>
      <c r="I368" s="75" t="s">
        <v>39</v>
      </c>
      <c r="J368" s="112" t="str">
        <f aca="false">ROUND(J367*81/1000,2)&amp;" ppb"</f>
        <v>0.03 ppb</v>
      </c>
      <c r="K368" s="111" t="str">
        <f aca="false">"&lt;"&amp;ROUND(RIGHT(K367,LEN(K367)-1)*81/1000,2)&amp;" ppb"</f>
        <v>&lt;1.14 ppb</v>
      </c>
      <c r="L368" s="75"/>
      <c r="M368" s="112"/>
      <c r="N368" s="111" t="str">
        <f aca="false">ROUND(N367*1760/1000,2)&amp;" ppb"</f>
        <v>0.38 ppb</v>
      </c>
      <c r="O368" s="75" t="s">
        <v>39</v>
      </c>
      <c r="P368" s="112" t="str">
        <f aca="false">ROUND(P367*1760/1000,2)&amp;" ppb"</f>
        <v>0.3 ppb</v>
      </c>
      <c r="Q368" s="111" t="str">
        <f aca="false">"&lt;"&amp;ROUND(RIGHT(Q367,LEN(Q367)-1)*246/1000,2)&amp;" ppb"</f>
        <v>&lt;0.1 ppb</v>
      </c>
      <c r="R368" s="75"/>
      <c r="S368" s="82"/>
      <c r="T368" s="111" t="str">
        <f aca="false">ROUND(T367*32300/1000000,2)&amp;" ppm"</f>
        <v>2.25 ppm</v>
      </c>
      <c r="U368" s="75" t="s">
        <v>39</v>
      </c>
      <c r="V368" s="112" t="str">
        <f aca="false">ROUND(V367*32300/1000000,2)&amp;" ppm"</f>
        <v>0.29 ppm</v>
      </c>
      <c r="W368" s="81"/>
      <c r="X368" s="75"/>
      <c r="Y368" s="82"/>
      <c r="Z368" s="81"/>
      <c r="AA368" s="75"/>
      <c r="AB368" s="82"/>
      <c r="AC368" s="83"/>
      <c r="AD368" s="75"/>
      <c r="AE368" s="84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  <c r="GM368" s="96"/>
      <c r="GN368" s="96"/>
      <c r="GO368" s="96"/>
      <c r="GP368" s="96"/>
      <c r="GQ368" s="96"/>
      <c r="GR368" s="96"/>
      <c r="GS368" s="96"/>
      <c r="GT368" s="96"/>
      <c r="GU368" s="96"/>
      <c r="GV368" s="96"/>
      <c r="GW368" s="96"/>
      <c r="GX368" s="96"/>
      <c r="GY368" s="96"/>
      <c r="GZ368" s="96"/>
      <c r="HA368" s="96"/>
      <c r="HB368" s="96"/>
      <c r="HC368" s="96"/>
      <c r="HD368" s="96"/>
      <c r="HE368" s="96"/>
      <c r="HF368" s="96"/>
      <c r="HG368" s="96"/>
      <c r="HH368" s="96"/>
      <c r="HI368" s="96"/>
      <c r="HJ368" s="96"/>
      <c r="HK368" s="96"/>
      <c r="HL368" s="96"/>
      <c r="HM368" s="96"/>
      <c r="HN368" s="96"/>
      <c r="HO368" s="96"/>
      <c r="HP368" s="96"/>
      <c r="HQ368" s="96"/>
      <c r="HR368" s="96"/>
      <c r="HS368" s="96"/>
      <c r="HT368" s="96"/>
      <c r="HU368" s="96"/>
      <c r="HV368" s="96"/>
      <c r="HW368" s="96"/>
      <c r="HX368" s="96"/>
      <c r="HY368" s="96"/>
      <c r="HZ368" s="96"/>
      <c r="IA368" s="96"/>
      <c r="IB368" s="96"/>
      <c r="IC368" s="96"/>
      <c r="ID368" s="96"/>
      <c r="IE368" s="96"/>
      <c r="IF368" s="96"/>
      <c r="IG368" s="96"/>
      <c r="IH368" s="96"/>
      <c r="II368" s="96"/>
      <c r="IJ368" s="96"/>
      <c r="IK368" s="96"/>
      <c r="IL368" s="96"/>
      <c r="IM368" s="96"/>
      <c r="IN368" s="96"/>
      <c r="IO368" s="96"/>
      <c r="IP368" s="96"/>
      <c r="IQ368" s="96"/>
      <c r="IR368" s="96"/>
      <c r="IS368" s="96"/>
      <c r="IT368" s="96"/>
      <c r="IU368" s="96"/>
      <c r="IV368" s="96"/>
    </row>
    <row r="369" customFormat="false" ht="34.3" hidden="false" customHeight="true" outlineLevel="0" collapsed="false">
      <c r="A369" s="67"/>
      <c r="B369" s="67"/>
      <c r="C369" s="85"/>
      <c r="D369" s="67"/>
      <c r="E369" s="67"/>
      <c r="F369" s="70"/>
      <c r="G369" s="66" t="s">
        <v>28</v>
      </c>
      <c r="H369" s="50" t="s">
        <v>40</v>
      </c>
      <c r="I369" s="50"/>
      <c r="J369" s="50"/>
      <c r="K369" s="25"/>
      <c r="L369" s="26" t="s">
        <v>41</v>
      </c>
      <c r="M369" s="27"/>
      <c r="N369" s="51"/>
      <c r="O369" s="26" t="s">
        <v>42</v>
      </c>
      <c r="P369" s="52"/>
      <c r="Q369" s="51"/>
      <c r="R369" s="26" t="s">
        <v>43</v>
      </c>
      <c r="S369" s="52"/>
      <c r="T369" s="50"/>
      <c r="U369" s="50"/>
      <c r="V369" s="50"/>
      <c r="W369" s="28"/>
      <c r="X369" s="26"/>
      <c r="Y369" s="53"/>
      <c r="Z369" s="28"/>
      <c r="AA369" s="26"/>
      <c r="AB369" s="53"/>
      <c r="AC369" s="25"/>
      <c r="AD369" s="26"/>
      <c r="AE369" s="27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  <c r="GQ369" s="96"/>
      <c r="GR369" s="96"/>
      <c r="GS369" s="96"/>
      <c r="GT369" s="96"/>
      <c r="GU369" s="96"/>
      <c r="GV369" s="96"/>
      <c r="GW369" s="96"/>
      <c r="GX369" s="96"/>
      <c r="GY369" s="96"/>
      <c r="GZ369" s="96"/>
      <c r="HA369" s="96"/>
      <c r="HB369" s="96"/>
      <c r="HC369" s="96"/>
      <c r="HD369" s="96"/>
      <c r="HE369" s="96"/>
      <c r="HF369" s="96"/>
      <c r="HG369" s="96"/>
      <c r="HH369" s="96"/>
      <c r="HI369" s="96"/>
      <c r="HJ369" s="96"/>
      <c r="HK369" s="96"/>
      <c r="HL369" s="96"/>
      <c r="HM369" s="96"/>
      <c r="HN369" s="96"/>
      <c r="HO369" s="96"/>
      <c r="HP369" s="96"/>
      <c r="HQ369" s="96"/>
      <c r="HR369" s="96"/>
      <c r="HS369" s="96"/>
      <c r="HT369" s="96"/>
      <c r="HU369" s="96"/>
      <c r="HV369" s="96"/>
      <c r="HW369" s="96"/>
      <c r="HX369" s="96"/>
      <c r="HY369" s="96"/>
      <c r="HZ369" s="96"/>
      <c r="IA369" s="96"/>
      <c r="IB369" s="96"/>
      <c r="IC369" s="96"/>
      <c r="ID369" s="96"/>
      <c r="IE369" s="96"/>
      <c r="IF369" s="96"/>
      <c r="IG369" s="96"/>
      <c r="IH369" s="96"/>
      <c r="II369" s="96"/>
      <c r="IJ369" s="96"/>
      <c r="IK369" s="96"/>
      <c r="IL369" s="96"/>
      <c r="IM369" s="96"/>
      <c r="IN369" s="96"/>
      <c r="IO369" s="96"/>
      <c r="IP369" s="96"/>
      <c r="IQ369" s="96"/>
      <c r="IR369" s="96"/>
      <c r="IS369" s="96"/>
      <c r="IT369" s="96"/>
      <c r="IU369" s="96"/>
      <c r="IV369" s="96"/>
    </row>
    <row r="370" customFormat="false" ht="34.3" hidden="false" customHeight="true" outlineLevel="0" collapsed="false">
      <c r="A370" s="67"/>
      <c r="B370" s="67"/>
      <c r="C370" s="85"/>
      <c r="D370" s="67"/>
      <c r="E370" s="67"/>
      <c r="F370" s="70"/>
      <c r="G370" s="66" t="s">
        <v>60</v>
      </c>
      <c r="H370" s="148" t="s">
        <v>512</v>
      </c>
      <c r="I370" s="118"/>
      <c r="J370" s="116"/>
      <c r="K370" s="74" t="n">
        <v>1.8794</v>
      </c>
      <c r="L370" s="77" t="s">
        <v>39</v>
      </c>
      <c r="M370" s="76" t="n">
        <v>1.712</v>
      </c>
      <c r="N370" s="86" t="s">
        <v>172</v>
      </c>
      <c r="O370" s="77"/>
      <c r="P370" s="76"/>
      <c r="Q370" s="86" t="s">
        <v>304</v>
      </c>
      <c r="R370" s="77"/>
      <c r="S370" s="76"/>
      <c r="T370" s="114"/>
      <c r="U370" s="115"/>
      <c r="V370" s="122"/>
      <c r="W370" s="81"/>
      <c r="X370" s="75"/>
      <c r="Y370" s="82"/>
      <c r="Z370" s="81"/>
      <c r="AA370" s="75"/>
      <c r="AB370" s="82"/>
      <c r="AC370" s="83"/>
      <c r="AD370" s="75"/>
      <c r="AE370" s="84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  <c r="GM370" s="96"/>
      <c r="GN370" s="96"/>
      <c r="GO370" s="96"/>
      <c r="GP370" s="96"/>
      <c r="GQ370" s="96"/>
      <c r="GR370" s="96"/>
      <c r="GS370" s="96"/>
      <c r="GT370" s="96"/>
      <c r="GU370" s="96"/>
      <c r="GV370" s="96"/>
      <c r="GW370" s="96"/>
      <c r="GX370" s="96"/>
      <c r="GY370" s="96"/>
      <c r="GZ370" s="96"/>
      <c r="HA370" s="96"/>
      <c r="HB370" s="96"/>
      <c r="HC370" s="96"/>
      <c r="HD370" s="96"/>
      <c r="HE370" s="96"/>
      <c r="HF370" s="96"/>
      <c r="HG370" s="96"/>
      <c r="HH370" s="96"/>
      <c r="HI370" s="96"/>
      <c r="HJ370" s="96"/>
      <c r="HK370" s="96"/>
      <c r="HL370" s="96"/>
      <c r="HM370" s="96"/>
      <c r="HN370" s="96"/>
      <c r="HO370" s="96"/>
      <c r="HP370" s="96"/>
      <c r="HQ370" s="96"/>
      <c r="HR370" s="96"/>
      <c r="HS370" s="96"/>
      <c r="HT370" s="96"/>
      <c r="HU370" s="96"/>
      <c r="HV370" s="96"/>
      <c r="HW370" s="96"/>
      <c r="HX370" s="96"/>
      <c r="HY370" s="96"/>
      <c r="HZ370" s="96"/>
      <c r="IA370" s="96"/>
      <c r="IB370" s="96"/>
      <c r="IC370" s="96"/>
      <c r="ID370" s="96"/>
      <c r="IE370" s="96"/>
      <c r="IF370" s="96"/>
      <c r="IG370" s="96"/>
      <c r="IH370" s="96"/>
      <c r="II370" s="96"/>
      <c r="IJ370" s="96"/>
      <c r="IK370" s="96"/>
      <c r="IL370" s="96"/>
      <c r="IM370" s="96"/>
      <c r="IN370" s="96"/>
      <c r="IO370" s="96"/>
      <c r="IP370" s="96"/>
      <c r="IQ370" s="96"/>
      <c r="IR370" s="96"/>
      <c r="IS370" s="96"/>
      <c r="IT370" s="96"/>
      <c r="IU370" s="96"/>
      <c r="IV370" s="96"/>
    </row>
    <row r="371" customFormat="false" ht="34.3" hidden="false" customHeight="true" outlineLevel="0" collapsed="false">
      <c r="A371" s="87"/>
      <c r="B371" s="87"/>
      <c r="C371" s="88"/>
      <c r="D371" s="87"/>
      <c r="E371" s="87"/>
      <c r="F371" s="89"/>
      <c r="G371" s="66" t="s">
        <v>64</v>
      </c>
      <c r="H371" s="111" t="str">
        <f aca="false">"&lt;"&amp;ROUND(RIGHT(H370,LEN(H370)-1)*81/1000,2)&amp;" ppb"</f>
        <v>&lt;46.7 ppb</v>
      </c>
      <c r="I371" s="75"/>
      <c r="J371" s="112"/>
      <c r="K371" s="90"/>
      <c r="L371" s="77"/>
      <c r="M371" s="91"/>
      <c r="N371" s="71"/>
      <c r="O371" s="75"/>
      <c r="P371" s="73"/>
      <c r="Q371" s="111" t="str">
        <f aca="false">"&lt;"&amp;ROUND(RIGHT(Q370,LEN(Q370)-1)*246/1000,2)&amp;" ppb"</f>
        <v>&lt;0.3 ppb</v>
      </c>
      <c r="R371" s="75"/>
      <c r="S371" s="82"/>
      <c r="T371" s="111"/>
      <c r="U371" s="75"/>
      <c r="V371" s="112"/>
      <c r="W371" s="81"/>
      <c r="X371" s="75"/>
      <c r="Y371" s="82"/>
      <c r="Z371" s="81"/>
      <c r="AA371" s="75"/>
      <c r="AB371" s="82"/>
      <c r="AC371" s="83"/>
      <c r="AD371" s="75"/>
      <c r="AE371" s="84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  <c r="GQ371" s="96"/>
      <c r="GR371" s="96"/>
      <c r="GS371" s="96"/>
      <c r="GT371" s="96"/>
      <c r="GU371" s="96"/>
      <c r="GV371" s="96"/>
      <c r="GW371" s="96"/>
      <c r="GX371" s="96"/>
      <c r="GY371" s="96"/>
      <c r="GZ371" s="96"/>
      <c r="HA371" s="96"/>
      <c r="HB371" s="96"/>
      <c r="HC371" s="96"/>
      <c r="HD371" s="96"/>
      <c r="HE371" s="96"/>
      <c r="HF371" s="96"/>
      <c r="HG371" s="96"/>
      <c r="HH371" s="96"/>
      <c r="HI371" s="96"/>
      <c r="HJ371" s="96"/>
      <c r="HK371" s="96"/>
      <c r="HL371" s="96"/>
      <c r="HM371" s="96"/>
      <c r="HN371" s="96"/>
      <c r="HO371" s="96"/>
      <c r="HP371" s="96"/>
      <c r="HQ371" s="96"/>
      <c r="HR371" s="96"/>
      <c r="HS371" s="96"/>
      <c r="HT371" s="96"/>
      <c r="HU371" s="96"/>
      <c r="HV371" s="96"/>
      <c r="HW371" s="96"/>
      <c r="HX371" s="96"/>
      <c r="HY371" s="96"/>
      <c r="HZ371" s="96"/>
      <c r="IA371" s="96"/>
      <c r="IB371" s="96"/>
      <c r="IC371" s="96"/>
      <c r="ID371" s="96"/>
      <c r="IE371" s="96"/>
      <c r="IF371" s="96"/>
      <c r="IG371" s="96"/>
      <c r="IH371" s="96"/>
      <c r="II371" s="96"/>
      <c r="IJ371" s="96"/>
      <c r="IK371" s="96"/>
      <c r="IL371" s="96"/>
      <c r="IM371" s="96"/>
      <c r="IN371" s="96"/>
      <c r="IO371" s="96"/>
      <c r="IP371" s="96"/>
      <c r="IQ371" s="96"/>
      <c r="IR371" s="96"/>
      <c r="IS371" s="96"/>
      <c r="IT371" s="96"/>
      <c r="IU371" s="96"/>
      <c r="IV371" s="96"/>
    </row>
    <row r="372" customFormat="false" ht="42.4" hidden="false" customHeight="true" outlineLevel="0" collapsed="false">
      <c r="A372" s="97" t="s">
        <v>513</v>
      </c>
      <c r="B372" s="21" t="s">
        <v>379</v>
      </c>
      <c r="C372" s="98" t="s">
        <v>514</v>
      </c>
      <c r="D372" s="22" t="n">
        <v>9.416</v>
      </c>
      <c r="E372" s="124" t="s">
        <v>515</v>
      </c>
      <c r="F372" s="23" t="n">
        <v>45225</v>
      </c>
      <c r="G372" s="24" t="s">
        <v>28</v>
      </c>
      <c r="H372" s="25"/>
      <c r="I372" s="26" t="s">
        <v>29</v>
      </c>
      <c r="J372" s="27"/>
      <c r="K372" s="25"/>
      <c r="L372" s="26" t="s">
        <v>30</v>
      </c>
      <c r="M372" s="27"/>
      <c r="N372" s="25"/>
      <c r="O372" s="26" t="s">
        <v>31</v>
      </c>
      <c r="P372" s="27"/>
      <c r="Q372" s="25"/>
      <c r="R372" s="26" t="s">
        <v>32</v>
      </c>
      <c r="S372" s="27"/>
      <c r="T372" s="28"/>
      <c r="U372" s="26" t="s">
        <v>33</v>
      </c>
      <c r="V372" s="27"/>
      <c r="W372" s="25"/>
      <c r="X372" s="26" t="s">
        <v>34</v>
      </c>
      <c r="Y372" s="27"/>
      <c r="Z372" s="25"/>
      <c r="AA372" s="26" t="s">
        <v>35</v>
      </c>
      <c r="AB372" s="27"/>
      <c r="AC372" s="32" t="s">
        <v>36</v>
      </c>
      <c r="AD372" s="32"/>
      <c r="AE372" s="32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  <c r="GQ372" s="96"/>
      <c r="GR372" s="96"/>
      <c r="GS372" s="96"/>
      <c r="GT372" s="96"/>
      <c r="GU372" s="96"/>
      <c r="GV372" s="96"/>
      <c r="GW372" s="96"/>
      <c r="GX372" s="96"/>
      <c r="GY372" s="96"/>
      <c r="GZ372" s="96"/>
      <c r="HA372" s="96"/>
      <c r="HB372" s="96"/>
      <c r="HC372" s="96"/>
      <c r="HD372" s="96"/>
      <c r="HE372" s="96"/>
      <c r="HF372" s="96"/>
      <c r="HG372" s="96"/>
      <c r="HH372" s="96"/>
      <c r="HI372" s="96"/>
      <c r="HJ372" s="96"/>
      <c r="HK372" s="96"/>
      <c r="HL372" s="96"/>
      <c r="HM372" s="96"/>
      <c r="HN372" s="96"/>
      <c r="HO372" s="96"/>
      <c r="HP372" s="96"/>
      <c r="HQ372" s="96"/>
      <c r="HR372" s="96"/>
      <c r="HS372" s="96"/>
      <c r="HT372" s="96"/>
      <c r="HU372" s="96"/>
      <c r="HV372" s="96"/>
      <c r="HW372" s="96"/>
      <c r="HX372" s="96"/>
      <c r="HY372" s="96"/>
      <c r="HZ372" s="96"/>
      <c r="IA372" s="96"/>
      <c r="IB372" s="96"/>
      <c r="IC372" s="96"/>
      <c r="ID372" s="96"/>
      <c r="IE372" s="96"/>
      <c r="IF372" s="96"/>
      <c r="IG372" s="96"/>
      <c r="IH372" s="96"/>
      <c r="II372" s="96"/>
      <c r="IJ372" s="96"/>
      <c r="IK372" s="96"/>
      <c r="IL372" s="96"/>
      <c r="IM372" s="96"/>
      <c r="IN372" s="96"/>
      <c r="IO372" s="96"/>
      <c r="IP372" s="96"/>
      <c r="IQ372" s="96"/>
      <c r="IR372" s="96"/>
      <c r="IS372" s="96"/>
      <c r="IT372" s="96"/>
      <c r="IU372" s="96"/>
      <c r="IV372" s="96"/>
    </row>
    <row r="373" customFormat="false" ht="45.6" hidden="false" customHeight="true" outlineLevel="0" collapsed="false">
      <c r="A373" s="33" t="s">
        <v>381</v>
      </c>
      <c r="B373" s="33" t="s">
        <v>516</v>
      </c>
      <c r="C373" s="34"/>
      <c r="D373" s="35"/>
      <c r="E373" s="156" t="s">
        <v>517</v>
      </c>
      <c r="F373" s="36" t="n">
        <v>45235</v>
      </c>
      <c r="G373" s="24" t="s">
        <v>60</v>
      </c>
      <c r="H373" s="55" t="s">
        <v>518</v>
      </c>
      <c r="I373" s="41"/>
      <c r="J373" s="42"/>
      <c r="K373" s="40" t="n">
        <v>19.14</v>
      </c>
      <c r="L373" s="41" t="s">
        <v>39</v>
      </c>
      <c r="M373" s="42" t="n">
        <v>8.253</v>
      </c>
      <c r="N373" s="55" t="s">
        <v>448</v>
      </c>
      <c r="O373" s="56"/>
      <c r="P373" s="42"/>
      <c r="Q373" s="55" t="s">
        <v>519</v>
      </c>
      <c r="R373" s="41"/>
      <c r="S373" s="42"/>
      <c r="T373" s="40" t="n">
        <v>91.881</v>
      </c>
      <c r="U373" s="41" t="s">
        <v>39</v>
      </c>
      <c r="V373" s="42" t="n">
        <v>9.278</v>
      </c>
      <c r="W373" s="40" t="n">
        <v>0.58613</v>
      </c>
      <c r="X373" s="100" t="s">
        <v>39</v>
      </c>
      <c r="Y373" s="42" t="n">
        <v>0.2339</v>
      </c>
      <c r="Z373" s="55" t="s">
        <v>316</v>
      </c>
      <c r="AA373" s="56"/>
      <c r="AB373" s="42"/>
      <c r="AC373" s="43"/>
      <c r="AD373" s="43"/>
      <c r="AE373" s="43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  <c r="GM373" s="96"/>
      <c r="GN373" s="96"/>
      <c r="GO373" s="96"/>
      <c r="GP373" s="96"/>
      <c r="GQ373" s="96"/>
      <c r="GR373" s="96"/>
      <c r="GS373" s="96"/>
      <c r="GT373" s="96"/>
      <c r="GU373" s="96"/>
      <c r="GV373" s="96"/>
      <c r="GW373" s="96"/>
      <c r="GX373" s="96"/>
      <c r="GY373" s="96"/>
      <c r="GZ373" s="96"/>
      <c r="HA373" s="96"/>
      <c r="HB373" s="96"/>
      <c r="HC373" s="96"/>
      <c r="HD373" s="96"/>
      <c r="HE373" s="96"/>
      <c r="HF373" s="96"/>
      <c r="HG373" s="96"/>
      <c r="HH373" s="96"/>
      <c r="HI373" s="96"/>
      <c r="HJ373" s="96"/>
      <c r="HK373" s="96"/>
      <c r="HL373" s="96"/>
      <c r="HM373" s="96"/>
      <c r="HN373" s="96"/>
      <c r="HO373" s="96"/>
      <c r="HP373" s="96"/>
      <c r="HQ373" s="96"/>
      <c r="HR373" s="96"/>
      <c r="HS373" s="96"/>
      <c r="HT373" s="96"/>
      <c r="HU373" s="96"/>
      <c r="HV373" s="96"/>
      <c r="HW373" s="96"/>
      <c r="HX373" s="96"/>
      <c r="HY373" s="96"/>
      <c r="HZ373" s="96"/>
      <c r="IA373" s="96"/>
      <c r="IB373" s="96"/>
      <c r="IC373" s="96"/>
      <c r="ID373" s="96"/>
      <c r="IE373" s="96"/>
      <c r="IF373" s="96"/>
      <c r="IG373" s="96"/>
      <c r="IH373" s="96"/>
      <c r="II373" s="96"/>
      <c r="IJ373" s="96"/>
      <c r="IK373" s="96"/>
      <c r="IL373" s="96"/>
      <c r="IM373" s="96"/>
      <c r="IN373" s="96"/>
      <c r="IO373" s="96"/>
      <c r="IP373" s="96"/>
      <c r="IQ373" s="96"/>
      <c r="IR373" s="96"/>
      <c r="IS373" s="96"/>
      <c r="IT373" s="96"/>
      <c r="IU373" s="96"/>
      <c r="IV373" s="96"/>
    </row>
    <row r="374" customFormat="false" ht="33.15" hidden="false" customHeight="true" outlineLevel="0" collapsed="false">
      <c r="A374" s="33"/>
      <c r="B374" s="33"/>
      <c r="C374" s="33"/>
      <c r="D374" s="33"/>
      <c r="E374" s="33"/>
      <c r="F374" s="36"/>
      <c r="G374" s="24" t="s">
        <v>64</v>
      </c>
      <c r="H374" s="101" t="str">
        <f aca="false">"&lt;"&amp;ROUND(RIGHT(H373,LEN(H373)-1)*81/1,2)&amp;" ppt"</f>
        <v>&lt;50.22 ppt</v>
      </c>
      <c r="I374" s="41"/>
      <c r="J374" s="102"/>
      <c r="K374" s="101" t="str">
        <f aca="false">ROUND(K373*81/1000,2)&amp;" ppb"</f>
        <v>1.55 ppb</v>
      </c>
      <c r="L374" s="41" t="s">
        <v>39</v>
      </c>
      <c r="M374" s="102" t="str">
        <f aca="false">ROUND(M373*81/1000,2)&amp;" ppb"</f>
        <v>0.67 ppb</v>
      </c>
      <c r="N374" s="101" t="str">
        <f aca="false">"&lt;"&amp;ROUND(RIGHT(N373,LEN(N373)-1)*1760/1000,2)&amp;" ppb"</f>
        <v>&lt;0.48 ppb</v>
      </c>
      <c r="O374" s="41"/>
      <c r="P374" s="132" t="s">
        <v>71</v>
      </c>
      <c r="Q374" s="101" t="str">
        <f aca="false">"&lt;"&amp;ROUND(RIGHT(Q373,LEN(Q373)-1)*246/1000,2)&amp;" ppb"</f>
        <v>&lt;0.11 ppb</v>
      </c>
      <c r="R374" s="41"/>
      <c r="S374" s="46"/>
      <c r="T374" s="101" t="str">
        <f aca="false">ROUND(T373*32300/1000000,2)&amp;" ppm"</f>
        <v>2.97 ppm</v>
      </c>
      <c r="U374" s="41" t="s">
        <v>39</v>
      </c>
      <c r="V374" s="102" t="str">
        <f aca="false">ROUND(V373*32300/1000000,2)&amp;" ppm"</f>
        <v>0.3 ppm</v>
      </c>
      <c r="W374" s="45"/>
      <c r="X374" s="41"/>
      <c r="Y374" s="46"/>
      <c r="Z374" s="45"/>
      <c r="AA374" s="41"/>
      <c r="AB374" s="46"/>
      <c r="AC374" s="47"/>
      <c r="AD374" s="41"/>
      <c r="AE374" s="48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  <c r="GQ374" s="96"/>
      <c r="GR374" s="96"/>
      <c r="GS374" s="96"/>
      <c r="GT374" s="96"/>
      <c r="GU374" s="96"/>
      <c r="GV374" s="96"/>
      <c r="GW374" s="96"/>
      <c r="GX374" s="96"/>
      <c r="GY374" s="96"/>
      <c r="GZ374" s="96"/>
      <c r="HA374" s="96"/>
      <c r="HB374" s="96"/>
      <c r="HC374" s="96"/>
      <c r="HD374" s="96"/>
      <c r="HE374" s="96"/>
      <c r="HF374" s="96"/>
      <c r="HG374" s="96"/>
      <c r="HH374" s="96"/>
      <c r="HI374" s="96"/>
      <c r="HJ374" s="96"/>
      <c r="HK374" s="96"/>
      <c r="HL374" s="96"/>
      <c r="HM374" s="96"/>
      <c r="HN374" s="96"/>
      <c r="HO374" s="96"/>
      <c r="HP374" s="96"/>
      <c r="HQ374" s="96"/>
      <c r="HR374" s="96"/>
      <c r="HS374" s="96"/>
      <c r="HT374" s="96"/>
      <c r="HU374" s="96"/>
      <c r="HV374" s="96"/>
      <c r="HW374" s="96"/>
      <c r="HX374" s="96"/>
      <c r="HY374" s="96"/>
      <c r="HZ374" s="96"/>
      <c r="IA374" s="96"/>
      <c r="IB374" s="96"/>
      <c r="IC374" s="96"/>
      <c r="ID374" s="96"/>
      <c r="IE374" s="96"/>
      <c r="IF374" s="96"/>
      <c r="IG374" s="96"/>
      <c r="IH374" s="96"/>
      <c r="II374" s="96"/>
      <c r="IJ374" s="96"/>
      <c r="IK374" s="96"/>
      <c r="IL374" s="96"/>
      <c r="IM374" s="96"/>
      <c r="IN374" s="96"/>
      <c r="IO374" s="96"/>
      <c r="IP374" s="96"/>
      <c r="IQ374" s="96"/>
      <c r="IR374" s="96"/>
      <c r="IS374" s="96"/>
      <c r="IT374" s="96"/>
      <c r="IU374" s="96"/>
      <c r="IV374" s="96"/>
    </row>
    <row r="375" customFormat="false" ht="34.3" hidden="false" customHeight="true" outlineLevel="0" collapsed="false">
      <c r="A375" s="33"/>
      <c r="B375" s="33"/>
      <c r="C375" s="49"/>
      <c r="D375" s="33"/>
      <c r="E375" s="33"/>
      <c r="F375" s="36"/>
      <c r="G375" s="24" t="s">
        <v>28</v>
      </c>
      <c r="H375" s="50" t="s">
        <v>40</v>
      </c>
      <c r="I375" s="50"/>
      <c r="J375" s="50"/>
      <c r="K375" s="25"/>
      <c r="L375" s="26" t="s">
        <v>41</v>
      </c>
      <c r="M375" s="27"/>
      <c r="N375" s="51"/>
      <c r="O375" s="26" t="s">
        <v>42</v>
      </c>
      <c r="P375" s="52"/>
      <c r="Q375" s="51"/>
      <c r="R375" s="26" t="s">
        <v>43</v>
      </c>
      <c r="S375" s="52"/>
      <c r="T375" s="50"/>
      <c r="U375" s="50"/>
      <c r="V375" s="50"/>
      <c r="W375" s="28"/>
      <c r="X375" s="26"/>
      <c r="Y375" s="53"/>
      <c r="Z375" s="28"/>
      <c r="AA375" s="26"/>
      <c r="AB375" s="53"/>
      <c r="AC375" s="25"/>
      <c r="AD375" s="26"/>
      <c r="AE375" s="27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  <c r="GM375" s="96"/>
      <c r="GN375" s="96"/>
      <c r="GO375" s="96"/>
      <c r="GP375" s="96"/>
      <c r="GQ375" s="96"/>
      <c r="GR375" s="96"/>
      <c r="GS375" s="96"/>
      <c r="GT375" s="96"/>
      <c r="GU375" s="96"/>
      <c r="GV375" s="96"/>
      <c r="GW375" s="96"/>
      <c r="GX375" s="96"/>
      <c r="GY375" s="96"/>
      <c r="GZ375" s="96"/>
      <c r="HA375" s="96"/>
      <c r="HB375" s="96"/>
      <c r="HC375" s="96"/>
      <c r="HD375" s="96"/>
      <c r="HE375" s="96"/>
      <c r="HF375" s="96"/>
      <c r="HG375" s="96"/>
      <c r="HH375" s="96"/>
      <c r="HI375" s="96"/>
      <c r="HJ375" s="96"/>
      <c r="HK375" s="96"/>
      <c r="HL375" s="96"/>
      <c r="HM375" s="96"/>
      <c r="HN375" s="96"/>
      <c r="HO375" s="96"/>
      <c r="HP375" s="96"/>
      <c r="HQ375" s="96"/>
      <c r="HR375" s="96"/>
      <c r="HS375" s="96"/>
      <c r="HT375" s="96"/>
      <c r="HU375" s="96"/>
      <c r="HV375" s="96"/>
      <c r="HW375" s="96"/>
      <c r="HX375" s="96"/>
      <c r="HY375" s="96"/>
      <c r="HZ375" s="96"/>
      <c r="IA375" s="96"/>
      <c r="IB375" s="96"/>
      <c r="IC375" s="96"/>
      <c r="ID375" s="96"/>
      <c r="IE375" s="96"/>
      <c r="IF375" s="96"/>
      <c r="IG375" s="96"/>
      <c r="IH375" s="96"/>
      <c r="II375" s="96"/>
      <c r="IJ375" s="96"/>
      <c r="IK375" s="96"/>
      <c r="IL375" s="96"/>
      <c r="IM375" s="96"/>
      <c r="IN375" s="96"/>
      <c r="IO375" s="96"/>
      <c r="IP375" s="96"/>
      <c r="IQ375" s="96"/>
      <c r="IR375" s="96"/>
      <c r="IS375" s="96"/>
      <c r="IT375" s="96"/>
      <c r="IU375" s="96"/>
      <c r="IV375" s="96"/>
    </row>
    <row r="376" customFormat="false" ht="34.3" hidden="false" customHeight="true" outlineLevel="0" collapsed="false">
      <c r="A376" s="33"/>
      <c r="B376" s="33"/>
      <c r="C376" s="49"/>
      <c r="D376" s="33"/>
      <c r="E376" s="33"/>
      <c r="F376" s="36"/>
      <c r="G376" s="24" t="s">
        <v>60</v>
      </c>
      <c r="H376" s="150" t="s">
        <v>520</v>
      </c>
      <c r="I376" s="107"/>
      <c r="J376" s="142"/>
      <c r="K376" s="40" t="n">
        <v>2.0322</v>
      </c>
      <c r="L376" s="100" t="s">
        <v>39</v>
      </c>
      <c r="M376" s="42" t="n">
        <v>1.383</v>
      </c>
      <c r="N376" s="55" t="s">
        <v>69</v>
      </c>
      <c r="O376" s="56"/>
      <c r="P376" s="42"/>
      <c r="Q376" s="40" t="n">
        <v>1.272</v>
      </c>
      <c r="R376" s="100" t="s">
        <v>39</v>
      </c>
      <c r="S376" s="42" t="n">
        <v>0.6728</v>
      </c>
      <c r="T376" s="103"/>
      <c r="U376" s="104"/>
      <c r="V376" s="105"/>
      <c r="W376" s="45"/>
      <c r="X376" s="41"/>
      <c r="Y376" s="46"/>
      <c r="Z376" s="45"/>
      <c r="AA376" s="41"/>
      <c r="AB376" s="46"/>
      <c r="AC376" s="47"/>
      <c r="AD376" s="41"/>
      <c r="AE376" s="48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  <c r="GM376" s="96"/>
      <c r="GN376" s="96"/>
      <c r="GO376" s="96"/>
      <c r="GP376" s="96"/>
      <c r="GQ376" s="96"/>
      <c r="GR376" s="96"/>
      <c r="GS376" s="96"/>
      <c r="GT376" s="96"/>
      <c r="GU376" s="96"/>
      <c r="GV376" s="96"/>
      <c r="GW376" s="96"/>
      <c r="GX376" s="96"/>
      <c r="GY376" s="96"/>
      <c r="GZ376" s="96"/>
      <c r="HA376" s="96"/>
      <c r="HB376" s="96"/>
      <c r="HC376" s="96"/>
      <c r="HD376" s="96"/>
      <c r="HE376" s="96"/>
      <c r="HF376" s="96"/>
      <c r="HG376" s="96"/>
      <c r="HH376" s="96"/>
      <c r="HI376" s="96"/>
      <c r="HJ376" s="96"/>
      <c r="HK376" s="96"/>
      <c r="HL376" s="96"/>
      <c r="HM376" s="96"/>
      <c r="HN376" s="96"/>
      <c r="HO376" s="96"/>
      <c r="HP376" s="96"/>
      <c r="HQ376" s="96"/>
      <c r="HR376" s="96"/>
      <c r="HS376" s="96"/>
      <c r="HT376" s="96"/>
      <c r="HU376" s="96"/>
      <c r="HV376" s="96"/>
      <c r="HW376" s="96"/>
      <c r="HX376" s="96"/>
      <c r="HY376" s="96"/>
      <c r="HZ376" s="96"/>
      <c r="IA376" s="96"/>
      <c r="IB376" s="96"/>
      <c r="IC376" s="96"/>
      <c r="ID376" s="96"/>
      <c r="IE376" s="96"/>
      <c r="IF376" s="96"/>
      <c r="IG376" s="96"/>
      <c r="IH376" s="96"/>
      <c r="II376" s="96"/>
      <c r="IJ376" s="96"/>
      <c r="IK376" s="96"/>
      <c r="IL376" s="96"/>
      <c r="IM376" s="96"/>
      <c r="IN376" s="96"/>
      <c r="IO376" s="96"/>
      <c r="IP376" s="96"/>
      <c r="IQ376" s="96"/>
      <c r="IR376" s="96"/>
      <c r="IS376" s="96"/>
      <c r="IT376" s="96"/>
      <c r="IU376" s="96"/>
      <c r="IV376" s="96"/>
    </row>
    <row r="377" customFormat="false" ht="34.3" hidden="false" customHeight="true" outlineLevel="0" collapsed="false">
      <c r="A377" s="57"/>
      <c r="B377" s="57"/>
      <c r="C377" s="58"/>
      <c r="D377" s="57"/>
      <c r="E377" s="57"/>
      <c r="F377" s="59"/>
      <c r="G377" s="24" t="s">
        <v>64</v>
      </c>
      <c r="H377" s="101" t="str">
        <f aca="false">"&lt;"&amp;ROUND(RIGHT(H376,LEN(H376)-1)*81/1000,2)&amp;" ppb"</f>
        <v>&lt;26.58 ppb</v>
      </c>
      <c r="I377" s="41"/>
      <c r="J377" s="102"/>
      <c r="K377" s="60"/>
      <c r="L377" s="56"/>
      <c r="M377" s="61"/>
      <c r="N377" s="37"/>
      <c r="O377" s="41"/>
      <c r="P377" s="39"/>
      <c r="Q377" s="101" t="str">
        <f aca="false">ROUND(Q376*246/1000,2)&amp;" ppb"</f>
        <v>0.31 ppb</v>
      </c>
      <c r="R377" s="41" t="s">
        <v>39</v>
      </c>
      <c r="S377" s="102" t="str">
        <f aca="false">ROUND(S376*246/1000,2)&amp;" ppb"</f>
        <v>0.17 ppb</v>
      </c>
      <c r="T377" s="101"/>
      <c r="U377" s="41"/>
      <c r="V377" s="102"/>
      <c r="W377" s="45"/>
      <c r="X377" s="41"/>
      <c r="Y377" s="46"/>
      <c r="Z377" s="45"/>
      <c r="AA377" s="41"/>
      <c r="AB377" s="46"/>
      <c r="AC377" s="47"/>
      <c r="AD377" s="41"/>
      <c r="AE377" s="48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  <c r="GM377" s="96"/>
      <c r="GN377" s="96"/>
      <c r="GO377" s="96"/>
      <c r="GP377" s="96"/>
      <c r="GQ377" s="96"/>
      <c r="GR377" s="96"/>
      <c r="GS377" s="96"/>
      <c r="GT377" s="96"/>
      <c r="GU377" s="96"/>
      <c r="GV377" s="96"/>
      <c r="GW377" s="96"/>
      <c r="GX377" s="96"/>
      <c r="GY377" s="96"/>
      <c r="GZ377" s="96"/>
      <c r="HA377" s="96"/>
      <c r="HB377" s="96"/>
      <c r="HC377" s="96"/>
      <c r="HD377" s="96"/>
      <c r="HE377" s="96"/>
      <c r="HF377" s="96"/>
      <c r="HG377" s="96"/>
      <c r="HH377" s="96"/>
      <c r="HI377" s="96"/>
      <c r="HJ377" s="96"/>
      <c r="HK377" s="96"/>
      <c r="HL377" s="96"/>
      <c r="HM377" s="96"/>
      <c r="HN377" s="96"/>
      <c r="HO377" s="96"/>
      <c r="HP377" s="96"/>
      <c r="HQ377" s="96"/>
      <c r="HR377" s="96"/>
      <c r="HS377" s="96"/>
      <c r="HT377" s="96"/>
      <c r="HU377" s="96"/>
      <c r="HV377" s="96"/>
      <c r="HW377" s="96"/>
      <c r="HX377" s="96"/>
      <c r="HY377" s="96"/>
      <c r="HZ377" s="96"/>
      <c r="IA377" s="96"/>
      <c r="IB377" s="96"/>
      <c r="IC377" s="96"/>
      <c r="ID377" s="96"/>
      <c r="IE377" s="96"/>
      <c r="IF377" s="96"/>
      <c r="IG377" s="96"/>
      <c r="IH377" s="96"/>
      <c r="II377" s="96"/>
      <c r="IJ377" s="96"/>
      <c r="IK377" s="96"/>
      <c r="IL377" s="96"/>
      <c r="IM377" s="96"/>
      <c r="IN377" s="96"/>
      <c r="IO377" s="96"/>
      <c r="IP377" s="96"/>
      <c r="IQ377" s="96"/>
      <c r="IR377" s="96"/>
      <c r="IS377" s="96"/>
      <c r="IT377" s="96"/>
      <c r="IU377" s="96"/>
      <c r="IV377" s="96"/>
    </row>
    <row r="378" customFormat="false" ht="42.4" hidden="false" customHeight="true" outlineLevel="0" collapsed="false">
      <c r="A378" s="109" t="s">
        <v>521</v>
      </c>
      <c r="B378" s="62" t="s">
        <v>312</v>
      </c>
      <c r="C378" s="110" t="s">
        <v>522</v>
      </c>
      <c r="D378" s="63" t="n">
        <v>10.84</v>
      </c>
      <c r="E378" s="64" t="n">
        <v>231105</v>
      </c>
      <c r="F378" s="65" t="n">
        <v>45235</v>
      </c>
      <c r="G378" s="66" t="s">
        <v>28</v>
      </c>
      <c r="H378" s="25"/>
      <c r="I378" s="26" t="s">
        <v>29</v>
      </c>
      <c r="J378" s="27"/>
      <c r="K378" s="25"/>
      <c r="L378" s="26" t="s">
        <v>30</v>
      </c>
      <c r="M378" s="27"/>
      <c r="N378" s="25"/>
      <c r="O378" s="26" t="s">
        <v>31</v>
      </c>
      <c r="P378" s="27"/>
      <c r="Q378" s="25"/>
      <c r="R378" s="26" t="s">
        <v>32</v>
      </c>
      <c r="S378" s="27"/>
      <c r="T378" s="28"/>
      <c r="U378" s="26" t="s">
        <v>33</v>
      </c>
      <c r="V378" s="27"/>
      <c r="W378" s="25"/>
      <c r="X378" s="26" t="s">
        <v>34</v>
      </c>
      <c r="Y378" s="27"/>
      <c r="Z378" s="25"/>
      <c r="AA378" s="26" t="s">
        <v>35</v>
      </c>
      <c r="AB378" s="27"/>
      <c r="AC378" s="32" t="s">
        <v>36</v>
      </c>
      <c r="AD378" s="32"/>
      <c r="AE378" s="32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  <c r="GM378" s="96"/>
      <c r="GN378" s="96"/>
      <c r="GO378" s="96"/>
      <c r="GP378" s="96"/>
      <c r="GQ378" s="96"/>
      <c r="GR378" s="96"/>
      <c r="GS378" s="96"/>
      <c r="GT378" s="96"/>
      <c r="GU378" s="96"/>
      <c r="GV378" s="96"/>
      <c r="GW378" s="96"/>
      <c r="GX378" s="96"/>
      <c r="GY378" s="96"/>
      <c r="GZ378" s="96"/>
      <c r="HA378" s="96"/>
      <c r="HB378" s="96"/>
      <c r="HC378" s="96"/>
      <c r="HD378" s="96"/>
      <c r="HE378" s="96"/>
      <c r="HF378" s="96"/>
      <c r="HG378" s="96"/>
      <c r="HH378" s="96"/>
      <c r="HI378" s="96"/>
      <c r="HJ378" s="96"/>
      <c r="HK378" s="96"/>
      <c r="HL378" s="96"/>
      <c r="HM378" s="96"/>
      <c r="HN378" s="96"/>
      <c r="HO378" s="96"/>
      <c r="HP378" s="96"/>
      <c r="HQ378" s="96"/>
      <c r="HR378" s="96"/>
      <c r="HS378" s="96"/>
      <c r="HT378" s="96"/>
      <c r="HU378" s="96"/>
      <c r="HV378" s="96"/>
      <c r="HW378" s="96"/>
      <c r="HX378" s="96"/>
      <c r="HY378" s="96"/>
      <c r="HZ378" s="96"/>
      <c r="IA378" s="96"/>
      <c r="IB378" s="96"/>
      <c r="IC378" s="96"/>
      <c r="ID378" s="96"/>
      <c r="IE378" s="96"/>
      <c r="IF378" s="96"/>
      <c r="IG378" s="96"/>
      <c r="IH378" s="96"/>
      <c r="II378" s="96"/>
      <c r="IJ378" s="96"/>
      <c r="IK378" s="96"/>
      <c r="IL378" s="96"/>
      <c r="IM378" s="96"/>
      <c r="IN378" s="96"/>
      <c r="IO378" s="96"/>
      <c r="IP378" s="96"/>
      <c r="IQ378" s="96"/>
      <c r="IR378" s="96"/>
      <c r="IS378" s="96"/>
      <c r="IT378" s="96"/>
      <c r="IU378" s="96"/>
      <c r="IV378" s="96"/>
    </row>
    <row r="379" customFormat="false" ht="39.8" hidden="false" customHeight="true" outlineLevel="0" collapsed="false">
      <c r="A379" s="67" t="s">
        <v>58</v>
      </c>
      <c r="B379" s="67" t="s">
        <v>523</v>
      </c>
      <c r="C379" s="68"/>
      <c r="D379" s="69"/>
      <c r="E379" s="69"/>
      <c r="F379" s="70" t="n">
        <v>45246</v>
      </c>
      <c r="G379" s="66" t="s">
        <v>60</v>
      </c>
      <c r="H379" s="86" t="s">
        <v>147</v>
      </c>
      <c r="I379" s="75"/>
      <c r="J379" s="76"/>
      <c r="K379" s="86" t="s">
        <v>524</v>
      </c>
      <c r="L379" s="75"/>
      <c r="M379" s="76"/>
      <c r="N379" s="86" t="s">
        <v>148</v>
      </c>
      <c r="O379" s="77"/>
      <c r="P379" s="76"/>
      <c r="Q379" s="86" t="s">
        <v>525</v>
      </c>
      <c r="R379" s="75"/>
      <c r="S379" s="76"/>
      <c r="T379" s="74" t="n">
        <v>34.086</v>
      </c>
      <c r="U379" s="75" t="s">
        <v>39</v>
      </c>
      <c r="V379" s="76" t="n">
        <v>5.17</v>
      </c>
      <c r="W379" s="74" t="n">
        <v>0.5628</v>
      </c>
      <c r="X379" s="77" t="s">
        <v>39</v>
      </c>
      <c r="Y379" s="76" t="n">
        <v>0.1871</v>
      </c>
      <c r="Z379" s="86" t="s">
        <v>448</v>
      </c>
      <c r="AA379" s="77"/>
      <c r="AB379" s="76"/>
      <c r="AC379" s="79"/>
      <c r="AD379" s="79"/>
      <c r="AE379" s="79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  <c r="GM379" s="96"/>
      <c r="GN379" s="96"/>
      <c r="GO379" s="96"/>
      <c r="GP379" s="96"/>
      <c r="GQ379" s="96"/>
      <c r="GR379" s="96"/>
      <c r="GS379" s="96"/>
      <c r="GT379" s="96"/>
      <c r="GU379" s="96"/>
      <c r="GV379" s="96"/>
      <c r="GW379" s="96"/>
      <c r="GX379" s="96"/>
      <c r="GY379" s="96"/>
      <c r="GZ379" s="96"/>
      <c r="HA379" s="96"/>
      <c r="HB379" s="96"/>
      <c r="HC379" s="96"/>
      <c r="HD379" s="96"/>
      <c r="HE379" s="96"/>
      <c r="HF379" s="96"/>
      <c r="HG379" s="96"/>
      <c r="HH379" s="96"/>
      <c r="HI379" s="96"/>
      <c r="HJ379" s="96"/>
      <c r="HK379" s="96"/>
      <c r="HL379" s="96"/>
      <c r="HM379" s="96"/>
      <c r="HN379" s="96"/>
      <c r="HO379" s="96"/>
      <c r="HP379" s="96"/>
      <c r="HQ379" s="96"/>
      <c r="HR379" s="96"/>
      <c r="HS379" s="96"/>
      <c r="HT379" s="96"/>
      <c r="HU379" s="96"/>
      <c r="HV379" s="96"/>
      <c r="HW379" s="96"/>
      <c r="HX379" s="96"/>
      <c r="HY379" s="96"/>
      <c r="HZ379" s="96"/>
      <c r="IA379" s="96"/>
      <c r="IB379" s="96"/>
      <c r="IC379" s="96"/>
      <c r="ID379" s="96"/>
      <c r="IE379" s="96"/>
      <c r="IF379" s="96"/>
      <c r="IG379" s="96"/>
      <c r="IH379" s="96"/>
      <c r="II379" s="96"/>
      <c r="IJ379" s="96"/>
      <c r="IK379" s="96"/>
      <c r="IL379" s="96"/>
      <c r="IM379" s="96"/>
      <c r="IN379" s="96"/>
      <c r="IO379" s="96"/>
      <c r="IP379" s="96"/>
      <c r="IQ379" s="96"/>
      <c r="IR379" s="96"/>
      <c r="IS379" s="96"/>
      <c r="IT379" s="96"/>
      <c r="IU379" s="96"/>
      <c r="IV379" s="96"/>
    </row>
    <row r="380" customFormat="false" ht="33.15" hidden="false" customHeight="true" outlineLevel="0" collapsed="false">
      <c r="A380" s="67"/>
      <c r="B380" s="67"/>
      <c r="C380" s="67"/>
      <c r="D380" s="67"/>
      <c r="E380" s="67"/>
      <c r="F380" s="70"/>
      <c r="G380" s="66" t="s">
        <v>64</v>
      </c>
      <c r="H380" s="111" t="str">
        <f aca="false">"&lt;"&amp;ROUND(RIGHT(H379,LEN(H379)-1)*81/1,2)&amp;" ppt"</f>
        <v>&lt;22.68 ppt</v>
      </c>
      <c r="I380" s="75"/>
      <c r="J380" s="112"/>
      <c r="K380" s="111" t="str">
        <f aca="false">"&lt;"&amp;ROUND(RIGHT(K379,LEN(K379)-1)*81/1000,2)&amp;" ppb"</f>
        <v>&lt;0.82 ppb</v>
      </c>
      <c r="L380" s="75"/>
      <c r="M380" s="112"/>
      <c r="N380" s="111" t="str">
        <f aca="false">"&lt;"&amp;ROUND(RIGHT(N379,LEN(N379)-1)*1760/1000,2)&amp;" ppb"</f>
        <v>&lt;0.26 ppb</v>
      </c>
      <c r="O380" s="75"/>
      <c r="P380" s="113" t="s">
        <v>71</v>
      </c>
      <c r="Q380" s="111" t="str">
        <f aca="false">"&lt;"&amp;ROUND(RIGHT(Q379,LEN(Q379)-1)*246/1000,2)&amp;" ppb"</f>
        <v>&lt;0.18 ppb</v>
      </c>
      <c r="R380" s="75"/>
      <c r="S380" s="82"/>
      <c r="T380" s="111" t="str">
        <f aca="false">ROUND(T379*32300/1000,2)&amp;" ppb"</f>
        <v>1100.98 ppb</v>
      </c>
      <c r="U380" s="75" t="s">
        <v>39</v>
      </c>
      <c r="V380" s="112" t="str">
        <f aca="false">ROUND(V379*32300/1000,2)&amp;" ppb"</f>
        <v>166.99 ppb</v>
      </c>
      <c r="W380" s="81"/>
      <c r="X380" s="75"/>
      <c r="Y380" s="82"/>
      <c r="Z380" s="81"/>
      <c r="AA380" s="75"/>
      <c r="AB380" s="82"/>
      <c r="AC380" s="83"/>
      <c r="AD380" s="75"/>
      <c r="AE380" s="84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  <c r="GM380" s="96"/>
      <c r="GN380" s="96"/>
      <c r="GO380" s="96"/>
      <c r="GP380" s="96"/>
      <c r="GQ380" s="96"/>
      <c r="GR380" s="96"/>
      <c r="GS380" s="96"/>
      <c r="GT380" s="96"/>
      <c r="GU380" s="96"/>
      <c r="GV380" s="96"/>
      <c r="GW380" s="96"/>
      <c r="GX380" s="96"/>
      <c r="GY380" s="96"/>
      <c r="GZ380" s="96"/>
      <c r="HA380" s="96"/>
      <c r="HB380" s="96"/>
      <c r="HC380" s="96"/>
      <c r="HD380" s="96"/>
      <c r="HE380" s="96"/>
      <c r="HF380" s="96"/>
      <c r="HG380" s="96"/>
      <c r="HH380" s="96"/>
      <c r="HI380" s="96"/>
      <c r="HJ380" s="96"/>
      <c r="HK380" s="96"/>
      <c r="HL380" s="96"/>
      <c r="HM380" s="96"/>
      <c r="HN380" s="96"/>
      <c r="HO380" s="96"/>
      <c r="HP380" s="96"/>
      <c r="HQ380" s="96"/>
      <c r="HR380" s="96"/>
      <c r="HS380" s="96"/>
      <c r="HT380" s="96"/>
      <c r="HU380" s="96"/>
      <c r="HV380" s="96"/>
      <c r="HW380" s="96"/>
      <c r="HX380" s="96"/>
      <c r="HY380" s="96"/>
      <c r="HZ380" s="96"/>
      <c r="IA380" s="96"/>
      <c r="IB380" s="96"/>
      <c r="IC380" s="96"/>
      <c r="ID380" s="96"/>
      <c r="IE380" s="96"/>
      <c r="IF380" s="96"/>
      <c r="IG380" s="96"/>
      <c r="IH380" s="96"/>
      <c r="II380" s="96"/>
      <c r="IJ380" s="96"/>
      <c r="IK380" s="96"/>
      <c r="IL380" s="96"/>
      <c r="IM380" s="96"/>
      <c r="IN380" s="96"/>
      <c r="IO380" s="96"/>
      <c r="IP380" s="96"/>
      <c r="IQ380" s="96"/>
      <c r="IR380" s="96"/>
      <c r="IS380" s="96"/>
      <c r="IT380" s="96"/>
      <c r="IU380" s="96"/>
      <c r="IV380" s="96"/>
    </row>
    <row r="381" customFormat="false" ht="34.3" hidden="false" customHeight="true" outlineLevel="0" collapsed="false">
      <c r="A381" s="67"/>
      <c r="B381" s="67"/>
      <c r="C381" s="85"/>
      <c r="D381" s="67"/>
      <c r="E381" s="67"/>
      <c r="F381" s="70"/>
      <c r="G381" s="66" t="s">
        <v>28</v>
      </c>
      <c r="H381" s="50" t="s">
        <v>40</v>
      </c>
      <c r="I381" s="50"/>
      <c r="J381" s="50"/>
      <c r="K381" s="25"/>
      <c r="L381" s="26" t="s">
        <v>41</v>
      </c>
      <c r="M381" s="27"/>
      <c r="N381" s="51"/>
      <c r="O381" s="26" t="s">
        <v>42</v>
      </c>
      <c r="P381" s="52"/>
      <c r="Q381" s="51"/>
      <c r="R381" s="26" t="s">
        <v>43</v>
      </c>
      <c r="S381" s="52"/>
      <c r="T381" s="50"/>
      <c r="U381" s="50"/>
      <c r="V381" s="50"/>
      <c r="W381" s="28"/>
      <c r="X381" s="26"/>
      <c r="Y381" s="53"/>
      <c r="Z381" s="28"/>
      <c r="AA381" s="26"/>
      <c r="AB381" s="53"/>
      <c r="AC381" s="25"/>
      <c r="AD381" s="26"/>
      <c r="AE381" s="27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  <c r="GM381" s="96"/>
      <c r="GN381" s="96"/>
      <c r="GO381" s="96"/>
      <c r="GP381" s="96"/>
      <c r="GQ381" s="96"/>
      <c r="GR381" s="96"/>
      <c r="GS381" s="96"/>
      <c r="GT381" s="96"/>
      <c r="GU381" s="96"/>
      <c r="GV381" s="96"/>
      <c r="GW381" s="96"/>
      <c r="GX381" s="96"/>
      <c r="GY381" s="96"/>
      <c r="GZ381" s="96"/>
      <c r="HA381" s="96"/>
      <c r="HB381" s="96"/>
      <c r="HC381" s="96"/>
      <c r="HD381" s="96"/>
      <c r="HE381" s="96"/>
      <c r="HF381" s="96"/>
      <c r="HG381" s="96"/>
      <c r="HH381" s="96"/>
      <c r="HI381" s="96"/>
      <c r="HJ381" s="96"/>
      <c r="HK381" s="96"/>
      <c r="HL381" s="96"/>
      <c r="HM381" s="96"/>
      <c r="HN381" s="96"/>
      <c r="HO381" s="96"/>
      <c r="HP381" s="96"/>
      <c r="HQ381" s="96"/>
      <c r="HR381" s="96"/>
      <c r="HS381" s="96"/>
      <c r="HT381" s="96"/>
      <c r="HU381" s="96"/>
      <c r="HV381" s="96"/>
      <c r="HW381" s="96"/>
      <c r="HX381" s="96"/>
      <c r="HY381" s="96"/>
      <c r="HZ381" s="96"/>
      <c r="IA381" s="96"/>
      <c r="IB381" s="96"/>
      <c r="IC381" s="96"/>
      <c r="ID381" s="96"/>
      <c r="IE381" s="96"/>
      <c r="IF381" s="96"/>
      <c r="IG381" s="96"/>
      <c r="IH381" s="96"/>
      <c r="II381" s="96"/>
      <c r="IJ381" s="96"/>
      <c r="IK381" s="96"/>
      <c r="IL381" s="96"/>
      <c r="IM381" s="96"/>
      <c r="IN381" s="96"/>
      <c r="IO381" s="96"/>
      <c r="IP381" s="96"/>
      <c r="IQ381" s="96"/>
      <c r="IR381" s="96"/>
      <c r="IS381" s="96"/>
      <c r="IT381" s="96"/>
      <c r="IU381" s="96"/>
      <c r="IV381" s="96"/>
    </row>
    <row r="382" customFormat="false" ht="34.3" hidden="false" customHeight="true" outlineLevel="0" collapsed="false">
      <c r="A382" s="67"/>
      <c r="B382" s="67"/>
      <c r="C382" s="85"/>
      <c r="D382" s="67"/>
      <c r="E382" s="67"/>
      <c r="F382" s="70"/>
      <c r="G382" s="66" t="s">
        <v>60</v>
      </c>
      <c r="H382" s="157" t="s">
        <v>526</v>
      </c>
      <c r="I382" s="118"/>
      <c r="J382" s="116"/>
      <c r="K382" s="74" t="n">
        <v>9.1529</v>
      </c>
      <c r="L382" s="77" t="s">
        <v>39</v>
      </c>
      <c r="M382" s="76" t="n">
        <v>1.919</v>
      </c>
      <c r="N382" s="86" t="s">
        <v>316</v>
      </c>
      <c r="O382" s="77"/>
      <c r="P382" s="76"/>
      <c r="Q382" s="86" t="s">
        <v>527</v>
      </c>
      <c r="R382" s="77"/>
      <c r="S382" s="76"/>
      <c r="T382" s="114"/>
      <c r="U382" s="115"/>
      <c r="V382" s="122"/>
      <c r="W382" s="81"/>
      <c r="X382" s="75"/>
      <c r="Y382" s="82"/>
      <c r="Z382" s="81"/>
      <c r="AA382" s="75"/>
      <c r="AB382" s="82"/>
      <c r="AC382" s="83"/>
      <c r="AD382" s="75"/>
      <c r="AE382" s="84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  <c r="GQ382" s="96"/>
      <c r="GR382" s="96"/>
      <c r="GS382" s="96"/>
      <c r="GT382" s="96"/>
      <c r="GU382" s="96"/>
      <c r="GV382" s="96"/>
      <c r="GW382" s="96"/>
      <c r="GX382" s="96"/>
      <c r="GY382" s="96"/>
      <c r="GZ382" s="96"/>
      <c r="HA382" s="96"/>
      <c r="HB382" s="96"/>
      <c r="HC382" s="96"/>
      <c r="HD382" s="96"/>
      <c r="HE382" s="96"/>
      <c r="HF382" s="96"/>
      <c r="HG382" s="96"/>
      <c r="HH382" s="96"/>
      <c r="HI382" s="96"/>
      <c r="HJ382" s="96"/>
      <c r="HK382" s="96"/>
      <c r="HL382" s="96"/>
      <c r="HM382" s="96"/>
      <c r="HN382" s="96"/>
      <c r="HO382" s="96"/>
      <c r="HP382" s="96"/>
      <c r="HQ382" s="96"/>
      <c r="HR382" s="96"/>
      <c r="HS382" s="96"/>
      <c r="HT382" s="96"/>
      <c r="HU382" s="96"/>
      <c r="HV382" s="96"/>
      <c r="HW382" s="96"/>
      <c r="HX382" s="96"/>
      <c r="HY382" s="96"/>
      <c r="HZ382" s="96"/>
      <c r="IA382" s="96"/>
      <c r="IB382" s="96"/>
      <c r="IC382" s="96"/>
      <c r="ID382" s="96"/>
      <c r="IE382" s="96"/>
      <c r="IF382" s="96"/>
      <c r="IG382" s="96"/>
      <c r="IH382" s="96"/>
      <c r="II382" s="96"/>
      <c r="IJ382" s="96"/>
      <c r="IK382" s="96"/>
      <c r="IL382" s="96"/>
      <c r="IM382" s="96"/>
      <c r="IN382" s="96"/>
      <c r="IO382" s="96"/>
      <c r="IP382" s="96"/>
      <c r="IQ382" s="96"/>
      <c r="IR382" s="96"/>
      <c r="IS382" s="96"/>
      <c r="IT382" s="96"/>
      <c r="IU382" s="96"/>
      <c r="IV382" s="96"/>
    </row>
    <row r="383" customFormat="false" ht="34.3" hidden="false" customHeight="true" outlineLevel="0" collapsed="false">
      <c r="A383" s="87"/>
      <c r="B383" s="87"/>
      <c r="C383" s="88"/>
      <c r="D383" s="87"/>
      <c r="E383" s="87"/>
      <c r="F383" s="89"/>
      <c r="G383" s="66" t="s">
        <v>64</v>
      </c>
      <c r="H383" s="111" t="str">
        <f aca="false">"&lt;"&amp;ROUND(RIGHT(H382,LEN(H382)-1)*81/1000,2)&amp;" ppb"</f>
        <v>&lt;17.6 ppb</v>
      </c>
      <c r="I383" s="75"/>
      <c r="J383" s="112"/>
      <c r="K383" s="90"/>
      <c r="L383" s="77"/>
      <c r="M383" s="91"/>
      <c r="N383" s="71"/>
      <c r="O383" s="75"/>
      <c r="P383" s="73"/>
      <c r="Q383" s="111" t="str">
        <f aca="false">"&lt;"&amp;ROUND(RIGHT(Q382,LEN(Q382)-1)*246/1000,2)&amp;" ppb"</f>
        <v>&lt;0.29 ppb</v>
      </c>
      <c r="R383" s="75"/>
      <c r="S383" s="82"/>
      <c r="T383" s="111"/>
      <c r="U383" s="75"/>
      <c r="V383" s="112"/>
      <c r="W383" s="81"/>
      <c r="X383" s="75"/>
      <c r="Y383" s="82"/>
      <c r="Z383" s="81"/>
      <c r="AA383" s="75"/>
      <c r="AB383" s="82"/>
      <c r="AC383" s="83"/>
      <c r="AD383" s="75"/>
      <c r="AE383" s="84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  <c r="GM383" s="96"/>
      <c r="GN383" s="96"/>
      <c r="GO383" s="96"/>
      <c r="GP383" s="96"/>
      <c r="GQ383" s="96"/>
      <c r="GR383" s="96"/>
      <c r="GS383" s="96"/>
      <c r="GT383" s="96"/>
      <c r="GU383" s="96"/>
      <c r="GV383" s="96"/>
      <c r="GW383" s="96"/>
      <c r="GX383" s="96"/>
      <c r="GY383" s="96"/>
      <c r="GZ383" s="96"/>
      <c r="HA383" s="96"/>
      <c r="HB383" s="96"/>
      <c r="HC383" s="96"/>
      <c r="HD383" s="96"/>
      <c r="HE383" s="96"/>
      <c r="HF383" s="96"/>
      <c r="HG383" s="96"/>
      <c r="HH383" s="96"/>
      <c r="HI383" s="96"/>
      <c r="HJ383" s="96"/>
      <c r="HK383" s="96"/>
      <c r="HL383" s="96"/>
      <c r="HM383" s="96"/>
      <c r="HN383" s="96"/>
      <c r="HO383" s="96"/>
      <c r="HP383" s="96"/>
      <c r="HQ383" s="96"/>
      <c r="HR383" s="96"/>
      <c r="HS383" s="96"/>
      <c r="HT383" s="96"/>
      <c r="HU383" s="96"/>
      <c r="HV383" s="96"/>
      <c r="HW383" s="96"/>
      <c r="HX383" s="96"/>
      <c r="HY383" s="96"/>
      <c r="HZ383" s="96"/>
      <c r="IA383" s="96"/>
      <c r="IB383" s="96"/>
      <c r="IC383" s="96"/>
      <c r="ID383" s="96"/>
      <c r="IE383" s="96"/>
      <c r="IF383" s="96"/>
      <c r="IG383" s="96"/>
      <c r="IH383" s="96"/>
      <c r="II383" s="96"/>
      <c r="IJ383" s="96"/>
      <c r="IK383" s="96"/>
      <c r="IL383" s="96"/>
      <c r="IM383" s="96"/>
      <c r="IN383" s="96"/>
      <c r="IO383" s="96"/>
      <c r="IP383" s="96"/>
      <c r="IQ383" s="96"/>
      <c r="IR383" s="96"/>
      <c r="IS383" s="96"/>
      <c r="IT383" s="96"/>
      <c r="IU383" s="96"/>
      <c r="IV383" s="96"/>
    </row>
    <row r="384" customFormat="false" ht="42.4" hidden="false" customHeight="true" outlineLevel="0" collapsed="false">
      <c r="A384" s="97" t="s">
        <v>528</v>
      </c>
      <c r="B384" s="21" t="s">
        <v>529</v>
      </c>
      <c r="C384" s="98" t="s">
        <v>530</v>
      </c>
      <c r="D384" s="22" t="n">
        <v>13.791</v>
      </c>
      <c r="E384" s="99" t="n">
        <v>230428</v>
      </c>
      <c r="F384" s="23" t="n">
        <v>45379</v>
      </c>
      <c r="G384" s="24" t="s">
        <v>28</v>
      </c>
      <c r="H384" s="25"/>
      <c r="I384" s="26" t="s">
        <v>29</v>
      </c>
      <c r="J384" s="27"/>
      <c r="K384" s="25"/>
      <c r="L384" s="26" t="s">
        <v>30</v>
      </c>
      <c r="M384" s="27"/>
      <c r="N384" s="25"/>
      <c r="O384" s="26" t="s">
        <v>31</v>
      </c>
      <c r="P384" s="27"/>
      <c r="Q384" s="25"/>
      <c r="R384" s="26" t="s">
        <v>32</v>
      </c>
      <c r="S384" s="27"/>
      <c r="T384" s="28"/>
      <c r="U384" s="26" t="s">
        <v>33</v>
      </c>
      <c r="V384" s="27"/>
      <c r="W384" s="25"/>
      <c r="X384" s="26" t="s">
        <v>34</v>
      </c>
      <c r="Y384" s="27"/>
      <c r="Z384" s="25"/>
      <c r="AA384" s="26" t="s">
        <v>35</v>
      </c>
      <c r="AB384" s="27"/>
      <c r="AC384" s="32" t="s">
        <v>36</v>
      </c>
      <c r="AD384" s="32"/>
      <c r="AE384" s="32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  <c r="GM384" s="96"/>
      <c r="GN384" s="96"/>
      <c r="GO384" s="96"/>
      <c r="GP384" s="96"/>
      <c r="GQ384" s="96"/>
      <c r="GR384" s="96"/>
      <c r="GS384" s="96"/>
      <c r="GT384" s="96"/>
      <c r="GU384" s="96"/>
      <c r="GV384" s="96"/>
      <c r="GW384" s="96"/>
      <c r="GX384" s="96"/>
      <c r="GY384" s="96"/>
      <c r="GZ384" s="96"/>
      <c r="HA384" s="96"/>
      <c r="HB384" s="96"/>
      <c r="HC384" s="96"/>
      <c r="HD384" s="96"/>
      <c r="HE384" s="96"/>
      <c r="HF384" s="96"/>
      <c r="HG384" s="96"/>
      <c r="HH384" s="96"/>
      <c r="HI384" s="96"/>
      <c r="HJ384" s="96"/>
      <c r="HK384" s="96"/>
      <c r="HL384" s="96"/>
      <c r="HM384" s="96"/>
      <c r="HN384" s="96"/>
      <c r="HO384" s="96"/>
      <c r="HP384" s="96"/>
      <c r="HQ384" s="96"/>
      <c r="HR384" s="96"/>
      <c r="HS384" s="96"/>
      <c r="HT384" s="96"/>
      <c r="HU384" s="96"/>
      <c r="HV384" s="96"/>
      <c r="HW384" s="96"/>
      <c r="HX384" s="96"/>
      <c r="HY384" s="96"/>
      <c r="HZ384" s="96"/>
      <c r="IA384" s="96"/>
      <c r="IB384" s="96"/>
      <c r="IC384" s="96"/>
      <c r="ID384" s="96"/>
      <c r="IE384" s="96"/>
      <c r="IF384" s="96"/>
      <c r="IG384" s="96"/>
      <c r="IH384" s="96"/>
      <c r="II384" s="96"/>
      <c r="IJ384" s="96"/>
      <c r="IK384" s="96"/>
      <c r="IL384" s="96"/>
      <c r="IM384" s="96"/>
      <c r="IN384" s="96"/>
      <c r="IO384" s="96"/>
      <c r="IP384" s="96"/>
      <c r="IQ384" s="96"/>
      <c r="IR384" s="96"/>
      <c r="IS384" s="96"/>
      <c r="IT384" s="96"/>
      <c r="IU384" s="96"/>
      <c r="IV384" s="96"/>
      <c r="IW384" s="96"/>
    </row>
    <row r="385" customFormat="false" ht="39.8" hidden="false" customHeight="true" outlineLevel="0" collapsed="false">
      <c r="A385" s="33" t="s">
        <v>531</v>
      </c>
      <c r="B385" s="33" t="s">
        <v>532</v>
      </c>
      <c r="C385" s="34"/>
      <c r="D385" s="35"/>
      <c r="E385" s="35"/>
      <c r="F385" s="36" t="n">
        <v>45393</v>
      </c>
      <c r="G385" s="24" t="s">
        <v>60</v>
      </c>
      <c r="H385" s="40" t="s">
        <v>70</v>
      </c>
      <c r="I385" s="41"/>
      <c r="J385" s="42"/>
      <c r="K385" s="40" t="s">
        <v>533</v>
      </c>
      <c r="L385" s="41"/>
      <c r="M385" s="42"/>
      <c r="N385" s="40" t="s">
        <v>147</v>
      </c>
      <c r="O385" s="56"/>
      <c r="P385" s="42"/>
      <c r="Q385" s="40" t="s">
        <v>133</v>
      </c>
      <c r="R385" s="41"/>
      <c r="S385" s="42"/>
      <c r="T385" s="40" t="n">
        <v>27.005</v>
      </c>
      <c r="U385" s="41" t="s">
        <v>39</v>
      </c>
      <c r="V385" s="42" t="n">
        <v>4.277</v>
      </c>
      <c r="W385" s="40" t="n">
        <v>0.83786</v>
      </c>
      <c r="X385" s="56" t="s">
        <v>39</v>
      </c>
      <c r="Y385" s="42" t="n">
        <v>0.2108</v>
      </c>
      <c r="Z385" s="40" t="s">
        <v>534</v>
      </c>
      <c r="AA385" s="56"/>
      <c r="AB385" s="42"/>
      <c r="AC385" s="43"/>
      <c r="AD385" s="43"/>
      <c r="AE385" s="43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  <c r="GM385" s="96"/>
      <c r="GN385" s="96"/>
      <c r="GO385" s="96"/>
      <c r="GP385" s="96"/>
      <c r="GQ385" s="96"/>
      <c r="GR385" s="96"/>
      <c r="GS385" s="96"/>
      <c r="GT385" s="96"/>
      <c r="GU385" s="96"/>
      <c r="GV385" s="96"/>
      <c r="GW385" s="96"/>
      <c r="GX385" s="96"/>
      <c r="GY385" s="96"/>
      <c r="GZ385" s="96"/>
      <c r="HA385" s="96"/>
      <c r="HB385" s="96"/>
      <c r="HC385" s="96"/>
      <c r="HD385" s="96"/>
      <c r="HE385" s="96"/>
      <c r="HF385" s="96"/>
      <c r="HG385" s="96"/>
      <c r="HH385" s="96"/>
      <c r="HI385" s="96"/>
      <c r="HJ385" s="96"/>
      <c r="HK385" s="96"/>
      <c r="HL385" s="96"/>
      <c r="HM385" s="96"/>
      <c r="HN385" s="96"/>
      <c r="HO385" s="96"/>
      <c r="HP385" s="96"/>
      <c r="HQ385" s="96"/>
      <c r="HR385" s="96"/>
      <c r="HS385" s="96"/>
      <c r="HT385" s="96"/>
      <c r="HU385" s="96"/>
      <c r="HV385" s="96"/>
      <c r="HW385" s="96"/>
      <c r="HX385" s="96"/>
      <c r="HY385" s="96"/>
      <c r="HZ385" s="96"/>
      <c r="IA385" s="96"/>
      <c r="IB385" s="96"/>
      <c r="IC385" s="96"/>
      <c r="ID385" s="96"/>
      <c r="IE385" s="96"/>
      <c r="IF385" s="96"/>
      <c r="IG385" s="96"/>
      <c r="IH385" s="96"/>
      <c r="II385" s="96"/>
      <c r="IJ385" s="96"/>
      <c r="IK385" s="96"/>
      <c r="IL385" s="96"/>
      <c r="IM385" s="96"/>
      <c r="IN385" s="96"/>
      <c r="IO385" s="96"/>
      <c r="IP385" s="96"/>
      <c r="IQ385" s="96"/>
      <c r="IR385" s="96"/>
      <c r="IS385" s="96"/>
      <c r="IT385" s="96"/>
      <c r="IU385" s="96"/>
      <c r="IV385" s="96"/>
      <c r="IW385" s="96"/>
    </row>
    <row r="386" customFormat="false" ht="33.15" hidden="false" customHeight="true" outlineLevel="0" collapsed="false">
      <c r="A386" s="33"/>
      <c r="B386" s="33"/>
      <c r="C386" s="33"/>
      <c r="D386" s="33"/>
      <c r="E386" s="33"/>
      <c r="F386" s="36"/>
      <c r="G386" s="24" t="s">
        <v>64</v>
      </c>
      <c r="H386" s="101" t="str">
        <f aca="false">"&lt;"&amp;ROUND(RIGHT(H385,LEN(H385)-1)*81/1,2)&amp;" ppt"</f>
        <v>&lt;12.96 ppt</v>
      </c>
      <c r="I386" s="41"/>
      <c r="J386" s="102"/>
      <c r="K386" s="101" t="str">
        <f aca="false">"&lt;"&amp;ROUND(RIGHT(K385,LEN(K385)-1)*81/1000,2)&amp;" ppb"</f>
        <v>&lt;0.7 ppb</v>
      </c>
      <c r="L386" s="41"/>
      <c r="M386" s="102"/>
      <c r="N386" s="101" t="str">
        <f aca="false">"&lt;"&amp;ROUND(RIGHT(N385,LEN(N385)-1)*1760/1000,2)&amp;" ppb"</f>
        <v>&lt;0.49 ppb</v>
      </c>
      <c r="O386" s="41"/>
      <c r="P386" s="132" t="s">
        <v>71</v>
      </c>
      <c r="Q386" s="101" t="str">
        <f aca="false">"&lt;"&amp;ROUND(RIGHT(Q385,LEN(Q385)-1)*246/1000,2)&amp;" ppb"</f>
        <v>&lt;0.06 ppb</v>
      </c>
      <c r="R386" s="41"/>
      <c r="S386" s="46"/>
      <c r="T386" s="101" t="str">
        <f aca="false">ROUND(T385*32300/1000000,2)&amp;" ppm"</f>
        <v>0.87 ppm</v>
      </c>
      <c r="U386" s="41" t="s">
        <v>39</v>
      </c>
      <c r="V386" s="102" t="str">
        <f aca="false">ROUND(V385*32300/1000000,2)&amp;" ppm"</f>
        <v>0.14 ppm</v>
      </c>
      <c r="W386" s="45"/>
      <c r="X386" s="41"/>
      <c r="Y386" s="46"/>
      <c r="Z386" s="45"/>
      <c r="AA386" s="41"/>
      <c r="AB386" s="46"/>
      <c r="AC386" s="47"/>
      <c r="AD386" s="41"/>
      <c r="AE386" s="48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  <c r="GM386" s="96"/>
      <c r="GN386" s="96"/>
      <c r="GO386" s="96"/>
      <c r="GP386" s="96"/>
      <c r="GQ386" s="96"/>
      <c r="GR386" s="96"/>
      <c r="GS386" s="96"/>
      <c r="GT386" s="96"/>
      <c r="GU386" s="96"/>
      <c r="GV386" s="96"/>
      <c r="GW386" s="96"/>
      <c r="GX386" s="96"/>
      <c r="GY386" s="96"/>
      <c r="GZ386" s="96"/>
      <c r="HA386" s="96"/>
      <c r="HB386" s="96"/>
      <c r="HC386" s="96"/>
      <c r="HD386" s="96"/>
      <c r="HE386" s="96"/>
      <c r="HF386" s="96"/>
      <c r="HG386" s="96"/>
      <c r="HH386" s="96"/>
      <c r="HI386" s="96"/>
      <c r="HJ386" s="96"/>
      <c r="HK386" s="96"/>
      <c r="HL386" s="96"/>
      <c r="HM386" s="96"/>
      <c r="HN386" s="96"/>
      <c r="HO386" s="96"/>
      <c r="HP386" s="96"/>
      <c r="HQ386" s="96"/>
      <c r="HR386" s="96"/>
      <c r="HS386" s="96"/>
      <c r="HT386" s="96"/>
      <c r="HU386" s="96"/>
      <c r="HV386" s="96"/>
      <c r="HW386" s="96"/>
      <c r="HX386" s="96"/>
      <c r="HY386" s="96"/>
      <c r="HZ386" s="96"/>
      <c r="IA386" s="96"/>
      <c r="IB386" s="96"/>
      <c r="IC386" s="96"/>
      <c r="ID386" s="96"/>
      <c r="IE386" s="96"/>
      <c r="IF386" s="96"/>
      <c r="IG386" s="96"/>
      <c r="IH386" s="96"/>
      <c r="II386" s="96"/>
      <c r="IJ386" s="96"/>
      <c r="IK386" s="96"/>
      <c r="IL386" s="96"/>
      <c r="IM386" s="96"/>
      <c r="IN386" s="96"/>
      <c r="IO386" s="96"/>
      <c r="IP386" s="96"/>
      <c r="IQ386" s="96"/>
      <c r="IR386" s="96"/>
      <c r="IS386" s="96"/>
      <c r="IT386" s="96"/>
      <c r="IU386" s="96"/>
      <c r="IV386" s="96"/>
      <c r="IW386" s="96"/>
    </row>
    <row r="387" customFormat="false" ht="34.3" hidden="false" customHeight="true" outlineLevel="0" collapsed="false">
      <c r="A387" s="33"/>
      <c r="B387" s="33"/>
      <c r="C387" s="49"/>
      <c r="D387" s="33"/>
      <c r="E387" s="33"/>
      <c r="F387" s="36"/>
      <c r="G387" s="24" t="s">
        <v>28</v>
      </c>
      <c r="H387" s="50" t="s">
        <v>40</v>
      </c>
      <c r="I387" s="50"/>
      <c r="J387" s="50"/>
      <c r="K387" s="25"/>
      <c r="L387" s="26" t="s">
        <v>41</v>
      </c>
      <c r="M387" s="27"/>
      <c r="N387" s="51"/>
      <c r="O387" s="26" t="s">
        <v>42</v>
      </c>
      <c r="P387" s="52"/>
      <c r="Q387" s="51"/>
      <c r="R387" s="26" t="s">
        <v>43</v>
      </c>
      <c r="S387" s="52"/>
      <c r="T387" s="50"/>
      <c r="U387" s="50"/>
      <c r="V387" s="50"/>
      <c r="W387" s="28"/>
      <c r="X387" s="26"/>
      <c r="Y387" s="53"/>
      <c r="Z387" s="28"/>
      <c r="AA387" s="26"/>
      <c r="AB387" s="53"/>
      <c r="AC387" s="25"/>
      <c r="AD387" s="26"/>
      <c r="AE387" s="27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  <c r="GM387" s="96"/>
      <c r="GN387" s="96"/>
      <c r="GO387" s="96"/>
      <c r="GP387" s="96"/>
      <c r="GQ387" s="96"/>
      <c r="GR387" s="96"/>
      <c r="GS387" s="96"/>
      <c r="GT387" s="96"/>
      <c r="GU387" s="96"/>
      <c r="GV387" s="96"/>
      <c r="GW387" s="96"/>
      <c r="GX387" s="96"/>
      <c r="GY387" s="96"/>
      <c r="GZ387" s="96"/>
      <c r="HA387" s="96"/>
      <c r="HB387" s="96"/>
      <c r="HC387" s="96"/>
      <c r="HD387" s="96"/>
      <c r="HE387" s="96"/>
      <c r="HF387" s="96"/>
      <c r="HG387" s="96"/>
      <c r="HH387" s="96"/>
      <c r="HI387" s="96"/>
      <c r="HJ387" s="96"/>
      <c r="HK387" s="96"/>
      <c r="HL387" s="96"/>
      <c r="HM387" s="96"/>
      <c r="HN387" s="96"/>
      <c r="HO387" s="96"/>
      <c r="HP387" s="96"/>
      <c r="HQ387" s="96"/>
      <c r="HR387" s="96"/>
      <c r="HS387" s="96"/>
      <c r="HT387" s="96"/>
      <c r="HU387" s="96"/>
      <c r="HV387" s="96"/>
      <c r="HW387" s="96"/>
      <c r="HX387" s="96"/>
      <c r="HY387" s="96"/>
      <c r="HZ387" s="96"/>
      <c r="IA387" s="96"/>
      <c r="IB387" s="96"/>
      <c r="IC387" s="96"/>
      <c r="ID387" s="96"/>
      <c r="IE387" s="96"/>
      <c r="IF387" s="96"/>
      <c r="IG387" s="96"/>
      <c r="IH387" s="96"/>
      <c r="II387" s="96"/>
      <c r="IJ387" s="96"/>
      <c r="IK387" s="96"/>
      <c r="IL387" s="96"/>
      <c r="IM387" s="96"/>
      <c r="IN387" s="96"/>
      <c r="IO387" s="96"/>
      <c r="IP387" s="96"/>
      <c r="IQ387" s="96"/>
      <c r="IR387" s="96"/>
      <c r="IS387" s="96"/>
      <c r="IT387" s="96"/>
      <c r="IU387" s="96"/>
      <c r="IV387" s="96"/>
      <c r="IW387" s="96"/>
    </row>
    <row r="388" customFormat="false" ht="34.3" hidden="false" customHeight="true" outlineLevel="0" collapsed="false">
      <c r="A388" s="33"/>
      <c r="B388" s="33"/>
      <c r="C388" s="49"/>
      <c r="D388" s="33"/>
      <c r="E388" s="33"/>
      <c r="F388" s="36"/>
      <c r="G388" s="24" t="s">
        <v>60</v>
      </c>
      <c r="H388" s="143" t="n">
        <v>311.16</v>
      </c>
      <c r="I388" s="107" t="s">
        <v>39</v>
      </c>
      <c r="J388" s="142" t="n">
        <v>252.9</v>
      </c>
      <c r="K388" s="40" t="n">
        <v>1.6615</v>
      </c>
      <c r="L388" s="56" t="s">
        <v>39</v>
      </c>
      <c r="M388" s="42" t="n">
        <v>1.076</v>
      </c>
      <c r="N388" s="40" t="n">
        <v>0.12</v>
      </c>
      <c r="O388" s="56" t="s">
        <v>39</v>
      </c>
      <c r="P388" s="42" t="n">
        <v>0.1105</v>
      </c>
      <c r="Q388" s="40" t="s">
        <v>535</v>
      </c>
      <c r="R388" s="56"/>
      <c r="S388" s="42"/>
      <c r="T388" s="103"/>
      <c r="U388" s="104"/>
      <c r="V388" s="105"/>
      <c r="W388" s="45"/>
      <c r="X388" s="41"/>
      <c r="Y388" s="46"/>
      <c r="Z388" s="45"/>
      <c r="AA388" s="41"/>
      <c r="AB388" s="46"/>
      <c r="AC388" s="47"/>
      <c r="AD388" s="41"/>
      <c r="AE388" s="48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  <c r="GM388" s="96"/>
      <c r="GN388" s="96"/>
      <c r="GO388" s="96"/>
      <c r="GP388" s="96"/>
      <c r="GQ388" s="96"/>
      <c r="GR388" s="96"/>
      <c r="GS388" s="96"/>
      <c r="GT388" s="96"/>
      <c r="GU388" s="96"/>
      <c r="GV388" s="96"/>
      <c r="GW388" s="96"/>
      <c r="GX388" s="96"/>
      <c r="GY388" s="96"/>
      <c r="GZ388" s="96"/>
      <c r="HA388" s="96"/>
      <c r="HB388" s="96"/>
      <c r="HC388" s="96"/>
      <c r="HD388" s="96"/>
      <c r="HE388" s="96"/>
      <c r="HF388" s="96"/>
      <c r="HG388" s="96"/>
      <c r="HH388" s="96"/>
      <c r="HI388" s="96"/>
      <c r="HJ388" s="96"/>
      <c r="HK388" s="96"/>
      <c r="HL388" s="96"/>
      <c r="HM388" s="96"/>
      <c r="HN388" s="96"/>
      <c r="HO388" s="96"/>
      <c r="HP388" s="96"/>
      <c r="HQ388" s="96"/>
      <c r="HR388" s="96"/>
      <c r="HS388" s="96"/>
      <c r="HT388" s="96"/>
      <c r="HU388" s="96"/>
      <c r="HV388" s="96"/>
      <c r="HW388" s="96"/>
      <c r="HX388" s="96"/>
      <c r="HY388" s="96"/>
      <c r="HZ388" s="96"/>
      <c r="IA388" s="96"/>
      <c r="IB388" s="96"/>
      <c r="IC388" s="96"/>
      <c r="ID388" s="96"/>
      <c r="IE388" s="96"/>
      <c r="IF388" s="96"/>
      <c r="IG388" s="96"/>
      <c r="IH388" s="96"/>
      <c r="II388" s="96"/>
      <c r="IJ388" s="96"/>
      <c r="IK388" s="96"/>
      <c r="IL388" s="96"/>
      <c r="IM388" s="96"/>
      <c r="IN388" s="96"/>
      <c r="IO388" s="96"/>
      <c r="IP388" s="96"/>
      <c r="IQ388" s="96"/>
      <c r="IR388" s="96"/>
      <c r="IS388" s="96"/>
      <c r="IT388" s="96"/>
      <c r="IU388" s="96"/>
      <c r="IV388" s="96"/>
      <c r="IW388" s="96"/>
    </row>
    <row r="389" customFormat="false" ht="34.3" hidden="false" customHeight="true" outlineLevel="0" collapsed="false">
      <c r="A389" s="57"/>
      <c r="B389" s="57"/>
      <c r="C389" s="58"/>
      <c r="D389" s="57"/>
      <c r="E389" s="57"/>
      <c r="F389" s="59"/>
      <c r="G389" s="24" t="s">
        <v>64</v>
      </c>
      <c r="H389" s="101" t="str">
        <f aca="false">ROUND(H388*81/1000,2)&amp;" ppb"</f>
        <v>25.2 ppb</v>
      </c>
      <c r="I389" s="41" t="s">
        <v>39</v>
      </c>
      <c r="J389" s="102" t="str">
        <f aca="false">ROUND(J388*81/1000,2)&amp;" ppb"</f>
        <v>20.48 ppb</v>
      </c>
      <c r="K389" s="60"/>
      <c r="L389" s="56"/>
      <c r="M389" s="61"/>
      <c r="N389" s="37"/>
      <c r="O389" s="41"/>
      <c r="P389" s="39"/>
      <c r="Q389" s="101" t="str">
        <f aca="false">"&lt;"&amp;ROUND(RIGHT(Q388,LEN(Q388)-1)*246/1000,2)&amp;" ppb"</f>
        <v>&lt;0.14 ppb</v>
      </c>
      <c r="R389" s="41"/>
      <c r="S389" s="46"/>
      <c r="T389" s="101"/>
      <c r="U389" s="41"/>
      <c r="V389" s="102"/>
      <c r="W389" s="45"/>
      <c r="X389" s="41"/>
      <c r="Y389" s="46"/>
      <c r="Z389" s="45"/>
      <c r="AA389" s="41"/>
      <c r="AB389" s="46"/>
      <c r="AC389" s="47"/>
      <c r="AD389" s="41"/>
      <c r="AE389" s="48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  <c r="GM389" s="96"/>
      <c r="GN389" s="96"/>
      <c r="GO389" s="96"/>
      <c r="GP389" s="96"/>
      <c r="GQ389" s="96"/>
      <c r="GR389" s="96"/>
      <c r="GS389" s="96"/>
      <c r="GT389" s="96"/>
      <c r="GU389" s="96"/>
      <c r="GV389" s="96"/>
      <c r="GW389" s="96"/>
      <c r="GX389" s="96"/>
      <c r="GY389" s="96"/>
      <c r="GZ389" s="96"/>
      <c r="HA389" s="96"/>
      <c r="HB389" s="96"/>
      <c r="HC389" s="96"/>
      <c r="HD389" s="96"/>
      <c r="HE389" s="96"/>
      <c r="HF389" s="96"/>
      <c r="HG389" s="96"/>
      <c r="HH389" s="96"/>
      <c r="HI389" s="96"/>
      <c r="HJ389" s="96"/>
      <c r="HK389" s="96"/>
      <c r="HL389" s="96"/>
      <c r="HM389" s="96"/>
      <c r="HN389" s="96"/>
      <c r="HO389" s="96"/>
      <c r="HP389" s="96"/>
      <c r="HQ389" s="96"/>
      <c r="HR389" s="96"/>
      <c r="HS389" s="96"/>
      <c r="HT389" s="96"/>
      <c r="HU389" s="96"/>
      <c r="HV389" s="96"/>
      <c r="HW389" s="96"/>
      <c r="HX389" s="96"/>
      <c r="HY389" s="96"/>
      <c r="HZ389" s="96"/>
      <c r="IA389" s="96"/>
      <c r="IB389" s="96"/>
      <c r="IC389" s="96"/>
      <c r="ID389" s="96"/>
      <c r="IE389" s="96"/>
      <c r="IF389" s="96"/>
      <c r="IG389" s="96"/>
      <c r="IH389" s="96"/>
      <c r="II389" s="96"/>
      <c r="IJ389" s="96"/>
      <c r="IK389" s="96"/>
      <c r="IL389" s="96"/>
      <c r="IM389" s="96"/>
      <c r="IN389" s="96"/>
      <c r="IO389" s="96"/>
      <c r="IP389" s="96"/>
      <c r="IQ389" s="96"/>
      <c r="IR389" s="96"/>
      <c r="IS389" s="96"/>
      <c r="IT389" s="96"/>
      <c r="IU389" s="96"/>
      <c r="IV389" s="96"/>
      <c r="IW389" s="96"/>
    </row>
    <row r="390" customFormat="false" ht="42.4" hidden="false" customHeight="true" outlineLevel="0" collapsed="false">
      <c r="A390" s="109" t="s">
        <v>536</v>
      </c>
      <c r="B390" s="62" t="s">
        <v>537</v>
      </c>
      <c r="C390" s="110" t="s">
        <v>538</v>
      </c>
      <c r="D390" s="63" t="n">
        <v>19.77</v>
      </c>
      <c r="E390" s="64" t="n">
        <v>231116</v>
      </c>
      <c r="F390" s="65" t="n">
        <v>45246</v>
      </c>
      <c r="G390" s="66" t="s">
        <v>28</v>
      </c>
      <c r="H390" s="25"/>
      <c r="I390" s="26" t="s">
        <v>29</v>
      </c>
      <c r="J390" s="27"/>
      <c r="K390" s="25"/>
      <c r="L390" s="26" t="s">
        <v>30</v>
      </c>
      <c r="M390" s="27"/>
      <c r="N390" s="25"/>
      <c r="O390" s="26" t="s">
        <v>31</v>
      </c>
      <c r="P390" s="27"/>
      <c r="Q390" s="25"/>
      <c r="R390" s="26" t="s">
        <v>32</v>
      </c>
      <c r="S390" s="27"/>
      <c r="T390" s="28"/>
      <c r="U390" s="26" t="s">
        <v>33</v>
      </c>
      <c r="V390" s="27"/>
      <c r="W390" s="25"/>
      <c r="X390" s="26" t="s">
        <v>34</v>
      </c>
      <c r="Y390" s="27"/>
      <c r="Z390" s="25"/>
      <c r="AA390" s="26" t="s">
        <v>35</v>
      </c>
      <c r="AB390" s="27"/>
      <c r="AC390" s="32" t="s">
        <v>36</v>
      </c>
      <c r="AD390" s="32"/>
      <c r="AE390" s="32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  <c r="GM390" s="96"/>
      <c r="GN390" s="96"/>
      <c r="GO390" s="96"/>
      <c r="GP390" s="96"/>
      <c r="GQ390" s="96"/>
      <c r="GR390" s="96"/>
      <c r="GS390" s="96"/>
      <c r="GT390" s="96"/>
      <c r="GU390" s="96"/>
      <c r="GV390" s="96"/>
      <c r="GW390" s="96"/>
      <c r="GX390" s="96"/>
      <c r="GY390" s="96"/>
      <c r="GZ390" s="96"/>
      <c r="HA390" s="96"/>
      <c r="HB390" s="96"/>
      <c r="HC390" s="96"/>
      <c r="HD390" s="96"/>
      <c r="HE390" s="96"/>
      <c r="HF390" s="96"/>
      <c r="HG390" s="96"/>
      <c r="HH390" s="96"/>
      <c r="HI390" s="96"/>
      <c r="HJ390" s="96"/>
      <c r="HK390" s="96"/>
      <c r="HL390" s="96"/>
      <c r="HM390" s="96"/>
      <c r="HN390" s="96"/>
      <c r="HO390" s="96"/>
      <c r="HP390" s="96"/>
      <c r="HQ390" s="96"/>
      <c r="HR390" s="96"/>
      <c r="HS390" s="96"/>
      <c r="HT390" s="96"/>
      <c r="HU390" s="96"/>
      <c r="HV390" s="96"/>
      <c r="HW390" s="96"/>
      <c r="HX390" s="96"/>
      <c r="HY390" s="96"/>
      <c r="HZ390" s="96"/>
      <c r="IA390" s="96"/>
      <c r="IB390" s="96"/>
      <c r="IC390" s="96"/>
      <c r="ID390" s="96"/>
      <c r="IE390" s="96"/>
      <c r="IF390" s="96"/>
      <c r="IG390" s="96"/>
      <c r="IH390" s="96"/>
      <c r="II390" s="96"/>
      <c r="IJ390" s="96"/>
      <c r="IK390" s="96"/>
      <c r="IL390" s="96"/>
      <c r="IM390" s="96"/>
      <c r="IN390" s="96"/>
      <c r="IO390" s="96"/>
      <c r="IP390" s="96"/>
      <c r="IQ390" s="96"/>
      <c r="IR390" s="96"/>
      <c r="IS390" s="96"/>
      <c r="IT390" s="96"/>
      <c r="IU390" s="96"/>
      <c r="IV390" s="96"/>
    </row>
    <row r="391" customFormat="false" ht="39.8" hidden="false" customHeight="true" outlineLevel="0" collapsed="false">
      <c r="A391" s="158" t="s">
        <v>496</v>
      </c>
      <c r="B391" s="67"/>
      <c r="C391" s="68"/>
      <c r="D391" s="69"/>
      <c r="E391" s="69"/>
      <c r="F391" s="70" t="n">
        <v>45266</v>
      </c>
      <c r="G391" s="66" t="s">
        <v>60</v>
      </c>
      <c r="H391" s="86" t="s">
        <v>149</v>
      </c>
      <c r="I391" s="75"/>
      <c r="J391" s="76"/>
      <c r="K391" s="74" t="n">
        <v>83.55</v>
      </c>
      <c r="L391" s="75" t="s">
        <v>39</v>
      </c>
      <c r="M391" s="76" t="n">
        <v>28.58</v>
      </c>
      <c r="N391" s="86" t="s">
        <v>539</v>
      </c>
      <c r="O391" s="77"/>
      <c r="P391" s="76"/>
      <c r="Q391" s="74" t="n">
        <v>1.296</v>
      </c>
      <c r="R391" s="75" t="s">
        <v>39</v>
      </c>
      <c r="S391" s="76" t="n">
        <v>0.8006</v>
      </c>
      <c r="T391" s="86" t="s">
        <v>540</v>
      </c>
      <c r="U391" s="75"/>
      <c r="V391" s="76"/>
      <c r="W391" s="74" t="n">
        <v>39.349</v>
      </c>
      <c r="X391" s="77" t="s">
        <v>39</v>
      </c>
      <c r="Y391" s="76" t="n">
        <v>2.401</v>
      </c>
      <c r="Z391" s="86" t="s">
        <v>334</v>
      </c>
      <c r="AA391" s="77"/>
      <c r="AB391" s="76"/>
      <c r="AC391" s="79"/>
      <c r="AD391" s="79"/>
      <c r="AE391" s="79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  <c r="GQ391" s="96"/>
      <c r="GR391" s="96"/>
      <c r="GS391" s="96"/>
      <c r="GT391" s="96"/>
      <c r="GU391" s="96"/>
      <c r="GV391" s="96"/>
      <c r="GW391" s="96"/>
      <c r="GX391" s="96"/>
      <c r="GY391" s="96"/>
      <c r="GZ391" s="96"/>
      <c r="HA391" s="96"/>
      <c r="HB391" s="96"/>
      <c r="HC391" s="96"/>
      <c r="HD391" s="96"/>
      <c r="HE391" s="96"/>
      <c r="HF391" s="96"/>
      <c r="HG391" s="96"/>
      <c r="HH391" s="96"/>
      <c r="HI391" s="96"/>
      <c r="HJ391" s="96"/>
      <c r="HK391" s="96"/>
      <c r="HL391" s="96"/>
      <c r="HM391" s="96"/>
      <c r="HN391" s="96"/>
      <c r="HO391" s="96"/>
      <c r="HP391" s="96"/>
      <c r="HQ391" s="96"/>
      <c r="HR391" s="96"/>
      <c r="HS391" s="96"/>
      <c r="HT391" s="96"/>
      <c r="HU391" s="96"/>
      <c r="HV391" s="96"/>
      <c r="HW391" s="96"/>
      <c r="HX391" s="96"/>
      <c r="HY391" s="96"/>
      <c r="HZ391" s="96"/>
      <c r="IA391" s="96"/>
      <c r="IB391" s="96"/>
      <c r="IC391" s="96"/>
      <c r="ID391" s="96"/>
      <c r="IE391" s="96"/>
      <c r="IF391" s="96"/>
      <c r="IG391" s="96"/>
      <c r="IH391" s="96"/>
      <c r="II391" s="96"/>
      <c r="IJ391" s="96"/>
      <c r="IK391" s="96"/>
      <c r="IL391" s="96"/>
      <c r="IM391" s="96"/>
      <c r="IN391" s="96"/>
      <c r="IO391" s="96"/>
      <c r="IP391" s="96"/>
      <c r="IQ391" s="96"/>
      <c r="IR391" s="96"/>
      <c r="IS391" s="96"/>
      <c r="IT391" s="96"/>
      <c r="IU391" s="96"/>
      <c r="IV391" s="96"/>
    </row>
    <row r="392" customFormat="false" ht="38.1" hidden="false" customHeight="true" outlineLevel="0" collapsed="false">
      <c r="A392" s="67"/>
      <c r="B392" s="67" t="s">
        <v>541</v>
      </c>
      <c r="C392" s="67"/>
      <c r="D392" s="67"/>
      <c r="E392" s="67"/>
      <c r="F392" s="70"/>
      <c r="G392" s="66" t="s">
        <v>64</v>
      </c>
      <c r="H392" s="111" t="str">
        <f aca="false">"&lt;"&amp;ROUND(RIGHT(H391,LEN(H391)-1)*81/1,2)&amp;" ppt"</f>
        <v>&lt;14.58 ppt</v>
      </c>
      <c r="I392" s="75"/>
      <c r="J392" s="112"/>
      <c r="K392" s="111" t="str">
        <f aca="false">ROUND(K391*81/1000,2)&amp;" ppb"</f>
        <v>6.77 ppb</v>
      </c>
      <c r="L392" s="75" t="s">
        <v>39</v>
      </c>
      <c r="M392" s="112" t="str">
        <f aca="false">ROUND(M391*81/1000,2)&amp;" ppb"</f>
        <v>2.31 ppb</v>
      </c>
      <c r="N392" s="111" t="str">
        <f aca="false">"&lt;"&amp;ROUND(RIGHT(N391,LEN(N391)-1)*1760/1000,2)&amp;" ppb"</f>
        <v>&lt;2.22 ppb</v>
      </c>
      <c r="O392" s="75"/>
      <c r="P392" s="113" t="s">
        <v>71</v>
      </c>
      <c r="Q392" s="111" t="str">
        <f aca="false">ROUND(Q391*246/1000,2)&amp;" ppb"</f>
        <v>0.32 ppb</v>
      </c>
      <c r="R392" s="75" t="s">
        <v>39</v>
      </c>
      <c r="S392" s="112" t="str">
        <f aca="false">ROUND(S391*246/1000,2)&amp;" ppb"</f>
        <v>0.2 ppb</v>
      </c>
      <c r="T392" s="111" t="str">
        <f aca="false">"&lt;"&amp;ROUND(RIGHT(T391,LEN(T391)-1)*32300/1000,2)&amp;" ppb"</f>
        <v>&lt;94.32 ppb</v>
      </c>
      <c r="U392" s="75"/>
      <c r="V392" s="82"/>
      <c r="W392" s="81"/>
      <c r="X392" s="75"/>
      <c r="Y392" s="82"/>
      <c r="Z392" s="81"/>
      <c r="AA392" s="75"/>
      <c r="AB392" s="82"/>
      <c r="AC392" s="83"/>
      <c r="AD392" s="75"/>
      <c r="AE392" s="84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  <c r="GM392" s="96"/>
      <c r="GN392" s="96"/>
      <c r="GO392" s="96"/>
      <c r="GP392" s="96"/>
      <c r="GQ392" s="96"/>
      <c r="GR392" s="96"/>
      <c r="GS392" s="96"/>
      <c r="GT392" s="96"/>
      <c r="GU392" s="96"/>
      <c r="GV392" s="96"/>
      <c r="GW392" s="96"/>
      <c r="GX392" s="96"/>
      <c r="GY392" s="96"/>
      <c r="GZ392" s="96"/>
      <c r="HA392" s="96"/>
      <c r="HB392" s="96"/>
      <c r="HC392" s="96"/>
      <c r="HD392" s="96"/>
      <c r="HE392" s="96"/>
      <c r="HF392" s="96"/>
      <c r="HG392" s="96"/>
      <c r="HH392" s="96"/>
      <c r="HI392" s="96"/>
      <c r="HJ392" s="96"/>
      <c r="HK392" s="96"/>
      <c r="HL392" s="96"/>
      <c r="HM392" s="96"/>
      <c r="HN392" s="96"/>
      <c r="HO392" s="96"/>
      <c r="HP392" s="96"/>
      <c r="HQ392" s="96"/>
      <c r="HR392" s="96"/>
      <c r="HS392" s="96"/>
      <c r="HT392" s="96"/>
      <c r="HU392" s="96"/>
      <c r="HV392" s="96"/>
      <c r="HW392" s="96"/>
      <c r="HX392" s="96"/>
      <c r="HY392" s="96"/>
      <c r="HZ392" s="96"/>
      <c r="IA392" s="96"/>
      <c r="IB392" s="96"/>
      <c r="IC392" s="96"/>
      <c r="ID392" s="96"/>
      <c r="IE392" s="96"/>
      <c r="IF392" s="96"/>
      <c r="IG392" s="96"/>
      <c r="IH392" s="96"/>
      <c r="II392" s="96"/>
      <c r="IJ392" s="96"/>
      <c r="IK392" s="96"/>
      <c r="IL392" s="96"/>
      <c r="IM392" s="96"/>
      <c r="IN392" s="96"/>
      <c r="IO392" s="96"/>
      <c r="IP392" s="96"/>
      <c r="IQ392" s="96"/>
      <c r="IR392" s="96"/>
      <c r="IS392" s="96"/>
      <c r="IT392" s="96"/>
      <c r="IU392" s="96"/>
      <c r="IV392" s="96"/>
    </row>
    <row r="393" customFormat="false" ht="34.3" hidden="false" customHeight="true" outlineLevel="0" collapsed="false">
      <c r="A393" s="67"/>
      <c r="B393" s="67" t="s">
        <v>542</v>
      </c>
      <c r="C393" s="85"/>
      <c r="D393" s="67"/>
      <c r="E393" s="67"/>
      <c r="F393" s="70"/>
      <c r="G393" s="66" t="s">
        <v>28</v>
      </c>
      <c r="H393" s="50" t="s">
        <v>500</v>
      </c>
      <c r="I393" s="50"/>
      <c r="J393" s="50"/>
      <c r="K393" s="25"/>
      <c r="L393" s="26" t="s">
        <v>501</v>
      </c>
      <c r="M393" s="27"/>
      <c r="N393" s="51"/>
      <c r="O393" s="26" t="s">
        <v>42</v>
      </c>
      <c r="P393" s="52"/>
      <c r="Q393" s="51"/>
      <c r="R393" s="26" t="s">
        <v>502</v>
      </c>
      <c r="S393" s="52"/>
      <c r="T393" s="50" t="s">
        <v>503</v>
      </c>
      <c r="U393" s="50"/>
      <c r="V393" s="50"/>
      <c r="W393" s="28"/>
      <c r="X393" s="26" t="s">
        <v>504</v>
      </c>
      <c r="Y393" s="53"/>
      <c r="Z393" s="28"/>
      <c r="AA393" s="26"/>
      <c r="AB393" s="53"/>
      <c r="AC393" s="25"/>
      <c r="AD393" s="26"/>
      <c r="AE393" s="27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  <c r="GM393" s="96"/>
      <c r="GN393" s="96"/>
      <c r="GO393" s="96"/>
      <c r="GP393" s="96"/>
      <c r="GQ393" s="96"/>
      <c r="GR393" s="96"/>
      <c r="GS393" s="96"/>
      <c r="GT393" s="96"/>
      <c r="GU393" s="96"/>
      <c r="GV393" s="96"/>
      <c r="GW393" s="96"/>
      <c r="GX393" s="96"/>
      <c r="GY393" s="96"/>
      <c r="GZ393" s="96"/>
      <c r="HA393" s="96"/>
      <c r="HB393" s="96"/>
      <c r="HC393" s="96"/>
      <c r="HD393" s="96"/>
      <c r="HE393" s="96"/>
      <c r="HF393" s="96"/>
      <c r="HG393" s="96"/>
      <c r="HH393" s="96"/>
      <c r="HI393" s="96"/>
      <c r="HJ393" s="96"/>
      <c r="HK393" s="96"/>
      <c r="HL393" s="96"/>
      <c r="HM393" s="96"/>
      <c r="HN393" s="96"/>
      <c r="HO393" s="96"/>
      <c r="HP393" s="96"/>
      <c r="HQ393" s="96"/>
      <c r="HR393" s="96"/>
      <c r="HS393" s="96"/>
      <c r="HT393" s="96"/>
      <c r="HU393" s="96"/>
      <c r="HV393" s="96"/>
      <c r="HW393" s="96"/>
      <c r="HX393" s="96"/>
      <c r="HY393" s="96"/>
      <c r="HZ393" s="96"/>
      <c r="IA393" s="96"/>
      <c r="IB393" s="96"/>
      <c r="IC393" s="96"/>
      <c r="ID393" s="96"/>
      <c r="IE393" s="96"/>
      <c r="IF393" s="96"/>
      <c r="IG393" s="96"/>
      <c r="IH393" s="96"/>
      <c r="II393" s="96"/>
      <c r="IJ393" s="96"/>
      <c r="IK393" s="96"/>
      <c r="IL393" s="96"/>
      <c r="IM393" s="96"/>
      <c r="IN393" s="96"/>
      <c r="IO393" s="96"/>
      <c r="IP393" s="96"/>
      <c r="IQ393" s="96"/>
      <c r="IR393" s="96"/>
      <c r="IS393" s="96"/>
      <c r="IT393" s="96"/>
      <c r="IU393" s="96"/>
      <c r="IV393" s="96"/>
    </row>
    <row r="394" customFormat="false" ht="34.3" hidden="false" customHeight="true" outlineLevel="0" collapsed="false">
      <c r="A394" s="67"/>
      <c r="B394" s="67"/>
      <c r="C394" s="85"/>
      <c r="D394" s="67"/>
      <c r="E394" s="67"/>
      <c r="F394" s="70"/>
      <c r="G394" s="66" t="s">
        <v>60</v>
      </c>
      <c r="H394" s="148" t="s">
        <v>543</v>
      </c>
      <c r="I394" s="118"/>
      <c r="J394" s="116"/>
      <c r="K394" s="74" t="n">
        <v>5.6505</v>
      </c>
      <c r="L394" s="77" t="s">
        <v>39</v>
      </c>
      <c r="M394" s="76" t="n">
        <v>3.5</v>
      </c>
      <c r="N394" s="86" t="s">
        <v>45</v>
      </c>
      <c r="O394" s="77"/>
      <c r="P394" s="76"/>
      <c r="Q394" s="74" t="n">
        <v>1.321</v>
      </c>
      <c r="R394" s="77" t="s">
        <v>39</v>
      </c>
      <c r="S394" s="76" t="n">
        <v>0.9047</v>
      </c>
      <c r="T394" s="138" t="n">
        <v>30.44</v>
      </c>
      <c r="U394" s="115" t="s">
        <v>39</v>
      </c>
      <c r="V394" s="116" t="n">
        <v>1.324</v>
      </c>
      <c r="W394" s="74" t="n">
        <v>3.6389</v>
      </c>
      <c r="X394" s="77" t="s">
        <v>39</v>
      </c>
      <c r="Y394" s="76" t="n">
        <v>0.4759</v>
      </c>
      <c r="Z394" s="81"/>
      <c r="AA394" s="75"/>
      <c r="AB394" s="82"/>
      <c r="AC394" s="83"/>
      <c r="AD394" s="75"/>
      <c r="AE394" s="84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  <c r="GM394" s="96"/>
      <c r="GN394" s="96"/>
      <c r="GO394" s="96"/>
      <c r="GP394" s="96"/>
      <c r="GQ394" s="96"/>
      <c r="GR394" s="96"/>
      <c r="GS394" s="96"/>
      <c r="GT394" s="96"/>
      <c r="GU394" s="96"/>
      <c r="GV394" s="96"/>
      <c r="GW394" s="96"/>
      <c r="GX394" s="96"/>
      <c r="GY394" s="96"/>
      <c r="GZ394" s="96"/>
      <c r="HA394" s="96"/>
      <c r="HB394" s="96"/>
      <c r="HC394" s="96"/>
      <c r="HD394" s="96"/>
      <c r="HE394" s="96"/>
      <c r="HF394" s="96"/>
      <c r="HG394" s="96"/>
      <c r="HH394" s="96"/>
      <c r="HI394" s="96"/>
      <c r="HJ394" s="96"/>
      <c r="HK394" s="96"/>
      <c r="HL394" s="96"/>
      <c r="HM394" s="96"/>
      <c r="HN394" s="96"/>
      <c r="HO394" s="96"/>
      <c r="HP394" s="96"/>
      <c r="HQ394" s="96"/>
      <c r="HR394" s="96"/>
      <c r="HS394" s="96"/>
      <c r="HT394" s="96"/>
      <c r="HU394" s="96"/>
      <c r="HV394" s="96"/>
      <c r="HW394" s="96"/>
      <c r="HX394" s="96"/>
      <c r="HY394" s="96"/>
      <c r="HZ394" s="96"/>
      <c r="IA394" s="96"/>
      <c r="IB394" s="96"/>
      <c r="IC394" s="96"/>
      <c r="ID394" s="96"/>
      <c r="IE394" s="96"/>
      <c r="IF394" s="96"/>
      <c r="IG394" s="96"/>
      <c r="IH394" s="96"/>
      <c r="II394" s="96"/>
      <c r="IJ394" s="96"/>
      <c r="IK394" s="96"/>
      <c r="IL394" s="96"/>
      <c r="IM394" s="96"/>
      <c r="IN394" s="96"/>
      <c r="IO394" s="96"/>
      <c r="IP394" s="96"/>
      <c r="IQ394" s="96"/>
      <c r="IR394" s="96"/>
      <c r="IS394" s="96"/>
      <c r="IT394" s="96"/>
      <c r="IU394" s="96"/>
      <c r="IV394" s="96"/>
    </row>
    <row r="395" customFormat="false" ht="34.3" hidden="false" customHeight="true" outlineLevel="0" collapsed="false">
      <c r="A395" s="87"/>
      <c r="B395" s="87"/>
      <c r="C395" s="88"/>
      <c r="D395" s="87"/>
      <c r="E395" s="87"/>
      <c r="F395" s="89"/>
      <c r="G395" s="66" t="s">
        <v>64</v>
      </c>
      <c r="H395" s="111" t="str">
        <f aca="false">"&lt;"&amp;ROUND(RIGHT(H394,LEN(H394)-1)*81/1000000,2)&amp;" ppm"</f>
        <v>&lt;1.09 ppm</v>
      </c>
      <c r="I395" s="75"/>
      <c r="J395" s="112"/>
      <c r="K395" s="90"/>
      <c r="L395" s="77"/>
      <c r="M395" s="91"/>
      <c r="N395" s="71"/>
      <c r="O395" s="75"/>
      <c r="P395" s="73"/>
      <c r="Q395" s="111" t="str">
        <f aca="false">ROUND(Q394*246/1000,2)&amp;" ppb"</f>
        <v>0.32 ppb</v>
      </c>
      <c r="R395" s="75" t="s">
        <v>39</v>
      </c>
      <c r="S395" s="112" t="str">
        <f aca="false">ROUND(S394*246/1000,2)&amp;" ppb"</f>
        <v>0.22 ppb</v>
      </c>
      <c r="T395" s="111"/>
      <c r="U395" s="75"/>
      <c r="V395" s="112"/>
      <c r="W395" s="81"/>
      <c r="X395" s="75"/>
      <c r="Y395" s="82"/>
      <c r="Z395" s="81"/>
      <c r="AA395" s="75"/>
      <c r="AB395" s="82"/>
      <c r="AC395" s="83"/>
      <c r="AD395" s="75"/>
      <c r="AE395" s="84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  <c r="GQ395" s="96"/>
      <c r="GR395" s="96"/>
      <c r="GS395" s="96"/>
      <c r="GT395" s="96"/>
      <c r="GU395" s="96"/>
      <c r="GV395" s="96"/>
      <c r="GW395" s="96"/>
      <c r="GX395" s="96"/>
      <c r="GY395" s="96"/>
      <c r="GZ395" s="96"/>
      <c r="HA395" s="96"/>
      <c r="HB395" s="96"/>
      <c r="HC395" s="96"/>
      <c r="HD395" s="96"/>
      <c r="HE395" s="96"/>
      <c r="HF395" s="96"/>
      <c r="HG395" s="96"/>
      <c r="HH395" s="96"/>
      <c r="HI395" s="96"/>
      <c r="HJ395" s="96"/>
      <c r="HK395" s="96"/>
      <c r="HL395" s="96"/>
      <c r="HM395" s="96"/>
      <c r="HN395" s="96"/>
      <c r="HO395" s="96"/>
      <c r="HP395" s="96"/>
      <c r="HQ395" s="96"/>
      <c r="HR395" s="96"/>
      <c r="HS395" s="96"/>
      <c r="HT395" s="96"/>
      <c r="HU395" s="96"/>
      <c r="HV395" s="96"/>
      <c r="HW395" s="96"/>
      <c r="HX395" s="96"/>
      <c r="HY395" s="96"/>
      <c r="HZ395" s="96"/>
      <c r="IA395" s="96"/>
      <c r="IB395" s="96"/>
      <c r="IC395" s="96"/>
      <c r="ID395" s="96"/>
      <c r="IE395" s="96"/>
      <c r="IF395" s="96"/>
      <c r="IG395" s="96"/>
      <c r="IH395" s="96"/>
      <c r="II395" s="96"/>
      <c r="IJ395" s="96"/>
      <c r="IK395" s="96"/>
      <c r="IL395" s="96"/>
      <c r="IM395" s="96"/>
      <c r="IN395" s="96"/>
      <c r="IO395" s="96"/>
      <c r="IP395" s="96"/>
      <c r="IQ395" s="96"/>
      <c r="IR395" s="96"/>
      <c r="IS395" s="96"/>
      <c r="IT395" s="96"/>
      <c r="IU395" s="96"/>
      <c r="IV395" s="96"/>
    </row>
    <row r="396" customFormat="false" ht="42.4" hidden="false" customHeight="true" outlineLevel="0" collapsed="false">
      <c r="A396" s="97" t="s">
        <v>544</v>
      </c>
      <c r="B396" s="21" t="s">
        <v>545</v>
      </c>
      <c r="C396" s="98" t="s">
        <v>546</v>
      </c>
      <c r="D396" s="22" t="n">
        <v>19.423</v>
      </c>
      <c r="E396" s="124" t="s">
        <v>547</v>
      </c>
      <c r="F396" s="23" t="n">
        <v>45288</v>
      </c>
      <c r="G396" s="24" t="s">
        <v>28</v>
      </c>
      <c r="H396" s="25"/>
      <c r="I396" s="26" t="s">
        <v>29</v>
      </c>
      <c r="J396" s="27"/>
      <c r="K396" s="25"/>
      <c r="L396" s="26" t="s">
        <v>30</v>
      </c>
      <c r="M396" s="27"/>
      <c r="N396" s="25"/>
      <c r="O396" s="26" t="s">
        <v>31</v>
      </c>
      <c r="P396" s="27"/>
      <c r="Q396" s="25"/>
      <c r="R396" s="26" t="s">
        <v>32</v>
      </c>
      <c r="S396" s="27"/>
      <c r="T396" s="28"/>
      <c r="U396" s="26" t="s">
        <v>33</v>
      </c>
      <c r="V396" s="27"/>
      <c r="W396" s="25"/>
      <c r="X396" s="26" t="s">
        <v>34</v>
      </c>
      <c r="Y396" s="27"/>
      <c r="Z396" s="25"/>
      <c r="AA396" s="26" t="s">
        <v>35</v>
      </c>
      <c r="AB396" s="27"/>
      <c r="AC396" s="32" t="s">
        <v>36</v>
      </c>
      <c r="AD396" s="32"/>
      <c r="AE396" s="32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  <c r="GQ396" s="96"/>
      <c r="GR396" s="96"/>
      <c r="GS396" s="96"/>
      <c r="GT396" s="96"/>
      <c r="GU396" s="96"/>
      <c r="GV396" s="96"/>
      <c r="GW396" s="96"/>
      <c r="GX396" s="96"/>
      <c r="GY396" s="96"/>
      <c r="GZ396" s="96"/>
      <c r="HA396" s="96"/>
      <c r="HB396" s="96"/>
      <c r="HC396" s="96"/>
      <c r="HD396" s="96"/>
      <c r="HE396" s="96"/>
      <c r="HF396" s="96"/>
      <c r="HG396" s="96"/>
      <c r="HH396" s="96"/>
      <c r="HI396" s="96"/>
      <c r="HJ396" s="96"/>
      <c r="HK396" s="96"/>
      <c r="HL396" s="96"/>
      <c r="HM396" s="96"/>
      <c r="HN396" s="96"/>
      <c r="HO396" s="96"/>
      <c r="HP396" s="96"/>
      <c r="HQ396" s="96"/>
      <c r="HR396" s="96"/>
      <c r="HS396" s="96"/>
      <c r="HT396" s="96"/>
      <c r="HU396" s="96"/>
      <c r="HV396" s="96"/>
      <c r="HW396" s="96"/>
      <c r="HX396" s="96"/>
      <c r="HY396" s="96"/>
      <c r="HZ396" s="96"/>
      <c r="IA396" s="96"/>
      <c r="IB396" s="96"/>
      <c r="IC396" s="96"/>
      <c r="ID396" s="96"/>
      <c r="IE396" s="96"/>
      <c r="IF396" s="96"/>
      <c r="IG396" s="96"/>
      <c r="IH396" s="96"/>
      <c r="II396" s="96"/>
      <c r="IJ396" s="96"/>
      <c r="IK396" s="96"/>
      <c r="IL396" s="96"/>
      <c r="IM396" s="96"/>
      <c r="IN396" s="96"/>
      <c r="IO396" s="96"/>
      <c r="IP396" s="96"/>
      <c r="IQ396" s="96"/>
      <c r="IR396" s="96"/>
      <c r="IS396" s="96"/>
      <c r="IT396" s="96"/>
      <c r="IU396" s="96"/>
      <c r="IV396" s="96"/>
    </row>
    <row r="397" customFormat="false" ht="39.8" hidden="false" customHeight="true" outlineLevel="0" collapsed="false">
      <c r="A397" s="33" t="s">
        <v>548</v>
      </c>
      <c r="B397" s="33" t="s">
        <v>549</v>
      </c>
      <c r="C397" s="34"/>
      <c r="D397" s="35"/>
      <c r="E397" s="35"/>
      <c r="F397" s="36" t="n">
        <v>45308</v>
      </c>
      <c r="G397" s="24" t="s">
        <v>60</v>
      </c>
      <c r="H397" s="40" t="n">
        <v>25.51</v>
      </c>
      <c r="I397" s="41" t="s">
        <v>39</v>
      </c>
      <c r="J397" s="42" t="n">
        <v>0.9358</v>
      </c>
      <c r="K397" s="40" t="n">
        <v>48.38</v>
      </c>
      <c r="L397" s="41" t="s">
        <v>39</v>
      </c>
      <c r="M397" s="42" t="n">
        <v>8.946</v>
      </c>
      <c r="N397" s="40" t="n">
        <v>1.621</v>
      </c>
      <c r="O397" s="100" t="s">
        <v>39</v>
      </c>
      <c r="P397" s="42" t="n">
        <v>0.1867</v>
      </c>
      <c r="Q397" s="40" t="n">
        <v>8.02</v>
      </c>
      <c r="R397" s="41" t="s">
        <v>39</v>
      </c>
      <c r="S397" s="42" t="n">
        <v>0.4859</v>
      </c>
      <c r="T397" s="40" t="n">
        <v>94.481</v>
      </c>
      <c r="U397" s="41" t="s">
        <v>39</v>
      </c>
      <c r="V397" s="42" t="n">
        <v>5.933</v>
      </c>
      <c r="W397" s="40" t="n">
        <v>3.758</v>
      </c>
      <c r="X397" s="100" t="s">
        <v>39</v>
      </c>
      <c r="Y397" s="42" t="n">
        <v>0.3129</v>
      </c>
      <c r="Z397" s="55" t="s">
        <v>148</v>
      </c>
      <c r="AA397" s="56"/>
      <c r="AB397" s="42"/>
      <c r="AC397" s="43"/>
      <c r="AD397" s="43"/>
      <c r="AE397" s="43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  <c r="GQ397" s="96"/>
      <c r="GR397" s="96"/>
      <c r="GS397" s="96"/>
      <c r="GT397" s="96"/>
      <c r="GU397" s="96"/>
      <c r="GV397" s="96"/>
      <c r="GW397" s="96"/>
      <c r="GX397" s="96"/>
      <c r="GY397" s="96"/>
      <c r="GZ397" s="96"/>
      <c r="HA397" s="96"/>
      <c r="HB397" s="96"/>
      <c r="HC397" s="96"/>
      <c r="HD397" s="96"/>
      <c r="HE397" s="96"/>
      <c r="HF397" s="96"/>
      <c r="HG397" s="96"/>
      <c r="HH397" s="96"/>
      <c r="HI397" s="96"/>
      <c r="HJ397" s="96"/>
      <c r="HK397" s="96"/>
      <c r="HL397" s="96"/>
      <c r="HM397" s="96"/>
      <c r="HN397" s="96"/>
      <c r="HO397" s="96"/>
      <c r="HP397" s="96"/>
      <c r="HQ397" s="96"/>
      <c r="HR397" s="96"/>
      <c r="HS397" s="96"/>
      <c r="HT397" s="96"/>
      <c r="HU397" s="96"/>
      <c r="HV397" s="96"/>
      <c r="HW397" s="96"/>
      <c r="HX397" s="96"/>
      <c r="HY397" s="96"/>
      <c r="HZ397" s="96"/>
      <c r="IA397" s="96"/>
      <c r="IB397" s="96"/>
      <c r="IC397" s="96"/>
      <c r="ID397" s="96"/>
      <c r="IE397" s="96"/>
      <c r="IF397" s="96"/>
      <c r="IG397" s="96"/>
      <c r="IH397" s="96"/>
      <c r="II397" s="96"/>
      <c r="IJ397" s="96"/>
      <c r="IK397" s="96"/>
      <c r="IL397" s="96"/>
      <c r="IM397" s="96"/>
      <c r="IN397" s="96"/>
      <c r="IO397" s="96"/>
      <c r="IP397" s="96"/>
      <c r="IQ397" s="96"/>
      <c r="IR397" s="96"/>
      <c r="IS397" s="96"/>
      <c r="IT397" s="96"/>
      <c r="IU397" s="96"/>
      <c r="IV397" s="96"/>
    </row>
    <row r="398" customFormat="false" ht="33.15" hidden="false" customHeight="true" outlineLevel="0" collapsed="false">
      <c r="A398" s="33"/>
      <c r="B398" s="33"/>
      <c r="C398" s="33"/>
      <c r="D398" s="33"/>
      <c r="E398" s="33"/>
      <c r="F398" s="36"/>
      <c r="G398" s="24" t="s">
        <v>64</v>
      </c>
      <c r="H398" s="101" t="str">
        <f aca="false">ROUND(H397*81/1000,2)&amp;" ppb"</f>
        <v>2.07 ppb</v>
      </c>
      <c r="I398" s="41" t="s">
        <v>39</v>
      </c>
      <c r="J398" s="102" t="str">
        <f aca="false">ROUND(J397*81/1000,2)&amp;" ppb"</f>
        <v>0.08 ppb</v>
      </c>
      <c r="K398" s="101" t="str">
        <f aca="false">ROUND(K397*81/1000,2)&amp;" ppb"</f>
        <v>3.92 ppb</v>
      </c>
      <c r="L398" s="41" t="s">
        <v>39</v>
      </c>
      <c r="M398" s="102" t="str">
        <f aca="false">ROUND(M397*81/1000,2)&amp;" ppb"</f>
        <v>0.72 ppb</v>
      </c>
      <c r="N398" s="101" t="str">
        <f aca="false">ROUND(N397*1760/1000,2)&amp;" ppb"</f>
        <v>2.85 ppb</v>
      </c>
      <c r="O398" s="41" t="s">
        <v>39</v>
      </c>
      <c r="P398" s="102" t="str">
        <f aca="false">ROUND(P397*1760/1000,2)&amp;" ppb"</f>
        <v>0.33 ppb</v>
      </c>
      <c r="Q398" s="101" t="str">
        <f aca="false">ROUND(Q397*246/1000,2)&amp;" ppb"</f>
        <v>1.97 ppb</v>
      </c>
      <c r="R398" s="41" t="s">
        <v>39</v>
      </c>
      <c r="S398" s="102" t="str">
        <f aca="false">ROUND(S397*246/1000,2)&amp;" ppb"</f>
        <v>0.12 ppb</v>
      </c>
      <c r="T398" s="101" t="str">
        <f aca="false">ROUND(T397*32300/1000000,2)&amp;" ppm"</f>
        <v>3.05 ppm</v>
      </c>
      <c r="U398" s="41" t="s">
        <v>39</v>
      </c>
      <c r="V398" s="102" t="str">
        <f aca="false">ROUND(V397*32300/1000000,2)&amp;" ppm"</f>
        <v>0.19 ppm</v>
      </c>
      <c r="W398" s="45"/>
      <c r="X398" s="41"/>
      <c r="Y398" s="46"/>
      <c r="Z398" s="45"/>
      <c r="AA398" s="41"/>
      <c r="AB398" s="46"/>
      <c r="AC398" s="47"/>
      <c r="AD398" s="41"/>
      <c r="AE398" s="48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  <c r="GM398" s="96"/>
      <c r="GN398" s="96"/>
      <c r="GO398" s="96"/>
      <c r="GP398" s="96"/>
      <c r="GQ398" s="96"/>
      <c r="GR398" s="96"/>
      <c r="GS398" s="96"/>
      <c r="GT398" s="96"/>
      <c r="GU398" s="96"/>
      <c r="GV398" s="96"/>
      <c r="GW398" s="96"/>
      <c r="GX398" s="96"/>
      <c r="GY398" s="96"/>
      <c r="GZ398" s="96"/>
      <c r="HA398" s="96"/>
      <c r="HB398" s="96"/>
      <c r="HC398" s="96"/>
      <c r="HD398" s="96"/>
      <c r="HE398" s="96"/>
      <c r="HF398" s="96"/>
      <c r="HG398" s="96"/>
      <c r="HH398" s="96"/>
      <c r="HI398" s="96"/>
      <c r="HJ398" s="96"/>
      <c r="HK398" s="96"/>
      <c r="HL398" s="96"/>
      <c r="HM398" s="96"/>
      <c r="HN398" s="96"/>
      <c r="HO398" s="96"/>
      <c r="HP398" s="96"/>
      <c r="HQ398" s="96"/>
      <c r="HR398" s="96"/>
      <c r="HS398" s="96"/>
      <c r="HT398" s="96"/>
      <c r="HU398" s="96"/>
      <c r="HV398" s="96"/>
      <c r="HW398" s="96"/>
      <c r="HX398" s="96"/>
      <c r="HY398" s="96"/>
      <c r="HZ398" s="96"/>
      <c r="IA398" s="96"/>
      <c r="IB398" s="96"/>
      <c r="IC398" s="96"/>
      <c r="ID398" s="96"/>
      <c r="IE398" s="96"/>
      <c r="IF398" s="96"/>
      <c r="IG398" s="96"/>
      <c r="IH398" s="96"/>
      <c r="II398" s="96"/>
      <c r="IJ398" s="96"/>
      <c r="IK398" s="96"/>
      <c r="IL398" s="96"/>
      <c r="IM398" s="96"/>
      <c r="IN398" s="96"/>
      <c r="IO398" s="96"/>
      <c r="IP398" s="96"/>
      <c r="IQ398" s="96"/>
      <c r="IR398" s="96"/>
      <c r="IS398" s="96"/>
      <c r="IT398" s="96"/>
      <c r="IU398" s="96"/>
      <c r="IV398" s="96"/>
    </row>
    <row r="399" customFormat="false" ht="34.3" hidden="false" customHeight="true" outlineLevel="0" collapsed="false">
      <c r="A399" s="33"/>
      <c r="B399" s="33"/>
      <c r="C399" s="49"/>
      <c r="D399" s="33"/>
      <c r="E399" s="33"/>
      <c r="F399" s="36"/>
      <c r="G399" s="24" t="s">
        <v>28</v>
      </c>
      <c r="H399" s="50" t="s">
        <v>40</v>
      </c>
      <c r="I399" s="50"/>
      <c r="J399" s="50"/>
      <c r="K399" s="25"/>
      <c r="L399" s="26" t="s">
        <v>41</v>
      </c>
      <c r="M399" s="27"/>
      <c r="N399" s="51"/>
      <c r="O399" s="26" t="s">
        <v>42</v>
      </c>
      <c r="P399" s="52"/>
      <c r="Q399" s="51"/>
      <c r="R399" s="26" t="s">
        <v>43</v>
      </c>
      <c r="S399" s="52"/>
      <c r="T399" s="50" t="s">
        <v>503</v>
      </c>
      <c r="U399" s="50"/>
      <c r="V399" s="50"/>
      <c r="W399" s="28"/>
      <c r="X399" s="26" t="s">
        <v>504</v>
      </c>
      <c r="Y399" s="53"/>
      <c r="Z399" s="28"/>
      <c r="AA399" s="26"/>
      <c r="AB399" s="53"/>
      <c r="AC399" s="25"/>
      <c r="AD399" s="26"/>
      <c r="AE399" s="27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  <c r="GM399" s="96"/>
      <c r="GN399" s="96"/>
      <c r="GO399" s="96"/>
      <c r="GP399" s="96"/>
      <c r="GQ399" s="96"/>
      <c r="GR399" s="96"/>
      <c r="GS399" s="96"/>
      <c r="GT399" s="96"/>
      <c r="GU399" s="96"/>
      <c r="GV399" s="96"/>
      <c r="GW399" s="96"/>
      <c r="GX399" s="96"/>
      <c r="GY399" s="96"/>
      <c r="GZ399" s="96"/>
      <c r="HA399" s="96"/>
      <c r="HB399" s="96"/>
      <c r="HC399" s="96"/>
      <c r="HD399" s="96"/>
      <c r="HE399" s="96"/>
      <c r="HF399" s="96"/>
      <c r="HG399" s="96"/>
      <c r="HH399" s="96"/>
      <c r="HI399" s="96"/>
      <c r="HJ399" s="96"/>
      <c r="HK399" s="96"/>
      <c r="HL399" s="96"/>
      <c r="HM399" s="96"/>
      <c r="HN399" s="96"/>
      <c r="HO399" s="96"/>
      <c r="HP399" s="96"/>
      <c r="HQ399" s="96"/>
      <c r="HR399" s="96"/>
      <c r="HS399" s="96"/>
      <c r="HT399" s="96"/>
      <c r="HU399" s="96"/>
      <c r="HV399" s="96"/>
      <c r="HW399" s="96"/>
      <c r="HX399" s="96"/>
      <c r="HY399" s="96"/>
      <c r="HZ399" s="96"/>
      <c r="IA399" s="96"/>
      <c r="IB399" s="96"/>
      <c r="IC399" s="96"/>
      <c r="ID399" s="96"/>
      <c r="IE399" s="96"/>
      <c r="IF399" s="96"/>
      <c r="IG399" s="96"/>
      <c r="IH399" s="96"/>
      <c r="II399" s="96"/>
      <c r="IJ399" s="96"/>
      <c r="IK399" s="96"/>
      <c r="IL399" s="96"/>
      <c r="IM399" s="96"/>
      <c r="IN399" s="96"/>
      <c r="IO399" s="96"/>
      <c r="IP399" s="96"/>
      <c r="IQ399" s="96"/>
      <c r="IR399" s="96"/>
      <c r="IS399" s="96"/>
      <c r="IT399" s="96"/>
      <c r="IU399" s="96"/>
      <c r="IV399" s="96"/>
    </row>
    <row r="400" customFormat="false" ht="34.3" hidden="false" customHeight="true" outlineLevel="0" collapsed="false">
      <c r="A400" s="33"/>
      <c r="B400" s="33"/>
      <c r="C400" s="49"/>
      <c r="D400" s="33"/>
      <c r="E400" s="33"/>
      <c r="F400" s="36"/>
      <c r="G400" s="24" t="s">
        <v>60</v>
      </c>
      <c r="H400" s="143" t="n">
        <v>43.539</v>
      </c>
      <c r="I400" s="120" t="s">
        <v>39</v>
      </c>
      <c r="J400" s="142" t="n">
        <v>79.99</v>
      </c>
      <c r="K400" s="40" t="n">
        <v>6.5541</v>
      </c>
      <c r="L400" s="100" t="s">
        <v>39</v>
      </c>
      <c r="M400" s="42" t="n">
        <v>2.073</v>
      </c>
      <c r="N400" s="40" t="n">
        <v>0.14571</v>
      </c>
      <c r="O400" s="100" t="s">
        <v>39</v>
      </c>
      <c r="P400" s="42" t="n">
        <v>0.1305</v>
      </c>
      <c r="Q400" s="40" t="n">
        <v>7.18</v>
      </c>
      <c r="R400" s="100" t="s">
        <v>39</v>
      </c>
      <c r="S400" s="42" t="n">
        <v>0.6098</v>
      </c>
      <c r="T400" s="141" t="n">
        <v>127.7</v>
      </c>
      <c r="U400" s="104" t="s">
        <v>39</v>
      </c>
      <c r="V400" s="142" t="n">
        <v>3.908</v>
      </c>
      <c r="W400" s="40" t="n">
        <v>0.30192</v>
      </c>
      <c r="X400" s="100" t="s">
        <v>39</v>
      </c>
      <c r="Y400" s="42" t="n">
        <v>0.1764</v>
      </c>
      <c r="Z400" s="45"/>
      <c r="AA400" s="41"/>
      <c r="AB400" s="46"/>
      <c r="AC400" s="47"/>
      <c r="AD400" s="41"/>
      <c r="AE400" s="48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  <c r="GM400" s="96"/>
      <c r="GN400" s="96"/>
      <c r="GO400" s="96"/>
      <c r="GP400" s="96"/>
      <c r="GQ400" s="96"/>
      <c r="GR400" s="96"/>
      <c r="GS400" s="96"/>
      <c r="GT400" s="96"/>
      <c r="GU400" s="96"/>
      <c r="GV400" s="96"/>
      <c r="GW400" s="96"/>
      <c r="GX400" s="96"/>
      <c r="GY400" s="96"/>
      <c r="GZ400" s="96"/>
      <c r="HA400" s="96"/>
      <c r="HB400" s="96"/>
      <c r="HC400" s="96"/>
      <c r="HD400" s="96"/>
      <c r="HE400" s="96"/>
      <c r="HF400" s="96"/>
      <c r="HG400" s="96"/>
      <c r="HH400" s="96"/>
      <c r="HI400" s="96"/>
      <c r="HJ400" s="96"/>
      <c r="HK400" s="96"/>
      <c r="HL400" s="96"/>
      <c r="HM400" s="96"/>
      <c r="HN400" s="96"/>
      <c r="HO400" s="96"/>
      <c r="HP400" s="96"/>
      <c r="HQ400" s="96"/>
      <c r="HR400" s="96"/>
      <c r="HS400" s="96"/>
      <c r="HT400" s="96"/>
      <c r="HU400" s="96"/>
      <c r="HV400" s="96"/>
      <c r="HW400" s="96"/>
      <c r="HX400" s="96"/>
      <c r="HY400" s="96"/>
      <c r="HZ400" s="96"/>
      <c r="IA400" s="96"/>
      <c r="IB400" s="96"/>
      <c r="IC400" s="96"/>
      <c r="ID400" s="96"/>
      <c r="IE400" s="96"/>
      <c r="IF400" s="96"/>
      <c r="IG400" s="96"/>
      <c r="IH400" s="96"/>
      <c r="II400" s="96"/>
      <c r="IJ400" s="96"/>
      <c r="IK400" s="96"/>
      <c r="IL400" s="96"/>
      <c r="IM400" s="96"/>
      <c r="IN400" s="96"/>
      <c r="IO400" s="96"/>
      <c r="IP400" s="96"/>
      <c r="IQ400" s="96"/>
      <c r="IR400" s="96"/>
      <c r="IS400" s="96"/>
      <c r="IT400" s="96"/>
      <c r="IU400" s="96"/>
      <c r="IV400" s="96"/>
    </row>
    <row r="401" customFormat="false" ht="34.3" hidden="false" customHeight="true" outlineLevel="0" collapsed="false">
      <c r="A401" s="57"/>
      <c r="B401" s="57"/>
      <c r="C401" s="58"/>
      <c r="D401" s="57"/>
      <c r="E401" s="57"/>
      <c r="F401" s="59"/>
      <c r="G401" s="24" t="s">
        <v>64</v>
      </c>
      <c r="H401" s="101" t="str">
        <f aca="false">ROUND(H400*81/1000,2)&amp;" ppb"</f>
        <v>3.53 ppb</v>
      </c>
      <c r="I401" s="41" t="s">
        <v>39</v>
      </c>
      <c r="J401" s="102" t="str">
        <f aca="false">ROUND(J400*81/1000,2)&amp;" ppb"</f>
        <v>6.48 ppb</v>
      </c>
      <c r="K401" s="60"/>
      <c r="L401" s="56"/>
      <c r="M401" s="61"/>
      <c r="N401" s="37"/>
      <c r="O401" s="41"/>
      <c r="P401" s="39"/>
      <c r="Q401" s="101" t="str">
        <f aca="false">ROUND(Q400*246/1000,2)&amp;" ppb"</f>
        <v>1.77 ppb</v>
      </c>
      <c r="R401" s="41" t="s">
        <v>39</v>
      </c>
      <c r="S401" s="102" t="str">
        <f aca="false">ROUND(S400*246/1000,2)&amp;" ppb"</f>
        <v>0.15 ppb</v>
      </c>
      <c r="T401" s="101"/>
      <c r="U401" s="41"/>
      <c r="V401" s="102"/>
      <c r="W401" s="45"/>
      <c r="X401" s="41"/>
      <c r="Y401" s="46"/>
      <c r="Z401" s="45"/>
      <c r="AA401" s="41"/>
      <c r="AB401" s="46"/>
      <c r="AC401" s="47"/>
      <c r="AD401" s="41"/>
      <c r="AE401" s="48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  <c r="GM401" s="96"/>
      <c r="GN401" s="96"/>
      <c r="GO401" s="96"/>
      <c r="GP401" s="96"/>
      <c r="GQ401" s="96"/>
      <c r="GR401" s="96"/>
      <c r="GS401" s="96"/>
      <c r="GT401" s="96"/>
      <c r="GU401" s="96"/>
      <c r="GV401" s="96"/>
      <c r="GW401" s="96"/>
      <c r="GX401" s="96"/>
      <c r="GY401" s="96"/>
      <c r="GZ401" s="96"/>
      <c r="HA401" s="96"/>
      <c r="HB401" s="96"/>
      <c r="HC401" s="96"/>
      <c r="HD401" s="96"/>
      <c r="HE401" s="96"/>
      <c r="HF401" s="96"/>
      <c r="HG401" s="96"/>
      <c r="HH401" s="96"/>
      <c r="HI401" s="96"/>
      <c r="HJ401" s="96"/>
      <c r="HK401" s="96"/>
      <c r="HL401" s="96"/>
      <c r="HM401" s="96"/>
      <c r="HN401" s="96"/>
      <c r="HO401" s="96"/>
      <c r="HP401" s="96"/>
      <c r="HQ401" s="96"/>
      <c r="HR401" s="96"/>
      <c r="HS401" s="96"/>
      <c r="HT401" s="96"/>
      <c r="HU401" s="96"/>
      <c r="HV401" s="96"/>
      <c r="HW401" s="96"/>
      <c r="HX401" s="96"/>
      <c r="HY401" s="96"/>
      <c r="HZ401" s="96"/>
      <c r="IA401" s="96"/>
      <c r="IB401" s="96"/>
      <c r="IC401" s="96"/>
      <c r="ID401" s="96"/>
      <c r="IE401" s="96"/>
      <c r="IF401" s="96"/>
      <c r="IG401" s="96"/>
      <c r="IH401" s="96"/>
      <c r="II401" s="96"/>
      <c r="IJ401" s="96"/>
      <c r="IK401" s="96"/>
      <c r="IL401" s="96"/>
      <c r="IM401" s="96"/>
      <c r="IN401" s="96"/>
      <c r="IO401" s="96"/>
      <c r="IP401" s="96"/>
      <c r="IQ401" s="96"/>
      <c r="IR401" s="96"/>
      <c r="IS401" s="96"/>
      <c r="IT401" s="96"/>
      <c r="IU401" s="96"/>
      <c r="IV401" s="96"/>
    </row>
    <row r="402" customFormat="false" ht="42.4" hidden="false" customHeight="true" outlineLevel="0" collapsed="false">
      <c r="A402" s="109" t="s">
        <v>550</v>
      </c>
      <c r="B402" s="109" t="s">
        <v>551</v>
      </c>
      <c r="C402" s="110" t="s">
        <v>552</v>
      </c>
      <c r="D402" s="63" t="n">
        <v>5.799</v>
      </c>
      <c r="E402" s="64" t="s">
        <v>553</v>
      </c>
      <c r="F402" s="65" t="n">
        <v>45401</v>
      </c>
      <c r="G402" s="66" t="s">
        <v>28</v>
      </c>
      <c r="H402" s="25"/>
      <c r="I402" s="26" t="s">
        <v>29</v>
      </c>
      <c r="J402" s="27"/>
      <c r="K402" s="25"/>
      <c r="L402" s="26" t="s">
        <v>30</v>
      </c>
      <c r="M402" s="27"/>
      <c r="N402" s="25"/>
      <c r="O402" s="26" t="s">
        <v>31</v>
      </c>
      <c r="P402" s="27"/>
      <c r="Q402" s="25"/>
      <c r="R402" s="26" t="s">
        <v>32</v>
      </c>
      <c r="S402" s="27"/>
      <c r="T402" s="28"/>
      <c r="U402" s="26" t="s">
        <v>33</v>
      </c>
      <c r="V402" s="27"/>
      <c r="W402" s="25"/>
      <c r="X402" s="26" t="s">
        <v>34</v>
      </c>
      <c r="Y402" s="27"/>
      <c r="Z402" s="25"/>
      <c r="AA402" s="26" t="s">
        <v>35</v>
      </c>
      <c r="AB402" s="27"/>
      <c r="AC402" s="32" t="s">
        <v>36</v>
      </c>
      <c r="AD402" s="32"/>
      <c r="AE402" s="32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  <c r="GM402" s="96"/>
      <c r="GN402" s="96"/>
      <c r="GO402" s="96"/>
      <c r="GP402" s="96"/>
      <c r="GQ402" s="96"/>
      <c r="GR402" s="96"/>
      <c r="GS402" s="96"/>
      <c r="GT402" s="96"/>
      <c r="GU402" s="96"/>
      <c r="GV402" s="96"/>
      <c r="GW402" s="96"/>
      <c r="GX402" s="96"/>
      <c r="GY402" s="96"/>
      <c r="GZ402" s="96"/>
      <c r="HA402" s="96"/>
      <c r="HB402" s="96"/>
      <c r="HC402" s="96"/>
      <c r="HD402" s="96"/>
      <c r="HE402" s="96"/>
      <c r="HF402" s="96"/>
      <c r="HG402" s="96"/>
      <c r="HH402" s="96"/>
      <c r="HI402" s="96"/>
      <c r="HJ402" s="96"/>
      <c r="HK402" s="96"/>
      <c r="HL402" s="96"/>
      <c r="HM402" s="96"/>
      <c r="HN402" s="96"/>
      <c r="HO402" s="96"/>
      <c r="HP402" s="96"/>
      <c r="HQ402" s="96"/>
      <c r="HR402" s="96"/>
      <c r="HS402" s="96"/>
      <c r="HT402" s="96"/>
      <c r="HU402" s="96"/>
      <c r="HV402" s="96"/>
      <c r="HW402" s="96"/>
      <c r="HX402" s="96"/>
      <c r="HY402" s="96"/>
      <c r="HZ402" s="96"/>
      <c r="IA402" s="96"/>
      <c r="IB402" s="96"/>
      <c r="IC402" s="96"/>
      <c r="ID402" s="96"/>
      <c r="IE402" s="96"/>
      <c r="IF402" s="96"/>
      <c r="IG402" s="96"/>
      <c r="IH402" s="96"/>
      <c r="II402" s="96"/>
      <c r="IJ402" s="96"/>
      <c r="IK402" s="96"/>
      <c r="IL402" s="96"/>
      <c r="IM402" s="96"/>
      <c r="IN402" s="96"/>
      <c r="IO402" s="96"/>
      <c r="IP402" s="96"/>
      <c r="IQ402" s="96"/>
      <c r="IR402" s="96"/>
      <c r="IS402" s="96"/>
      <c r="IT402" s="96"/>
      <c r="IU402" s="96"/>
      <c r="IV402" s="96"/>
    </row>
    <row r="403" customFormat="false" ht="39.8" hidden="false" customHeight="true" outlineLevel="0" collapsed="false">
      <c r="A403" s="158" t="s">
        <v>554</v>
      </c>
      <c r="B403" s="67"/>
      <c r="C403" s="68"/>
      <c r="D403" s="69"/>
      <c r="E403" s="69"/>
      <c r="F403" s="70" t="n">
        <v>45407</v>
      </c>
      <c r="G403" s="66" t="s">
        <v>60</v>
      </c>
      <c r="H403" s="86" t="n">
        <v>2936</v>
      </c>
      <c r="I403" s="75" t="s">
        <v>39</v>
      </c>
      <c r="J403" s="76" t="n">
        <v>68.31</v>
      </c>
      <c r="K403" s="74" t="n">
        <v>6612</v>
      </c>
      <c r="L403" s="75" t="s">
        <v>39</v>
      </c>
      <c r="M403" s="76" t="n">
        <v>417.2</v>
      </c>
      <c r="N403" s="86" t="n">
        <v>182.7</v>
      </c>
      <c r="O403" s="77" t="s">
        <v>39</v>
      </c>
      <c r="P403" s="76" t="n">
        <v>7.477</v>
      </c>
      <c r="Q403" s="74" t="n">
        <v>1809</v>
      </c>
      <c r="R403" s="75" t="s">
        <v>39</v>
      </c>
      <c r="S403" s="76" t="n">
        <v>54.81</v>
      </c>
      <c r="T403" s="86" t="n">
        <v>30885</v>
      </c>
      <c r="U403" s="75" t="s">
        <v>39</v>
      </c>
      <c r="V403" s="76" t="n">
        <v>1626</v>
      </c>
      <c r="W403" s="74" t="n">
        <v>21.676</v>
      </c>
      <c r="X403" s="77" t="s">
        <v>39</v>
      </c>
      <c r="Y403" s="76" t="n">
        <v>7.966</v>
      </c>
      <c r="Z403" s="86" t="s">
        <v>555</v>
      </c>
      <c r="AA403" s="77"/>
      <c r="AB403" s="76"/>
      <c r="AC403" s="79"/>
      <c r="AD403" s="79"/>
      <c r="AE403" s="79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  <c r="GM403" s="96"/>
      <c r="GN403" s="96"/>
      <c r="GO403" s="96"/>
      <c r="GP403" s="96"/>
      <c r="GQ403" s="96"/>
      <c r="GR403" s="96"/>
      <c r="GS403" s="96"/>
      <c r="GT403" s="96"/>
      <c r="GU403" s="96"/>
      <c r="GV403" s="96"/>
      <c r="GW403" s="96"/>
      <c r="GX403" s="96"/>
      <c r="GY403" s="96"/>
      <c r="GZ403" s="96"/>
      <c r="HA403" s="96"/>
      <c r="HB403" s="96"/>
      <c r="HC403" s="96"/>
      <c r="HD403" s="96"/>
      <c r="HE403" s="96"/>
      <c r="HF403" s="96"/>
      <c r="HG403" s="96"/>
      <c r="HH403" s="96"/>
      <c r="HI403" s="96"/>
      <c r="HJ403" s="96"/>
      <c r="HK403" s="96"/>
      <c r="HL403" s="96"/>
      <c r="HM403" s="96"/>
      <c r="HN403" s="96"/>
      <c r="HO403" s="96"/>
      <c r="HP403" s="96"/>
      <c r="HQ403" s="96"/>
      <c r="HR403" s="96"/>
      <c r="HS403" s="96"/>
      <c r="HT403" s="96"/>
      <c r="HU403" s="96"/>
      <c r="HV403" s="96"/>
      <c r="HW403" s="96"/>
      <c r="HX403" s="96"/>
      <c r="HY403" s="96"/>
      <c r="HZ403" s="96"/>
      <c r="IA403" s="96"/>
      <c r="IB403" s="96"/>
      <c r="IC403" s="96"/>
      <c r="ID403" s="96"/>
      <c r="IE403" s="96"/>
      <c r="IF403" s="96"/>
      <c r="IG403" s="96"/>
      <c r="IH403" s="96"/>
      <c r="II403" s="96"/>
      <c r="IJ403" s="96"/>
      <c r="IK403" s="96"/>
      <c r="IL403" s="96"/>
      <c r="IM403" s="96"/>
      <c r="IN403" s="96"/>
      <c r="IO403" s="96"/>
      <c r="IP403" s="96"/>
      <c r="IQ403" s="96"/>
      <c r="IR403" s="96"/>
      <c r="IS403" s="96"/>
      <c r="IT403" s="96"/>
      <c r="IU403" s="96"/>
      <c r="IV403" s="96"/>
    </row>
    <row r="404" customFormat="false" ht="38.1" hidden="false" customHeight="true" outlineLevel="0" collapsed="false">
      <c r="A404" s="67"/>
      <c r="B404" s="67"/>
      <c r="C404" s="67"/>
      <c r="D404" s="67"/>
      <c r="E404" s="67"/>
      <c r="F404" s="70"/>
      <c r="G404" s="66" t="s">
        <v>64</v>
      </c>
      <c r="H404" s="111" t="str">
        <f aca="false">ROUND(H403*81/1000,2)&amp;" ppb"</f>
        <v>237.82 ppb</v>
      </c>
      <c r="I404" s="75" t="s">
        <v>39</v>
      </c>
      <c r="J404" s="112" t="str">
        <f aca="false">ROUND(J403*81/1000,2)&amp;" ppb"</f>
        <v>5.53 ppb</v>
      </c>
      <c r="K404" s="111" t="str">
        <f aca="false">ROUND(K403*81/1000,2)&amp;" ppb"</f>
        <v>535.57 ppb</v>
      </c>
      <c r="L404" s="75" t="s">
        <v>39</v>
      </c>
      <c r="M404" s="112" t="str">
        <f aca="false">ROUND(M403*81/1000,2)&amp;" ppb"</f>
        <v>33.79 ppb</v>
      </c>
      <c r="N404" s="111" t="str">
        <f aca="false">ROUND(N403*1760/1000,2)&amp;" ppb"</f>
        <v>321.55 ppb</v>
      </c>
      <c r="O404" s="75" t="s">
        <v>39</v>
      </c>
      <c r="P404" s="112" t="str">
        <f aca="false">ROUND(P403*1760/1000,2)&amp;" ppb"</f>
        <v>13.16 ppb</v>
      </c>
      <c r="Q404" s="111" t="str">
        <f aca="false">ROUND(Q403*246/1000,2)&amp;" ppb"</f>
        <v>445.01 ppb</v>
      </c>
      <c r="R404" s="75" t="s">
        <v>39</v>
      </c>
      <c r="S404" s="112" t="str">
        <f aca="false">ROUND(S403*246/1000,2)&amp;" ppb"</f>
        <v>13.48 ppb</v>
      </c>
      <c r="T404" s="111" t="str">
        <f aca="false">ROUND(T403*32300/1000000,2)&amp;" ppm"</f>
        <v>997.59 ppm</v>
      </c>
      <c r="U404" s="75" t="s">
        <v>39</v>
      </c>
      <c r="V404" s="112" t="str">
        <f aca="false">ROUND(V403*32300/1000000,2)&amp;" ppm"</f>
        <v>52.52 ppm</v>
      </c>
      <c r="W404" s="81"/>
      <c r="X404" s="75"/>
      <c r="Y404" s="82"/>
      <c r="Z404" s="81"/>
      <c r="AA404" s="75"/>
      <c r="AB404" s="82"/>
      <c r="AC404" s="83"/>
      <c r="AD404" s="75"/>
      <c r="AE404" s="84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  <c r="GM404" s="96"/>
      <c r="GN404" s="96"/>
      <c r="GO404" s="96"/>
      <c r="GP404" s="96"/>
      <c r="GQ404" s="96"/>
      <c r="GR404" s="96"/>
      <c r="GS404" s="96"/>
      <c r="GT404" s="96"/>
      <c r="GU404" s="96"/>
      <c r="GV404" s="96"/>
      <c r="GW404" s="96"/>
      <c r="GX404" s="96"/>
      <c r="GY404" s="96"/>
      <c r="GZ404" s="96"/>
      <c r="HA404" s="96"/>
      <c r="HB404" s="96"/>
      <c r="HC404" s="96"/>
      <c r="HD404" s="96"/>
      <c r="HE404" s="96"/>
      <c r="HF404" s="96"/>
      <c r="HG404" s="96"/>
      <c r="HH404" s="96"/>
      <c r="HI404" s="96"/>
      <c r="HJ404" s="96"/>
      <c r="HK404" s="96"/>
      <c r="HL404" s="96"/>
      <c r="HM404" s="96"/>
      <c r="HN404" s="96"/>
      <c r="HO404" s="96"/>
      <c r="HP404" s="96"/>
      <c r="HQ404" s="96"/>
      <c r="HR404" s="96"/>
      <c r="HS404" s="96"/>
      <c r="HT404" s="96"/>
      <c r="HU404" s="96"/>
      <c r="HV404" s="96"/>
      <c r="HW404" s="96"/>
      <c r="HX404" s="96"/>
      <c r="HY404" s="96"/>
      <c r="HZ404" s="96"/>
      <c r="IA404" s="96"/>
      <c r="IB404" s="96"/>
      <c r="IC404" s="96"/>
      <c r="ID404" s="96"/>
      <c r="IE404" s="96"/>
      <c r="IF404" s="96"/>
      <c r="IG404" s="96"/>
      <c r="IH404" s="96"/>
      <c r="II404" s="96"/>
      <c r="IJ404" s="96"/>
      <c r="IK404" s="96"/>
      <c r="IL404" s="96"/>
      <c r="IM404" s="96"/>
      <c r="IN404" s="96"/>
      <c r="IO404" s="96"/>
      <c r="IP404" s="96"/>
      <c r="IQ404" s="96"/>
      <c r="IR404" s="96"/>
      <c r="IS404" s="96"/>
      <c r="IT404" s="96"/>
      <c r="IU404" s="96"/>
      <c r="IV404" s="96"/>
    </row>
    <row r="405" customFormat="false" ht="34.3" hidden="false" customHeight="true" outlineLevel="0" collapsed="false">
      <c r="A405" s="67"/>
      <c r="B405" s="67"/>
      <c r="C405" s="85"/>
      <c r="D405" s="67"/>
      <c r="E405" s="67"/>
      <c r="F405" s="70"/>
      <c r="G405" s="66" t="s">
        <v>28</v>
      </c>
      <c r="H405" s="50" t="s">
        <v>500</v>
      </c>
      <c r="I405" s="50"/>
      <c r="J405" s="50"/>
      <c r="K405" s="25"/>
      <c r="L405" s="26" t="s">
        <v>501</v>
      </c>
      <c r="M405" s="27"/>
      <c r="N405" s="51"/>
      <c r="O405" s="26" t="s">
        <v>42</v>
      </c>
      <c r="P405" s="52"/>
      <c r="Q405" s="51"/>
      <c r="R405" s="26" t="s">
        <v>502</v>
      </c>
      <c r="S405" s="52"/>
      <c r="T405" s="50"/>
      <c r="U405" s="50"/>
      <c r="V405" s="50"/>
      <c r="W405" s="28"/>
      <c r="X405" s="26"/>
      <c r="Y405" s="53"/>
      <c r="Z405" s="28"/>
      <c r="AA405" s="26"/>
      <c r="AB405" s="53"/>
      <c r="AC405" s="25"/>
      <c r="AD405" s="26"/>
      <c r="AE405" s="27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  <c r="GM405" s="96"/>
      <c r="GN405" s="96"/>
      <c r="GO405" s="96"/>
      <c r="GP405" s="96"/>
      <c r="GQ405" s="96"/>
      <c r="GR405" s="96"/>
      <c r="GS405" s="96"/>
      <c r="GT405" s="96"/>
      <c r="GU405" s="96"/>
      <c r="GV405" s="96"/>
      <c r="GW405" s="96"/>
      <c r="GX405" s="96"/>
      <c r="GY405" s="96"/>
      <c r="GZ405" s="96"/>
      <c r="HA405" s="96"/>
      <c r="HB405" s="96"/>
      <c r="HC405" s="96"/>
      <c r="HD405" s="96"/>
      <c r="HE405" s="96"/>
      <c r="HF405" s="96"/>
      <c r="HG405" s="96"/>
      <c r="HH405" s="96"/>
      <c r="HI405" s="96"/>
      <c r="HJ405" s="96"/>
      <c r="HK405" s="96"/>
      <c r="HL405" s="96"/>
      <c r="HM405" s="96"/>
      <c r="HN405" s="96"/>
      <c r="HO405" s="96"/>
      <c r="HP405" s="96"/>
      <c r="HQ405" s="96"/>
      <c r="HR405" s="96"/>
      <c r="HS405" s="96"/>
      <c r="HT405" s="96"/>
      <c r="HU405" s="96"/>
      <c r="HV405" s="96"/>
      <c r="HW405" s="96"/>
      <c r="HX405" s="96"/>
      <c r="HY405" s="96"/>
      <c r="HZ405" s="96"/>
      <c r="IA405" s="96"/>
      <c r="IB405" s="96"/>
      <c r="IC405" s="96"/>
      <c r="ID405" s="96"/>
      <c r="IE405" s="96"/>
      <c r="IF405" s="96"/>
      <c r="IG405" s="96"/>
      <c r="IH405" s="96"/>
      <c r="II405" s="96"/>
      <c r="IJ405" s="96"/>
      <c r="IK405" s="96"/>
      <c r="IL405" s="96"/>
      <c r="IM405" s="96"/>
      <c r="IN405" s="96"/>
      <c r="IO405" s="96"/>
      <c r="IP405" s="96"/>
      <c r="IQ405" s="96"/>
      <c r="IR405" s="96"/>
      <c r="IS405" s="96"/>
      <c r="IT405" s="96"/>
      <c r="IU405" s="96"/>
      <c r="IV405" s="96"/>
    </row>
    <row r="406" customFormat="false" ht="34.3" hidden="false" customHeight="true" outlineLevel="0" collapsed="false">
      <c r="A406" s="67"/>
      <c r="B406" s="67"/>
      <c r="C406" s="85"/>
      <c r="D406" s="67"/>
      <c r="E406" s="67"/>
      <c r="F406" s="70"/>
      <c r="G406" s="66" t="s">
        <v>60</v>
      </c>
      <c r="H406" s="148" t="n">
        <v>6429.6</v>
      </c>
      <c r="I406" s="118" t="s">
        <v>39</v>
      </c>
      <c r="J406" s="116" t="n">
        <v>2556</v>
      </c>
      <c r="K406" s="74" t="s">
        <v>556</v>
      </c>
      <c r="L406" s="77"/>
      <c r="M406" s="76"/>
      <c r="N406" s="86" t="n">
        <v>10.789</v>
      </c>
      <c r="O406" s="77" t="s">
        <v>39</v>
      </c>
      <c r="P406" s="76" t="n">
        <v>7.493</v>
      </c>
      <c r="Q406" s="74" t="n">
        <v>1587</v>
      </c>
      <c r="R406" s="77" t="s">
        <v>39</v>
      </c>
      <c r="S406" s="76" t="n">
        <v>57.14</v>
      </c>
      <c r="T406" s="138"/>
      <c r="U406" s="115"/>
      <c r="V406" s="116"/>
      <c r="W406" s="74"/>
      <c r="X406" s="77"/>
      <c r="Y406" s="76"/>
      <c r="Z406" s="81"/>
      <c r="AA406" s="75"/>
      <c r="AB406" s="82"/>
      <c r="AC406" s="83"/>
      <c r="AD406" s="75"/>
      <c r="AE406" s="84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  <c r="GM406" s="96"/>
      <c r="GN406" s="96"/>
      <c r="GO406" s="96"/>
      <c r="GP406" s="96"/>
      <c r="GQ406" s="96"/>
      <c r="GR406" s="96"/>
      <c r="GS406" s="96"/>
      <c r="GT406" s="96"/>
      <c r="GU406" s="96"/>
      <c r="GV406" s="96"/>
      <c r="GW406" s="96"/>
      <c r="GX406" s="96"/>
      <c r="GY406" s="96"/>
      <c r="GZ406" s="96"/>
      <c r="HA406" s="96"/>
      <c r="HB406" s="96"/>
      <c r="HC406" s="96"/>
      <c r="HD406" s="96"/>
      <c r="HE406" s="96"/>
      <c r="HF406" s="96"/>
      <c r="HG406" s="96"/>
      <c r="HH406" s="96"/>
      <c r="HI406" s="96"/>
      <c r="HJ406" s="96"/>
      <c r="HK406" s="96"/>
      <c r="HL406" s="96"/>
      <c r="HM406" s="96"/>
      <c r="HN406" s="96"/>
      <c r="HO406" s="96"/>
      <c r="HP406" s="96"/>
      <c r="HQ406" s="96"/>
      <c r="HR406" s="96"/>
      <c r="HS406" s="96"/>
      <c r="HT406" s="96"/>
      <c r="HU406" s="96"/>
      <c r="HV406" s="96"/>
      <c r="HW406" s="96"/>
      <c r="HX406" s="96"/>
      <c r="HY406" s="96"/>
      <c r="HZ406" s="96"/>
      <c r="IA406" s="96"/>
      <c r="IB406" s="96"/>
      <c r="IC406" s="96"/>
      <c r="ID406" s="96"/>
      <c r="IE406" s="96"/>
      <c r="IF406" s="96"/>
      <c r="IG406" s="96"/>
      <c r="IH406" s="96"/>
      <c r="II406" s="96"/>
      <c r="IJ406" s="96"/>
      <c r="IK406" s="96"/>
      <c r="IL406" s="96"/>
      <c r="IM406" s="96"/>
      <c r="IN406" s="96"/>
      <c r="IO406" s="96"/>
      <c r="IP406" s="96"/>
      <c r="IQ406" s="96"/>
      <c r="IR406" s="96"/>
      <c r="IS406" s="96"/>
      <c r="IT406" s="96"/>
      <c r="IU406" s="96"/>
      <c r="IV406" s="96"/>
    </row>
    <row r="407" customFormat="false" ht="34.3" hidden="false" customHeight="true" outlineLevel="0" collapsed="false">
      <c r="A407" s="87"/>
      <c r="B407" s="87"/>
      <c r="C407" s="88"/>
      <c r="D407" s="87"/>
      <c r="E407" s="87"/>
      <c r="F407" s="89"/>
      <c r="G407" s="66" t="s">
        <v>64</v>
      </c>
      <c r="H407" s="111" t="str">
        <f aca="false">ROUND(H406*81/1000,2)&amp;" ppb"</f>
        <v>520.8 ppb</v>
      </c>
      <c r="I407" s="75" t="s">
        <v>39</v>
      </c>
      <c r="J407" s="112" t="str">
        <f aca="false">ROUND(J406*81/1000,2)&amp;" ppb"</f>
        <v>207.04 ppb</v>
      </c>
      <c r="K407" s="90"/>
      <c r="L407" s="77"/>
      <c r="M407" s="91"/>
      <c r="N407" s="71"/>
      <c r="O407" s="75"/>
      <c r="P407" s="73"/>
      <c r="Q407" s="111" t="str">
        <f aca="false">ROUND(Q406*246/1000,2)&amp;" ppb"</f>
        <v>390.4 ppb</v>
      </c>
      <c r="R407" s="75" t="s">
        <v>39</v>
      </c>
      <c r="S407" s="112" t="str">
        <f aca="false">ROUND(S406*246/1000,2)&amp;" ppb"</f>
        <v>14.06 ppb</v>
      </c>
      <c r="T407" s="111"/>
      <c r="U407" s="75"/>
      <c r="V407" s="112"/>
      <c r="W407" s="81"/>
      <c r="X407" s="75"/>
      <c r="Y407" s="82"/>
      <c r="Z407" s="81"/>
      <c r="AA407" s="75"/>
      <c r="AB407" s="82"/>
      <c r="AC407" s="83"/>
      <c r="AD407" s="75"/>
      <c r="AE407" s="84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  <c r="GQ407" s="96"/>
      <c r="GR407" s="96"/>
      <c r="GS407" s="96"/>
      <c r="GT407" s="96"/>
      <c r="GU407" s="96"/>
      <c r="GV407" s="96"/>
      <c r="GW407" s="96"/>
      <c r="GX407" s="96"/>
      <c r="GY407" s="96"/>
      <c r="GZ407" s="96"/>
      <c r="HA407" s="96"/>
      <c r="HB407" s="96"/>
      <c r="HC407" s="96"/>
      <c r="HD407" s="96"/>
      <c r="HE407" s="96"/>
      <c r="HF407" s="96"/>
      <c r="HG407" s="96"/>
      <c r="HH407" s="96"/>
      <c r="HI407" s="96"/>
      <c r="HJ407" s="96"/>
      <c r="HK407" s="96"/>
      <c r="HL407" s="96"/>
      <c r="HM407" s="96"/>
      <c r="HN407" s="96"/>
      <c r="HO407" s="96"/>
      <c r="HP407" s="96"/>
      <c r="HQ407" s="96"/>
      <c r="HR407" s="96"/>
      <c r="HS407" s="96"/>
      <c r="HT407" s="96"/>
      <c r="HU407" s="96"/>
      <c r="HV407" s="96"/>
      <c r="HW407" s="96"/>
      <c r="HX407" s="96"/>
      <c r="HY407" s="96"/>
      <c r="HZ407" s="96"/>
      <c r="IA407" s="96"/>
      <c r="IB407" s="96"/>
      <c r="IC407" s="96"/>
      <c r="ID407" s="96"/>
      <c r="IE407" s="96"/>
      <c r="IF407" s="96"/>
      <c r="IG407" s="96"/>
      <c r="IH407" s="96"/>
      <c r="II407" s="96"/>
      <c r="IJ407" s="96"/>
      <c r="IK407" s="96"/>
      <c r="IL407" s="96"/>
      <c r="IM407" s="96"/>
      <c r="IN407" s="96"/>
      <c r="IO407" s="96"/>
      <c r="IP407" s="96"/>
      <c r="IQ407" s="96"/>
      <c r="IR407" s="96"/>
      <c r="IS407" s="96"/>
      <c r="IT407" s="96"/>
      <c r="IU407" s="96"/>
      <c r="IV407" s="96"/>
    </row>
    <row r="408" customFormat="false" ht="42.4" hidden="false" customHeight="true" outlineLevel="0" collapsed="false">
      <c r="A408" s="97" t="s">
        <v>557</v>
      </c>
      <c r="B408" s="21" t="s">
        <v>558</v>
      </c>
      <c r="C408" s="98" t="s">
        <v>559</v>
      </c>
      <c r="D408" s="22" t="n">
        <v>5</v>
      </c>
      <c r="E408" s="124" t="n">
        <v>240425</v>
      </c>
      <c r="F408" s="23" t="n">
        <v>45407</v>
      </c>
      <c r="G408" s="24" t="s">
        <v>28</v>
      </c>
      <c r="H408" s="25"/>
      <c r="I408" s="26" t="s">
        <v>29</v>
      </c>
      <c r="J408" s="27"/>
      <c r="K408" s="25"/>
      <c r="L408" s="26" t="s">
        <v>30</v>
      </c>
      <c r="M408" s="27"/>
      <c r="N408" s="25"/>
      <c r="O408" s="26" t="s">
        <v>31</v>
      </c>
      <c r="P408" s="27"/>
      <c r="Q408" s="25"/>
      <c r="R408" s="26" t="s">
        <v>32</v>
      </c>
      <c r="S408" s="27"/>
      <c r="T408" s="28"/>
      <c r="U408" s="26" t="s">
        <v>33</v>
      </c>
      <c r="V408" s="27"/>
      <c r="W408" s="25"/>
      <c r="X408" s="26" t="s">
        <v>34</v>
      </c>
      <c r="Y408" s="27"/>
      <c r="Z408" s="25"/>
      <c r="AA408" s="26" t="s">
        <v>35</v>
      </c>
      <c r="AB408" s="27"/>
      <c r="AC408" s="32" t="s">
        <v>36</v>
      </c>
      <c r="AD408" s="32"/>
      <c r="AE408" s="32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  <c r="GM408" s="96"/>
      <c r="GN408" s="96"/>
      <c r="GO408" s="96"/>
      <c r="GP408" s="96"/>
      <c r="GQ408" s="96"/>
      <c r="GR408" s="96"/>
      <c r="GS408" s="96"/>
      <c r="GT408" s="96"/>
      <c r="GU408" s="96"/>
      <c r="GV408" s="96"/>
      <c r="GW408" s="96"/>
      <c r="GX408" s="96"/>
      <c r="GY408" s="96"/>
      <c r="GZ408" s="96"/>
      <c r="HA408" s="96"/>
      <c r="HB408" s="96"/>
      <c r="HC408" s="96"/>
      <c r="HD408" s="96"/>
      <c r="HE408" s="96"/>
      <c r="HF408" s="96"/>
      <c r="HG408" s="96"/>
      <c r="HH408" s="96"/>
      <c r="HI408" s="96"/>
      <c r="HJ408" s="96"/>
      <c r="HK408" s="96"/>
      <c r="HL408" s="96"/>
      <c r="HM408" s="96"/>
      <c r="HN408" s="96"/>
      <c r="HO408" s="96"/>
      <c r="HP408" s="96"/>
      <c r="HQ408" s="96"/>
      <c r="HR408" s="96"/>
      <c r="HS408" s="96"/>
      <c r="HT408" s="96"/>
      <c r="HU408" s="96"/>
      <c r="HV408" s="96"/>
      <c r="HW408" s="96"/>
      <c r="HX408" s="96"/>
      <c r="HY408" s="96"/>
      <c r="HZ408" s="96"/>
      <c r="IA408" s="96"/>
      <c r="IB408" s="96"/>
      <c r="IC408" s="96"/>
      <c r="ID408" s="96"/>
      <c r="IE408" s="96"/>
      <c r="IF408" s="96"/>
      <c r="IG408" s="96"/>
      <c r="IH408" s="96"/>
      <c r="II408" s="96"/>
      <c r="IJ408" s="96"/>
      <c r="IK408" s="96"/>
      <c r="IL408" s="96"/>
      <c r="IM408" s="96"/>
      <c r="IN408" s="96"/>
      <c r="IO408" s="96"/>
      <c r="IP408" s="96"/>
      <c r="IQ408" s="96"/>
      <c r="IR408" s="96"/>
      <c r="IS408" s="96"/>
      <c r="IT408" s="96"/>
      <c r="IU408" s="96"/>
      <c r="IV408" s="96"/>
      <c r="IW408" s="96"/>
    </row>
    <row r="409" customFormat="false" ht="39.8" hidden="false" customHeight="true" outlineLevel="0" collapsed="false">
      <c r="A409" s="33" t="s">
        <v>560</v>
      </c>
      <c r="B409" s="33" t="s">
        <v>561</v>
      </c>
      <c r="C409" s="34"/>
      <c r="D409" s="35"/>
      <c r="E409" s="35"/>
      <c r="F409" s="36" t="n">
        <v>45412</v>
      </c>
      <c r="G409" s="24" t="s">
        <v>60</v>
      </c>
      <c r="H409" s="40" t="n">
        <v>235.9</v>
      </c>
      <c r="I409" s="41" t="s">
        <v>39</v>
      </c>
      <c r="J409" s="42" t="n">
        <v>14.77</v>
      </c>
      <c r="K409" s="40" t="n">
        <v>425.3</v>
      </c>
      <c r="L409" s="41" t="s">
        <v>39</v>
      </c>
      <c r="M409" s="42" t="n">
        <v>204.4</v>
      </c>
      <c r="N409" s="40" t="n">
        <v>3.646</v>
      </c>
      <c r="O409" s="100" t="s">
        <v>39</v>
      </c>
      <c r="P409" s="42" t="n">
        <v>4.78</v>
      </c>
      <c r="Q409" s="40" t="n">
        <v>193.1</v>
      </c>
      <c r="R409" s="41" t="s">
        <v>39</v>
      </c>
      <c r="S409" s="42" t="n">
        <v>16.03</v>
      </c>
      <c r="T409" s="40" t="n">
        <v>212660</v>
      </c>
      <c r="U409" s="41" t="s">
        <v>39</v>
      </c>
      <c r="V409" s="42" t="n">
        <v>10910</v>
      </c>
      <c r="W409" s="40" t="n">
        <v>38.408</v>
      </c>
      <c r="X409" s="100" t="s">
        <v>39</v>
      </c>
      <c r="Y409" s="42" t="n">
        <v>11.03</v>
      </c>
      <c r="Z409" s="55" t="s">
        <v>562</v>
      </c>
      <c r="AA409" s="56"/>
      <c r="AB409" s="42"/>
      <c r="AC409" s="43"/>
      <c r="AD409" s="43"/>
      <c r="AE409" s="43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  <c r="GM409" s="96"/>
      <c r="GN409" s="96"/>
      <c r="GO409" s="96"/>
      <c r="GP409" s="96"/>
      <c r="GQ409" s="96"/>
      <c r="GR409" s="96"/>
      <c r="GS409" s="96"/>
      <c r="GT409" s="96"/>
      <c r="GU409" s="96"/>
      <c r="GV409" s="96"/>
      <c r="GW409" s="96"/>
      <c r="GX409" s="96"/>
      <c r="GY409" s="96"/>
      <c r="GZ409" s="96"/>
      <c r="HA409" s="96"/>
      <c r="HB409" s="96"/>
      <c r="HC409" s="96"/>
      <c r="HD409" s="96"/>
      <c r="HE409" s="96"/>
      <c r="HF409" s="96"/>
      <c r="HG409" s="96"/>
      <c r="HH409" s="96"/>
      <c r="HI409" s="96"/>
      <c r="HJ409" s="96"/>
      <c r="HK409" s="96"/>
      <c r="HL409" s="96"/>
      <c r="HM409" s="96"/>
      <c r="HN409" s="96"/>
      <c r="HO409" s="96"/>
      <c r="HP409" s="96"/>
      <c r="HQ409" s="96"/>
      <c r="HR409" s="96"/>
      <c r="HS409" s="96"/>
      <c r="HT409" s="96"/>
      <c r="HU409" s="96"/>
      <c r="HV409" s="96"/>
      <c r="HW409" s="96"/>
      <c r="HX409" s="96"/>
      <c r="HY409" s="96"/>
      <c r="HZ409" s="96"/>
      <c r="IA409" s="96"/>
      <c r="IB409" s="96"/>
      <c r="IC409" s="96"/>
      <c r="ID409" s="96"/>
      <c r="IE409" s="96"/>
      <c r="IF409" s="96"/>
      <c r="IG409" s="96"/>
      <c r="IH409" s="96"/>
      <c r="II409" s="96"/>
      <c r="IJ409" s="96"/>
      <c r="IK409" s="96"/>
      <c r="IL409" s="96"/>
      <c r="IM409" s="96"/>
      <c r="IN409" s="96"/>
      <c r="IO409" s="96"/>
      <c r="IP409" s="96"/>
      <c r="IQ409" s="96"/>
      <c r="IR409" s="96"/>
      <c r="IS409" s="96"/>
      <c r="IT409" s="96"/>
      <c r="IU409" s="96"/>
      <c r="IV409" s="96"/>
      <c r="IW409" s="96"/>
    </row>
    <row r="410" customFormat="false" ht="33.15" hidden="false" customHeight="true" outlineLevel="0" collapsed="false">
      <c r="A410" s="33"/>
      <c r="B410" s="33"/>
      <c r="C410" s="33"/>
      <c r="D410" s="33"/>
      <c r="E410" s="33"/>
      <c r="F410" s="36"/>
      <c r="G410" s="24" t="s">
        <v>64</v>
      </c>
      <c r="H410" s="101" t="str">
        <f aca="false">ROUND(H409*81/1000,2)&amp;" ppb"</f>
        <v>19.11 ppb</v>
      </c>
      <c r="I410" s="41" t="s">
        <v>39</v>
      </c>
      <c r="J410" s="102" t="str">
        <f aca="false">ROUND(J409*81/1000,2)&amp;" ppb"</f>
        <v>1.2 ppb</v>
      </c>
      <c r="K410" s="101" t="str">
        <f aca="false">ROUND(K409*81/1000,2)&amp;" ppb"</f>
        <v>34.45 ppb</v>
      </c>
      <c r="L410" s="41" t="s">
        <v>39</v>
      </c>
      <c r="M410" s="102" t="str">
        <f aca="false">ROUND(M409*81/1000,2)&amp;" ppb"</f>
        <v>16.56 ppb</v>
      </c>
      <c r="N410" s="101" t="str">
        <f aca="false">ROUND(N409*1760/1000,2)&amp;" ppb"</f>
        <v>6.42 ppb</v>
      </c>
      <c r="O410" s="41" t="s">
        <v>39</v>
      </c>
      <c r="P410" s="102" t="str">
        <f aca="false">ROUND(P409*1760/1000,2)&amp;" ppb"</f>
        <v>8.41 ppb</v>
      </c>
      <c r="Q410" s="101" t="str">
        <f aca="false">ROUND(Q409*246/1000,2)&amp;" ppb"</f>
        <v>47.5 ppb</v>
      </c>
      <c r="R410" s="41" t="s">
        <v>39</v>
      </c>
      <c r="S410" s="102" t="str">
        <f aca="false">ROUND(S409*246/1000,2)&amp;" ppb"</f>
        <v>3.94 ppb</v>
      </c>
      <c r="T410" s="101" t="str">
        <f aca="false">ROUND(T409*32300/1000000,2)&amp;" ppm"</f>
        <v>6868.92 ppm</v>
      </c>
      <c r="U410" s="41" t="s">
        <v>39</v>
      </c>
      <c r="V410" s="102" t="str">
        <f aca="false">ROUND(V409*32300/1000000,2)&amp;" ppm"</f>
        <v>352.39 ppm</v>
      </c>
      <c r="W410" s="45"/>
      <c r="X410" s="41"/>
      <c r="Y410" s="46"/>
      <c r="Z410" s="45"/>
      <c r="AA410" s="41"/>
      <c r="AB410" s="46"/>
      <c r="AC410" s="47"/>
      <c r="AD410" s="41"/>
      <c r="AE410" s="48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  <c r="GM410" s="96"/>
      <c r="GN410" s="96"/>
      <c r="GO410" s="96"/>
      <c r="GP410" s="96"/>
      <c r="GQ410" s="96"/>
      <c r="GR410" s="96"/>
      <c r="GS410" s="96"/>
      <c r="GT410" s="96"/>
      <c r="GU410" s="96"/>
      <c r="GV410" s="96"/>
      <c r="GW410" s="96"/>
      <c r="GX410" s="96"/>
      <c r="GY410" s="96"/>
      <c r="GZ410" s="96"/>
      <c r="HA410" s="96"/>
      <c r="HB410" s="96"/>
      <c r="HC410" s="96"/>
      <c r="HD410" s="96"/>
      <c r="HE410" s="96"/>
      <c r="HF410" s="96"/>
      <c r="HG410" s="96"/>
      <c r="HH410" s="96"/>
      <c r="HI410" s="96"/>
      <c r="HJ410" s="96"/>
      <c r="HK410" s="96"/>
      <c r="HL410" s="96"/>
      <c r="HM410" s="96"/>
      <c r="HN410" s="96"/>
      <c r="HO410" s="96"/>
      <c r="HP410" s="96"/>
      <c r="HQ410" s="96"/>
      <c r="HR410" s="96"/>
      <c r="HS410" s="96"/>
      <c r="HT410" s="96"/>
      <c r="HU410" s="96"/>
      <c r="HV410" s="96"/>
      <c r="HW410" s="96"/>
      <c r="HX410" s="96"/>
      <c r="HY410" s="96"/>
      <c r="HZ410" s="96"/>
      <c r="IA410" s="96"/>
      <c r="IB410" s="96"/>
      <c r="IC410" s="96"/>
      <c r="ID410" s="96"/>
      <c r="IE410" s="96"/>
      <c r="IF410" s="96"/>
      <c r="IG410" s="96"/>
      <c r="IH410" s="96"/>
      <c r="II410" s="96"/>
      <c r="IJ410" s="96"/>
      <c r="IK410" s="96"/>
      <c r="IL410" s="96"/>
      <c r="IM410" s="96"/>
      <c r="IN410" s="96"/>
      <c r="IO410" s="96"/>
      <c r="IP410" s="96"/>
      <c r="IQ410" s="96"/>
      <c r="IR410" s="96"/>
      <c r="IS410" s="96"/>
      <c r="IT410" s="96"/>
      <c r="IU410" s="96"/>
      <c r="IV410" s="96"/>
      <c r="IW410" s="96"/>
    </row>
    <row r="411" customFormat="false" ht="34.3" hidden="false" customHeight="true" outlineLevel="0" collapsed="false">
      <c r="A411" s="33"/>
      <c r="B411" s="33"/>
      <c r="C411" s="49"/>
      <c r="D411" s="33"/>
      <c r="E411" s="33"/>
      <c r="F411" s="36"/>
      <c r="G411" s="24" t="s">
        <v>28</v>
      </c>
      <c r="H411" s="50" t="s">
        <v>40</v>
      </c>
      <c r="I411" s="50"/>
      <c r="J411" s="50"/>
      <c r="K411" s="25"/>
      <c r="L411" s="26" t="s">
        <v>41</v>
      </c>
      <c r="M411" s="27"/>
      <c r="N411" s="51"/>
      <c r="O411" s="26" t="s">
        <v>42</v>
      </c>
      <c r="P411" s="52"/>
      <c r="Q411" s="51"/>
      <c r="R411" s="26" t="s">
        <v>43</v>
      </c>
      <c r="S411" s="52"/>
      <c r="T411" s="50" t="s">
        <v>503</v>
      </c>
      <c r="U411" s="50"/>
      <c r="V411" s="50"/>
      <c r="W411" s="28"/>
      <c r="X411" s="26" t="s">
        <v>504</v>
      </c>
      <c r="Y411" s="53"/>
      <c r="Z411" s="28"/>
      <c r="AA411" s="26"/>
      <c r="AB411" s="53"/>
      <c r="AC411" s="25"/>
      <c r="AD411" s="26"/>
      <c r="AE411" s="27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  <c r="GM411" s="96"/>
      <c r="GN411" s="96"/>
      <c r="GO411" s="96"/>
      <c r="GP411" s="96"/>
      <c r="GQ411" s="96"/>
      <c r="GR411" s="96"/>
      <c r="GS411" s="96"/>
      <c r="GT411" s="96"/>
      <c r="GU411" s="96"/>
      <c r="GV411" s="96"/>
      <c r="GW411" s="96"/>
      <c r="GX411" s="96"/>
      <c r="GY411" s="96"/>
      <c r="GZ411" s="96"/>
      <c r="HA411" s="96"/>
      <c r="HB411" s="96"/>
      <c r="HC411" s="96"/>
      <c r="HD411" s="96"/>
      <c r="HE411" s="96"/>
      <c r="HF411" s="96"/>
      <c r="HG411" s="96"/>
      <c r="HH411" s="96"/>
      <c r="HI411" s="96"/>
      <c r="HJ411" s="96"/>
      <c r="HK411" s="96"/>
      <c r="HL411" s="96"/>
      <c r="HM411" s="96"/>
      <c r="HN411" s="96"/>
      <c r="HO411" s="96"/>
      <c r="HP411" s="96"/>
      <c r="HQ411" s="96"/>
      <c r="HR411" s="96"/>
      <c r="HS411" s="96"/>
      <c r="HT411" s="96"/>
      <c r="HU411" s="96"/>
      <c r="HV411" s="96"/>
      <c r="HW411" s="96"/>
      <c r="HX411" s="96"/>
      <c r="HY411" s="96"/>
      <c r="HZ411" s="96"/>
      <c r="IA411" s="96"/>
      <c r="IB411" s="96"/>
      <c r="IC411" s="96"/>
      <c r="ID411" s="96"/>
      <c r="IE411" s="96"/>
      <c r="IF411" s="96"/>
      <c r="IG411" s="96"/>
      <c r="IH411" s="96"/>
      <c r="II411" s="96"/>
      <c r="IJ411" s="96"/>
      <c r="IK411" s="96"/>
      <c r="IL411" s="96"/>
      <c r="IM411" s="96"/>
      <c r="IN411" s="96"/>
      <c r="IO411" s="96"/>
      <c r="IP411" s="96"/>
      <c r="IQ411" s="96"/>
      <c r="IR411" s="96"/>
      <c r="IS411" s="96"/>
      <c r="IT411" s="96"/>
      <c r="IU411" s="96"/>
      <c r="IV411" s="96"/>
      <c r="IW411" s="96"/>
    </row>
    <row r="412" customFormat="false" ht="34.3" hidden="false" customHeight="true" outlineLevel="0" collapsed="false">
      <c r="A412" s="33"/>
      <c r="B412" s="33"/>
      <c r="C412" s="49"/>
      <c r="D412" s="33"/>
      <c r="E412" s="33"/>
      <c r="F412" s="36"/>
      <c r="G412" s="24" t="s">
        <v>60</v>
      </c>
      <c r="H412" s="143" t="s">
        <v>563</v>
      </c>
      <c r="I412" s="120"/>
      <c r="J412" s="142"/>
      <c r="K412" s="40" t="n">
        <v>131.96</v>
      </c>
      <c r="L412" s="100" t="s">
        <v>39</v>
      </c>
      <c r="M412" s="42" t="n">
        <v>76.71</v>
      </c>
      <c r="N412" s="40" t="s">
        <v>564</v>
      </c>
      <c r="O412" s="100"/>
      <c r="P412" s="42"/>
      <c r="Q412" s="40" t="n">
        <v>376.9</v>
      </c>
      <c r="R412" s="100" t="s">
        <v>39</v>
      </c>
      <c r="S412" s="42" t="n">
        <v>34.98</v>
      </c>
      <c r="T412" s="141" t="n">
        <v>13.39</v>
      </c>
      <c r="U412" s="104" t="s">
        <v>39</v>
      </c>
      <c r="V412" s="142" t="n">
        <v>8.236</v>
      </c>
      <c r="W412" s="40"/>
      <c r="X412" s="100"/>
      <c r="Y412" s="42"/>
      <c r="Z412" s="45"/>
      <c r="AA412" s="41"/>
      <c r="AB412" s="46"/>
      <c r="AC412" s="47"/>
      <c r="AD412" s="41"/>
      <c r="AE412" s="48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  <c r="GQ412" s="96"/>
      <c r="GR412" s="96"/>
      <c r="GS412" s="96"/>
      <c r="GT412" s="96"/>
      <c r="GU412" s="96"/>
      <c r="GV412" s="96"/>
      <c r="GW412" s="96"/>
      <c r="GX412" s="96"/>
      <c r="GY412" s="96"/>
      <c r="GZ412" s="96"/>
      <c r="HA412" s="96"/>
      <c r="HB412" s="96"/>
      <c r="HC412" s="96"/>
      <c r="HD412" s="96"/>
      <c r="HE412" s="96"/>
      <c r="HF412" s="96"/>
      <c r="HG412" s="96"/>
      <c r="HH412" s="96"/>
      <c r="HI412" s="96"/>
      <c r="HJ412" s="96"/>
      <c r="HK412" s="96"/>
      <c r="HL412" s="96"/>
      <c r="HM412" s="96"/>
      <c r="HN412" s="96"/>
      <c r="HO412" s="96"/>
      <c r="HP412" s="96"/>
      <c r="HQ412" s="96"/>
      <c r="HR412" s="96"/>
      <c r="HS412" s="96"/>
      <c r="HT412" s="96"/>
      <c r="HU412" s="96"/>
      <c r="HV412" s="96"/>
      <c r="HW412" s="96"/>
      <c r="HX412" s="96"/>
      <c r="HY412" s="96"/>
      <c r="HZ412" s="96"/>
      <c r="IA412" s="96"/>
      <c r="IB412" s="96"/>
      <c r="IC412" s="96"/>
      <c r="ID412" s="96"/>
      <c r="IE412" s="96"/>
      <c r="IF412" s="96"/>
      <c r="IG412" s="96"/>
      <c r="IH412" s="96"/>
      <c r="II412" s="96"/>
      <c r="IJ412" s="96"/>
      <c r="IK412" s="96"/>
      <c r="IL412" s="96"/>
      <c r="IM412" s="96"/>
      <c r="IN412" s="96"/>
      <c r="IO412" s="96"/>
      <c r="IP412" s="96"/>
      <c r="IQ412" s="96"/>
      <c r="IR412" s="96"/>
      <c r="IS412" s="96"/>
      <c r="IT412" s="96"/>
      <c r="IU412" s="96"/>
      <c r="IV412" s="96"/>
      <c r="IW412" s="96"/>
    </row>
    <row r="413" customFormat="false" ht="34.3" hidden="false" customHeight="true" outlineLevel="0" collapsed="false">
      <c r="A413" s="57"/>
      <c r="B413" s="57"/>
      <c r="C413" s="58"/>
      <c r="D413" s="57"/>
      <c r="E413" s="57"/>
      <c r="F413" s="59"/>
      <c r="G413" s="24" t="s">
        <v>64</v>
      </c>
      <c r="H413" s="101" t="str">
        <f aca="false">"&lt;"&amp;ROUND(RIGHT(H412,LEN(H412)-1)*81/1000000,2)&amp;" ppm"</f>
        <v>&lt;0.23 ppm</v>
      </c>
      <c r="I413" s="41"/>
      <c r="J413" s="102"/>
      <c r="K413" s="60"/>
      <c r="L413" s="56"/>
      <c r="M413" s="61"/>
      <c r="N413" s="37"/>
      <c r="O413" s="41"/>
      <c r="P413" s="39"/>
      <c r="Q413" s="101" t="str">
        <f aca="false">ROUND(Q412*246/1000,2)&amp;" ppb"</f>
        <v>92.72 ppb</v>
      </c>
      <c r="R413" s="41" t="s">
        <v>39</v>
      </c>
      <c r="S413" s="102" t="str">
        <f aca="false">ROUND(S412*246/1000,2)&amp;" ppb"</f>
        <v>8.61 ppb</v>
      </c>
      <c r="T413" s="101"/>
      <c r="U413" s="41"/>
      <c r="V413" s="102"/>
      <c r="W413" s="45"/>
      <c r="X413" s="41"/>
      <c r="Y413" s="46"/>
      <c r="Z413" s="45"/>
      <c r="AA413" s="41"/>
      <c r="AB413" s="46"/>
      <c r="AC413" s="47"/>
      <c r="AD413" s="41"/>
      <c r="AE413" s="48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  <c r="GM413" s="96"/>
      <c r="GN413" s="96"/>
      <c r="GO413" s="96"/>
      <c r="GP413" s="96"/>
      <c r="GQ413" s="96"/>
      <c r="GR413" s="96"/>
      <c r="GS413" s="96"/>
      <c r="GT413" s="96"/>
      <c r="GU413" s="96"/>
      <c r="GV413" s="96"/>
      <c r="GW413" s="96"/>
      <c r="GX413" s="96"/>
      <c r="GY413" s="96"/>
      <c r="GZ413" s="96"/>
      <c r="HA413" s="96"/>
      <c r="HB413" s="96"/>
      <c r="HC413" s="96"/>
      <c r="HD413" s="96"/>
      <c r="HE413" s="96"/>
      <c r="HF413" s="96"/>
      <c r="HG413" s="96"/>
      <c r="HH413" s="96"/>
      <c r="HI413" s="96"/>
      <c r="HJ413" s="96"/>
      <c r="HK413" s="96"/>
      <c r="HL413" s="96"/>
      <c r="HM413" s="96"/>
      <c r="HN413" s="96"/>
      <c r="HO413" s="96"/>
      <c r="HP413" s="96"/>
      <c r="HQ413" s="96"/>
      <c r="HR413" s="96"/>
      <c r="HS413" s="96"/>
      <c r="HT413" s="96"/>
      <c r="HU413" s="96"/>
      <c r="HV413" s="96"/>
      <c r="HW413" s="96"/>
      <c r="HX413" s="96"/>
      <c r="HY413" s="96"/>
      <c r="HZ413" s="96"/>
      <c r="IA413" s="96"/>
      <c r="IB413" s="96"/>
      <c r="IC413" s="96"/>
      <c r="ID413" s="96"/>
      <c r="IE413" s="96"/>
      <c r="IF413" s="96"/>
      <c r="IG413" s="96"/>
      <c r="IH413" s="96"/>
      <c r="II413" s="96"/>
      <c r="IJ413" s="96"/>
      <c r="IK413" s="96"/>
      <c r="IL413" s="96"/>
      <c r="IM413" s="96"/>
      <c r="IN413" s="96"/>
      <c r="IO413" s="96"/>
      <c r="IP413" s="96"/>
      <c r="IQ413" s="96"/>
      <c r="IR413" s="96"/>
      <c r="IS413" s="96"/>
      <c r="IT413" s="96"/>
      <c r="IU413" s="96"/>
      <c r="IV413" s="96"/>
      <c r="IW413" s="96"/>
    </row>
    <row r="414" customFormat="false" ht="42.4" hidden="false" customHeight="true" outlineLevel="0" collapsed="false">
      <c r="A414" s="109" t="s">
        <v>565</v>
      </c>
      <c r="B414" s="159" t="s">
        <v>566</v>
      </c>
      <c r="C414" s="110" t="s">
        <v>567</v>
      </c>
      <c r="D414" s="63" t="n">
        <v>6.916</v>
      </c>
      <c r="E414" s="160" t="n">
        <v>240430</v>
      </c>
      <c r="F414" s="65" t="n">
        <v>45412</v>
      </c>
      <c r="G414" s="66" t="s">
        <v>28</v>
      </c>
      <c r="H414" s="25"/>
      <c r="I414" s="26" t="s">
        <v>29</v>
      </c>
      <c r="J414" s="27"/>
      <c r="K414" s="25"/>
      <c r="L414" s="26" t="s">
        <v>30</v>
      </c>
      <c r="M414" s="27"/>
      <c r="N414" s="25"/>
      <c r="O414" s="26" t="s">
        <v>31</v>
      </c>
      <c r="P414" s="27"/>
      <c r="Q414" s="25"/>
      <c r="R414" s="26" t="s">
        <v>32</v>
      </c>
      <c r="S414" s="27"/>
      <c r="T414" s="28"/>
      <c r="U414" s="26" t="s">
        <v>33</v>
      </c>
      <c r="V414" s="27"/>
      <c r="W414" s="25"/>
      <c r="X414" s="26" t="s">
        <v>34</v>
      </c>
      <c r="Y414" s="27"/>
      <c r="Z414" s="25"/>
      <c r="AA414" s="26" t="s">
        <v>35</v>
      </c>
      <c r="AB414" s="27"/>
      <c r="AC414" s="32" t="s">
        <v>36</v>
      </c>
      <c r="AD414" s="32"/>
      <c r="AE414" s="32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  <c r="GM414" s="96"/>
      <c r="GN414" s="96"/>
      <c r="GO414" s="96"/>
      <c r="GP414" s="96"/>
      <c r="GQ414" s="96"/>
      <c r="GR414" s="96"/>
      <c r="GS414" s="96"/>
      <c r="GT414" s="96"/>
      <c r="GU414" s="96"/>
      <c r="GV414" s="96"/>
      <c r="GW414" s="96"/>
      <c r="GX414" s="96"/>
      <c r="GY414" s="96"/>
      <c r="GZ414" s="96"/>
      <c r="HA414" s="96"/>
      <c r="HB414" s="96"/>
      <c r="HC414" s="96"/>
      <c r="HD414" s="96"/>
      <c r="HE414" s="96"/>
      <c r="HF414" s="96"/>
      <c r="HG414" s="96"/>
      <c r="HH414" s="96"/>
      <c r="HI414" s="96"/>
      <c r="HJ414" s="96"/>
      <c r="HK414" s="96"/>
      <c r="HL414" s="96"/>
      <c r="HM414" s="96"/>
      <c r="HN414" s="96"/>
      <c r="HO414" s="96"/>
      <c r="HP414" s="96"/>
      <c r="HQ414" s="96"/>
      <c r="HR414" s="96"/>
      <c r="HS414" s="96"/>
      <c r="HT414" s="96"/>
      <c r="HU414" s="96"/>
      <c r="HV414" s="96"/>
      <c r="HW414" s="96"/>
      <c r="HX414" s="96"/>
      <c r="HY414" s="96"/>
      <c r="HZ414" s="96"/>
      <c r="IA414" s="96"/>
      <c r="IB414" s="96"/>
      <c r="IC414" s="96"/>
      <c r="ID414" s="96"/>
      <c r="IE414" s="96"/>
      <c r="IF414" s="96"/>
      <c r="IG414" s="96"/>
      <c r="IH414" s="96"/>
      <c r="II414" s="96"/>
      <c r="IJ414" s="96"/>
      <c r="IK414" s="96"/>
      <c r="IL414" s="96"/>
      <c r="IM414" s="96"/>
      <c r="IN414" s="96"/>
      <c r="IO414" s="96"/>
      <c r="IP414" s="96"/>
      <c r="IQ414" s="96"/>
      <c r="IR414" s="96"/>
      <c r="IS414" s="96"/>
      <c r="IT414" s="96"/>
      <c r="IU414" s="96"/>
      <c r="IV414" s="96"/>
    </row>
    <row r="415" customFormat="false" ht="39.8" hidden="false" customHeight="true" outlineLevel="0" collapsed="false">
      <c r="A415" s="158" t="s">
        <v>568</v>
      </c>
      <c r="B415" s="67" t="s">
        <v>569</v>
      </c>
      <c r="C415" s="68"/>
      <c r="D415" s="69"/>
      <c r="E415" s="69"/>
      <c r="F415" s="70" t="n">
        <v>45419</v>
      </c>
      <c r="G415" s="66" t="s">
        <v>60</v>
      </c>
      <c r="H415" s="74" t="n">
        <v>4921</v>
      </c>
      <c r="I415" s="75" t="s">
        <v>39</v>
      </c>
      <c r="J415" s="76" t="n">
        <v>106.7</v>
      </c>
      <c r="K415" s="74" t="n">
        <v>7185</v>
      </c>
      <c r="L415" s="75" t="s">
        <v>39</v>
      </c>
      <c r="M415" s="76" t="n">
        <v>500.3</v>
      </c>
      <c r="N415" s="74" t="n">
        <v>227.1</v>
      </c>
      <c r="O415" s="77" t="s">
        <v>39</v>
      </c>
      <c r="P415" s="76" t="n">
        <v>8.953</v>
      </c>
      <c r="Q415" s="74" t="n">
        <v>3240</v>
      </c>
      <c r="R415" s="75" t="s">
        <v>39</v>
      </c>
      <c r="S415" s="76" t="n">
        <v>91.52</v>
      </c>
      <c r="T415" s="74" t="n">
        <v>165230</v>
      </c>
      <c r="U415" s="75" t="s">
        <v>39</v>
      </c>
      <c r="V415" s="76" t="n">
        <v>8478</v>
      </c>
      <c r="W415" s="74" t="n">
        <v>50.49</v>
      </c>
      <c r="X415" s="77" t="s">
        <v>39</v>
      </c>
      <c r="Y415" s="76" t="n">
        <v>12.19</v>
      </c>
      <c r="Z415" s="74" t="n">
        <v>9.998</v>
      </c>
      <c r="AA415" s="77" t="s">
        <v>39</v>
      </c>
      <c r="AB415" s="76" t="n">
        <v>12.33</v>
      </c>
      <c r="AC415" s="79"/>
      <c r="AD415" s="79"/>
      <c r="AE415" s="79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  <c r="GM415" s="96"/>
      <c r="GN415" s="96"/>
      <c r="GO415" s="96"/>
      <c r="GP415" s="96"/>
      <c r="GQ415" s="96"/>
      <c r="GR415" s="96"/>
      <c r="GS415" s="96"/>
      <c r="GT415" s="96"/>
      <c r="GU415" s="96"/>
      <c r="GV415" s="96"/>
      <c r="GW415" s="96"/>
      <c r="GX415" s="96"/>
      <c r="GY415" s="96"/>
      <c r="GZ415" s="96"/>
      <c r="HA415" s="96"/>
      <c r="HB415" s="96"/>
      <c r="HC415" s="96"/>
      <c r="HD415" s="96"/>
      <c r="HE415" s="96"/>
      <c r="HF415" s="96"/>
      <c r="HG415" s="96"/>
      <c r="HH415" s="96"/>
      <c r="HI415" s="96"/>
      <c r="HJ415" s="96"/>
      <c r="HK415" s="96"/>
      <c r="HL415" s="96"/>
      <c r="HM415" s="96"/>
      <c r="HN415" s="96"/>
      <c r="HO415" s="96"/>
      <c r="HP415" s="96"/>
      <c r="HQ415" s="96"/>
      <c r="HR415" s="96"/>
      <c r="HS415" s="96"/>
      <c r="HT415" s="96"/>
      <c r="HU415" s="96"/>
      <c r="HV415" s="96"/>
      <c r="HW415" s="96"/>
      <c r="HX415" s="96"/>
      <c r="HY415" s="96"/>
      <c r="HZ415" s="96"/>
      <c r="IA415" s="96"/>
      <c r="IB415" s="96"/>
      <c r="IC415" s="96"/>
      <c r="ID415" s="96"/>
      <c r="IE415" s="96"/>
      <c r="IF415" s="96"/>
      <c r="IG415" s="96"/>
      <c r="IH415" s="96"/>
      <c r="II415" s="96"/>
      <c r="IJ415" s="96"/>
      <c r="IK415" s="96"/>
      <c r="IL415" s="96"/>
      <c r="IM415" s="96"/>
      <c r="IN415" s="96"/>
      <c r="IO415" s="96"/>
      <c r="IP415" s="96"/>
      <c r="IQ415" s="96"/>
      <c r="IR415" s="96"/>
      <c r="IS415" s="96"/>
      <c r="IT415" s="96"/>
      <c r="IU415" s="96"/>
      <c r="IV415" s="96"/>
    </row>
    <row r="416" customFormat="false" ht="38.1" hidden="false" customHeight="true" outlineLevel="0" collapsed="false">
      <c r="A416" s="67"/>
      <c r="B416" s="67"/>
      <c r="C416" s="67"/>
      <c r="D416" s="67"/>
      <c r="E416" s="67"/>
      <c r="F416" s="70"/>
      <c r="G416" s="66" t="s">
        <v>64</v>
      </c>
      <c r="H416" s="111" t="str">
        <f aca="false">ROUND(H415*81/1000,2)&amp;" ppb"</f>
        <v>398.6 ppb</v>
      </c>
      <c r="I416" s="75" t="s">
        <v>39</v>
      </c>
      <c r="J416" s="112" t="str">
        <f aca="false">ROUND(J415*81/1000,2)&amp;" ppb"</f>
        <v>8.64 ppb</v>
      </c>
      <c r="K416" s="111" t="str">
        <f aca="false">ROUND(K415*81/1000,2)&amp;" ppb"</f>
        <v>581.99 ppb</v>
      </c>
      <c r="L416" s="75" t="s">
        <v>39</v>
      </c>
      <c r="M416" s="112" t="str">
        <f aca="false">ROUND(M415*81/1000,2)&amp;" ppb"</f>
        <v>40.52 ppb</v>
      </c>
      <c r="N416" s="111" t="str">
        <f aca="false">ROUND(N415*1760/1000,2)&amp;" ppb"</f>
        <v>399.7 ppb</v>
      </c>
      <c r="O416" s="75" t="s">
        <v>39</v>
      </c>
      <c r="P416" s="112" t="str">
        <f aca="false">ROUND(P415*1760/1000,2)&amp;" ppb"</f>
        <v>15.76 ppb</v>
      </c>
      <c r="Q416" s="111" t="str">
        <f aca="false">ROUND(Q415*246/1000,2)&amp;" ppb"</f>
        <v>797.04 ppb</v>
      </c>
      <c r="R416" s="75" t="s">
        <v>39</v>
      </c>
      <c r="S416" s="112" t="str">
        <f aca="false">ROUND(S415*246/1000,2)&amp;" ppb"</f>
        <v>22.51 ppb</v>
      </c>
      <c r="T416" s="111" t="str">
        <f aca="false">ROUND(T415*32300/1000000,2)&amp;" ppm"</f>
        <v>5336.93 ppm</v>
      </c>
      <c r="U416" s="75" t="s">
        <v>39</v>
      </c>
      <c r="V416" s="112" t="str">
        <f aca="false">ROUND(V415*32300/1000000,2)&amp;" ppm"</f>
        <v>273.84 ppm</v>
      </c>
      <c r="W416" s="81"/>
      <c r="X416" s="75"/>
      <c r="Y416" s="82"/>
      <c r="Z416" s="81"/>
      <c r="AA416" s="75"/>
      <c r="AB416" s="82"/>
      <c r="AC416" s="83"/>
      <c r="AD416" s="75"/>
      <c r="AE416" s="84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  <c r="GM416" s="96"/>
      <c r="GN416" s="96"/>
      <c r="GO416" s="96"/>
      <c r="GP416" s="96"/>
      <c r="GQ416" s="96"/>
      <c r="GR416" s="96"/>
      <c r="GS416" s="96"/>
      <c r="GT416" s="96"/>
      <c r="GU416" s="96"/>
      <c r="GV416" s="96"/>
      <c r="GW416" s="96"/>
      <c r="GX416" s="96"/>
      <c r="GY416" s="96"/>
      <c r="GZ416" s="96"/>
      <c r="HA416" s="96"/>
      <c r="HB416" s="96"/>
      <c r="HC416" s="96"/>
      <c r="HD416" s="96"/>
      <c r="HE416" s="96"/>
      <c r="HF416" s="96"/>
      <c r="HG416" s="96"/>
      <c r="HH416" s="96"/>
      <c r="HI416" s="96"/>
      <c r="HJ416" s="96"/>
      <c r="HK416" s="96"/>
      <c r="HL416" s="96"/>
      <c r="HM416" s="96"/>
      <c r="HN416" s="96"/>
      <c r="HO416" s="96"/>
      <c r="HP416" s="96"/>
      <c r="HQ416" s="96"/>
      <c r="HR416" s="96"/>
      <c r="HS416" s="96"/>
      <c r="HT416" s="96"/>
      <c r="HU416" s="96"/>
      <c r="HV416" s="96"/>
      <c r="HW416" s="96"/>
      <c r="HX416" s="96"/>
      <c r="HY416" s="96"/>
      <c r="HZ416" s="96"/>
      <c r="IA416" s="96"/>
      <c r="IB416" s="96"/>
      <c r="IC416" s="96"/>
      <c r="ID416" s="96"/>
      <c r="IE416" s="96"/>
      <c r="IF416" s="96"/>
      <c r="IG416" s="96"/>
      <c r="IH416" s="96"/>
      <c r="II416" s="96"/>
      <c r="IJ416" s="96"/>
      <c r="IK416" s="96"/>
      <c r="IL416" s="96"/>
      <c r="IM416" s="96"/>
      <c r="IN416" s="96"/>
      <c r="IO416" s="96"/>
      <c r="IP416" s="96"/>
      <c r="IQ416" s="96"/>
      <c r="IR416" s="96"/>
      <c r="IS416" s="96"/>
      <c r="IT416" s="96"/>
      <c r="IU416" s="96"/>
      <c r="IV416" s="96"/>
    </row>
    <row r="417" customFormat="false" ht="34.3" hidden="false" customHeight="true" outlineLevel="0" collapsed="false">
      <c r="A417" s="67"/>
      <c r="B417" s="67"/>
      <c r="C417" s="85"/>
      <c r="D417" s="67"/>
      <c r="E417" s="67"/>
      <c r="F417" s="70"/>
      <c r="G417" s="66" t="s">
        <v>28</v>
      </c>
      <c r="H417" s="50" t="s">
        <v>500</v>
      </c>
      <c r="I417" s="50"/>
      <c r="J417" s="50"/>
      <c r="K417" s="25"/>
      <c r="L417" s="26" t="s">
        <v>501</v>
      </c>
      <c r="M417" s="27"/>
      <c r="N417" s="51"/>
      <c r="O417" s="26" t="s">
        <v>42</v>
      </c>
      <c r="P417" s="52"/>
      <c r="Q417" s="51"/>
      <c r="R417" s="26" t="s">
        <v>502</v>
      </c>
      <c r="S417" s="52"/>
      <c r="T417" s="50"/>
      <c r="U417" s="50"/>
      <c r="V417" s="50"/>
      <c r="W417" s="28"/>
      <c r="X417" s="26"/>
      <c r="Y417" s="53"/>
      <c r="Z417" s="28"/>
      <c r="AA417" s="26"/>
      <c r="AB417" s="53"/>
      <c r="AC417" s="25"/>
      <c r="AD417" s="26"/>
      <c r="AE417" s="27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  <c r="GM417" s="96"/>
      <c r="GN417" s="96"/>
      <c r="GO417" s="96"/>
      <c r="GP417" s="96"/>
      <c r="GQ417" s="96"/>
      <c r="GR417" s="96"/>
      <c r="GS417" s="96"/>
      <c r="GT417" s="96"/>
      <c r="GU417" s="96"/>
      <c r="GV417" s="96"/>
      <c r="GW417" s="96"/>
      <c r="GX417" s="96"/>
      <c r="GY417" s="96"/>
      <c r="GZ417" s="96"/>
      <c r="HA417" s="96"/>
      <c r="HB417" s="96"/>
      <c r="HC417" s="96"/>
      <c r="HD417" s="96"/>
      <c r="HE417" s="96"/>
      <c r="HF417" s="96"/>
      <c r="HG417" s="96"/>
      <c r="HH417" s="96"/>
      <c r="HI417" s="96"/>
      <c r="HJ417" s="96"/>
      <c r="HK417" s="96"/>
      <c r="HL417" s="96"/>
      <c r="HM417" s="96"/>
      <c r="HN417" s="96"/>
      <c r="HO417" s="96"/>
      <c r="HP417" s="96"/>
      <c r="HQ417" s="96"/>
      <c r="HR417" s="96"/>
      <c r="HS417" s="96"/>
      <c r="HT417" s="96"/>
      <c r="HU417" s="96"/>
      <c r="HV417" s="96"/>
      <c r="HW417" s="96"/>
      <c r="HX417" s="96"/>
      <c r="HY417" s="96"/>
      <c r="HZ417" s="96"/>
      <c r="IA417" s="96"/>
      <c r="IB417" s="96"/>
      <c r="IC417" s="96"/>
      <c r="ID417" s="96"/>
      <c r="IE417" s="96"/>
      <c r="IF417" s="96"/>
      <c r="IG417" s="96"/>
      <c r="IH417" s="96"/>
      <c r="II417" s="96"/>
      <c r="IJ417" s="96"/>
      <c r="IK417" s="96"/>
      <c r="IL417" s="96"/>
      <c r="IM417" s="96"/>
      <c r="IN417" s="96"/>
      <c r="IO417" s="96"/>
      <c r="IP417" s="96"/>
      <c r="IQ417" s="96"/>
      <c r="IR417" s="96"/>
      <c r="IS417" s="96"/>
      <c r="IT417" s="96"/>
      <c r="IU417" s="96"/>
      <c r="IV417" s="96"/>
    </row>
    <row r="418" customFormat="false" ht="34.3" hidden="false" customHeight="true" outlineLevel="0" collapsed="false">
      <c r="A418" s="67"/>
      <c r="B418" s="67"/>
      <c r="C418" s="85"/>
      <c r="D418" s="67"/>
      <c r="E418" s="67"/>
      <c r="F418" s="70"/>
      <c r="G418" s="66" t="s">
        <v>60</v>
      </c>
      <c r="H418" s="148" t="s">
        <v>570</v>
      </c>
      <c r="I418" s="118"/>
      <c r="J418" s="116"/>
      <c r="K418" s="74" t="n">
        <v>69.549</v>
      </c>
      <c r="L418" s="77" t="s">
        <v>39</v>
      </c>
      <c r="M418" s="76" t="n">
        <v>82.63</v>
      </c>
      <c r="N418" s="86" t="s">
        <v>571</v>
      </c>
      <c r="O418" s="77"/>
      <c r="P418" s="76"/>
      <c r="Q418" s="74" t="n">
        <v>3043</v>
      </c>
      <c r="R418" s="77" t="s">
        <v>39</v>
      </c>
      <c r="S418" s="76" t="n">
        <v>95.7</v>
      </c>
      <c r="T418" s="138"/>
      <c r="U418" s="161"/>
      <c r="V418" s="116"/>
      <c r="W418" s="74"/>
      <c r="X418" s="77"/>
      <c r="Y418" s="76"/>
      <c r="Z418" s="81"/>
      <c r="AA418" s="75"/>
      <c r="AB418" s="82"/>
      <c r="AC418" s="83"/>
      <c r="AD418" s="75"/>
      <c r="AE418" s="84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  <c r="GM418" s="96"/>
      <c r="GN418" s="96"/>
      <c r="GO418" s="96"/>
      <c r="GP418" s="96"/>
      <c r="GQ418" s="96"/>
      <c r="GR418" s="96"/>
      <c r="GS418" s="96"/>
      <c r="GT418" s="96"/>
      <c r="GU418" s="96"/>
      <c r="GV418" s="96"/>
      <c r="GW418" s="96"/>
      <c r="GX418" s="96"/>
      <c r="GY418" s="96"/>
      <c r="GZ418" s="96"/>
      <c r="HA418" s="96"/>
      <c r="HB418" s="96"/>
      <c r="HC418" s="96"/>
      <c r="HD418" s="96"/>
      <c r="HE418" s="96"/>
      <c r="HF418" s="96"/>
      <c r="HG418" s="96"/>
      <c r="HH418" s="96"/>
      <c r="HI418" s="96"/>
      <c r="HJ418" s="96"/>
      <c r="HK418" s="96"/>
      <c r="HL418" s="96"/>
      <c r="HM418" s="96"/>
      <c r="HN418" s="96"/>
      <c r="HO418" s="96"/>
      <c r="HP418" s="96"/>
      <c r="HQ418" s="96"/>
      <c r="HR418" s="96"/>
      <c r="HS418" s="96"/>
      <c r="HT418" s="96"/>
      <c r="HU418" s="96"/>
      <c r="HV418" s="96"/>
      <c r="HW418" s="96"/>
      <c r="HX418" s="96"/>
      <c r="HY418" s="96"/>
      <c r="HZ418" s="96"/>
      <c r="IA418" s="96"/>
      <c r="IB418" s="96"/>
      <c r="IC418" s="96"/>
      <c r="ID418" s="96"/>
      <c r="IE418" s="96"/>
      <c r="IF418" s="96"/>
      <c r="IG418" s="96"/>
      <c r="IH418" s="96"/>
      <c r="II418" s="96"/>
      <c r="IJ418" s="96"/>
      <c r="IK418" s="96"/>
      <c r="IL418" s="96"/>
      <c r="IM418" s="96"/>
      <c r="IN418" s="96"/>
      <c r="IO418" s="96"/>
      <c r="IP418" s="96"/>
      <c r="IQ418" s="96"/>
      <c r="IR418" s="96"/>
      <c r="IS418" s="96"/>
      <c r="IT418" s="96"/>
      <c r="IU418" s="96"/>
      <c r="IV418" s="96"/>
    </row>
    <row r="419" customFormat="false" ht="34.3" hidden="false" customHeight="true" outlineLevel="0" collapsed="false">
      <c r="A419" s="87"/>
      <c r="B419" s="87"/>
      <c r="C419" s="88"/>
      <c r="D419" s="87"/>
      <c r="E419" s="87"/>
      <c r="F419" s="89"/>
      <c r="G419" s="66" t="s">
        <v>64</v>
      </c>
      <c r="H419" s="111" t="str">
        <f aca="false">"&lt;"&amp;ROUND(RIGHT(H418,LEN(H418)-1)*81/1000,2)&amp;" ppb"</f>
        <v>&lt;341.82 ppb</v>
      </c>
      <c r="I419" s="75"/>
      <c r="J419" s="112"/>
      <c r="K419" s="90"/>
      <c r="L419" s="77"/>
      <c r="M419" s="91"/>
      <c r="N419" s="71"/>
      <c r="O419" s="75"/>
      <c r="P419" s="73"/>
      <c r="Q419" s="111" t="str">
        <f aca="false">ROUND(Q418*246/1000,2)&amp;" ppb"</f>
        <v>748.58 ppb</v>
      </c>
      <c r="R419" s="75" t="s">
        <v>39</v>
      </c>
      <c r="S419" s="112" t="str">
        <f aca="false">ROUND(S418*246/1000,2)&amp;" ppb"</f>
        <v>23.54 ppb</v>
      </c>
      <c r="T419" s="111"/>
      <c r="U419" s="75"/>
      <c r="V419" s="112"/>
      <c r="W419" s="81"/>
      <c r="X419" s="75"/>
      <c r="Y419" s="82"/>
      <c r="Z419" s="81"/>
      <c r="AA419" s="75"/>
      <c r="AB419" s="82"/>
      <c r="AC419" s="83"/>
      <c r="AD419" s="75"/>
      <c r="AE419" s="84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  <c r="GM419" s="96"/>
      <c r="GN419" s="96"/>
      <c r="GO419" s="96"/>
      <c r="GP419" s="96"/>
      <c r="GQ419" s="96"/>
      <c r="GR419" s="96"/>
      <c r="GS419" s="96"/>
      <c r="GT419" s="96"/>
      <c r="GU419" s="96"/>
      <c r="GV419" s="96"/>
      <c r="GW419" s="96"/>
      <c r="GX419" s="96"/>
      <c r="GY419" s="96"/>
      <c r="GZ419" s="96"/>
      <c r="HA419" s="96"/>
      <c r="HB419" s="96"/>
      <c r="HC419" s="96"/>
      <c r="HD419" s="96"/>
      <c r="HE419" s="96"/>
      <c r="HF419" s="96"/>
      <c r="HG419" s="96"/>
      <c r="HH419" s="96"/>
      <c r="HI419" s="96"/>
      <c r="HJ419" s="96"/>
      <c r="HK419" s="96"/>
      <c r="HL419" s="96"/>
      <c r="HM419" s="96"/>
      <c r="HN419" s="96"/>
      <c r="HO419" s="96"/>
      <c r="HP419" s="96"/>
      <c r="HQ419" s="96"/>
      <c r="HR419" s="96"/>
      <c r="HS419" s="96"/>
      <c r="HT419" s="96"/>
      <c r="HU419" s="96"/>
      <c r="HV419" s="96"/>
      <c r="HW419" s="96"/>
      <c r="HX419" s="96"/>
      <c r="HY419" s="96"/>
      <c r="HZ419" s="96"/>
      <c r="IA419" s="96"/>
      <c r="IB419" s="96"/>
      <c r="IC419" s="96"/>
      <c r="ID419" s="96"/>
      <c r="IE419" s="96"/>
      <c r="IF419" s="96"/>
      <c r="IG419" s="96"/>
      <c r="IH419" s="96"/>
      <c r="II419" s="96"/>
      <c r="IJ419" s="96"/>
      <c r="IK419" s="96"/>
      <c r="IL419" s="96"/>
      <c r="IM419" s="96"/>
      <c r="IN419" s="96"/>
      <c r="IO419" s="96"/>
      <c r="IP419" s="96"/>
      <c r="IQ419" s="96"/>
      <c r="IR419" s="96"/>
      <c r="IS419" s="96"/>
      <c r="IT419" s="96"/>
      <c r="IU419" s="96"/>
      <c r="IV419" s="96"/>
    </row>
    <row r="420" customFormat="false" ht="42.4" hidden="false" customHeight="true" outlineLevel="0" collapsed="false">
      <c r="A420" s="97" t="s">
        <v>572</v>
      </c>
      <c r="B420" s="21"/>
      <c r="C420" s="98" t="s">
        <v>573</v>
      </c>
      <c r="D420" s="22" t="n">
        <v>2.937</v>
      </c>
      <c r="E420" s="124" t="n">
        <v>240507</v>
      </c>
      <c r="F420" s="23" t="n">
        <v>45419</v>
      </c>
      <c r="G420" s="24" t="s">
        <v>28</v>
      </c>
      <c r="H420" s="25"/>
      <c r="I420" s="26" t="s">
        <v>29</v>
      </c>
      <c r="J420" s="27"/>
      <c r="K420" s="25"/>
      <c r="L420" s="26" t="s">
        <v>30</v>
      </c>
      <c r="M420" s="27"/>
      <c r="N420" s="25"/>
      <c r="O420" s="26" t="s">
        <v>31</v>
      </c>
      <c r="P420" s="27"/>
      <c r="Q420" s="25"/>
      <c r="R420" s="26" t="s">
        <v>32</v>
      </c>
      <c r="S420" s="27"/>
      <c r="T420" s="28"/>
      <c r="U420" s="26" t="s">
        <v>33</v>
      </c>
      <c r="V420" s="27"/>
      <c r="W420" s="25"/>
      <c r="X420" s="26" t="s">
        <v>34</v>
      </c>
      <c r="Y420" s="27"/>
      <c r="Z420" s="25"/>
      <c r="AA420" s="26" t="s">
        <v>35</v>
      </c>
      <c r="AB420" s="27"/>
      <c r="AC420" s="32" t="s">
        <v>36</v>
      </c>
      <c r="AD420" s="32"/>
      <c r="AE420" s="32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  <c r="GM420" s="96"/>
      <c r="GN420" s="96"/>
      <c r="GO420" s="96"/>
      <c r="GP420" s="96"/>
      <c r="GQ420" s="96"/>
      <c r="GR420" s="96"/>
      <c r="GS420" s="96"/>
      <c r="GT420" s="96"/>
      <c r="GU420" s="96"/>
      <c r="GV420" s="96"/>
      <c r="GW420" s="96"/>
      <c r="GX420" s="96"/>
      <c r="GY420" s="96"/>
      <c r="GZ420" s="96"/>
      <c r="HA420" s="96"/>
      <c r="HB420" s="96"/>
      <c r="HC420" s="96"/>
      <c r="HD420" s="96"/>
      <c r="HE420" s="96"/>
      <c r="HF420" s="96"/>
      <c r="HG420" s="96"/>
      <c r="HH420" s="96"/>
      <c r="HI420" s="96"/>
      <c r="HJ420" s="96"/>
      <c r="HK420" s="96"/>
      <c r="HL420" s="96"/>
      <c r="HM420" s="96"/>
      <c r="HN420" s="96"/>
      <c r="HO420" s="96"/>
      <c r="HP420" s="96"/>
      <c r="HQ420" s="96"/>
      <c r="HR420" s="96"/>
      <c r="HS420" s="96"/>
      <c r="HT420" s="96"/>
      <c r="HU420" s="96"/>
      <c r="HV420" s="96"/>
      <c r="HW420" s="96"/>
      <c r="HX420" s="96"/>
      <c r="HY420" s="96"/>
      <c r="HZ420" s="96"/>
      <c r="IA420" s="96"/>
      <c r="IB420" s="96"/>
      <c r="IC420" s="96"/>
      <c r="ID420" s="96"/>
      <c r="IE420" s="96"/>
      <c r="IF420" s="96"/>
      <c r="IG420" s="96"/>
      <c r="IH420" s="96"/>
      <c r="II420" s="96"/>
      <c r="IJ420" s="96"/>
      <c r="IK420" s="96"/>
      <c r="IL420" s="96"/>
      <c r="IM420" s="96"/>
      <c r="IN420" s="96"/>
      <c r="IO420" s="96"/>
      <c r="IP420" s="96"/>
      <c r="IQ420" s="96"/>
      <c r="IR420" s="96"/>
      <c r="IS420" s="96"/>
      <c r="IT420" s="96"/>
      <c r="IU420" s="96"/>
      <c r="IV420" s="96"/>
      <c r="IW420" s="96"/>
    </row>
    <row r="421" customFormat="false" ht="39.8" hidden="false" customHeight="true" outlineLevel="0" collapsed="false">
      <c r="A421" s="33" t="s">
        <v>574</v>
      </c>
      <c r="B421" s="33"/>
      <c r="C421" s="34"/>
      <c r="D421" s="35"/>
      <c r="E421" s="35"/>
      <c r="F421" s="36" t="n">
        <v>45422</v>
      </c>
      <c r="G421" s="24" t="s">
        <v>60</v>
      </c>
      <c r="H421" s="40" t="n">
        <v>35.49</v>
      </c>
      <c r="I421" s="41" t="s">
        <v>39</v>
      </c>
      <c r="J421" s="42" t="n">
        <v>10.56</v>
      </c>
      <c r="K421" s="40" t="s">
        <v>575</v>
      </c>
      <c r="L421" s="41"/>
      <c r="M421" s="42"/>
      <c r="N421" s="40" t="n">
        <v>2.775</v>
      </c>
      <c r="O421" s="100" t="s">
        <v>39</v>
      </c>
      <c r="P421" s="42" t="n">
        <v>4.665</v>
      </c>
      <c r="Q421" s="40" t="n">
        <v>9.387</v>
      </c>
      <c r="R421" s="41" t="s">
        <v>39</v>
      </c>
      <c r="S421" s="42" t="n">
        <v>9.991</v>
      </c>
      <c r="T421" s="40" t="n">
        <v>124600</v>
      </c>
      <c r="U421" s="41" t="s">
        <v>39</v>
      </c>
      <c r="V421" s="42" t="n">
        <v>6449</v>
      </c>
      <c r="W421" s="40" t="n">
        <v>47.11</v>
      </c>
      <c r="X421" s="100" t="s">
        <v>39</v>
      </c>
      <c r="Y421" s="42" t="n">
        <v>12.04</v>
      </c>
      <c r="Z421" s="55" t="n">
        <v>8.286</v>
      </c>
      <c r="AA421" s="56" t="s">
        <v>39</v>
      </c>
      <c r="AB421" s="42" t="n">
        <v>14</v>
      </c>
      <c r="AC421" s="43"/>
      <c r="AD421" s="43"/>
      <c r="AE421" s="43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  <c r="GM421" s="96"/>
      <c r="GN421" s="96"/>
      <c r="GO421" s="96"/>
      <c r="GP421" s="96"/>
      <c r="GQ421" s="96"/>
      <c r="GR421" s="96"/>
      <c r="GS421" s="96"/>
      <c r="GT421" s="96"/>
      <c r="GU421" s="96"/>
      <c r="GV421" s="96"/>
      <c r="GW421" s="96"/>
      <c r="GX421" s="96"/>
      <c r="GY421" s="96"/>
      <c r="GZ421" s="96"/>
      <c r="HA421" s="96"/>
      <c r="HB421" s="96"/>
      <c r="HC421" s="96"/>
      <c r="HD421" s="96"/>
      <c r="HE421" s="96"/>
      <c r="HF421" s="96"/>
      <c r="HG421" s="96"/>
      <c r="HH421" s="96"/>
      <c r="HI421" s="96"/>
      <c r="HJ421" s="96"/>
      <c r="HK421" s="96"/>
      <c r="HL421" s="96"/>
      <c r="HM421" s="96"/>
      <c r="HN421" s="96"/>
      <c r="HO421" s="96"/>
      <c r="HP421" s="96"/>
      <c r="HQ421" s="96"/>
      <c r="HR421" s="96"/>
      <c r="HS421" s="96"/>
      <c r="HT421" s="96"/>
      <c r="HU421" s="96"/>
      <c r="HV421" s="96"/>
      <c r="HW421" s="96"/>
      <c r="HX421" s="96"/>
      <c r="HY421" s="96"/>
      <c r="HZ421" s="96"/>
      <c r="IA421" s="96"/>
      <c r="IB421" s="96"/>
      <c r="IC421" s="96"/>
      <c r="ID421" s="96"/>
      <c r="IE421" s="96"/>
      <c r="IF421" s="96"/>
      <c r="IG421" s="96"/>
      <c r="IH421" s="96"/>
      <c r="II421" s="96"/>
      <c r="IJ421" s="96"/>
      <c r="IK421" s="96"/>
      <c r="IL421" s="96"/>
      <c r="IM421" s="96"/>
      <c r="IN421" s="96"/>
      <c r="IO421" s="96"/>
      <c r="IP421" s="96"/>
      <c r="IQ421" s="96"/>
      <c r="IR421" s="96"/>
      <c r="IS421" s="96"/>
      <c r="IT421" s="96"/>
      <c r="IU421" s="96"/>
      <c r="IV421" s="96"/>
      <c r="IW421" s="96"/>
    </row>
    <row r="422" customFormat="false" ht="33.15" hidden="false" customHeight="true" outlineLevel="0" collapsed="false">
      <c r="A422" s="33"/>
      <c r="B422" s="33"/>
      <c r="C422" s="33"/>
      <c r="D422" s="33"/>
      <c r="E422" s="33"/>
      <c r="F422" s="36"/>
      <c r="G422" s="24" t="s">
        <v>64</v>
      </c>
      <c r="H422" s="101" t="str">
        <f aca="false">ROUND(H421*81/1000,2)&amp;" ppb"</f>
        <v>2.87 ppb</v>
      </c>
      <c r="I422" s="41" t="s">
        <v>39</v>
      </c>
      <c r="J422" s="102" t="str">
        <f aca="false">ROUND(J421*81/1000,2)&amp;" ppb"</f>
        <v>0.86 ppb</v>
      </c>
      <c r="K422" s="101" t="str">
        <f aca="false">"&lt;"&amp;ROUND(RIGHT(K421,LEN(K421)-1)*81/1000,2)&amp;" ppb"</f>
        <v>&lt;22.14 ppb</v>
      </c>
      <c r="L422" s="41"/>
      <c r="M422" s="102"/>
      <c r="N422" s="101" t="str">
        <f aca="false">ROUND(N421*1760/1000,2)&amp;" ppb"</f>
        <v>4.88 ppb</v>
      </c>
      <c r="O422" s="41" t="s">
        <v>39</v>
      </c>
      <c r="P422" s="102" t="str">
        <f aca="false">ROUND(P421*1760/1000,2)&amp;" ppb"</f>
        <v>8.21 ppb</v>
      </c>
      <c r="Q422" s="101" t="str">
        <f aca="false">ROUND(Q421*246/1000,2)&amp;" ppb"</f>
        <v>2.31 ppb</v>
      </c>
      <c r="R422" s="41" t="s">
        <v>39</v>
      </c>
      <c r="S422" s="102" t="str">
        <f aca="false">ROUND(S421*246/1000,2)&amp;" ppb"</f>
        <v>2.46 ppb</v>
      </c>
      <c r="T422" s="101" t="str">
        <f aca="false">ROUND(T421*32300/1000000,2)&amp;" ppm"</f>
        <v>4024.58 ppm</v>
      </c>
      <c r="U422" s="41" t="s">
        <v>39</v>
      </c>
      <c r="V422" s="102" t="str">
        <f aca="false">ROUND(V421*32300/1000000,2)&amp;" ppm"</f>
        <v>208.3 ppm</v>
      </c>
      <c r="W422" s="45"/>
      <c r="X422" s="41"/>
      <c r="Y422" s="46"/>
      <c r="Z422" s="45"/>
      <c r="AA422" s="41"/>
      <c r="AB422" s="46"/>
      <c r="AC422" s="47"/>
      <c r="AD422" s="41"/>
      <c r="AE422" s="48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  <c r="GM422" s="96"/>
      <c r="GN422" s="96"/>
      <c r="GO422" s="96"/>
      <c r="GP422" s="96"/>
      <c r="GQ422" s="96"/>
      <c r="GR422" s="96"/>
      <c r="GS422" s="96"/>
      <c r="GT422" s="96"/>
      <c r="GU422" s="96"/>
      <c r="GV422" s="96"/>
      <c r="GW422" s="96"/>
      <c r="GX422" s="96"/>
      <c r="GY422" s="96"/>
      <c r="GZ422" s="96"/>
      <c r="HA422" s="96"/>
      <c r="HB422" s="96"/>
      <c r="HC422" s="96"/>
      <c r="HD422" s="96"/>
      <c r="HE422" s="96"/>
      <c r="HF422" s="96"/>
      <c r="HG422" s="96"/>
      <c r="HH422" s="96"/>
      <c r="HI422" s="96"/>
      <c r="HJ422" s="96"/>
      <c r="HK422" s="96"/>
      <c r="HL422" s="96"/>
      <c r="HM422" s="96"/>
      <c r="HN422" s="96"/>
      <c r="HO422" s="96"/>
      <c r="HP422" s="96"/>
      <c r="HQ422" s="96"/>
      <c r="HR422" s="96"/>
      <c r="HS422" s="96"/>
      <c r="HT422" s="96"/>
      <c r="HU422" s="96"/>
      <c r="HV422" s="96"/>
      <c r="HW422" s="96"/>
      <c r="HX422" s="96"/>
      <c r="HY422" s="96"/>
      <c r="HZ422" s="96"/>
      <c r="IA422" s="96"/>
      <c r="IB422" s="96"/>
      <c r="IC422" s="96"/>
      <c r="ID422" s="96"/>
      <c r="IE422" s="96"/>
      <c r="IF422" s="96"/>
      <c r="IG422" s="96"/>
      <c r="IH422" s="96"/>
      <c r="II422" s="96"/>
      <c r="IJ422" s="96"/>
      <c r="IK422" s="96"/>
      <c r="IL422" s="96"/>
      <c r="IM422" s="96"/>
      <c r="IN422" s="96"/>
      <c r="IO422" s="96"/>
      <c r="IP422" s="96"/>
      <c r="IQ422" s="96"/>
      <c r="IR422" s="96"/>
      <c r="IS422" s="96"/>
      <c r="IT422" s="96"/>
      <c r="IU422" s="96"/>
      <c r="IV422" s="96"/>
      <c r="IW422" s="96"/>
    </row>
    <row r="423" customFormat="false" ht="34.3" hidden="false" customHeight="true" outlineLevel="0" collapsed="false">
      <c r="A423" s="33"/>
      <c r="B423" s="33"/>
      <c r="C423" s="49"/>
      <c r="D423" s="33"/>
      <c r="E423" s="33"/>
      <c r="F423" s="36"/>
      <c r="G423" s="24" t="s">
        <v>28</v>
      </c>
      <c r="H423" s="50" t="s">
        <v>40</v>
      </c>
      <c r="I423" s="50"/>
      <c r="J423" s="50"/>
      <c r="K423" s="25"/>
      <c r="L423" s="26" t="s">
        <v>41</v>
      </c>
      <c r="M423" s="27"/>
      <c r="N423" s="51"/>
      <c r="O423" s="26" t="s">
        <v>42</v>
      </c>
      <c r="P423" s="52"/>
      <c r="Q423" s="51"/>
      <c r="R423" s="26" t="s">
        <v>43</v>
      </c>
      <c r="S423" s="52"/>
      <c r="T423" s="50"/>
      <c r="U423" s="50"/>
      <c r="V423" s="50"/>
      <c r="W423" s="28"/>
      <c r="X423" s="26"/>
      <c r="Y423" s="53"/>
      <c r="Z423" s="28"/>
      <c r="AA423" s="26"/>
      <c r="AB423" s="53"/>
      <c r="AC423" s="25"/>
      <c r="AD423" s="26"/>
      <c r="AE423" s="27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  <c r="GQ423" s="96"/>
      <c r="GR423" s="96"/>
      <c r="GS423" s="96"/>
      <c r="GT423" s="96"/>
      <c r="GU423" s="96"/>
      <c r="GV423" s="96"/>
      <c r="GW423" s="96"/>
      <c r="GX423" s="96"/>
      <c r="GY423" s="96"/>
      <c r="GZ423" s="96"/>
      <c r="HA423" s="96"/>
      <c r="HB423" s="96"/>
      <c r="HC423" s="96"/>
      <c r="HD423" s="96"/>
      <c r="HE423" s="96"/>
      <c r="HF423" s="96"/>
      <c r="HG423" s="96"/>
      <c r="HH423" s="96"/>
      <c r="HI423" s="96"/>
      <c r="HJ423" s="96"/>
      <c r="HK423" s="96"/>
      <c r="HL423" s="96"/>
      <c r="HM423" s="96"/>
      <c r="HN423" s="96"/>
      <c r="HO423" s="96"/>
      <c r="HP423" s="96"/>
      <c r="HQ423" s="96"/>
      <c r="HR423" s="96"/>
      <c r="HS423" s="96"/>
      <c r="HT423" s="96"/>
      <c r="HU423" s="96"/>
      <c r="HV423" s="96"/>
      <c r="HW423" s="96"/>
      <c r="HX423" s="96"/>
      <c r="HY423" s="96"/>
      <c r="HZ423" s="96"/>
      <c r="IA423" s="96"/>
      <c r="IB423" s="96"/>
      <c r="IC423" s="96"/>
      <c r="ID423" s="96"/>
      <c r="IE423" s="96"/>
      <c r="IF423" s="96"/>
      <c r="IG423" s="96"/>
      <c r="IH423" s="96"/>
      <c r="II423" s="96"/>
      <c r="IJ423" s="96"/>
      <c r="IK423" s="96"/>
      <c r="IL423" s="96"/>
      <c r="IM423" s="96"/>
      <c r="IN423" s="96"/>
      <c r="IO423" s="96"/>
      <c r="IP423" s="96"/>
      <c r="IQ423" s="96"/>
      <c r="IR423" s="96"/>
      <c r="IS423" s="96"/>
      <c r="IT423" s="96"/>
      <c r="IU423" s="96"/>
      <c r="IV423" s="96"/>
      <c r="IW423" s="96"/>
    </row>
    <row r="424" customFormat="false" ht="34.3" hidden="false" customHeight="true" outlineLevel="0" collapsed="false">
      <c r="A424" s="33"/>
      <c r="B424" s="33"/>
      <c r="C424" s="49"/>
      <c r="D424" s="33"/>
      <c r="E424" s="33"/>
      <c r="F424" s="36"/>
      <c r="G424" s="24" t="s">
        <v>60</v>
      </c>
      <c r="H424" s="143" t="s">
        <v>576</v>
      </c>
      <c r="I424" s="120"/>
      <c r="J424" s="142"/>
      <c r="K424" s="40" t="s">
        <v>577</v>
      </c>
      <c r="L424" s="100"/>
      <c r="M424" s="42"/>
      <c r="N424" s="40" t="s">
        <v>578</v>
      </c>
      <c r="O424" s="100"/>
      <c r="P424" s="42"/>
      <c r="Q424" s="40" t="n">
        <v>30.93</v>
      </c>
      <c r="R424" s="100" t="s">
        <v>39</v>
      </c>
      <c r="S424" s="42" t="n">
        <v>32.45</v>
      </c>
      <c r="T424" s="141"/>
      <c r="U424" s="104"/>
      <c r="V424" s="142"/>
      <c r="W424" s="40"/>
      <c r="X424" s="100"/>
      <c r="Y424" s="42"/>
      <c r="Z424" s="45"/>
      <c r="AA424" s="41"/>
      <c r="AB424" s="46"/>
      <c r="AC424" s="47"/>
      <c r="AD424" s="41"/>
      <c r="AE424" s="48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  <c r="GM424" s="96"/>
      <c r="GN424" s="96"/>
      <c r="GO424" s="96"/>
      <c r="GP424" s="96"/>
      <c r="GQ424" s="96"/>
      <c r="GR424" s="96"/>
      <c r="GS424" s="96"/>
      <c r="GT424" s="96"/>
      <c r="GU424" s="96"/>
      <c r="GV424" s="96"/>
      <c r="GW424" s="96"/>
      <c r="GX424" s="96"/>
      <c r="GY424" s="96"/>
      <c r="GZ424" s="96"/>
      <c r="HA424" s="96"/>
      <c r="HB424" s="96"/>
      <c r="HC424" s="96"/>
      <c r="HD424" s="96"/>
      <c r="HE424" s="96"/>
      <c r="HF424" s="96"/>
      <c r="HG424" s="96"/>
      <c r="HH424" s="96"/>
      <c r="HI424" s="96"/>
      <c r="HJ424" s="96"/>
      <c r="HK424" s="96"/>
      <c r="HL424" s="96"/>
      <c r="HM424" s="96"/>
      <c r="HN424" s="96"/>
      <c r="HO424" s="96"/>
      <c r="HP424" s="96"/>
      <c r="HQ424" s="96"/>
      <c r="HR424" s="96"/>
      <c r="HS424" s="96"/>
      <c r="HT424" s="96"/>
      <c r="HU424" s="96"/>
      <c r="HV424" s="96"/>
      <c r="HW424" s="96"/>
      <c r="HX424" s="96"/>
      <c r="HY424" s="96"/>
      <c r="HZ424" s="96"/>
      <c r="IA424" s="96"/>
      <c r="IB424" s="96"/>
      <c r="IC424" s="96"/>
      <c r="ID424" s="96"/>
      <c r="IE424" s="96"/>
      <c r="IF424" s="96"/>
      <c r="IG424" s="96"/>
      <c r="IH424" s="96"/>
      <c r="II424" s="96"/>
      <c r="IJ424" s="96"/>
      <c r="IK424" s="96"/>
      <c r="IL424" s="96"/>
      <c r="IM424" s="96"/>
      <c r="IN424" s="96"/>
      <c r="IO424" s="96"/>
      <c r="IP424" s="96"/>
      <c r="IQ424" s="96"/>
      <c r="IR424" s="96"/>
      <c r="IS424" s="96"/>
      <c r="IT424" s="96"/>
      <c r="IU424" s="96"/>
      <c r="IV424" s="96"/>
      <c r="IW424" s="96"/>
    </row>
    <row r="425" customFormat="false" ht="34.3" hidden="false" customHeight="true" outlineLevel="0" collapsed="false">
      <c r="A425" s="57"/>
      <c r="B425" s="57"/>
      <c r="C425" s="58"/>
      <c r="D425" s="57"/>
      <c r="E425" s="57"/>
      <c r="F425" s="59"/>
      <c r="G425" s="24" t="s">
        <v>64</v>
      </c>
      <c r="H425" s="101" t="str">
        <f aca="false">"&lt;"&amp;ROUND(RIGHT(H424,LEN(H424)-1)*81/1000000,2)&amp;" ppm"</f>
        <v>&lt;0.2 ppm</v>
      </c>
      <c r="I425" s="41"/>
      <c r="J425" s="102"/>
      <c r="K425" s="60"/>
      <c r="L425" s="56"/>
      <c r="M425" s="61"/>
      <c r="N425" s="37"/>
      <c r="O425" s="41"/>
      <c r="P425" s="39"/>
      <c r="Q425" s="101" t="str">
        <f aca="false">ROUND(Q424*246/1000,2)&amp;" ppb"</f>
        <v>7.61 ppb</v>
      </c>
      <c r="R425" s="41" t="s">
        <v>39</v>
      </c>
      <c r="S425" s="102" t="str">
        <f aca="false">ROUND(S424*246/1000,2)&amp;" ppb"</f>
        <v>7.98 ppb</v>
      </c>
      <c r="T425" s="101"/>
      <c r="U425" s="41"/>
      <c r="V425" s="102"/>
      <c r="W425" s="45"/>
      <c r="X425" s="41"/>
      <c r="Y425" s="46"/>
      <c r="Z425" s="45"/>
      <c r="AA425" s="41"/>
      <c r="AB425" s="46"/>
      <c r="AC425" s="47"/>
      <c r="AD425" s="41"/>
      <c r="AE425" s="48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  <c r="GM425" s="96"/>
      <c r="GN425" s="96"/>
      <c r="GO425" s="96"/>
      <c r="GP425" s="96"/>
      <c r="GQ425" s="96"/>
      <c r="GR425" s="96"/>
      <c r="GS425" s="96"/>
      <c r="GT425" s="96"/>
      <c r="GU425" s="96"/>
      <c r="GV425" s="96"/>
      <c r="GW425" s="96"/>
      <c r="GX425" s="96"/>
      <c r="GY425" s="96"/>
      <c r="GZ425" s="96"/>
      <c r="HA425" s="96"/>
      <c r="HB425" s="96"/>
      <c r="HC425" s="96"/>
      <c r="HD425" s="96"/>
      <c r="HE425" s="96"/>
      <c r="HF425" s="96"/>
      <c r="HG425" s="96"/>
      <c r="HH425" s="96"/>
      <c r="HI425" s="96"/>
      <c r="HJ425" s="96"/>
      <c r="HK425" s="96"/>
      <c r="HL425" s="96"/>
      <c r="HM425" s="96"/>
      <c r="HN425" s="96"/>
      <c r="HO425" s="96"/>
      <c r="HP425" s="96"/>
      <c r="HQ425" s="96"/>
      <c r="HR425" s="96"/>
      <c r="HS425" s="96"/>
      <c r="HT425" s="96"/>
      <c r="HU425" s="96"/>
      <c r="HV425" s="96"/>
      <c r="HW425" s="96"/>
      <c r="HX425" s="96"/>
      <c r="HY425" s="96"/>
      <c r="HZ425" s="96"/>
      <c r="IA425" s="96"/>
      <c r="IB425" s="96"/>
      <c r="IC425" s="96"/>
      <c r="ID425" s="96"/>
      <c r="IE425" s="96"/>
      <c r="IF425" s="96"/>
      <c r="IG425" s="96"/>
      <c r="IH425" s="96"/>
      <c r="II425" s="96"/>
      <c r="IJ425" s="96"/>
      <c r="IK425" s="96"/>
      <c r="IL425" s="96"/>
      <c r="IM425" s="96"/>
      <c r="IN425" s="96"/>
      <c r="IO425" s="96"/>
      <c r="IP425" s="96"/>
      <c r="IQ425" s="96"/>
      <c r="IR425" s="96"/>
      <c r="IS425" s="96"/>
      <c r="IT425" s="96"/>
      <c r="IU425" s="96"/>
      <c r="IV425" s="96"/>
      <c r="IW425" s="96"/>
    </row>
    <row r="426" customFormat="false" ht="42.4" hidden="false" customHeight="true" outlineLevel="0" collapsed="false">
      <c r="A426" s="109" t="s">
        <v>579</v>
      </c>
      <c r="B426" s="62" t="s">
        <v>379</v>
      </c>
      <c r="C426" s="110" t="s">
        <v>580</v>
      </c>
      <c r="D426" s="63" t="n">
        <v>7.819</v>
      </c>
      <c r="E426" s="160" t="n">
        <v>241016</v>
      </c>
      <c r="F426" s="65" t="n">
        <v>45581</v>
      </c>
      <c r="G426" s="66" t="s">
        <v>28</v>
      </c>
      <c r="H426" s="25"/>
      <c r="I426" s="26" t="s">
        <v>29</v>
      </c>
      <c r="J426" s="27"/>
      <c r="K426" s="25"/>
      <c r="L426" s="26" t="s">
        <v>30</v>
      </c>
      <c r="M426" s="27"/>
      <c r="N426" s="25"/>
      <c r="O426" s="26" t="s">
        <v>31</v>
      </c>
      <c r="P426" s="27"/>
      <c r="Q426" s="25"/>
      <c r="R426" s="26" t="s">
        <v>32</v>
      </c>
      <c r="S426" s="27"/>
      <c r="T426" s="28"/>
      <c r="U426" s="26" t="s">
        <v>33</v>
      </c>
      <c r="V426" s="27"/>
      <c r="W426" s="25"/>
      <c r="X426" s="26" t="s">
        <v>34</v>
      </c>
      <c r="Y426" s="27"/>
      <c r="Z426" s="25"/>
      <c r="AA426" s="26" t="s">
        <v>35</v>
      </c>
      <c r="AB426" s="27"/>
      <c r="AC426" s="32" t="s">
        <v>36</v>
      </c>
      <c r="AD426" s="32"/>
      <c r="AE426" s="32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  <c r="GQ426" s="96"/>
      <c r="GR426" s="96"/>
      <c r="GS426" s="96"/>
      <c r="GT426" s="96"/>
      <c r="GU426" s="96"/>
      <c r="GV426" s="96"/>
      <c r="GW426" s="96"/>
      <c r="GX426" s="96"/>
      <c r="GY426" s="96"/>
      <c r="GZ426" s="96"/>
      <c r="HA426" s="96"/>
      <c r="HB426" s="96"/>
      <c r="HC426" s="96"/>
      <c r="HD426" s="96"/>
      <c r="HE426" s="96"/>
      <c r="HF426" s="96"/>
      <c r="HG426" s="96"/>
      <c r="HH426" s="96"/>
      <c r="HI426" s="96"/>
      <c r="HJ426" s="96"/>
      <c r="HK426" s="96"/>
      <c r="HL426" s="96"/>
      <c r="HM426" s="96"/>
      <c r="HN426" s="96"/>
      <c r="HO426" s="96"/>
      <c r="HP426" s="96"/>
      <c r="HQ426" s="96"/>
      <c r="HR426" s="96"/>
      <c r="HS426" s="96"/>
      <c r="HT426" s="96"/>
      <c r="HU426" s="96"/>
      <c r="HV426" s="96"/>
      <c r="HW426" s="96"/>
      <c r="HX426" s="96"/>
      <c r="HY426" s="96"/>
      <c r="HZ426" s="96"/>
      <c r="IA426" s="96"/>
      <c r="IB426" s="96"/>
      <c r="IC426" s="96"/>
      <c r="ID426" s="96"/>
      <c r="IE426" s="96"/>
      <c r="IF426" s="96"/>
      <c r="IG426" s="96"/>
      <c r="IH426" s="96"/>
      <c r="II426" s="96"/>
      <c r="IJ426" s="96"/>
      <c r="IK426" s="96"/>
      <c r="IL426" s="96"/>
      <c r="IM426" s="96"/>
      <c r="IN426" s="96"/>
      <c r="IO426" s="96"/>
      <c r="IP426" s="96"/>
      <c r="IQ426" s="96"/>
      <c r="IR426" s="96"/>
      <c r="IS426" s="96"/>
      <c r="IT426" s="96"/>
      <c r="IU426" s="96"/>
      <c r="IV426" s="96"/>
    </row>
    <row r="427" customFormat="false" ht="39.8" hidden="false" customHeight="true" outlineLevel="0" collapsed="false">
      <c r="A427" s="67" t="s">
        <v>381</v>
      </c>
      <c r="B427" s="67" t="s">
        <v>581</v>
      </c>
      <c r="C427" s="68"/>
      <c r="D427" s="69"/>
      <c r="E427" s="69"/>
      <c r="F427" s="70" t="n">
        <v>45589</v>
      </c>
      <c r="G427" s="66" t="s">
        <v>60</v>
      </c>
      <c r="H427" s="74" t="s">
        <v>324</v>
      </c>
      <c r="I427" s="75"/>
      <c r="J427" s="76"/>
      <c r="K427" s="86" t="s">
        <v>582</v>
      </c>
      <c r="L427" s="75"/>
      <c r="M427" s="76"/>
      <c r="N427" s="74" t="n">
        <v>0.269</v>
      </c>
      <c r="O427" s="77" t="s">
        <v>39</v>
      </c>
      <c r="P427" s="76" t="n">
        <v>0.1484</v>
      </c>
      <c r="Q427" s="74" t="s">
        <v>492</v>
      </c>
      <c r="R427" s="75"/>
      <c r="S427" s="76"/>
      <c r="T427" s="74" t="n">
        <v>91.94</v>
      </c>
      <c r="U427" s="75" t="s">
        <v>39</v>
      </c>
      <c r="V427" s="76" t="n">
        <v>9.906</v>
      </c>
      <c r="W427" s="74" t="n">
        <v>0.4077</v>
      </c>
      <c r="X427" s="77" t="s">
        <v>39</v>
      </c>
      <c r="Y427" s="76" t="n">
        <v>0.2224</v>
      </c>
      <c r="Z427" s="86" t="s">
        <v>149</v>
      </c>
      <c r="AA427" s="77"/>
      <c r="AB427" s="76"/>
      <c r="AC427" s="79"/>
      <c r="AD427" s="79"/>
      <c r="AE427" s="79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  <c r="GM427" s="96"/>
      <c r="GN427" s="96"/>
      <c r="GO427" s="96"/>
      <c r="GP427" s="96"/>
      <c r="GQ427" s="96"/>
      <c r="GR427" s="96"/>
      <c r="GS427" s="96"/>
      <c r="GT427" s="96"/>
      <c r="GU427" s="96"/>
      <c r="GV427" s="96"/>
      <c r="GW427" s="96"/>
      <c r="GX427" s="96"/>
      <c r="GY427" s="96"/>
      <c r="GZ427" s="96"/>
      <c r="HA427" s="96"/>
      <c r="HB427" s="96"/>
      <c r="HC427" s="96"/>
      <c r="HD427" s="96"/>
      <c r="HE427" s="96"/>
      <c r="HF427" s="96"/>
      <c r="HG427" s="96"/>
      <c r="HH427" s="96"/>
      <c r="HI427" s="96"/>
      <c r="HJ427" s="96"/>
      <c r="HK427" s="96"/>
      <c r="HL427" s="96"/>
      <c r="HM427" s="96"/>
      <c r="HN427" s="96"/>
      <c r="HO427" s="96"/>
      <c r="HP427" s="96"/>
      <c r="HQ427" s="96"/>
      <c r="HR427" s="96"/>
      <c r="HS427" s="96"/>
      <c r="HT427" s="96"/>
      <c r="HU427" s="96"/>
      <c r="HV427" s="96"/>
      <c r="HW427" s="96"/>
      <c r="HX427" s="96"/>
      <c r="HY427" s="96"/>
      <c r="HZ427" s="96"/>
      <c r="IA427" s="96"/>
      <c r="IB427" s="96"/>
      <c r="IC427" s="96"/>
      <c r="ID427" s="96"/>
      <c r="IE427" s="96"/>
      <c r="IF427" s="96"/>
      <c r="IG427" s="96"/>
      <c r="IH427" s="96"/>
      <c r="II427" s="96"/>
      <c r="IJ427" s="96"/>
      <c r="IK427" s="96"/>
      <c r="IL427" s="96"/>
      <c r="IM427" s="96"/>
      <c r="IN427" s="96"/>
      <c r="IO427" s="96"/>
      <c r="IP427" s="96"/>
      <c r="IQ427" s="96"/>
      <c r="IR427" s="96"/>
      <c r="IS427" s="96"/>
      <c r="IT427" s="96"/>
      <c r="IU427" s="96"/>
      <c r="IV427" s="96"/>
    </row>
    <row r="428" customFormat="false" ht="33.15" hidden="false" customHeight="true" outlineLevel="0" collapsed="false">
      <c r="A428" s="67"/>
      <c r="B428" s="67"/>
      <c r="C428" s="67"/>
      <c r="D428" s="67"/>
      <c r="E428" s="67"/>
      <c r="F428" s="70"/>
      <c r="G428" s="66" t="s">
        <v>64</v>
      </c>
      <c r="H428" s="111" t="str">
        <f aca="false">"&lt;"&amp;ROUND(RIGHT(H427,LEN(H427)-1)*81/1,2)&amp;" ppt"</f>
        <v>&lt;38.07 ppt</v>
      </c>
      <c r="I428" s="75"/>
      <c r="J428" s="112"/>
      <c r="K428" s="111" t="str">
        <f aca="false">"&lt;"&amp;ROUND(RIGHT(K427,LEN(K427)-1)*81/1000,2)&amp;" ppb"</f>
        <v>&lt;1.1 ppb</v>
      </c>
      <c r="L428" s="75"/>
      <c r="M428" s="112"/>
      <c r="N428" s="111" t="str">
        <f aca="false">ROUND(N427*1760/1000,2)&amp;" ppb"</f>
        <v>0.47 ppb</v>
      </c>
      <c r="O428" s="75" t="s">
        <v>39</v>
      </c>
      <c r="P428" s="112" t="str">
        <f aca="false">ROUND(P427*1760/1000,2)&amp;" ppb"</f>
        <v>0.26 ppb</v>
      </c>
      <c r="Q428" s="111" t="str">
        <f aca="false">"&lt;"&amp;ROUND(RIGHT(Q427,LEN(Q427)-1)*246/1000,2)&amp;" ppb"</f>
        <v>&lt;0.17 ppb</v>
      </c>
      <c r="R428" s="75"/>
      <c r="S428" s="82"/>
      <c r="T428" s="111" t="str">
        <f aca="false">ROUND(T427*32300/1000,2)&amp;" ppb"</f>
        <v>2969.66 ppb</v>
      </c>
      <c r="U428" s="75" t="s">
        <v>39</v>
      </c>
      <c r="V428" s="112" t="str">
        <f aca="false">ROUND(V427*32300/1000,2)&amp;" ppb"</f>
        <v>319.96 ppb</v>
      </c>
      <c r="W428" s="81"/>
      <c r="X428" s="75"/>
      <c r="Y428" s="82"/>
      <c r="Z428" s="81"/>
      <c r="AA428" s="75"/>
      <c r="AB428" s="82"/>
      <c r="AC428" s="83"/>
      <c r="AD428" s="75"/>
      <c r="AE428" s="84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  <c r="GM428" s="96"/>
      <c r="GN428" s="96"/>
      <c r="GO428" s="96"/>
      <c r="GP428" s="96"/>
      <c r="GQ428" s="96"/>
      <c r="GR428" s="96"/>
      <c r="GS428" s="96"/>
      <c r="GT428" s="96"/>
      <c r="GU428" s="96"/>
      <c r="GV428" s="96"/>
      <c r="GW428" s="96"/>
      <c r="GX428" s="96"/>
      <c r="GY428" s="96"/>
      <c r="GZ428" s="96"/>
      <c r="HA428" s="96"/>
      <c r="HB428" s="96"/>
      <c r="HC428" s="96"/>
      <c r="HD428" s="96"/>
      <c r="HE428" s="96"/>
      <c r="HF428" s="96"/>
      <c r="HG428" s="96"/>
      <c r="HH428" s="96"/>
      <c r="HI428" s="96"/>
      <c r="HJ428" s="96"/>
      <c r="HK428" s="96"/>
      <c r="HL428" s="96"/>
      <c r="HM428" s="96"/>
      <c r="HN428" s="96"/>
      <c r="HO428" s="96"/>
      <c r="HP428" s="96"/>
      <c r="HQ428" s="96"/>
      <c r="HR428" s="96"/>
      <c r="HS428" s="96"/>
      <c r="HT428" s="96"/>
      <c r="HU428" s="96"/>
      <c r="HV428" s="96"/>
      <c r="HW428" s="96"/>
      <c r="HX428" s="96"/>
      <c r="HY428" s="96"/>
      <c r="HZ428" s="96"/>
      <c r="IA428" s="96"/>
      <c r="IB428" s="96"/>
      <c r="IC428" s="96"/>
      <c r="ID428" s="96"/>
      <c r="IE428" s="96"/>
      <c r="IF428" s="96"/>
      <c r="IG428" s="96"/>
      <c r="IH428" s="96"/>
      <c r="II428" s="96"/>
      <c r="IJ428" s="96"/>
      <c r="IK428" s="96"/>
      <c r="IL428" s="96"/>
      <c r="IM428" s="96"/>
      <c r="IN428" s="96"/>
      <c r="IO428" s="96"/>
      <c r="IP428" s="96"/>
      <c r="IQ428" s="96"/>
      <c r="IR428" s="96"/>
      <c r="IS428" s="96"/>
      <c r="IT428" s="96"/>
      <c r="IU428" s="96"/>
      <c r="IV428" s="96"/>
    </row>
    <row r="429" customFormat="false" ht="34.3" hidden="false" customHeight="true" outlineLevel="0" collapsed="false">
      <c r="A429" s="67"/>
      <c r="B429" s="67"/>
      <c r="C429" s="85"/>
      <c r="D429" s="67"/>
      <c r="E429" s="67"/>
      <c r="F429" s="70"/>
      <c r="G429" s="66" t="s">
        <v>28</v>
      </c>
      <c r="H429" s="50" t="s">
        <v>40</v>
      </c>
      <c r="I429" s="50"/>
      <c r="J429" s="50"/>
      <c r="K429" s="25"/>
      <c r="L429" s="26" t="s">
        <v>41</v>
      </c>
      <c r="M429" s="27"/>
      <c r="N429" s="51"/>
      <c r="O429" s="26" t="s">
        <v>42</v>
      </c>
      <c r="P429" s="52"/>
      <c r="Q429" s="51"/>
      <c r="R429" s="26" t="s">
        <v>43</v>
      </c>
      <c r="S429" s="52"/>
      <c r="T429" s="50"/>
      <c r="U429" s="50"/>
      <c r="V429" s="50"/>
      <c r="W429" s="28"/>
      <c r="X429" s="26"/>
      <c r="Y429" s="53"/>
      <c r="Z429" s="28"/>
      <c r="AA429" s="26"/>
      <c r="AB429" s="53"/>
      <c r="AC429" s="25"/>
      <c r="AD429" s="26"/>
      <c r="AE429" s="27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  <c r="GM429" s="96"/>
      <c r="GN429" s="96"/>
      <c r="GO429" s="96"/>
      <c r="GP429" s="96"/>
      <c r="GQ429" s="96"/>
      <c r="GR429" s="96"/>
      <c r="GS429" s="96"/>
      <c r="GT429" s="96"/>
      <c r="GU429" s="96"/>
      <c r="GV429" s="96"/>
      <c r="GW429" s="96"/>
      <c r="GX429" s="96"/>
      <c r="GY429" s="96"/>
      <c r="GZ429" s="96"/>
      <c r="HA429" s="96"/>
      <c r="HB429" s="96"/>
      <c r="HC429" s="96"/>
      <c r="HD429" s="96"/>
      <c r="HE429" s="96"/>
      <c r="HF429" s="96"/>
      <c r="HG429" s="96"/>
      <c r="HH429" s="96"/>
      <c r="HI429" s="96"/>
      <c r="HJ429" s="96"/>
      <c r="HK429" s="96"/>
      <c r="HL429" s="96"/>
      <c r="HM429" s="96"/>
      <c r="HN429" s="96"/>
      <c r="HO429" s="96"/>
      <c r="HP429" s="96"/>
      <c r="HQ429" s="96"/>
      <c r="HR429" s="96"/>
      <c r="HS429" s="96"/>
      <c r="HT429" s="96"/>
      <c r="HU429" s="96"/>
      <c r="HV429" s="96"/>
      <c r="HW429" s="96"/>
      <c r="HX429" s="96"/>
      <c r="HY429" s="96"/>
      <c r="HZ429" s="96"/>
      <c r="IA429" s="96"/>
      <c r="IB429" s="96"/>
      <c r="IC429" s="96"/>
      <c r="ID429" s="96"/>
      <c r="IE429" s="96"/>
      <c r="IF429" s="96"/>
      <c r="IG429" s="96"/>
      <c r="IH429" s="96"/>
      <c r="II429" s="96"/>
      <c r="IJ429" s="96"/>
      <c r="IK429" s="96"/>
      <c r="IL429" s="96"/>
      <c r="IM429" s="96"/>
      <c r="IN429" s="96"/>
      <c r="IO429" s="96"/>
      <c r="IP429" s="96"/>
      <c r="IQ429" s="96"/>
      <c r="IR429" s="96"/>
      <c r="IS429" s="96"/>
      <c r="IT429" s="96"/>
      <c r="IU429" s="96"/>
      <c r="IV429" s="96"/>
    </row>
    <row r="430" customFormat="false" ht="34.3" hidden="false" customHeight="true" outlineLevel="0" collapsed="false">
      <c r="A430" s="67"/>
      <c r="B430" s="67"/>
      <c r="C430" s="85"/>
      <c r="D430" s="67"/>
      <c r="E430" s="67"/>
      <c r="F430" s="70"/>
      <c r="G430" s="66" t="s">
        <v>60</v>
      </c>
      <c r="H430" s="162" t="s">
        <v>583</v>
      </c>
      <c r="I430" s="118"/>
      <c r="J430" s="116"/>
      <c r="K430" s="74" t="n">
        <v>16.005</v>
      </c>
      <c r="L430" s="77" t="s">
        <v>39</v>
      </c>
      <c r="M430" s="76" t="n">
        <v>2.942</v>
      </c>
      <c r="N430" s="86" t="s">
        <v>417</v>
      </c>
      <c r="O430" s="77"/>
      <c r="P430" s="76"/>
      <c r="Q430" s="74" t="n">
        <v>1.212</v>
      </c>
      <c r="R430" s="77" t="s">
        <v>39</v>
      </c>
      <c r="S430" s="76" t="n">
        <v>0.7119</v>
      </c>
      <c r="T430" s="114"/>
      <c r="U430" s="161"/>
      <c r="V430" s="122"/>
      <c r="W430" s="81"/>
      <c r="X430" s="75"/>
      <c r="Y430" s="82"/>
      <c r="Z430" s="81"/>
      <c r="AA430" s="75"/>
      <c r="AB430" s="82"/>
      <c r="AC430" s="83"/>
      <c r="AD430" s="75"/>
      <c r="AE430" s="84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  <c r="GM430" s="96"/>
      <c r="GN430" s="96"/>
      <c r="GO430" s="96"/>
      <c r="GP430" s="96"/>
      <c r="GQ430" s="96"/>
      <c r="GR430" s="96"/>
      <c r="GS430" s="96"/>
      <c r="GT430" s="96"/>
      <c r="GU430" s="96"/>
      <c r="GV430" s="96"/>
      <c r="GW430" s="96"/>
      <c r="GX430" s="96"/>
      <c r="GY430" s="96"/>
      <c r="GZ430" s="96"/>
      <c r="HA430" s="96"/>
      <c r="HB430" s="96"/>
      <c r="HC430" s="96"/>
      <c r="HD430" s="96"/>
      <c r="HE430" s="96"/>
      <c r="HF430" s="96"/>
      <c r="HG430" s="96"/>
      <c r="HH430" s="96"/>
      <c r="HI430" s="96"/>
      <c r="HJ430" s="96"/>
      <c r="HK430" s="96"/>
      <c r="HL430" s="96"/>
      <c r="HM430" s="96"/>
      <c r="HN430" s="96"/>
      <c r="HO430" s="96"/>
      <c r="HP430" s="96"/>
      <c r="HQ430" s="96"/>
      <c r="HR430" s="96"/>
      <c r="HS430" s="96"/>
      <c r="HT430" s="96"/>
      <c r="HU430" s="96"/>
      <c r="HV430" s="96"/>
      <c r="HW430" s="96"/>
      <c r="HX430" s="96"/>
      <c r="HY430" s="96"/>
      <c r="HZ430" s="96"/>
      <c r="IA430" s="96"/>
      <c r="IB430" s="96"/>
      <c r="IC430" s="96"/>
      <c r="ID430" s="96"/>
      <c r="IE430" s="96"/>
      <c r="IF430" s="96"/>
      <c r="IG430" s="96"/>
      <c r="IH430" s="96"/>
      <c r="II430" s="96"/>
      <c r="IJ430" s="96"/>
      <c r="IK430" s="96"/>
      <c r="IL430" s="96"/>
      <c r="IM430" s="96"/>
      <c r="IN430" s="96"/>
      <c r="IO430" s="96"/>
      <c r="IP430" s="96"/>
      <c r="IQ430" s="96"/>
      <c r="IR430" s="96"/>
      <c r="IS430" s="96"/>
      <c r="IT430" s="96"/>
      <c r="IU430" s="96"/>
      <c r="IV430" s="96"/>
    </row>
    <row r="431" customFormat="false" ht="34.3" hidden="false" customHeight="true" outlineLevel="0" collapsed="false">
      <c r="A431" s="87"/>
      <c r="B431" s="87"/>
      <c r="C431" s="88"/>
      <c r="D431" s="87"/>
      <c r="E431" s="87"/>
      <c r="F431" s="89"/>
      <c r="G431" s="66" t="s">
        <v>64</v>
      </c>
      <c r="H431" s="111" t="str">
        <f aca="false">"&lt;"&amp;ROUND(RIGHT(H430,LEN(H430)-1)*81/1000,2)&amp;" ppb"</f>
        <v>&lt;54.28 ppb</v>
      </c>
      <c r="I431" s="75"/>
      <c r="J431" s="112"/>
      <c r="K431" s="90"/>
      <c r="L431" s="77"/>
      <c r="M431" s="91"/>
      <c r="N431" s="71"/>
      <c r="O431" s="75"/>
      <c r="P431" s="73"/>
      <c r="Q431" s="111" t="str">
        <f aca="false">ROUND(Q430*246/1000,2)&amp;" ppb"</f>
        <v>0.3 ppb</v>
      </c>
      <c r="R431" s="75" t="s">
        <v>39</v>
      </c>
      <c r="S431" s="112" t="str">
        <f aca="false">ROUND(S430*246/1000,2)&amp;" ppb"</f>
        <v>0.18 ppb</v>
      </c>
      <c r="T431" s="111"/>
      <c r="U431" s="75"/>
      <c r="V431" s="112"/>
      <c r="W431" s="81"/>
      <c r="X431" s="75"/>
      <c r="Y431" s="82"/>
      <c r="Z431" s="81"/>
      <c r="AA431" s="75"/>
      <c r="AB431" s="82"/>
      <c r="AC431" s="83"/>
      <c r="AD431" s="75"/>
      <c r="AE431" s="84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  <c r="GM431" s="96"/>
      <c r="GN431" s="96"/>
      <c r="GO431" s="96"/>
      <c r="GP431" s="96"/>
      <c r="GQ431" s="96"/>
      <c r="GR431" s="96"/>
      <c r="GS431" s="96"/>
      <c r="GT431" s="96"/>
      <c r="GU431" s="96"/>
      <c r="GV431" s="96"/>
      <c r="GW431" s="96"/>
      <c r="GX431" s="96"/>
      <c r="GY431" s="96"/>
      <c r="GZ431" s="96"/>
      <c r="HA431" s="96"/>
      <c r="HB431" s="96"/>
      <c r="HC431" s="96"/>
      <c r="HD431" s="96"/>
      <c r="HE431" s="96"/>
      <c r="HF431" s="96"/>
      <c r="HG431" s="96"/>
      <c r="HH431" s="96"/>
      <c r="HI431" s="96"/>
      <c r="HJ431" s="96"/>
      <c r="HK431" s="96"/>
      <c r="HL431" s="96"/>
      <c r="HM431" s="96"/>
      <c r="HN431" s="96"/>
      <c r="HO431" s="96"/>
      <c r="HP431" s="96"/>
      <c r="HQ431" s="96"/>
      <c r="HR431" s="96"/>
      <c r="HS431" s="96"/>
      <c r="HT431" s="96"/>
      <c r="HU431" s="96"/>
      <c r="HV431" s="96"/>
      <c r="HW431" s="96"/>
      <c r="HX431" s="96"/>
      <c r="HY431" s="96"/>
      <c r="HZ431" s="96"/>
      <c r="IA431" s="96"/>
      <c r="IB431" s="96"/>
      <c r="IC431" s="96"/>
      <c r="ID431" s="96"/>
      <c r="IE431" s="96"/>
      <c r="IF431" s="96"/>
      <c r="IG431" s="96"/>
      <c r="IH431" s="96"/>
      <c r="II431" s="96"/>
      <c r="IJ431" s="96"/>
      <c r="IK431" s="96"/>
      <c r="IL431" s="96"/>
      <c r="IM431" s="96"/>
      <c r="IN431" s="96"/>
      <c r="IO431" s="96"/>
      <c r="IP431" s="96"/>
      <c r="IQ431" s="96"/>
      <c r="IR431" s="96"/>
      <c r="IS431" s="96"/>
      <c r="IT431" s="96"/>
      <c r="IU431" s="96"/>
      <c r="IV431" s="96"/>
    </row>
    <row r="432" customFormat="false" ht="42.4" hidden="false" customHeight="true" outlineLevel="0" collapsed="false">
      <c r="A432" s="97" t="s">
        <v>584</v>
      </c>
      <c r="B432" s="21" t="s">
        <v>371</v>
      </c>
      <c r="C432" s="98" t="s">
        <v>585</v>
      </c>
      <c r="D432" s="22" t="n">
        <v>6.84</v>
      </c>
      <c r="E432" s="99" t="n">
        <v>250121</v>
      </c>
      <c r="F432" s="23" t="n">
        <v>45678</v>
      </c>
      <c r="G432" s="24" t="s">
        <v>28</v>
      </c>
      <c r="H432" s="25"/>
      <c r="I432" s="26" t="s">
        <v>29</v>
      </c>
      <c r="J432" s="27"/>
      <c r="K432" s="25"/>
      <c r="L432" s="26" t="s">
        <v>30</v>
      </c>
      <c r="M432" s="27"/>
      <c r="N432" s="25"/>
      <c r="O432" s="26" t="s">
        <v>31</v>
      </c>
      <c r="P432" s="27"/>
      <c r="Q432" s="25"/>
      <c r="R432" s="26" t="s">
        <v>32</v>
      </c>
      <c r="S432" s="27"/>
      <c r="T432" s="28"/>
      <c r="U432" s="26" t="s">
        <v>33</v>
      </c>
      <c r="V432" s="27"/>
      <c r="W432" s="25"/>
      <c r="X432" s="26" t="s">
        <v>34</v>
      </c>
      <c r="Y432" s="27"/>
      <c r="Z432" s="25"/>
      <c r="AA432" s="26" t="s">
        <v>35</v>
      </c>
      <c r="AB432" s="27"/>
      <c r="AC432" s="32" t="s">
        <v>36</v>
      </c>
      <c r="AD432" s="32"/>
      <c r="AE432" s="32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  <c r="GM432" s="96"/>
      <c r="GN432" s="96"/>
      <c r="GO432" s="96"/>
      <c r="GP432" s="96"/>
      <c r="GQ432" s="96"/>
      <c r="GR432" s="96"/>
      <c r="GS432" s="96"/>
      <c r="GT432" s="96"/>
      <c r="GU432" s="96"/>
      <c r="GV432" s="96"/>
      <c r="GW432" s="96"/>
      <c r="GX432" s="96"/>
      <c r="GY432" s="96"/>
      <c r="GZ432" s="96"/>
      <c r="HA432" s="96"/>
      <c r="HB432" s="96"/>
      <c r="HC432" s="96"/>
      <c r="HD432" s="96"/>
      <c r="HE432" s="96"/>
      <c r="HF432" s="96"/>
      <c r="HG432" s="96"/>
      <c r="HH432" s="96"/>
      <c r="HI432" s="96"/>
      <c r="HJ432" s="96"/>
      <c r="HK432" s="96"/>
      <c r="HL432" s="96"/>
      <c r="HM432" s="96"/>
      <c r="HN432" s="96"/>
      <c r="HO432" s="96"/>
      <c r="HP432" s="96"/>
      <c r="HQ432" s="96"/>
      <c r="HR432" s="96"/>
      <c r="HS432" s="96"/>
      <c r="HT432" s="96"/>
      <c r="HU432" s="96"/>
      <c r="HV432" s="96"/>
      <c r="HW432" s="96"/>
      <c r="HX432" s="96"/>
      <c r="HY432" s="96"/>
      <c r="HZ432" s="96"/>
      <c r="IA432" s="96"/>
      <c r="IB432" s="96"/>
      <c r="IC432" s="96"/>
      <c r="ID432" s="96"/>
      <c r="IE432" s="96"/>
      <c r="IF432" s="96"/>
      <c r="IG432" s="96"/>
      <c r="IH432" s="96"/>
      <c r="II432" s="96"/>
      <c r="IJ432" s="96"/>
      <c r="IK432" s="96"/>
      <c r="IL432" s="96"/>
      <c r="IM432" s="96"/>
      <c r="IN432" s="96"/>
      <c r="IO432" s="96"/>
      <c r="IP432" s="96"/>
      <c r="IQ432" s="96"/>
      <c r="IR432" s="96"/>
      <c r="IS432" s="96"/>
      <c r="IT432" s="96"/>
      <c r="IU432" s="96"/>
      <c r="IV432" s="96"/>
      <c r="IW432" s="96"/>
    </row>
    <row r="433" customFormat="false" ht="39.8" hidden="false" customHeight="true" outlineLevel="0" collapsed="false">
      <c r="A433" s="33" t="s">
        <v>586</v>
      </c>
      <c r="B433" s="33" t="s">
        <v>587</v>
      </c>
      <c r="C433" s="34"/>
      <c r="D433" s="35"/>
      <c r="E433" s="35"/>
      <c r="F433" s="36" t="n">
        <v>45685</v>
      </c>
      <c r="G433" s="24" t="s">
        <v>60</v>
      </c>
      <c r="H433" s="40" t="n">
        <v>0.7987</v>
      </c>
      <c r="I433" s="163" t="s">
        <v>39</v>
      </c>
      <c r="J433" s="42" t="n">
        <v>0.3793</v>
      </c>
      <c r="K433" s="40" t="s">
        <v>588</v>
      </c>
      <c r="L433" s="163"/>
      <c r="M433" s="42"/>
      <c r="N433" s="40" t="n">
        <v>0.1513</v>
      </c>
      <c r="O433" s="56" t="s">
        <v>39</v>
      </c>
      <c r="P433" s="42" t="n">
        <v>0.1524</v>
      </c>
      <c r="Q433" s="40" t="n">
        <v>0.4436</v>
      </c>
      <c r="R433" s="163" t="s">
        <v>39</v>
      </c>
      <c r="S433" s="42" t="n">
        <v>0.4001</v>
      </c>
      <c r="T433" s="40" t="n">
        <v>24.406</v>
      </c>
      <c r="U433" s="163" t="s">
        <v>39</v>
      </c>
      <c r="V433" s="42" t="n">
        <v>5.376</v>
      </c>
      <c r="W433" s="40" t="n">
        <v>0.297</v>
      </c>
      <c r="X433" s="56" t="s">
        <v>39</v>
      </c>
      <c r="Y433" s="42" t="n">
        <v>0.2267</v>
      </c>
      <c r="Z433" s="40" t="s">
        <v>172</v>
      </c>
      <c r="AA433" s="56"/>
      <c r="AB433" s="42"/>
      <c r="AC433" s="43"/>
      <c r="AD433" s="43"/>
      <c r="AE433" s="43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  <c r="GM433" s="96"/>
      <c r="GN433" s="96"/>
      <c r="GO433" s="96"/>
      <c r="GP433" s="96"/>
      <c r="GQ433" s="96"/>
      <c r="GR433" s="96"/>
      <c r="GS433" s="96"/>
      <c r="GT433" s="96"/>
      <c r="GU433" s="96"/>
      <c r="GV433" s="96"/>
      <c r="GW433" s="96"/>
      <c r="GX433" s="96"/>
      <c r="GY433" s="96"/>
      <c r="GZ433" s="96"/>
      <c r="HA433" s="96"/>
      <c r="HB433" s="96"/>
      <c r="HC433" s="96"/>
      <c r="HD433" s="96"/>
      <c r="HE433" s="96"/>
      <c r="HF433" s="96"/>
      <c r="HG433" s="96"/>
      <c r="HH433" s="96"/>
      <c r="HI433" s="96"/>
      <c r="HJ433" s="96"/>
      <c r="HK433" s="96"/>
      <c r="HL433" s="96"/>
      <c r="HM433" s="96"/>
      <c r="HN433" s="96"/>
      <c r="HO433" s="96"/>
      <c r="HP433" s="96"/>
      <c r="HQ433" s="96"/>
      <c r="HR433" s="96"/>
      <c r="HS433" s="96"/>
      <c r="HT433" s="96"/>
      <c r="HU433" s="96"/>
      <c r="HV433" s="96"/>
      <c r="HW433" s="96"/>
      <c r="HX433" s="96"/>
      <c r="HY433" s="96"/>
      <c r="HZ433" s="96"/>
      <c r="IA433" s="96"/>
      <c r="IB433" s="96"/>
      <c r="IC433" s="96"/>
      <c r="ID433" s="96"/>
      <c r="IE433" s="96"/>
      <c r="IF433" s="96"/>
      <c r="IG433" s="96"/>
      <c r="IH433" s="96"/>
      <c r="II433" s="96"/>
      <c r="IJ433" s="96"/>
      <c r="IK433" s="96"/>
      <c r="IL433" s="96"/>
      <c r="IM433" s="96"/>
      <c r="IN433" s="96"/>
      <c r="IO433" s="96"/>
      <c r="IP433" s="96"/>
      <c r="IQ433" s="96"/>
      <c r="IR433" s="96"/>
      <c r="IS433" s="96"/>
      <c r="IT433" s="96"/>
      <c r="IU433" s="96"/>
      <c r="IV433" s="96"/>
      <c r="IW433" s="96"/>
    </row>
    <row r="434" customFormat="false" ht="33.15" hidden="false" customHeight="true" outlineLevel="0" collapsed="false">
      <c r="A434" s="33"/>
      <c r="B434" s="33"/>
      <c r="C434" s="33"/>
      <c r="D434" s="33"/>
      <c r="E434" s="33"/>
      <c r="F434" s="36"/>
      <c r="G434" s="24" t="s">
        <v>64</v>
      </c>
      <c r="H434" s="101" t="str">
        <f aca="false">ROUND(H433*81/1,2)&amp;" ppt"</f>
        <v>64.69 ppt</v>
      </c>
      <c r="I434" s="41" t="s">
        <v>39</v>
      </c>
      <c r="J434" s="102" t="str">
        <f aca="false">ROUND(J433*81/1,2)&amp;" ppt"</f>
        <v>30.72 ppt</v>
      </c>
      <c r="K434" s="101" t="str">
        <f aca="false">"&lt;"&amp;ROUND(RIGHT(K433,LEN(K433)-1)*81/1000,2)&amp;" ppb"</f>
        <v>&lt;1.18 ppb</v>
      </c>
      <c r="L434" s="41"/>
      <c r="M434" s="102"/>
      <c r="N434" s="101" t="str">
        <f aca="false">ROUND(N433*1760/1000,2)&amp;" ppb"</f>
        <v>0.27 ppb</v>
      </c>
      <c r="O434" s="41" t="s">
        <v>39</v>
      </c>
      <c r="P434" s="102" t="str">
        <f aca="false">ROUND(P433*1760/1000,2)&amp;" ppb"</f>
        <v>0.27 ppb</v>
      </c>
      <c r="Q434" s="101" t="str">
        <f aca="false">ROUND(Q433*246/1,2)&amp;" ppt"</f>
        <v>109.13 ppt</v>
      </c>
      <c r="R434" s="41" t="s">
        <v>39</v>
      </c>
      <c r="S434" s="102" t="str">
        <f aca="false">ROUND(S433*246/1,2)&amp;" ppt"</f>
        <v>98.42 ppt</v>
      </c>
      <c r="T434" s="101" t="str">
        <f aca="false">ROUND(T433*32300/1000,2)&amp;" ppb"</f>
        <v>788.31 ppb</v>
      </c>
      <c r="U434" s="41" t="s">
        <v>39</v>
      </c>
      <c r="V434" s="102" t="str">
        <f aca="false">ROUND(V433*32300/1000,2)&amp;" ppb"</f>
        <v>173.64 ppb</v>
      </c>
      <c r="W434" s="45"/>
      <c r="X434" s="163"/>
      <c r="Y434" s="46"/>
      <c r="Z434" s="45"/>
      <c r="AA434" s="163"/>
      <c r="AB434" s="46"/>
      <c r="AC434" s="47"/>
      <c r="AD434" s="163"/>
      <c r="AE434" s="48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  <c r="GM434" s="96"/>
      <c r="GN434" s="96"/>
      <c r="GO434" s="96"/>
      <c r="GP434" s="96"/>
      <c r="GQ434" s="96"/>
      <c r="GR434" s="96"/>
      <c r="GS434" s="96"/>
      <c r="GT434" s="96"/>
      <c r="GU434" s="96"/>
      <c r="GV434" s="96"/>
      <c r="GW434" s="96"/>
      <c r="GX434" s="96"/>
      <c r="GY434" s="96"/>
      <c r="GZ434" s="96"/>
      <c r="HA434" s="96"/>
      <c r="HB434" s="96"/>
      <c r="HC434" s="96"/>
      <c r="HD434" s="96"/>
      <c r="HE434" s="96"/>
      <c r="HF434" s="96"/>
      <c r="HG434" s="96"/>
      <c r="HH434" s="96"/>
      <c r="HI434" s="96"/>
      <c r="HJ434" s="96"/>
      <c r="HK434" s="96"/>
      <c r="HL434" s="96"/>
      <c r="HM434" s="96"/>
      <c r="HN434" s="96"/>
      <c r="HO434" s="96"/>
      <c r="HP434" s="96"/>
      <c r="HQ434" s="96"/>
      <c r="HR434" s="96"/>
      <c r="HS434" s="96"/>
      <c r="HT434" s="96"/>
      <c r="HU434" s="96"/>
      <c r="HV434" s="96"/>
      <c r="HW434" s="96"/>
      <c r="HX434" s="96"/>
      <c r="HY434" s="96"/>
      <c r="HZ434" s="96"/>
      <c r="IA434" s="96"/>
      <c r="IB434" s="96"/>
      <c r="IC434" s="96"/>
      <c r="ID434" s="96"/>
      <c r="IE434" s="96"/>
      <c r="IF434" s="96"/>
      <c r="IG434" s="96"/>
      <c r="IH434" s="96"/>
      <c r="II434" s="96"/>
      <c r="IJ434" s="96"/>
      <c r="IK434" s="96"/>
      <c r="IL434" s="96"/>
      <c r="IM434" s="96"/>
      <c r="IN434" s="96"/>
      <c r="IO434" s="96"/>
      <c r="IP434" s="96"/>
      <c r="IQ434" s="96"/>
      <c r="IR434" s="96"/>
      <c r="IS434" s="96"/>
      <c r="IT434" s="96"/>
      <c r="IU434" s="96"/>
      <c r="IV434" s="96"/>
      <c r="IW434" s="96"/>
    </row>
    <row r="435" customFormat="false" ht="34.3" hidden="false" customHeight="true" outlineLevel="0" collapsed="false">
      <c r="A435" s="33"/>
      <c r="B435" s="33"/>
      <c r="C435" s="49"/>
      <c r="D435" s="33"/>
      <c r="E435" s="33"/>
      <c r="F435" s="36"/>
      <c r="G435" s="24" t="s">
        <v>28</v>
      </c>
      <c r="H435" s="50" t="s">
        <v>40</v>
      </c>
      <c r="I435" s="50"/>
      <c r="J435" s="50"/>
      <c r="K435" s="25"/>
      <c r="L435" s="26" t="s">
        <v>41</v>
      </c>
      <c r="M435" s="27"/>
      <c r="N435" s="51"/>
      <c r="O435" s="26" t="s">
        <v>42</v>
      </c>
      <c r="P435" s="52"/>
      <c r="Q435" s="51"/>
      <c r="R435" s="26" t="s">
        <v>43</v>
      </c>
      <c r="S435" s="52"/>
      <c r="T435" s="50"/>
      <c r="U435" s="50"/>
      <c r="V435" s="50"/>
      <c r="W435" s="28"/>
      <c r="X435" s="26"/>
      <c r="Y435" s="53"/>
      <c r="Z435" s="28"/>
      <c r="AA435" s="26"/>
      <c r="AB435" s="53"/>
      <c r="AC435" s="25"/>
      <c r="AD435" s="26"/>
      <c r="AE435" s="27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  <c r="GM435" s="96"/>
      <c r="GN435" s="96"/>
      <c r="GO435" s="96"/>
      <c r="GP435" s="96"/>
      <c r="GQ435" s="96"/>
      <c r="GR435" s="96"/>
      <c r="GS435" s="96"/>
      <c r="GT435" s="96"/>
      <c r="GU435" s="96"/>
      <c r="GV435" s="96"/>
      <c r="GW435" s="96"/>
      <c r="GX435" s="96"/>
      <c r="GY435" s="96"/>
      <c r="GZ435" s="96"/>
      <c r="HA435" s="96"/>
      <c r="HB435" s="96"/>
      <c r="HC435" s="96"/>
      <c r="HD435" s="96"/>
      <c r="HE435" s="96"/>
      <c r="HF435" s="96"/>
      <c r="HG435" s="96"/>
      <c r="HH435" s="96"/>
      <c r="HI435" s="96"/>
      <c r="HJ435" s="96"/>
      <c r="HK435" s="96"/>
      <c r="HL435" s="96"/>
      <c r="HM435" s="96"/>
      <c r="HN435" s="96"/>
      <c r="HO435" s="96"/>
      <c r="HP435" s="96"/>
      <c r="HQ435" s="96"/>
      <c r="HR435" s="96"/>
      <c r="HS435" s="96"/>
      <c r="HT435" s="96"/>
      <c r="HU435" s="96"/>
      <c r="HV435" s="96"/>
      <c r="HW435" s="96"/>
      <c r="HX435" s="96"/>
      <c r="HY435" s="96"/>
      <c r="HZ435" s="96"/>
      <c r="IA435" s="96"/>
      <c r="IB435" s="96"/>
      <c r="IC435" s="96"/>
      <c r="ID435" s="96"/>
      <c r="IE435" s="96"/>
      <c r="IF435" s="96"/>
      <c r="IG435" s="96"/>
      <c r="IH435" s="96"/>
      <c r="II435" s="96"/>
      <c r="IJ435" s="96"/>
      <c r="IK435" s="96"/>
      <c r="IL435" s="96"/>
      <c r="IM435" s="96"/>
      <c r="IN435" s="96"/>
      <c r="IO435" s="96"/>
      <c r="IP435" s="96"/>
      <c r="IQ435" s="96"/>
      <c r="IR435" s="96"/>
      <c r="IS435" s="96"/>
      <c r="IT435" s="96"/>
      <c r="IU435" s="96"/>
      <c r="IV435" s="96"/>
      <c r="IW435" s="96"/>
    </row>
    <row r="436" customFormat="false" ht="34.3" hidden="false" customHeight="true" outlineLevel="0" collapsed="false">
      <c r="A436" s="33"/>
      <c r="B436" s="33"/>
      <c r="C436" s="49"/>
      <c r="D436" s="33"/>
      <c r="E436" s="33"/>
      <c r="F436" s="36"/>
      <c r="G436" s="24" t="s">
        <v>60</v>
      </c>
      <c r="H436" s="143" t="n">
        <v>254.64</v>
      </c>
      <c r="I436" s="107" t="s">
        <v>39</v>
      </c>
      <c r="J436" s="142" t="n">
        <v>422.1</v>
      </c>
      <c r="K436" s="40" t="n">
        <v>0</v>
      </c>
      <c r="L436" s="56" t="s">
        <v>39</v>
      </c>
      <c r="M436" s="42" t="n">
        <v>1.075</v>
      </c>
      <c r="N436" s="40" t="s">
        <v>176</v>
      </c>
      <c r="O436" s="56"/>
      <c r="P436" s="42"/>
      <c r="Q436" s="40" t="n">
        <v>0.7443</v>
      </c>
      <c r="R436" s="56" t="s">
        <v>39</v>
      </c>
      <c r="S436" s="42" t="n">
        <v>0.6937</v>
      </c>
      <c r="T436" s="141"/>
      <c r="U436" s="164"/>
      <c r="V436" s="142"/>
      <c r="W436" s="40"/>
      <c r="X436" s="56"/>
      <c r="Y436" s="42"/>
      <c r="Z436" s="45"/>
      <c r="AA436" s="163"/>
      <c r="AB436" s="46"/>
      <c r="AC436" s="47"/>
      <c r="AD436" s="163"/>
      <c r="AE436" s="48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  <c r="GM436" s="96"/>
      <c r="GN436" s="96"/>
      <c r="GO436" s="96"/>
      <c r="GP436" s="96"/>
      <c r="GQ436" s="96"/>
      <c r="GR436" s="96"/>
      <c r="GS436" s="96"/>
      <c r="GT436" s="96"/>
      <c r="GU436" s="96"/>
      <c r="GV436" s="96"/>
      <c r="GW436" s="96"/>
      <c r="GX436" s="96"/>
      <c r="GY436" s="96"/>
      <c r="GZ436" s="96"/>
      <c r="HA436" s="96"/>
      <c r="HB436" s="96"/>
      <c r="HC436" s="96"/>
      <c r="HD436" s="96"/>
      <c r="HE436" s="96"/>
      <c r="HF436" s="96"/>
      <c r="HG436" s="96"/>
      <c r="HH436" s="96"/>
      <c r="HI436" s="96"/>
      <c r="HJ436" s="96"/>
      <c r="HK436" s="96"/>
      <c r="HL436" s="96"/>
      <c r="HM436" s="96"/>
      <c r="HN436" s="96"/>
      <c r="HO436" s="96"/>
      <c r="HP436" s="96"/>
      <c r="HQ436" s="96"/>
      <c r="HR436" s="96"/>
      <c r="HS436" s="96"/>
      <c r="HT436" s="96"/>
      <c r="HU436" s="96"/>
      <c r="HV436" s="96"/>
      <c r="HW436" s="96"/>
      <c r="HX436" s="96"/>
      <c r="HY436" s="96"/>
      <c r="HZ436" s="96"/>
      <c r="IA436" s="96"/>
      <c r="IB436" s="96"/>
      <c r="IC436" s="96"/>
      <c r="ID436" s="96"/>
      <c r="IE436" s="96"/>
      <c r="IF436" s="96"/>
      <c r="IG436" s="96"/>
      <c r="IH436" s="96"/>
      <c r="II436" s="96"/>
      <c r="IJ436" s="96"/>
      <c r="IK436" s="96"/>
      <c r="IL436" s="96"/>
      <c r="IM436" s="96"/>
      <c r="IN436" s="96"/>
      <c r="IO436" s="96"/>
      <c r="IP436" s="96"/>
      <c r="IQ436" s="96"/>
      <c r="IR436" s="96"/>
      <c r="IS436" s="96"/>
      <c r="IT436" s="96"/>
      <c r="IU436" s="96"/>
      <c r="IV436" s="96"/>
      <c r="IW436" s="96"/>
    </row>
    <row r="437" customFormat="false" ht="34.3" hidden="false" customHeight="true" outlineLevel="0" collapsed="false">
      <c r="A437" s="57"/>
      <c r="B437" s="57"/>
      <c r="C437" s="58"/>
      <c r="D437" s="57"/>
      <c r="E437" s="57"/>
      <c r="F437" s="59"/>
      <c r="G437" s="24" t="s">
        <v>64</v>
      </c>
      <c r="H437" s="101" t="str">
        <f aca="false">ROUND(H436*81/1000,2)&amp;" ppb"</f>
        <v>20.63 ppb</v>
      </c>
      <c r="I437" s="41" t="s">
        <v>39</v>
      </c>
      <c r="J437" s="102" t="str">
        <f aca="false">ROUND(J436*81/1000,2)&amp;" ppb"</f>
        <v>34.19 ppb</v>
      </c>
      <c r="K437" s="60"/>
      <c r="L437" s="56"/>
      <c r="M437" s="61"/>
      <c r="N437" s="37"/>
      <c r="O437" s="163"/>
      <c r="P437" s="39"/>
      <c r="Q437" s="101" t="str">
        <f aca="false">ROUND(Q436*246/1,2)&amp;" ppt"</f>
        <v>183.1 ppt</v>
      </c>
      <c r="R437" s="41" t="s">
        <v>39</v>
      </c>
      <c r="S437" s="102" t="str">
        <f aca="false">ROUND(S436*246/1,2)&amp;" ppt"</f>
        <v>170.65 ppt</v>
      </c>
      <c r="T437" s="101"/>
      <c r="U437" s="163"/>
      <c r="V437" s="102"/>
      <c r="W437" s="45"/>
      <c r="X437" s="163"/>
      <c r="Y437" s="46"/>
      <c r="Z437" s="45"/>
      <c r="AA437" s="163"/>
      <c r="AB437" s="46"/>
      <c r="AC437" s="47"/>
      <c r="AD437" s="163"/>
      <c r="AE437" s="48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  <c r="GM437" s="96"/>
      <c r="GN437" s="96"/>
      <c r="GO437" s="96"/>
      <c r="GP437" s="96"/>
      <c r="GQ437" s="96"/>
      <c r="GR437" s="96"/>
      <c r="GS437" s="96"/>
      <c r="GT437" s="96"/>
      <c r="GU437" s="96"/>
      <c r="GV437" s="96"/>
      <c r="GW437" s="96"/>
      <c r="GX437" s="96"/>
      <c r="GY437" s="96"/>
      <c r="GZ437" s="96"/>
      <c r="HA437" s="96"/>
      <c r="HB437" s="96"/>
      <c r="HC437" s="96"/>
      <c r="HD437" s="96"/>
      <c r="HE437" s="96"/>
      <c r="HF437" s="96"/>
      <c r="HG437" s="96"/>
      <c r="HH437" s="96"/>
      <c r="HI437" s="96"/>
      <c r="HJ437" s="96"/>
      <c r="HK437" s="96"/>
      <c r="HL437" s="96"/>
      <c r="HM437" s="96"/>
      <c r="HN437" s="96"/>
      <c r="HO437" s="96"/>
      <c r="HP437" s="96"/>
      <c r="HQ437" s="96"/>
      <c r="HR437" s="96"/>
      <c r="HS437" s="96"/>
      <c r="HT437" s="96"/>
      <c r="HU437" s="96"/>
      <c r="HV437" s="96"/>
      <c r="HW437" s="96"/>
      <c r="HX437" s="96"/>
      <c r="HY437" s="96"/>
      <c r="HZ437" s="96"/>
      <c r="IA437" s="96"/>
      <c r="IB437" s="96"/>
      <c r="IC437" s="96"/>
      <c r="ID437" s="96"/>
      <c r="IE437" s="96"/>
      <c r="IF437" s="96"/>
      <c r="IG437" s="96"/>
      <c r="IH437" s="96"/>
      <c r="II437" s="96"/>
      <c r="IJ437" s="96"/>
      <c r="IK437" s="96"/>
      <c r="IL437" s="96"/>
      <c r="IM437" s="96"/>
      <c r="IN437" s="96"/>
      <c r="IO437" s="96"/>
      <c r="IP437" s="96"/>
      <c r="IQ437" s="96"/>
      <c r="IR437" s="96"/>
      <c r="IS437" s="96"/>
      <c r="IT437" s="96"/>
      <c r="IU437" s="96"/>
      <c r="IV437" s="96"/>
      <c r="IW437" s="96"/>
    </row>
    <row r="438" customFormat="false" ht="41.45" hidden="false" customHeight="true" outlineLevel="0" collapsed="false">
      <c r="A438" s="12" t="s">
        <v>589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</row>
    <row r="439" customFormat="false" ht="32.8" hidden="false" customHeight="true" outlineLevel="0" collapsed="false">
      <c r="A439" s="165" t="s">
        <v>590</v>
      </c>
      <c r="B439" s="165"/>
      <c r="C439" s="93"/>
      <c r="D439" s="93"/>
      <c r="E439" s="93"/>
      <c r="F439" s="94"/>
      <c r="G439" s="93"/>
      <c r="H439" s="166"/>
      <c r="I439" s="93"/>
      <c r="J439" s="167"/>
      <c r="K439" s="93"/>
      <c r="L439" s="93"/>
      <c r="M439" s="93"/>
      <c r="N439" s="93"/>
      <c r="O439" s="93"/>
      <c r="P439" s="93"/>
      <c r="Q439" s="166"/>
      <c r="R439" s="93"/>
      <c r="S439" s="168"/>
      <c r="T439" s="169"/>
      <c r="U439" s="93"/>
      <c r="V439" s="170"/>
      <c r="W439" s="166"/>
      <c r="X439" s="93"/>
      <c r="Y439" s="168"/>
      <c r="Z439" s="166"/>
      <c r="AA439" s="93"/>
      <c r="AB439" s="93"/>
      <c r="AC439" s="93"/>
      <c r="AD439" s="93"/>
      <c r="AE439" s="95"/>
    </row>
    <row r="440" customFormat="false" ht="38.05" hidden="false" customHeight="true" outlineLevel="0" collapsed="false">
      <c r="A440" s="14" t="s">
        <v>21</v>
      </c>
      <c r="B440" s="14"/>
      <c r="C440" s="14" t="s">
        <v>23</v>
      </c>
      <c r="D440" s="14" t="s">
        <v>24</v>
      </c>
      <c r="E440" s="14" t="s">
        <v>25</v>
      </c>
      <c r="F440" s="15" t="s">
        <v>26</v>
      </c>
      <c r="G440" s="14"/>
      <c r="H440" s="16"/>
      <c r="I440" s="17"/>
      <c r="J440" s="18"/>
      <c r="K440" s="16"/>
      <c r="L440" s="17"/>
      <c r="M440" s="18"/>
      <c r="N440" s="16"/>
      <c r="O440" s="17"/>
      <c r="P440" s="18"/>
      <c r="Q440" s="16"/>
      <c r="R440" s="17"/>
      <c r="S440" s="18"/>
      <c r="T440" s="19"/>
      <c r="U440" s="17"/>
      <c r="V440" s="18"/>
      <c r="W440" s="16"/>
      <c r="X440" s="17"/>
      <c r="Y440" s="18"/>
      <c r="Z440" s="16"/>
      <c r="AA440" s="17"/>
      <c r="AB440" s="18"/>
      <c r="AC440" s="20"/>
      <c r="AD440" s="20"/>
      <c r="AE440" s="20"/>
    </row>
    <row r="441" customFormat="false" ht="42.4" hidden="false" customHeight="true" outlineLevel="0" collapsed="false">
      <c r="A441" s="109" t="s">
        <v>591</v>
      </c>
      <c r="B441" s="62" t="s">
        <v>592</v>
      </c>
      <c r="C441" s="110" t="s">
        <v>593</v>
      </c>
      <c r="D441" s="63" t="n">
        <v>19.068</v>
      </c>
      <c r="E441" s="64" t="s">
        <v>594</v>
      </c>
      <c r="F441" s="65" t="n">
        <v>45749</v>
      </c>
      <c r="G441" s="66" t="s">
        <v>28</v>
      </c>
      <c r="H441" s="25"/>
      <c r="I441" s="26" t="s">
        <v>29</v>
      </c>
      <c r="J441" s="27"/>
      <c r="K441" s="25"/>
      <c r="L441" s="26" t="s">
        <v>30</v>
      </c>
      <c r="M441" s="27"/>
      <c r="N441" s="25"/>
      <c r="O441" s="26" t="s">
        <v>31</v>
      </c>
      <c r="P441" s="27"/>
      <c r="Q441" s="25"/>
      <c r="R441" s="26" t="s">
        <v>32</v>
      </c>
      <c r="S441" s="27"/>
      <c r="T441" s="28"/>
      <c r="U441" s="26" t="s">
        <v>33</v>
      </c>
      <c r="V441" s="27"/>
      <c r="W441" s="25"/>
      <c r="X441" s="26" t="s">
        <v>34</v>
      </c>
      <c r="Y441" s="27"/>
      <c r="Z441" s="25"/>
      <c r="AA441" s="26" t="s">
        <v>35</v>
      </c>
      <c r="AB441" s="27"/>
      <c r="AC441" s="32" t="s">
        <v>36</v>
      </c>
      <c r="AD441" s="32"/>
      <c r="AE441" s="32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  <c r="GM441" s="96"/>
      <c r="GN441" s="96"/>
      <c r="GO441" s="96"/>
      <c r="GP441" s="96"/>
      <c r="GQ441" s="96"/>
      <c r="GR441" s="96"/>
      <c r="GS441" s="96"/>
      <c r="GT441" s="96"/>
      <c r="GU441" s="96"/>
      <c r="GV441" s="96"/>
      <c r="GW441" s="96"/>
      <c r="GX441" s="96"/>
      <c r="GY441" s="96"/>
      <c r="GZ441" s="96"/>
      <c r="HA441" s="96"/>
      <c r="HB441" s="96"/>
      <c r="HC441" s="96"/>
      <c r="HD441" s="96"/>
      <c r="HE441" s="96"/>
      <c r="HF441" s="96"/>
      <c r="HG441" s="96"/>
      <c r="HH441" s="96"/>
      <c r="HI441" s="96"/>
      <c r="HJ441" s="96"/>
      <c r="HK441" s="96"/>
      <c r="HL441" s="96"/>
      <c r="HM441" s="96"/>
      <c r="HN441" s="96"/>
      <c r="HO441" s="96"/>
      <c r="HP441" s="96"/>
      <c r="HQ441" s="96"/>
      <c r="HR441" s="96"/>
      <c r="HS441" s="96"/>
      <c r="HT441" s="96"/>
      <c r="HU441" s="96"/>
      <c r="HV441" s="96"/>
      <c r="HW441" s="96"/>
      <c r="HX441" s="96"/>
      <c r="HY441" s="96"/>
      <c r="HZ441" s="96"/>
      <c r="IA441" s="96"/>
      <c r="IB441" s="96"/>
      <c r="IC441" s="96"/>
      <c r="ID441" s="96"/>
      <c r="IE441" s="96"/>
      <c r="IF441" s="96"/>
      <c r="IG441" s="96"/>
      <c r="IH441" s="96"/>
      <c r="II441" s="96"/>
      <c r="IJ441" s="96"/>
      <c r="IK441" s="96"/>
      <c r="IL441" s="96"/>
      <c r="IM441" s="96"/>
      <c r="IN441" s="96"/>
      <c r="IO441" s="96"/>
      <c r="IP441" s="96"/>
      <c r="IQ441" s="96"/>
      <c r="IR441" s="96"/>
      <c r="IS441" s="96"/>
      <c r="IT441" s="96"/>
      <c r="IU441" s="96"/>
      <c r="IV441" s="96"/>
      <c r="IW441" s="96"/>
    </row>
    <row r="442" customFormat="false" ht="39.8" hidden="false" customHeight="true" outlineLevel="0" collapsed="false">
      <c r="A442" s="158" t="s">
        <v>595</v>
      </c>
      <c r="B442" s="67"/>
      <c r="C442" s="68"/>
      <c r="D442" s="69"/>
      <c r="E442" s="69"/>
      <c r="F442" s="70"/>
      <c r="G442" s="66" t="s">
        <v>60</v>
      </c>
      <c r="H442" s="86" t="s">
        <v>70</v>
      </c>
      <c r="I442" s="75"/>
      <c r="J442" s="76"/>
      <c r="K442" s="74" t="n">
        <v>64.92</v>
      </c>
      <c r="L442" s="75" t="s">
        <v>39</v>
      </c>
      <c r="M442" s="76" t="n">
        <v>23.18</v>
      </c>
      <c r="N442" s="86" t="n">
        <v>0.7549</v>
      </c>
      <c r="O442" s="171" t="s">
        <v>39</v>
      </c>
      <c r="P442" s="76" t="n">
        <v>0.4559</v>
      </c>
      <c r="Q442" s="74" t="s">
        <v>596</v>
      </c>
      <c r="R442" s="75"/>
      <c r="S442" s="76"/>
      <c r="T442" s="86" t="n">
        <v>0.90118</v>
      </c>
      <c r="U442" s="75" t="s">
        <v>39</v>
      </c>
      <c r="V442" s="76" t="n">
        <v>2.872</v>
      </c>
      <c r="W442" s="74" t="s">
        <v>362</v>
      </c>
      <c r="X442" s="77"/>
      <c r="Y442" s="76"/>
      <c r="Z442" s="86" t="s">
        <v>334</v>
      </c>
      <c r="AA442" s="171"/>
      <c r="AB442" s="76"/>
      <c r="AC442" s="79"/>
      <c r="AD442" s="79"/>
      <c r="AE442" s="79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  <c r="GM442" s="96"/>
      <c r="GN442" s="96"/>
      <c r="GO442" s="96"/>
      <c r="GP442" s="96"/>
      <c r="GQ442" s="96"/>
      <c r="GR442" s="96"/>
      <c r="GS442" s="96"/>
      <c r="GT442" s="96"/>
      <c r="GU442" s="96"/>
      <c r="GV442" s="96"/>
      <c r="GW442" s="96"/>
      <c r="GX442" s="96"/>
      <c r="GY442" s="96"/>
      <c r="GZ442" s="96"/>
      <c r="HA442" s="96"/>
      <c r="HB442" s="96"/>
      <c r="HC442" s="96"/>
      <c r="HD442" s="96"/>
      <c r="HE442" s="96"/>
      <c r="HF442" s="96"/>
      <c r="HG442" s="96"/>
      <c r="HH442" s="96"/>
      <c r="HI442" s="96"/>
      <c r="HJ442" s="96"/>
      <c r="HK442" s="96"/>
      <c r="HL442" s="96"/>
      <c r="HM442" s="96"/>
      <c r="HN442" s="96"/>
      <c r="HO442" s="96"/>
      <c r="HP442" s="96"/>
      <c r="HQ442" s="96"/>
      <c r="HR442" s="96"/>
      <c r="HS442" s="96"/>
      <c r="HT442" s="96"/>
      <c r="HU442" s="96"/>
      <c r="HV442" s="96"/>
      <c r="HW442" s="96"/>
      <c r="HX442" s="96"/>
      <c r="HY442" s="96"/>
      <c r="HZ442" s="96"/>
      <c r="IA442" s="96"/>
      <c r="IB442" s="96"/>
      <c r="IC442" s="96"/>
      <c r="ID442" s="96"/>
      <c r="IE442" s="96"/>
      <c r="IF442" s="96"/>
      <c r="IG442" s="96"/>
      <c r="IH442" s="96"/>
      <c r="II442" s="96"/>
      <c r="IJ442" s="96"/>
      <c r="IK442" s="96"/>
      <c r="IL442" s="96"/>
      <c r="IM442" s="96"/>
      <c r="IN442" s="96"/>
      <c r="IO442" s="96"/>
      <c r="IP442" s="96"/>
      <c r="IQ442" s="96"/>
      <c r="IR442" s="96"/>
      <c r="IS442" s="96"/>
      <c r="IT442" s="96"/>
      <c r="IU442" s="96"/>
      <c r="IV442" s="96"/>
      <c r="IW442" s="96"/>
    </row>
    <row r="443" customFormat="false" ht="38.1" hidden="false" customHeight="true" outlineLevel="0" collapsed="false">
      <c r="A443" s="67"/>
      <c r="B443" s="67"/>
      <c r="C443" s="67"/>
      <c r="D443" s="67"/>
      <c r="E443" s="67"/>
      <c r="F443" s="70"/>
      <c r="G443" s="66" t="s">
        <v>64</v>
      </c>
      <c r="H443" s="111" t="str">
        <f aca="false">"&lt;"&amp;ROUND(RIGHT(H442,LEN(H442)-1)*81/1,2)&amp;" ppt"</f>
        <v>&lt;12.96 ppt</v>
      </c>
      <c r="I443" s="172"/>
      <c r="J443" s="112"/>
      <c r="K443" s="111" t="str">
        <f aca="false">ROUND(K442*81/1000,2)&amp;" ppb"</f>
        <v>5.26 ppb</v>
      </c>
      <c r="L443" s="75" t="s">
        <v>39</v>
      </c>
      <c r="M443" s="112" t="str">
        <f aca="false">ROUND(M442*81/1000,2)&amp;" ppb"</f>
        <v>1.88 ppb</v>
      </c>
      <c r="N443" s="111" t="str">
        <f aca="false">ROUND(N442*1760/1000,2)&amp;" ppb"</f>
        <v>1.33 ppb</v>
      </c>
      <c r="O443" s="75" t="s">
        <v>39</v>
      </c>
      <c r="P443" s="112" t="str">
        <f aca="false">ROUND(P442*1760/1000,2)&amp;" ppb"</f>
        <v>0.8 ppb</v>
      </c>
      <c r="Q443" s="111" t="str">
        <f aca="false">"&lt;"&amp;ROUND(RIGHT(Q442,LEN(Q442)-1)*246/1,2)&amp;" ppt"</f>
        <v>&lt;469.86 ppt</v>
      </c>
      <c r="R443" s="172"/>
      <c r="S443" s="82"/>
      <c r="T443" s="111" t="str">
        <f aca="false">ROUND(T442*32300/1000,2)&amp;" ppb"</f>
        <v>29.11 ppb</v>
      </c>
      <c r="U443" s="75" t="s">
        <v>39</v>
      </c>
      <c r="V443" s="112" t="str">
        <f aca="false">ROUND(V442*32300/1000,2)&amp;" ppb"</f>
        <v>92.77 ppb</v>
      </c>
      <c r="W443" s="81"/>
      <c r="X443" s="75"/>
      <c r="Y443" s="82"/>
      <c r="Z443" s="81"/>
      <c r="AA443" s="75"/>
      <c r="AB443" s="82"/>
      <c r="AC443" s="83"/>
      <c r="AD443" s="75"/>
      <c r="AE443" s="84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  <c r="GQ443" s="96"/>
      <c r="GR443" s="96"/>
      <c r="GS443" s="96"/>
      <c r="GT443" s="96"/>
      <c r="GU443" s="96"/>
      <c r="GV443" s="96"/>
      <c r="GW443" s="96"/>
      <c r="GX443" s="96"/>
      <c r="GY443" s="96"/>
      <c r="GZ443" s="96"/>
      <c r="HA443" s="96"/>
      <c r="HB443" s="96"/>
      <c r="HC443" s="96"/>
      <c r="HD443" s="96"/>
      <c r="HE443" s="96"/>
      <c r="HF443" s="96"/>
      <c r="HG443" s="96"/>
      <c r="HH443" s="96"/>
      <c r="HI443" s="96"/>
      <c r="HJ443" s="96"/>
      <c r="HK443" s="96"/>
      <c r="HL443" s="96"/>
      <c r="HM443" s="96"/>
      <c r="HN443" s="96"/>
      <c r="HO443" s="96"/>
      <c r="HP443" s="96"/>
      <c r="HQ443" s="96"/>
      <c r="HR443" s="96"/>
      <c r="HS443" s="96"/>
      <c r="HT443" s="96"/>
      <c r="HU443" s="96"/>
      <c r="HV443" s="96"/>
      <c r="HW443" s="96"/>
      <c r="HX443" s="96"/>
      <c r="HY443" s="96"/>
      <c r="HZ443" s="96"/>
      <c r="IA443" s="96"/>
      <c r="IB443" s="96"/>
      <c r="IC443" s="96"/>
      <c r="ID443" s="96"/>
      <c r="IE443" s="96"/>
      <c r="IF443" s="96"/>
      <c r="IG443" s="96"/>
      <c r="IH443" s="96"/>
      <c r="II443" s="96"/>
      <c r="IJ443" s="96"/>
      <c r="IK443" s="96"/>
      <c r="IL443" s="96"/>
      <c r="IM443" s="96"/>
      <c r="IN443" s="96"/>
      <c r="IO443" s="96"/>
      <c r="IP443" s="96"/>
      <c r="IQ443" s="96"/>
      <c r="IR443" s="96"/>
      <c r="IS443" s="96"/>
      <c r="IT443" s="96"/>
      <c r="IU443" s="96"/>
      <c r="IV443" s="96"/>
      <c r="IW443" s="96"/>
    </row>
    <row r="444" customFormat="false" ht="34.3" hidden="false" customHeight="true" outlineLevel="0" collapsed="false">
      <c r="A444" s="67"/>
      <c r="B444" s="67"/>
      <c r="C444" s="85"/>
      <c r="D444" s="67"/>
      <c r="E444" s="67"/>
      <c r="F444" s="70"/>
      <c r="G444" s="66" t="s">
        <v>28</v>
      </c>
      <c r="H444" s="50" t="s">
        <v>500</v>
      </c>
      <c r="I444" s="50"/>
      <c r="J444" s="50"/>
      <c r="K444" s="25"/>
      <c r="L444" s="26" t="s">
        <v>501</v>
      </c>
      <c r="M444" s="27"/>
      <c r="N444" s="51"/>
      <c r="O444" s="26" t="s">
        <v>42</v>
      </c>
      <c r="P444" s="52"/>
      <c r="Q444" s="51"/>
      <c r="R444" s="26" t="s">
        <v>502</v>
      </c>
      <c r="S444" s="52"/>
      <c r="T444" s="50" t="s">
        <v>503</v>
      </c>
      <c r="U444" s="50"/>
      <c r="V444" s="50"/>
      <c r="W444" s="28"/>
      <c r="X444" s="26" t="s">
        <v>504</v>
      </c>
      <c r="Y444" s="53"/>
      <c r="Z444" s="28"/>
      <c r="AA444" s="26"/>
      <c r="AB444" s="53"/>
      <c r="AC444" s="25"/>
      <c r="AD444" s="26"/>
      <c r="AE444" s="27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  <c r="GM444" s="96"/>
      <c r="GN444" s="96"/>
      <c r="GO444" s="96"/>
      <c r="GP444" s="96"/>
      <c r="GQ444" s="96"/>
      <c r="GR444" s="96"/>
      <c r="GS444" s="96"/>
      <c r="GT444" s="96"/>
      <c r="GU444" s="96"/>
      <c r="GV444" s="96"/>
      <c r="GW444" s="96"/>
      <c r="GX444" s="96"/>
      <c r="GY444" s="96"/>
      <c r="GZ444" s="96"/>
      <c r="HA444" s="96"/>
      <c r="HB444" s="96"/>
      <c r="HC444" s="96"/>
      <c r="HD444" s="96"/>
      <c r="HE444" s="96"/>
      <c r="HF444" s="96"/>
      <c r="HG444" s="96"/>
      <c r="HH444" s="96"/>
      <c r="HI444" s="96"/>
      <c r="HJ444" s="96"/>
      <c r="HK444" s="96"/>
      <c r="HL444" s="96"/>
      <c r="HM444" s="96"/>
      <c r="HN444" s="96"/>
      <c r="HO444" s="96"/>
      <c r="HP444" s="96"/>
      <c r="HQ444" s="96"/>
      <c r="HR444" s="96"/>
      <c r="HS444" s="96"/>
      <c r="HT444" s="96"/>
      <c r="HU444" s="96"/>
      <c r="HV444" s="96"/>
      <c r="HW444" s="96"/>
      <c r="HX444" s="96"/>
      <c r="HY444" s="96"/>
      <c r="HZ444" s="96"/>
      <c r="IA444" s="96"/>
      <c r="IB444" s="96"/>
      <c r="IC444" s="96"/>
      <c r="ID444" s="96"/>
      <c r="IE444" s="96"/>
      <c r="IF444" s="96"/>
      <c r="IG444" s="96"/>
      <c r="IH444" s="96"/>
      <c r="II444" s="96"/>
      <c r="IJ444" s="96"/>
      <c r="IK444" s="96"/>
      <c r="IL444" s="96"/>
      <c r="IM444" s="96"/>
      <c r="IN444" s="96"/>
      <c r="IO444" s="96"/>
      <c r="IP444" s="96"/>
      <c r="IQ444" s="96"/>
      <c r="IR444" s="96"/>
      <c r="IS444" s="96"/>
      <c r="IT444" s="96"/>
      <c r="IU444" s="96"/>
      <c r="IV444" s="96"/>
      <c r="IW444" s="96"/>
    </row>
    <row r="445" customFormat="false" ht="34.3" hidden="false" customHeight="true" outlineLevel="0" collapsed="false">
      <c r="A445" s="67"/>
      <c r="B445" s="67"/>
      <c r="C445" s="85"/>
      <c r="D445" s="67"/>
      <c r="E445" s="67"/>
      <c r="F445" s="70"/>
      <c r="G445" s="66" t="s">
        <v>60</v>
      </c>
      <c r="H445" s="138" t="s">
        <v>597</v>
      </c>
      <c r="I445" s="131"/>
      <c r="J445" s="116"/>
      <c r="K445" s="86" t="n">
        <v>0.2857</v>
      </c>
      <c r="L445" s="171" t="s">
        <v>39</v>
      </c>
      <c r="M445" s="76" t="n">
        <v>2.603</v>
      </c>
      <c r="N445" s="86" t="s">
        <v>149</v>
      </c>
      <c r="O445" s="171"/>
      <c r="P445" s="76"/>
      <c r="Q445" s="74" t="n">
        <v>3.18</v>
      </c>
      <c r="R445" s="77" t="s">
        <v>39</v>
      </c>
      <c r="S445" s="76" t="n">
        <v>0.933</v>
      </c>
      <c r="T445" s="138" t="n">
        <v>23.1</v>
      </c>
      <c r="U445" s="115" t="s">
        <v>39</v>
      </c>
      <c r="V445" s="116" t="s">
        <v>598</v>
      </c>
      <c r="W445" s="74" t="n">
        <v>9.8469</v>
      </c>
      <c r="X445" s="77" t="s">
        <v>39</v>
      </c>
      <c r="Y445" s="76" t="n">
        <v>0.7862</v>
      </c>
      <c r="Z445" s="81"/>
      <c r="AA445" s="75"/>
      <c r="AB445" s="82"/>
      <c r="AC445" s="83"/>
      <c r="AD445" s="75"/>
      <c r="AE445" s="84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  <c r="GM445" s="96"/>
      <c r="GN445" s="96"/>
      <c r="GO445" s="96"/>
      <c r="GP445" s="96"/>
      <c r="GQ445" s="96"/>
      <c r="GR445" s="96"/>
      <c r="GS445" s="96"/>
      <c r="GT445" s="96"/>
      <c r="GU445" s="96"/>
      <c r="GV445" s="96"/>
      <c r="GW445" s="96"/>
      <c r="GX445" s="96"/>
      <c r="GY445" s="96"/>
      <c r="GZ445" s="96"/>
      <c r="HA445" s="96"/>
      <c r="HB445" s="96"/>
      <c r="HC445" s="96"/>
      <c r="HD445" s="96"/>
      <c r="HE445" s="96"/>
      <c r="HF445" s="96"/>
      <c r="HG445" s="96"/>
      <c r="HH445" s="96"/>
      <c r="HI445" s="96"/>
      <c r="HJ445" s="96"/>
      <c r="HK445" s="96"/>
      <c r="HL445" s="96"/>
      <c r="HM445" s="96"/>
      <c r="HN445" s="96"/>
      <c r="HO445" s="96"/>
      <c r="HP445" s="96"/>
      <c r="HQ445" s="96"/>
      <c r="HR445" s="96"/>
      <c r="HS445" s="96"/>
      <c r="HT445" s="96"/>
      <c r="HU445" s="96"/>
      <c r="HV445" s="96"/>
      <c r="HW445" s="96"/>
      <c r="HX445" s="96"/>
      <c r="HY445" s="96"/>
      <c r="HZ445" s="96"/>
      <c r="IA445" s="96"/>
      <c r="IB445" s="96"/>
      <c r="IC445" s="96"/>
      <c r="ID445" s="96"/>
      <c r="IE445" s="96"/>
      <c r="IF445" s="96"/>
      <c r="IG445" s="96"/>
      <c r="IH445" s="96"/>
      <c r="II445" s="96"/>
      <c r="IJ445" s="96"/>
      <c r="IK445" s="96"/>
      <c r="IL445" s="96"/>
      <c r="IM445" s="96"/>
      <c r="IN445" s="96"/>
      <c r="IO445" s="96"/>
      <c r="IP445" s="96"/>
      <c r="IQ445" s="96"/>
      <c r="IR445" s="96"/>
      <c r="IS445" s="96"/>
      <c r="IT445" s="96"/>
      <c r="IU445" s="96"/>
      <c r="IV445" s="96"/>
      <c r="IW445" s="96"/>
    </row>
    <row r="446" customFormat="false" ht="34.3" hidden="false" customHeight="true" outlineLevel="0" collapsed="false">
      <c r="A446" s="87"/>
      <c r="B446" s="87"/>
      <c r="C446" s="88"/>
      <c r="D446" s="87"/>
      <c r="E446" s="87"/>
      <c r="F446" s="89"/>
      <c r="G446" s="66" t="s">
        <v>64</v>
      </c>
      <c r="H446" s="111" t="str">
        <f aca="false">"&lt;"&amp;ROUND(RIGHT(H445,LEN(H445)-1)*81/1000000,2)&amp;" ppm"</f>
        <v>&lt;1.76 ppm</v>
      </c>
      <c r="I446" s="172"/>
      <c r="J446" s="112"/>
      <c r="K446" s="90"/>
      <c r="L446" s="171"/>
      <c r="M446" s="91"/>
      <c r="N446" s="71"/>
      <c r="O446" s="75"/>
      <c r="P446" s="73"/>
      <c r="Q446" s="111" t="str">
        <f aca="false">ROUND(Q445*246/1000,2)&amp;" ppb"</f>
        <v>0.78 ppb</v>
      </c>
      <c r="R446" s="75" t="s">
        <v>39</v>
      </c>
      <c r="S446" s="112" t="str">
        <f aca="false">ROUND(S445*246/1000,2)&amp;" ppb"</f>
        <v>0.23 ppb</v>
      </c>
      <c r="T446" s="111"/>
      <c r="U446" s="75"/>
      <c r="V446" s="112"/>
      <c r="W446" s="81"/>
      <c r="X446" s="75"/>
      <c r="Y446" s="82"/>
      <c r="Z446" s="81"/>
      <c r="AA446" s="75"/>
      <c r="AB446" s="82"/>
      <c r="AC446" s="83"/>
      <c r="AD446" s="75"/>
      <c r="AE446" s="84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  <c r="GM446" s="96"/>
      <c r="GN446" s="96"/>
      <c r="GO446" s="96"/>
      <c r="GP446" s="96"/>
      <c r="GQ446" s="96"/>
      <c r="GR446" s="96"/>
      <c r="GS446" s="96"/>
      <c r="GT446" s="96"/>
      <c r="GU446" s="96"/>
      <c r="GV446" s="96"/>
      <c r="GW446" s="96"/>
      <c r="GX446" s="96"/>
      <c r="GY446" s="96"/>
      <c r="GZ446" s="96"/>
      <c r="HA446" s="96"/>
      <c r="HB446" s="96"/>
      <c r="HC446" s="96"/>
      <c r="HD446" s="96"/>
      <c r="HE446" s="96"/>
      <c r="HF446" s="96"/>
      <c r="HG446" s="96"/>
      <c r="HH446" s="96"/>
      <c r="HI446" s="96"/>
      <c r="HJ446" s="96"/>
      <c r="HK446" s="96"/>
      <c r="HL446" s="96"/>
      <c r="HM446" s="96"/>
      <c r="HN446" s="96"/>
      <c r="HO446" s="96"/>
      <c r="HP446" s="96"/>
      <c r="HQ446" s="96"/>
      <c r="HR446" s="96"/>
      <c r="HS446" s="96"/>
      <c r="HT446" s="96"/>
      <c r="HU446" s="96"/>
      <c r="HV446" s="96"/>
      <c r="HW446" s="96"/>
      <c r="HX446" s="96"/>
      <c r="HY446" s="96"/>
      <c r="HZ446" s="96"/>
      <c r="IA446" s="96"/>
      <c r="IB446" s="96"/>
      <c r="IC446" s="96"/>
      <c r="ID446" s="96"/>
      <c r="IE446" s="96"/>
      <c r="IF446" s="96"/>
      <c r="IG446" s="96"/>
      <c r="IH446" s="96"/>
      <c r="II446" s="96"/>
      <c r="IJ446" s="96"/>
      <c r="IK446" s="96"/>
      <c r="IL446" s="96"/>
      <c r="IM446" s="96"/>
      <c r="IN446" s="96"/>
      <c r="IO446" s="96"/>
      <c r="IP446" s="96"/>
      <c r="IQ446" s="96"/>
      <c r="IR446" s="96"/>
      <c r="IS446" s="96"/>
      <c r="IT446" s="96"/>
      <c r="IU446" s="96"/>
      <c r="IV446" s="96"/>
      <c r="IW446" s="96"/>
    </row>
    <row r="447" customFormat="false" ht="42.4" hidden="false" customHeight="true" outlineLevel="0" collapsed="false">
      <c r="A447" s="97" t="s">
        <v>599</v>
      </c>
      <c r="B447" s="21" t="s">
        <v>600</v>
      </c>
      <c r="C447" s="98" t="s">
        <v>601</v>
      </c>
      <c r="D447" s="22"/>
      <c r="E447" s="99"/>
      <c r="F447" s="23"/>
      <c r="G447" s="24" t="s">
        <v>28</v>
      </c>
      <c r="H447" s="25"/>
      <c r="I447" s="26" t="s">
        <v>29</v>
      </c>
      <c r="J447" s="27"/>
      <c r="K447" s="25"/>
      <c r="L447" s="26" t="s">
        <v>30</v>
      </c>
      <c r="M447" s="27"/>
      <c r="N447" s="25"/>
      <c r="O447" s="26" t="s">
        <v>31</v>
      </c>
      <c r="P447" s="27"/>
      <c r="Q447" s="25"/>
      <c r="R447" s="26" t="s">
        <v>32</v>
      </c>
      <c r="S447" s="27"/>
      <c r="T447" s="28"/>
      <c r="U447" s="26" t="s">
        <v>33</v>
      </c>
      <c r="V447" s="27"/>
      <c r="W447" s="25"/>
      <c r="X447" s="26" t="s">
        <v>34</v>
      </c>
      <c r="Y447" s="27"/>
      <c r="Z447" s="25"/>
      <c r="AA447" s="26" t="s">
        <v>35</v>
      </c>
      <c r="AB447" s="27"/>
      <c r="AC447" s="32" t="s">
        <v>36</v>
      </c>
      <c r="AD447" s="32"/>
      <c r="AE447" s="32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  <c r="GM447" s="96"/>
      <c r="GN447" s="96"/>
      <c r="GO447" s="96"/>
      <c r="GP447" s="96"/>
      <c r="GQ447" s="96"/>
      <c r="GR447" s="96"/>
      <c r="GS447" s="96"/>
      <c r="GT447" s="96"/>
      <c r="GU447" s="96"/>
      <c r="GV447" s="96"/>
      <c r="GW447" s="96"/>
      <c r="GX447" s="96"/>
      <c r="GY447" s="96"/>
      <c r="GZ447" s="96"/>
      <c r="HA447" s="96"/>
      <c r="HB447" s="96"/>
      <c r="HC447" s="96"/>
      <c r="HD447" s="96"/>
      <c r="HE447" s="96"/>
      <c r="HF447" s="96"/>
      <c r="HG447" s="96"/>
      <c r="HH447" s="96"/>
      <c r="HI447" s="96"/>
      <c r="HJ447" s="96"/>
      <c r="HK447" s="96"/>
      <c r="HL447" s="96"/>
      <c r="HM447" s="96"/>
      <c r="HN447" s="96"/>
      <c r="HO447" s="96"/>
      <c r="HP447" s="96"/>
      <c r="HQ447" s="96"/>
      <c r="HR447" s="96"/>
      <c r="HS447" s="96"/>
      <c r="HT447" s="96"/>
      <c r="HU447" s="96"/>
      <c r="HV447" s="96"/>
      <c r="HW447" s="96"/>
      <c r="HX447" s="96"/>
      <c r="HY447" s="96"/>
      <c r="HZ447" s="96"/>
      <c r="IA447" s="96"/>
      <c r="IB447" s="96"/>
      <c r="IC447" s="96"/>
      <c r="ID447" s="96"/>
      <c r="IE447" s="96"/>
      <c r="IF447" s="96"/>
      <c r="IG447" s="96"/>
      <c r="IH447" s="96"/>
      <c r="II447" s="96"/>
      <c r="IJ447" s="96"/>
      <c r="IK447" s="96"/>
      <c r="IL447" s="96"/>
      <c r="IM447" s="96"/>
      <c r="IN447" s="96"/>
      <c r="IO447" s="96"/>
      <c r="IP447" s="96"/>
      <c r="IQ447" s="96"/>
      <c r="IR447" s="96"/>
      <c r="IS447" s="96"/>
      <c r="IT447" s="96"/>
      <c r="IU447" s="96"/>
      <c r="IV447" s="96"/>
      <c r="IW447" s="96"/>
    </row>
    <row r="448" customFormat="false" ht="39.8" hidden="false" customHeight="true" outlineLevel="0" collapsed="false">
      <c r="A448" s="154" t="s">
        <v>602</v>
      </c>
      <c r="B448" s="33" t="s">
        <v>603</v>
      </c>
      <c r="C448" s="34"/>
      <c r="D448" s="35"/>
      <c r="E448" s="35"/>
      <c r="F448" s="36"/>
      <c r="G448" s="24" t="s">
        <v>60</v>
      </c>
      <c r="H448" s="55"/>
      <c r="I448" s="41"/>
      <c r="J448" s="42"/>
      <c r="K448" s="40"/>
      <c r="L448" s="41"/>
      <c r="M448" s="42"/>
      <c r="N448" s="55"/>
      <c r="O448" s="56"/>
      <c r="P448" s="42"/>
      <c r="Q448" s="40"/>
      <c r="R448" s="41"/>
      <c r="S448" s="42"/>
      <c r="T448" s="55"/>
      <c r="U448" s="41"/>
      <c r="V448" s="42"/>
      <c r="W448" s="40"/>
      <c r="X448" s="100"/>
      <c r="Y448" s="42"/>
      <c r="Z448" s="55"/>
      <c r="AA448" s="56"/>
      <c r="AB448" s="42"/>
      <c r="AC448" s="43"/>
      <c r="AD448" s="43"/>
      <c r="AE448" s="43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  <c r="GM448" s="96"/>
      <c r="GN448" s="96"/>
      <c r="GO448" s="96"/>
      <c r="GP448" s="96"/>
      <c r="GQ448" s="96"/>
      <c r="GR448" s="96"/>
      <c r="GS448" s="96"/>
      <c r="GT448" s="96"/>
      <c r="GU448" s="96"/>
      <c r="GV448" s="96"/>
      <c r="GW448" s="96"/>
      <c r="GX448" s="96"/>
      <c r="GY448" s="96"/>
      <c r="GZ448" s="96"/>
      <c r="HA448" s="96"/>
      <c r="HB448" s="96"/>
      <c r="HC448" s="96"/>
      <c r="HD448" s="96"/>
      <c r="HE448" s="96"/>
      <c r="HF448" s="96"/>
      <c r="HG448" s="96"/>
      <c r="HH448" s="96"/>
      <c r="HI448" s="96"/>
      <c r="HJ448" s="96"/>
      <c r="HK448" s="96"/>
      <c r="HL448" s="96"/>
      <c r="HM448" s="96"/>
      <c r="HN448" s="96"/>
      <c r="HO448" s="96"/>
      <c r="HP448" s="96"/>
      <c r="HQ448" s="96"/>
      <c r="HR448" s="96"/>
      <c r="HS448" s="96"/>
      <c r="HT448" s="96"/>
      <c r="HU448" s="96"/>
      <c r="HV448" s="96"/>
      <c r="HW448" s="96"/>
      <c r="HX448" s="96"/>
      <c r="HY448" s="96"/>
      <c r="HZ448" s="96"/>
      <c r="IA448" s="96"/>
      <c r="IB448" s="96"/>
      <c r="IC448" s="96"/>
      <c r="ID448" s="96"/>
      <c r="IE448" s="96"/>
      <c r="IF448" s="96"/>
      <c r="IG448" s="96"/>
      <c r="IH448" s="96"/>
      <c r="II448" s="96"/>
      <c r="IJ448" s="96"/>
      <c r="IK448" s="96"/>
      <c r="IL448" s="96"/>
      <c r="IM448" s="96"/>
      <c r="IN448" s="96"/>
      <c r="IO448" s="96"/>
      <c r="IP448" s="96"/>
      <c r="IQ448" s="96"/>
      <c r="IR448" s="96"/>
      <c r="IS448" s="96"/>
      <c r="IT448" s="96"/>
      <c r="IU448" s="96"/>
      <c r="IV448" s="96"/>
      <c r="IW448" s="96"/>
    </row>
    <row r="449" customFormat="false" ht="38.1" hidden="false" customHeight="true" outlineLevel="0" collapsed="false">
      <c r="A449" s="33"/>
      <c r="B449" s="33" t="s">
        <v>604</v>
      </c>
      <c r="C449" s="33"/>
      <c r="D449" s="33"/>
      <c r="E449" s="33"/>
      <c r="F449" s="36"/>
      <c r="G449" s="24" t="s">
        <v>64</v>
      </c>
      <c r="H449" s="101"/>
      <c r="I449" s="163"/>
      <c r="J449" s="102"/>
      <c r="K449" s="101"/>
      <c r="L449" s="41"/>
      <c r="M449" s="102"/>
      <c r="N449" s="101"/>
      <c r="O449" s="41"/>
      <c r="P449" s="102"/>
      <c r="Q449" s="101"/>
      <c r="R449" s="41"/>
      <c r="S449" s="102"/>
      <c r="T449" s="101"/>
      <c r="U449" s="41"/>
      <c r="V449" s="102"/>
      <c r="W449" s="45"/>
      <c r="X449" s="41"/>
      <c r="Y449" s="46"/>
      <c r="Z449" s="45"/>
      <c r="AA449" s="41"/>
      <c r="AB449" s="46"/>
      <c r="AC449" s="47"/>
      <c r="AD449" s="41"/>
      <c r="AE449" s="48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  <c r="GM449" s="96"/>
      <c r="GN449" s="96"/>
      <c r="GO449" s="96"/>
      <c r="GP449" s="96"/>
      <c r="GQ449" s="96"/>
      <c r="GR449" s="96"/>
      <c r="GS449" s="96"/>
      <c r="GT449" s="96"/>
      <c r="GU449" s="96"/>
      <c r="GV449" s="96"/>
      <c r="GW449" s="96"/>
      <c r="GX449" s="96"/>
      <c r="GY449" s="96"/>
      <c r="GZ449" s="96"/>
      <c r="HA449" s="96"/>
      <c r="HB449" s="96"/>
      <c r="HC449" s="96"/>
      <c r="HD449" s="96"/>
      <c r="HE449" s="96"/>
      <c r="HF449" s="96"/>
      <c r="HG449" s="96"/>
      <c r="HH449" s="96"/>
      <c r="HI449" s="96"/>
      <c r="HJ449" s="96"/>
      <c r="HK449" s="96"/>
      <c r="HL449" s="96"/>
      <c r="HM449" s="96"/>
      <c r="HN449" s="96"/>
      <c r="HO449" s="96"/>
      <c r="HP449" s="96"/>
      <c r="HQ449" s="96"/>
      <c r="HR449" s="96"/>
      <c r="HS449" s="96"/>
      <c r="HT449" s="96"/>
      <c r="HU449" s="96"/>
      <c r="HV449" s="96"/>
      <c r="HW449" s="96"/>
      <c r="HX449" s="96"/>
      <c r="HY449" s="96"/>
      <c r="HZ449" s="96"/>
      <c r="IA449" s="96"/>
      <c r="IB449" s="96"/>
      <c r="IC449" s="96"/>
      <c r="ID449" s="96"/>
      <c r="IE449" s="96"/>
      <c r="IF449" s="96"/>
      <c r="IG449" s="96"/>
      <c r="IH449" s="96"/>
      <c r="II449" s="96"/>
      <c r="IJ449" s="96"/>
      <c r="IK449" s="96"/>
      <c r="IL449" s="96"/>
      <c r="IM449" s="96"/>
      <c r="IN449" s="96"/>
      <c r="IO449" s="96"/>
      <c r="IP449" s="96"/>
      <c r="IQ449" s="96"/>
      <c r="IR449" s="96"/>
      <c r="IS449" s="96"/>
      <c r="IT449" s="96"/>
      <c r="IU449" s="96"/>
      <c r="IV449" s="96"/>
      <c r="IW449" s="96"/>
    </row>
    <row r="450" customFormat="false" ht="34.3" hidden="false" customHeight="true" outlineLevel="0" collapsed="false">
      <c r="A450" s="33"/>
      <c r="B450" s="33"/>
      <c r="C450" s="49"/>
      <c r="D450" s="33"/>
      <c r="E450" s="33"/>
      <c r="F450" s="36"/>
      <c r="G450" s="24" t="s">
        <v>28</v>
      </c>
      <c r="H450" s="50" t="s">
        <v>500</v>
      </c>
      <c r="I450" s="50"/>
      <c r="J450" s="50"/>
      <c r="K450" s="25"/>
      <c r="L450" s="26" t="s">
        <v>501</v>
      </c>
      <c r="M450" s="27"/>
      <c r="N450" s="51"/>
      <c r="O450" s="26" t="s">
        <v>42</v>
      </c>
      <c r="P450" s="52"/>
      <c r="Q450" s="51"/>
      <c r="R450" s="26" t="s">
        <v>502</v>
      </c>
      <c r="S450" s="52"/>
      <c r="T450" s="50" t="s">
        <v>503</v>
      </c>
      <c r="U450" s="50"/>
      <c r="V450" s="50"/>
      <c r="W450" s="28"/>
      <c r="X450" s="26" t="s">
        <v>504</v>
      </c>
      <c r="Y450" s="53"/>
      <c r="Z450" s="28"/>
      <c r="AA450" s="26"/>
      <c r="AB450" s="53"/>
      <c r="AC450" s="25"/>
      <c r="AD450" s="26"/>
      <c r="AE450" s="27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  <c r="GM450" s="96"/>
      <c r="GN450" s="96"/>
      <c r="GO450" s="96"/>
      <c r="GP450" s="96"/>
      <c r="GQ450" s="96"/>
      <c r="GR450" s="96"/>
      <c r="GS450" s="96"/>
      <c r="GT450" s="96"/>
      <c r="GU450" s="96"/>
      <c r="GV450" s="96"/>
      <c r="GW450" s="96"/>
      <c r="GX450" s="96"/>
      <c r="GY450" s="96"/>
      <c r="GZ450" s="96"/>
      <c r="HA450" s="96"/>
      <c r="HB450" s="96"/>
      <c r="HC450" s="96"/>
      <c r="HD450" s="96"/>
      <c r="HE450" s="96"/>
      <c r="HF450" s="96"/>
      <c r="HG450" s="96"/>
      <c r="HH450" s="96"/>
      <c r="HI450" s="96"/>
      <c r="HJ450" s="96"/>
      <c r="HK450" s="96"/>
      <c r="HL450" s="96"/>
      <c r="HM450" s="96"/>
      <c r="HN450" s="96"/>
      <c r="HO450" s="96"/>
      <c r="HP450" s="96"/>
      <c r="HQ450" s="96"/>
      <c r="HR450" s="96"/>
      <c r="HS450" s="96"/>
      <c r="HT450" s="96"/>
      <c r="HU450" s="96"/>
      <c r="HV450" s="96"/>
      <c r="HW450" s="96"/>
      <c r="HX450" s="96"/>
      <c r="HY450" s="96"/>
      <c r="HZ450" s="96"/>
      <c r="IA450" s="96"/>
      <c r="IB450" s="96"/>
      <c r="IC450" s="96"/>
      <c r="ID450" s="96"/>
      <c r="IE450" s="96"/>
      <c r="IF450" s="96"/>
      <c r="IG450" s="96"/>
      <c r="IH450" s="96"/>
      <c r="II450" s="96"/>
      <c r="IJ450" s="96"/>
      <c r="IK450" s="96"/>
      <c r="IL450" s="96"/>
      <c r="IM450" s="96"/>
      <c r="IN450" s="96"/>
      <c r="IO450" s="96"/>
      <c r="IP450" s="96"/>
      <c r="IQ450" s="96"/>
      <c r="IR450" s="96"/>
      <c r="IS450" s="96"/>
      <c r="IT450" s="96"/>
      <c r="IU450" s="96"/>
      <c r="IV450" s="96"/>
      <c r="IW450" s="96"/>
    </row>
    <row r="451" customFormat="false" ht="34.3" hidden="false" customHeight="true" outlineLevel="0" collapsed="false">
      <c r="A451" s="33"/>
      <c r="B451" s="33"/>
      <c r="C451" s="49"/>
      <c r="D451" s="33"/>
      <c r="E451" s="33"/>
      <c r="F451" s="36"/>
      <c r="G451" s="24" t="s">
        <v>60</v>
      </c>
      <c r="H451" s="141"/>
      <c r="I451" s="120"/>
      <c r="J451" s="142"/>
      <c r="K451" s="55"/>
      <c r="L451" s="56"/>
      <c r="M451" s="42"/>
      <c r="N451" s="55"/>
      <c r="O451" s="56"/>
      <c r="P451" s="42"/>
      <c r="Q451" s="40"/>
      <c r="R451" s="100"/>
      <c r="S451" s="42"/>
      <c r="T451" s="141"/>
      <c r="U451" s="104"/>
      <c r="V451" s="142"/>
      <c r="W451" s="40"/>
      <c r="X451" s="100"/>
      <c r="Y451" s="42"/>
      <c r="Z451" s="45"/>
      <c r="AA451" s="41"/>
      <c r="AB451" s="46"/>
      <c r="AC451" s="47"/>
      <c r="AD451" s="41"/>
      <c r="AE451" s="48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  <c r="GM451" s="96"/>
      <c r="GN451" s="96"/>
      <c r="GO451" s="96"/>
      <c r="GP451" s="96"/>
      <c r="GQ451" s="96"/>
      <c r="GR451" s="96"/>
      <c r="GS451" s="96"/>
      <c r="GT451" s="96"/>
      <c r="GU451" s="96"/>
      <c r="GV451" s="96"/>
      <c r="GW451" s="96"/>
      <c r="GX451" s="96"/>
      <c r="GY451" s="96"/>
      <c r="GZ451" s="96"/>
      <c r="HA451" s="96"/>
      <c r="HB451" s="96"/>
      <c r="HC451" s="96"/>
      <c r="HD451" s="96"/>
      <c r="HE451" s="96"/>
      <c r="HF451" s="96"/>
      <c r="HG451" s="96"/>
      <c r="HH451" s="96"/>
      <c r="HI451" s="96"/>
      <c r="HJ451" s="96"/>
      <c r="HK451" s="96"/>
      <c r="HL451" s="96"/>
      <c r="HM451" s="96"/>
      <c r="HN451" s="96"/>
      <c r="HO451" s="96"/>
      <c r="HP451" s="96"/>
      <c r="HQ451" s="96"/>
      <c r="HR451" s="96"/>
      <c r="HS451" s="96"/>
      <c r="HT451" s="96"/>
      <c r="HU451" s="96"/>
      <c r="HV451" s="96"/>
      <c r="HW451" s="96"/>
      <c r="HX451" s="96"/>
      <c r="HY451" s="96"/>
      <c r="HZ451" s="96"/>
      <c r="IA451" s="96"/>
      <c r="IB451" s="96"/>
      <c r="IC451" s="96"/>
      <c r="ID451" s="96"/>
      <c r="IE451" s="96"/>
      <c r="IF451" s="96"/>
      <c r="IG451" s="96"/>
      <c r="IH451" s="96"/>
      <c r="II451" s="96"/>
      <c r="IJ451" s="96"/>
      <c r="IK451" s="96"/>
      <c r="IL451" s="96"/>
      <c r="IM451" s="96"/>
      <c r="IN451" s="96"/>
      <c r="IO451" s="96"/>
      <c r="IP451" s="96"/>
      <c r="IQ451" s="96"/>
      <c r="IR451" s="96"/>
      <c r="IS451" s="96"/>
      <c r="IT451" s="96"/>
      <c r="IU451" s="96"/>
      <c r="IV451" s="96"/>
      <c r="IW451" s="96"/>
    </row>
    <row r="452" customFormat="false" ht="34.3" hidden="false" customHeight="true" outlineLevel="0" collapsed="false">
      <c r="A452" s="57"/>
      <c r="B452" s="57"/>
      <c r="C452" s="58"/>
      <c r="D452" s="57"/>
      <c r="E452" s="57"/>
      <c r="F452" s="59"/>
      <c r="G452" s="24" t="s">
        <v>64</v>
      </c>
      <c r="H452" s="101"/>
      <c r="I452" s="41"/>
      <c r="J452" s="102"/>
      <c r="K452" s="60"/>
      <c r="L452" s="56"/>
      <c r="M452" s="61"/>
      <c r="N452" s="37"/>
      <c r="O452" s="41"/>
      <c r="P452" s="39"/>
      <c r="Q452" s="101"/>
      <c r="R452" s="41"/>
      <c r="S452" s="102"/>
      <c r="T452" s="101"/>
      <c r="U452" s="41"/>
      <c r="V452" s="102"/>
      <c r="W452" s="45"/>
      <c r="X452" s="41"/>
      <c r="Y452" s="46"/>
      <c r="Z452" s="45"/>
      <c r="AA452" s="41"/>
      <c r="AB452" s="46"/>
      <c r="AC452" s="47"/>
      <c r="AD452" s="41"/>
      <c r="AE452" s="48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  <c r="GM452" s="96"/>
      <c r="GN452" s="96"/>
      <c r="GO452" s="96"/>
      <c r="GP452" s="96"/>
      <c r="GQ452" s="96"/>
      <c r="GR452" s="96"/>
      <c r="GS452" s="96"/>
      <c r="GT452" s="96"/>
      <c r="GU452" s="96"/>
      <c r="GV452" s="96"/>
      <c r="GW452" s="96"/>
      <c r="GX452" s="96"/>
      <c r="GY452" s="96"/>
      <c r="GZ452" s="96"/>
      <c r="HA452" s="96"/>
      <c r="HB452" s="96"/>
      <c r="HC452" s="96"/>
      <c r="HD452" s="96"/>
      <c r="HE452" s="96"/>
      <c r="HF452" s="96"/>
      <c r="HG452" s="96"/>
      <c r="HH452" s="96"/>
      <c r="HI452" s="96"/>
      <c r="HJ452" s="96"/>
      <c r="HK452" s="96"/>
      <c r="HL452" s="96"/>
      <c r="HM452" s="96"/>
      <c r="HN452" s="96"/>
      <c r="HO452" s="96"/>
      <c r="HP452" s="96"/>
      <c r="HQ452" s="96"/>
      <c r="HR452" s="96"/>
      <c r="HS452" s="96"/>
      <c r="HT452" s="96"/>
      <c r="HU452" s="96"/>
      <c r="HV452" s="96"/>
      <c r="HW452" s="96"/>
      <c r="HX452" s="96"/>
      <c r="HY452" s="96"/>
      <c r="HZ452" s="96"/>
      <c r="IA452" s="96"/>
      <c r="IB452" s="96"/>
      <c r="IC452" s="96"/>
      <c r="ID452" s="96"/>
      <c r="IE452" s="96"/>
      <c r="IF452" s="96"/>
      <c r="IG452" s="96"/>
      <c r="IH452" s="96"/>
      <c r="II452" s="96"/>
      <c r="IJ452" s="96"/>
      <c r="IK452" s="96"/>
      <c r="IL452" s="96"/>
      <c r="IM452" s="96"/>
      <c r="IN452" s="96"/>
      <c r="IO452" s="96"/>
      <c r="IP452" s="96"/>
      <c r="IQ452" s="96"/>
      <c r="IR452" s="96"/>
      <c r="IS452" s="96"/>
      <c r="IT452" s="96"/>
      <c r="IU452" s="96"/>
      <c r="IV452" s="96"/>
      <c r="IW452" s="96"/>
    </row>
    <row r="453" customFormat="false" ht="42.4" hidden="false" customHeight="true" outlineLevel="0" collapsed="false">
      <c r="A453" s="21" t="s">
        <v>605</v>
      </c>
      <c r="B453" s="21"/>
      <c r="C453" s="49"/>
      <c r="D453" s="22"/>
      <c r="E453" s="22"/>
      <c r="F453" s="23"/>
      <c r="G453" s="24" t="s">
        <v>28</v>
      </c>
      <c r="H453" s="25"/>
      <c r="I453" s="26" t="s">
        <v>29</v>
      </c>
      <c r="J453" s="27"/>
      <c r="K453" s="25"/>
      <c r="L453" s="26" t="s">
        <v>30</v>
      </c>
      <c r="M453" s="27"/>
      <c r="N453" s="25"/>
      <c r="O453" s="26" t="s">
        <v>31</v>
      </c>
      <c r="P453" s="27"/>
      <c r="Q453" s="25"/>
      <c r="R453" s="26" t="s">
        <v>32</v>
      </c>
      <c r="S453" s="27"/>
      <c r="T453" s="28"/>
      <c r="U453" s="26" t="s">
        <v>33</v>
      </c>
      <c r="V453" s="27"/>
      <c r="W453" s="25"/>
      <c r="X453" s="26" t="s">
        <v>34</v>
      </c>
      <c r="Y453" s="27"/>
      <c r="Z453" s="25"/>
      <c r="AA453" s="26" t="s">
        <v>35</v>
      </c>
      <c r="AB453" s="27"/>
      <c r="AC453" s="32" t="s">
        <v>36</v>
      </c>
      <c r="AD453" s="32"/>
      <c r="AE453" s="32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  <c r="GM453" s="96"/>
      <c r="GN453" s="96"/>
      <c r="GO453" s="96"/>
      <c r="GP453" s="96"/>
      <c r="GQ453" s="96"/>
      <c r="GR453" s="96"/>
      <c r="GS453" s="96"/>
      <c r="GT453" s="96"/>
      <c r="GU453" s="96"/>
      <c r="GV453" s="96"/>
      <c r="GW453" s="96"/>
      <c r="GX453" s="96"/>
      <c r="GY453" s="96"/>
      <c r="GZ453" s="96"/>
      <c r="HA453" s="96"/>
      <c r="HB453" s="96"/>
      <c r="HC453" s="96"/>
      <c r="HD453" s="96"/>
      <c r="HE453" s="96"/>
      <c r="HF453" s="96"/>
      <c r="HG453" s="96"/>
      <c r="HH453" s="96"/>
      <c r="HI453" s="96"/>
      <c r="HJ453" s="96"/>
      <c r="HK453" s="96"/>
      <c r="HL453" s="96"/>
      <c r="HM453" s="96"/>
      <c r="HN453" s="96"/>
      <c r="HO453" s="96"/>
      <c r="HP453" s="96"/>
      <c r="HQ453" s="96"/>
      <c r="HR453" s="96"/>
      <c r="HS453" s="96"/>
      <c r="HT453" s="96"/>
      <c r="HU453" s="96"/>
      <c r="HV453" s="96"/>
      <c r="HW453" s="96"/>
      <c r="HX453" s="96"/>
      <c r="HY453" s="96"/>
      <c r="HZ453" s="96"/>
      <c r="IA453" s="96"/>
      <c r="IB453" s="96"/>
      <c r="IC453" s="96"/>
      <c r="ID453" s="96"/>
      <c r="IE453" s="96"/>
      <c r="IF453" s="96"/>
      <c r="IG453" s="96"/>
      <c r="IH453" s="96"/>
      <c r="II453" s="96"/>
      <c r="IJ453" s="96"/>
      <c r="IK453" s="96"/>
      <c r="IL453" s="96"/>
      <c r="IM453" s="96"/>
      <c r="IN453" s="96"/>
      <c r="IO453" s="96"/>
      <c r="IP453" s="96"/>
      <c r="IQ453" s="96"/>
      <c r="IR453" s="96"/>
      <c r="IS453" s="96"/>
      <c r="IT453" s="96"/>
      <c r="IU453" s="96"/>
      <c r="IV453" s="96"/>
    </row>
    <row r="454" customFormat="false" ht="28.25" hidden="false" customHeight="true" outlineLevel="0" collapsed="false">
      <c r="A454" s="173"/>
      <c r="B454" s="173"/>
      <c r="C454" s="34"/>
      <c r="D454" s="35"/>
      <c r="E454" s="35"/>
      <c r="F454" s="36"/>
      <c r="G454" s="24" t="s">
        <v>60</v>
      </c>
      <c r="H454" s="40"/>
      <c r="I454" s="163"/>
      <c r="J454" s="42"/>
      <c r="K454" s="40"/>
      <c r="L454" s="163"/>
      <c r="M454" s="42"/>
      <c r="N454" s="40"/>
      <c r="O454" s="163"/>
      <c r="P454" s="42"/>
      <c r="Q454" s="40"/>
      <c r="R454" s="163"/>
      <c r="S454" s="42"/>
      <c r="T454" s="40"/>
      <c r="U454" s="163"/>
      <c r="V454" s="42"/>
      <c r="W454" s="37"/>
      <c r="X454" s="174"/>
      <c r="Y454" s="39"/>
      <c r="Z454" s="37"/>
      <c r="AA454" s="174"/>
      <c r="AB454" s="39"/>
      <c r="AC454" s="43"/>
      <c r="AD454" s="43"/>
      <c r="AE454" s="43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  <c r="GM454" s="96"/>
      <c r="GN454" s="96"/>
      <c r="GO454" s="96"/>
      <c r="GP454" s="96"/>
      <c r="GQ454" s="96"/>
      <c r="GR454" s="96"/>
      <c r="GS454" s="96"/>
      <c r="GT454" s="96"/>
      <c r="GU454" s="96"/>
      <c r="GV454" s="96"/>
      <c r="GW454" s="96"/>
      <c r="GX454" s="96"/>
      <c r="GY454" s="96"/>
      <c r="GZ454" s="96"/>
      <c r="HA454" s="96"/>
      <c r="HB454" s="96"/>
      <c r="HC454" s="96"/>
      <c r="HD454" s="96"/>
      <c r="HE454" s="96"/>
      <c r="HF454" s="96"/>
      <c r="HG454" s="96"/>
      <c r="HH454" s="96"/>
      <c r="HI454" s="96"/>
      <c r="HJ454" s="96"/>
      <c r="HK454" s="96"/>
      <c r="HL454" s="96"/>
      <c r="HM454" s="96"/>
      <c r="HN454" s="96"/>
      <c r="HO454" s="96"/>
      <c r="HP454" s="96"/>
      <c r="HQ454" s="96"/>
      <c r="HR454" s="96"/>
      <c r="HS454" s="96"/>
      <c r="HT454" s="96"/>
      <c r="HU454" s="96"/>
      <c r="HV454" s="96"/>
      <c r="HW454" s="96"/>
      <c r="HX454" s="96"/>
      <c r="HY454" s="96"/>
      <c r="HZ454" s="96"/>
      <c r="IA454" s="96"/>
      <c r="IB454" s="96"/>
      <c r="IC454" s="96"/>
      <c r="ID454" s="96"/>
      <c r="IE454" s="96"/>
      <c r="IF454" s="96"/>
      <c r="IG454" s="96"/>
      <c r="IH454" s="96"/>
      <c r="II454" s="96"/>
      <c r="IJ454" s="96"/>
      <c r="IK454" s="96"/>
      <c r="IL454" s="96"/>
      <c r="IM454" s="96"/>
      <c r="IN454" s="96"/>
      <c r="IO454" s="96"/>
      <c r="IP454" s="96"/>
      <c r="IQ454" s="96"/>
      <c r="IR454" s="96"/>
      <c r="IS454" s="96"/>
      <c r="IT454" s="96"/>
      <c r="IU454" s="96"/>
      <c r="IV454" s="96"/>
    </row>
    <row r="455" customFormat="false" ht="33.15" hidden="false" customHeight="true" outlineLevel="0" collapsed="false">
      <c r="A455" s="173"/>
      <c r="B455" s="173"/>
      <c r="C455" s="173"/>
      <c r="D455" s="173"/>
      <c r="E455" s="173"/>
      <c r="F455" s="36"/>
      <c r="G455" s="24" t="s">
        <v>64</v>
      </c>
      <c r="H455" s="45"/>
      <c r="I455" s="163"/>
      <c r="J455" s="46"/>
      <c r="K455" s="45"/>
      <c r="L455" s="163"/>
      <c r="M455" s="46"/>
      <c r="N455" s="45"/>
      <c r="O455" s="163"/>
      <c r="P455" s="132" t="s">
        <v>71</v>
      </c>
      <c r="Q455" s="45"/>
      <c r="R455" s="163"/>
      <c r="S455" s="46"/>
      <c r="T455" s="45"/>
      <c r="U455" s="163"/>
      <c r="V455" s="46"/>
      <c r="W455" s="45"/>
      <c r="X455" s="163"/>
      <c r="Y455" s="46"/>
      <c r="Z455" s="45"/>
      <c r="AA455" s="163"/>
      <c r="AB455" s="46"/>
      <c r="AC455" s="47"/>
      <c r="AD455" s="163"/>
      <c r="AE455" s="48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  <c r="GM455" s="96"/>
      <c r="GN455" s="96"/>
      <c r="GO455" s="96"/>
      <c r="GP455" s="96"/>
      <c r="GQ455" s="96"/>
      <c r="GR455" s="96"/>
      <c r="GS455" s="96"/>
      <c r="GT455" s="96"/>
      <c r="GU455" s="96"/>
      <c r="GV455" s="96"/>
      <c r="GW455" s="96"/>
      <c r="GX455" s="96"/>
      <c r="GY455" s="96"/>
      <c r="GZ455" s="96"/>
      <c r="HA455" s="96"/>
      <c r="HB455" s="96"/>
      <c r="HC455" s="96"/>
      <c r="HD455" s="96"/>
      <c r="HE455" s="96"/>
      <c r="HF455" s="96"/>
      <c r="HG455" s="96"/>
      <c r="HH455" s="96"/>
      <c r="HI455" s="96"/>
      <c r="HJ455" s="96"/>
      <c r="HK455" s="96"/>
      <c r="HL455" s="96"/>
      <c r="HM455" s="96"/>
      <c r="HN455" s="96"/>
      <c r="HO455" s="96"/>
      <c r="HP455" s="96"/>
      <c r="HQ455" s="96"/>
      <c r="HR455" s="96"/>
      <c r="HS455" s="96"/>
      <c r="HT455" s="96"/>
      <c r="HU455" s="96"/>
      <c r="HV455" s="96"/>
      <c r="HW455" s="96"/>
      <c r="HX455" s="96"/>
      <c r="HY455" s="96"/>
      <c r="HZ455" s="96"/>
      <c r="IA455" s="96"/>
      <c r="IB455" s="96"/>
      <c r="IC455" s="96"/>
      <c r="ID455" s="96"/>
      <c r="IE455" s="96"/>
      <c r="IF455" s="96"/>
      <c r="IG455" s="96"/>
      <c r="IH455" s="96"/>
      <c r="II455" s="96"/>
      <c r="IJ455" s="96"/>
      <c r="IK455" s="96"/>
      <c r="IL455" s="96"/>
      <c r="IM455" s="96"/>
      <c r="IN455" s="96"/>
      <c r="IO455" s="96"/>
      <c r="IP455" s="96"/>
      <c r="IQ455" s="96"/>
      <c r="IR455" s="96"/>
      <c r="IS455" s="96"/>
      <c r="IT455" s="96"/>
      <c r="IU455" s="96"/>
      <c r="IV455" s="96"/>
    </row>
    <row r="456" customFormat="false" ht="34.3" hidden="false" customHeight="true" outlineLevel="0" collapsed="false">
      <c r="A456" s="173"/>
      <c r="B456" s="173"/>
      <c r="C456" s="49"/>
      <c r="D456" s="173"/>
      <c r="E456" s="173"/>
      <c r="F456" s="36"/>
      <c r="G456" s="24" t="s">
        <v>28</v>
      </c>
      <c r="H456" s="50" t="s">
        <v>40</v>
      </c>
      <c r="I456" s="50"/>
      <c r="J456" s="50"/>
      <c r="K456" s="25"/>
      <c r="L456" s="26" t="s">
        <v>41</v>
      </c>
      <c r="M456" s="27"/>
      <c r="N456" s="51"/>
      <c r="O456" s="26" t="s">
        <v>42</v>
      </c>
      <c r="P456" s="52"/>
      <c r="Q456" s="51"/>
      <c r="R456" s="26" t="s">
        <v>43</v>
      </c>
      <c r="S456" s="52"/>
      <c r="T456" s="50"/>
      <c r="U456" s="50"/>
      <c r="V456" s="50"/>
      <c r="W456" s="28"/>
      <c r="X456" s="26"/>
      <c r="Y456" s="53"/>
      <c r="Z456" s="28"/>
      <c r="AA456" s="26"/>
      <c r="AB456" s="53"/>
      <c r="AC456" s="25"/>
      <c r="AD456" s="26"/>
      <c r="AE456" s="27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  <c r="GM456" s="96"/>
      <c r="GN456" s="96"/>
      <c r="GO456" s="96"/>
      <c r="GP456" s="96"/>
      <c r="GQ456" s="96"/>
      <c r="GR456" s="96"/>
      <c r="GS456" s="96"/>
      <c r="GT456" s="96"/>
      <c r="GU456" s="96"/>
      <c r="GV456" s="96"/>
      <c r="GW456" s="96"/>
      <c r="GX456" s="96"/>
      <c r="GY456" s="96"/>
      <c r="GZ456" s="96"/>
      <c r="HA456" s="96"/>
      <c r="HB456" s="96"/>
      <c r="HC456" s="96"/>
      <c r="HD456" s="96"/>
      <c r="HE456" s="96"/>
      <c r="HF456" s="96"/>
      <c r="HG456" s="96"/>
      <c r="HH456" s="96"/>
      <c r="HI456" s="96"/>
      <c r="HJ456" s="96"/>
      <c r="HK456" s="96"/>
      <c r="HL456" s="96"/>
      <c r="HM456" s="96"/>
      <c r="HN456" s="96"/>
      <c r="HO456" s="96"/>
      <c r="HP456" s="96"/>
      <c r="HQ456" s="96"/>
      <c r="HR456" s="96"/>
      <c r="HS456" s="96"/>
      <c r="HT456" s="96"/>
      <c r="HU456" s="96"/>
      <c r="HV456" s="96"/>
      <c r="HW456" s="96"/>
      <c r="HX456" s="96"/>
      <c r="HY456" s="96"/>
      <c r="HZ456" s="96"/>
      <c r="IA456" s="96"/>
      <c r="IB456" s="96"/>
      <c r="IC456" s="96"/>
      <c r="ID456" s="96"/>
      <c r="IE456" s="96"/>
      <c r="IF456" s="96"/>
      <c r="IG456" s="96"/>
      <c r="IH456" s="96"/>
      <c r="II456" s="96"/>
      <c r="IJ456" s="96"/>
      <c r="IK456" s="96"/>
      <c r="IL456" s="96"/>
      <c r="IM456" s="96"/>
      <c r="IN456" s="96"/>
      <c r="IO456" s="96"/>
      <c r="IP456" s="96"/>
      <c r="IQ456" s="96"/>
      <c r="IR456" s="96"/>
      <c r="IS456" s="96"/>
      <c r="IT456" s="96"/>
      <c r="IU456" s="96"/>
      <c r="IV456" s="96"/>
    </row>
    <row r="457" customFormat="false" ht="34.3" hidden="false" customHeight="true" outlineLevel="0" collapsed="false">
      <c r="A457" s="173"/>
      <c r="B457" s="173"/>
      <c r="C457" s="49"/>
      <c r="D457" s="173"/>
      <c r="E457" s="173"/>
      <c r="F457" s="36"/>
      <c r="G457" s="24" t="s">
        <v>60</v>
      </c>
      <c r="H457" s="106"/>
      <c r="I457" s="107"/>
      <c r="J457" s="108"/>
      <c r="K457" s="47"/>
      <c r="L457" s="163"/>
      <c r="M457" s="48"/>
      <c r="N457" s="37"/>
      <c r="O457" s="163"/>
      <c r="P457" s="39"/>
      <c r="Q457" s="37"/>
      <c r="R457" s="163"/>
      <c r="S457" s="39"/>
      <c r="T457" s="106"/>
      <c r="U457" s="107"/>
      <c r="V457" s="108"/>
      <c r="W457" s="45"/>
      <c r="X457" s="163"/>
      <c r="Y457" s="46"/>
      <c r="Z457" s="45"/>
      <c r="AA457" s="163"/>
      <c r="AB457" s="46"/>
      <c r="AC457" s="47"/>
      <c r="AD457" s="163"/>
      <c r="AE457" s="48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  <c r="GM457" s="96"/>
      <c r="GN457" s="96"/>
      <c r="GO457" s="96"/>
      <c r="GP457" s="96"/>
      <c r="GQ457" s="96"/>
      <c r="GR457" s="96"/>
      <c r="GS457" s="96"/>
      <c r="GT457" s="96"/>
      <c r="GU457" s="96"/>
      <c r="GV457" s="96"/>
      <c r="GW457" s="96"/>
      <c r="GX457" s="96"/>
      <c r="GY457" s="96"/>
      <c r="GZ457" s="96"/>
      <c r="HA457" s="96"/>
      <c r="HB457" s="96"/>
      <c r="HC457" s="96"/>
      <c r="HD457" s="96"/>
      <c r="HE457" s="96"/>
      <c r="HF457" s="96"/>
      <c r="HG457" s="96"/>
      <c r="HH457" s="96"/>
      <c r="HI457" s="96"/>
      <c r="HJ457" s="96"/>
      <c r="HK457" s="96"/>
      <c r="HL457" s="96"/>
      <c r="HM457" s="96"/>
      <c r="HN457" s="96"/>
      <c r="HO457" s="96"/>
      <c r="HP457" s="96"/>
      <c r="HQ457" s="96"/>
      <c r="HR457" s="96"/>
      <c r="HS457" s="96"/>
      <c r="HT457" s="96"/>
      <c r="HU457" s="96"/>
      <c r="HV457" s="96"/>
      <c r="HW457" s="96"/>
      <c r="HX457" s="96"/>
      <c r="HY457" s="96"/>
      <c r="HZ457" s="96"/>
      <c r="IA457" s="96"/>
      <c r="IB457" s="96"/>
      <c r="IC457" s="96"/>
      <c r="ID457" s="96"/>
      <c r="IE457" s="96"/>
      <c r="IF457" s="96"/>
      <c r="IG457" s="96"/>
      <c r="IH457" s="96"/>
      <c r="II457" s="96"/>
      <c r="IJ457" s="96"/>
      <c r="IK457" s="96"/>
      <c r="IL457" s="96"/>
      <c r="IM457" s="96"/>
      <c r="IN457" s="96"/>
      <c r="IO457" s="96"/>
      <c r="IP457" s="96"/>
      <c r="IQ457" s="96"/>
      <c r="IR457" s="96"/>
      <c r="IS457" s="96"/>
      <c r="IT457" s="96"/>
      <c r="IU457" s="96"/>
      <c r="IV457" s="96"/>
    </row>
    <row r="458" customFormat="false" ht="34.3" hidden="false" customHeight="true" outlineLevel="0" collapsed="false">
      <c r="A458" s="57"/>
      <c r="B458" s="57"/>
      <c r="C458" s="58"/>
      <c r="D458" s="57"/>
      <c r="E458" s="57"/>
      <c r="F458" s="59"/>
      <c r="G458" s="24" t="s">
        <v>64</v>
      </c>
      <c r="H458" s="60"/>
      <c r="I458" s="163"/>
      <c r="J458" s="61"/>
      <c r="K458" s="60"/>
      <c r="L458" s="56"/>
      <c r="M458" s="61"/>
      <c r="N458" s="37"/>
      <c r="O458" s="163"/>
      <c r="P458" s="39"/>
      <c r="Q458" s="40"/>
      <c r="R458" s="56"/>
      <c r="S458" s="42"/>
      <c r="T458" s="40"/>
      <c r="U458" s="56"/>
      <c r="V458" s="42"/>
      <c r="W458" s="45"/>
      <c r="X458" s="163"/>
      <c r="Y458" s="46"/>
      <c r="Z458" s="45"/>
      <c r="AA458" s="163"/>
      <c r="AB458" s="46"/>
      <c r="AC458" s="47"/>
      <c r="AD458" s="163"/>
      <c r="AE458" s="48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  <c r="GQ458" s="96"/>
      <c r="GR458" s="96"/>
      <c r="GS458" s="96"/>
      <c r="GT458" s="96"/>
      <c r="GU458" s="96"/>
      <c r="GV458" s="96"/>
      <c r="GW458" s="96"/>
      <c r="GX458" s="96"/>
      <c r="GY458" s="96"/>
      <c r="GZ458" s="96"/>
      <c r="HA458" s="96"/>
      <c r="HB458" s="96"/>
      <c r="HC458" s="96"/>
      <c r="HD458" s="96"/>
      <c r="HE458" s="96"/>
      <c r="HF458" s="96"/>
      <c r="HG458" s="96"/>
      <c r="HH458" s="96"/>
      <c r="HI458" s="96"/>
      <c r="HJ458" s="96"/>
      <c r="HK458" s="96"/>
      <c r="HL458" s="96"/>
      <c r="HM458" s="96"/>
      <c r="HN458" s="96"/>
      <c r="HO458" s="96"/>
      <c r="HP458" s="96"/>
      <c r="HQ458" s="96"/>
      <c r="HR458" s="96"/>
      <c r="HS458" s="96"/>
      <c r="HT458" s="96"/>
      <c r="HU458" s="96"/>
      <c r="HV458" s="96"/>
      <c r="HW458" s="96"/>
      <c r="HX458" s="96"/>
      <c r="HY458" s="96"/>
      <c r="HZ458" s="96"/>
      <c r="IA458" s="96"/>
      <c r="IB458" s="96"/>
      <c r="IC458" s="96"/>
      <c r="ID458" s="96"/>
      <c r="IE458" s="96"/>
      <c r="IF458" s="96"/>
      <c r="IG458" s="96"/>
      <c r="IH458" s="96"/>
      <c r="II458" s="96"/>
      <c r="IJ458" s="96"/>
      <c r="IK458" s="96"/>
      <c r="IL458" s="96"/>
      <c r="IM458" s="96"/>
      <c r="IN458" s="96"/>
      <c r="IO458" s="96"/>
      <c r="IP458" s="96"/>
      <c r="IQ458" s="96"/>
      <c r="IR458" s="96"/>
      <c r="IS458" s="96"/>
      <c r="IT458" s="96"/>
      <c r="IU458" s="96"/>
      <c r="IV458" s="96"/>
    </row>
    <row r="65572" customFormat="false" ht="12.8" hidden="false" customHeight="true" outlineLevel="0" collapsed="false"/>
    <row r="65573" customFormat="false" ht="12.8" hidden="false" customHeight="true" outlineLevel="0" collapsed="false"/>
    <row r="65574" customFormat="false" ht="12.8" hidden="false" customHeight="true" outlineLevel="0" collapsed="false"/>
    <row r="65575" customFormat="false" ht="12.8" hidden="false" customHeight="true" outlineLevel="0" collapsed="false"/>
    <row r="65576" customFormat="false" ht="12.8" hidden="false" customHeight="true" outlineLevel="0" collapsed="false"/>
    <row r="65577" customFormat="false" ht="12.8" hidden="false" customHeight="true" outlineLevel="0" collapsed="false"/>
    <row r="65578" customFormat="false" ht="12.8" hidden="false" customHeight="true" outlineLevel="0" collapsed="false"/>
    <row r="65579" customFormat="false" ht="12.8" hidden="false" customHeight="true" outlineLevel="0" collapsed="false"/>
    <row r="65580" customFormat="false" ht="12.8" hidden="false" customHeight="true" outlineLevel="0" collapsed="false"/>
    <row r="65581" customFormat="false" ht="12.8" hidden="false" customHeight="true" outlineLevel="0" collapsed="false"/>
    <row r="65582" customFormat="false" ht="12.8" hidden="false" customHeight="true" outlineLevel="0" collapsed="false"/>
    <row r="65583" customFormat="false" ht="12.8" hidden="false" customHeight="true" outlineLevel="0" collapsed="false"/>
    <row r="65584" customFormat="false" ht="12.8" hidden="false" customHeight="true" outlineLevel="0" collapsed="false"/>
  </sheetData>
  <mergeCells count="361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E11"/>
    <mergeCell ref="AC12:AE12"/>
    <mergeCell ref="AC13:AE13"/>
    <mergeCell ref="AC14:AE14"/>
    <mergeCell ref="F16:F17"/>
    <mergeCell ref="H16:J16"/>
    <mergeCell ref="AC19:AE19"/>
    <mergeCell ref="AC20:AE20"/>
    <mergeCell ref="F22:F23"/>
    <mergeCell ref="H22:J22"/>
    <mergeCell ref="AC25:AE25"/>
    <mergeCell ref="AC26:AE26"/>
    <mergeCell ref="F28:F29"/>
    <mergeCell ref="H28:J28"/>
    <mergeCell ref="A31:AE31"/>
    <mergeCell ref="A32:B32"/>
    <mergeCell ref="AC33:AE33"/>
    <mergeCell ref="AC34:AE34"/>
    <mergeCell ref="AC35:AE35"/>
    <mergeCell ref="H37:J37"/>
    <mergeCell ref="T37:V37"/>
    <mergeCell ref="AC40:AE40"/>
    <mergeCell ref="AC41:AE41"/>
    <mergeCell ref="H43:J43"/>
    <mergeCell ref="T43:V43"/>
    <mergeCell ref="AC46:AE46"/>
    <mergeCell ref="AC47:AE47"/>
    <mergeCell ref="H49:J49"/>
    <mergeCell ref="T49:V49"/>
    <mergeCell ref="AC52:AE52"/>
    <mergeCell ref="AC53:AE53"/>
    <mergeCell ref="H55:J55"/>
    <mergeCell ref="T55:V55"/>
    <mergeCell ref="AC58:AE58"/>
    <mergeCell ref="AC59:AE59"/>
    <mergeCell ref="H61:J61"/>
    <mergeCell ref="T61:V61"/>
    <mergeCell ref="AC64:AE64"/>
    <mergeCell ref="AC65:AE65"/>
    <mergeCell ref="H67:J67"/>
    <mergeCell ref="T67:V67"/>
    <mergeCell ref="AC70:AE70"/>
    <mergeCell ref="AC71:AE71"/>
    <mergeCell ref="H73:J73"/>
    <mergeCell ref="T73:V73"/>
    <mergeCell ref="AC76:AE76"/>
    <mergeCell ref="AC77:AE77"/>
    <mergeCell ref="H79:J79"/>
    <mergeCell ref="T79:V79"/>
    <mergeCell ref="AC82:AE82"/>
    <mergeCell ref="AC83:AE83"/>
    <mergeCell ref="H85:J85"/>
    <mergeCell ref="T85:V85"/>
    <mergeCell ref="AC88:AE88"/>
    <mergeCell ref="AC89:AE89"/>
    <mergeCell ref="H91:J91"/>
    <mergeCell ref="T91:V91"/>
    <mergeCell ref="AC94:AE94"/>
    <mergeCell ref="AC95:AE95"/>
    <mergeCell ref="H97:J97"/>
    <mergeCell ref="T97:V97"/>
    <mergeCell ref="AC100:AE100"/>
    <mergeCell ref="W101:Y101"/>
    <mergeCell ref="AC101:AE101"/>
    <mergeCell ref="H103:J103"/>
    <mergeCell ref="T103:V103"/>
    <mergeCell ref="K104:M104"/>
    <mergeCell ref="N104:P104"/>
    <mergeCell ref="AC106:AE106"/>
    <mergeCell ref="W107:Y107"/>
    <mergeCell ref="AC107:AE107"/>
    <mergeCell ref="H109:J109"/>
    <mergeCell ref="T109:V109"/>
    <mergeCell ref="K110:M110"/>
    <mergeCell ref="N110:P110"/>
    <mergeCell ref="AC112:AE112"/>
    <mergeCell ref="W113:Y113"/>
    <mergeCell ref="AC113:AE113"/>
    <mergeCell ref="H115:J115"/>
    <mergeCell ref="T115:V115"/>
    <mergeCell ref="K116:M116"/>
    <mergeCell ref="N116:P116"/>
    <mergeCell ref="AC118:AE118"/>
    <mergeCell ref="AC119:AE119"/>
    <mergeCell ref="H121:J121"/>
    <mergeCell ref="T121:V121"/>
    <mergeCell ref="AC124:AE124"/>
    <mergeCell ref="A125:A126"/>
    <mergeCell ref="AC125:AE125"/>
    <mergeCell ref="H127:J127"/>
    <mergeCell ref="T127:V127"/>
    <mergeCell ref="AC130:AE130"/>
    <mergeCell ref="AC131:AE131"/>
    <mergeCell ref="H133:J133"/>
    <mergeCell ref="T133:V133"/>
    <mergeCell ref="AC136:AE136"/>
    <mergeCell ref="W137:Y137"/>
    <mergeCell ref="AC137:AE137"/>
    <mergeCell ref="H139:J139"/>
    <mergeCell ref="T139:V139"/>
    <mergeCell ref="K140:M140"/>
    <mergeCell ref="N140:P140"/>
    <mergeCell ref="AC142:AE142"/>
    <mergeCell ref="W143:Y143"/>
    <mergeCell ref="AC143:AE143"/>
    <mergeCell ref="H145:J145"/>
    <mergeCell ref="T145:V145"/>
    <mergeCell ref="K146:M146"/>
    <mergeCell ref="N146:P146"/>
    <mergeCell ref="AC148:AE148"/>
    <mergeCell ref="W149:Y149"/>
    <mergeCell ref="AC149:AE149"/>
    <mergeCell ref="H151:J151"/>
    <mergeCell ref="T151:V151"/>
    <mergeCell ref="K152:M152"/>
    <mergeCell ref="N152:P152"/>
    <mergeCell ref="AC154:AE154"/>
    <mergeCell ref="AC155:AE155"/>
    <mergeCell ref="H157:J157"/>
    <mergeCell ref="T157:V157"/>
    <mergeCell ref="AC160:AE160"/>
    <mergeCell ref="AC161:AE161"/>
    <mergeCell ref="H163:J163"/>
    <mergeCell ref="T163:V163"/>
    <mergeCell ref="AC166:AE166"/>
    <mergeCell ref="AC167:AE167"/>
    <mergeCell ref="H169:J169"/>
    <mergeCell ref="T169:V169"/>
    <mergeCell ref="AC172:AE172"/>
    <mergeCell ref="AC173:AE173"/>
    <mergeCell ref="H175:J175"/>
    <mergeCell ref="T175:V175"/>
    <mergeCell ref="AC178:AE178"/>
    <mergeCell ref="W179:Y179"/>
    <mergeCell ref="AC179:AE179"/>
    <mergeCell ref="H181:J181"/>
    <mergeCell ref="T181:V181"/>
    <mergeCell ref="K182:M182"/>
    <mergeCell ref="N182:P182"/>
    <mergeCell ref="AC184:AE184"/>
    <mergeCell ref="W185:Y185"/>
    <mergeCell ref="AC185:AE185"/>
    <mergeCell ref="H187:J187"/>
    <mergeCell ref="T187:V187"/>
    <mergeCell ref="K188:M188"/>
    <mergeCell ref="N188:P188"/>
    <mergeCell ref="AC190:AE190"/>
    <mergeCell ref="W191:Y191"/>
    <mergeCell ref="AC191:AE191"/>
    <mergeCell ref="H193:J193"/>
    <mergeCell ref="T193:V193"/>
    <mergeCell ref="K194:M194"/>
    <mergeCell ref="N194:P194"/>
    <mergeCell ref="AC196:AE196"/>
    <mergeCell ref="AC197:AE197"/>
    <mergeCell ref="H199:J199"/>
    <mergeCell ref="T199:V199"/>
    <mergeCell ref="AC202:AE202"/>
    <mergeCell ref="AC203:AE203"/>
    <mergeCell ref="H205:J205"/>
    <mergeCell ref="T205:V205"/>
    <mergeCell ref="AC208:AE208"/>
    <mergeCell ref="W209:Y209"/>
    <mergeCell ref="AC209:AE209"/>
    <mergeCell ref="H211:J211"/>
    <mergeCell ref="T211:V211"/>
    <mergeCell ref="K212:M212"/>
    <mergeCell ref="N212:P212"/>
    <mergeCell ref="AC214:AE214"/>
    <mergeCell ref="W215:Y215"/>
    <mergeCell ref="AC215:AE215"/>
    <mergeCell ref="H217:J217"/>
    <mergeCell ref="T217:V217"/>
    <mergeCell ref="K218:M218"/>
    <mergeCell ref="N218:P218"/>
    <mergeCell ref="AC220:AE220"/>
    <mergeCell ref="W221:Y221"/>
    <mergeCell ref="AC221:AE221"/>
    <mergeCell ref="H223:J223"/>
    <mergeCell ref="T223:V223"/>
    <mergeCell ref="K224:M224"/>
    <mergeCell ref="N224:P224"/>
    <mergeCell ref="AC226:AE226"/>
    <mergeCell ref="AC227:AE227"/>
    <mergeCell ref="H229:J229"/>
    <mergeCell ref="T229:V229"/>
    <mergeCell ref="AC232:AE232"/>
    <mergeCell ref="W233:Y233"/>
    <mergeCell ref="AC233:AE233"/>
    <mergeCell ref="H235:J235"/>
    <mergeCell ref="T235:V235"/>
    <mergeCell ref="K236:M236"/>
    <mergeCell ref="N236:P236"/>
    <mergeCell ref="AC238:AE238"/>
    <mergeCell ref="AC239:AE239"/>
    <mergeCell ref="H241:J241"/>
    <mergeCell ref="T241:V241"/>
    <mergeCell ref="AC244:AE244"/>
    <mergeCell ref="AC245:AE245"/>
    <mergeCell ref="H247:J247"/>
    <mergeCell ref="T247:V247"/>
    <mergeCell ref="AC250:AE250"/>
    <mergeCell ref="AC251:AE251"/>
    <mergeCell ref="H253:J253"/>
    <mergeCell ref="T253:V253"/>
    <mergeCell ref="N256:P256"/>
    <mergeCell ref="AC256:AE256"/>
    <mergeCell ref="AC257:AE257"/>
    <mergeCell ref="H260:J260"/>
    <mergeCell ref="T260:V260"/>
    <mergeCell ref="AC264:AE264"/>
    <mergeCell ref="AC265:AE265"/>
    <mergeCell ref="H267:J267"/>
    <mergeCell ref="T267:V267"/>
    <mergeCell ref="AC270:AE270"/>
    <mergeCell ref="AC271:AE271"/>
    <mergeCell ref="H273:J273"/>
    <mergeCell ref="T273:V273"/>
    <mergeCell ref="AC276:AE276"/>
    <mergeCell ref="AC277:AE277"/>
    <mergeCell ref="H279:J279"/>
    <mergeCell ref="T279:V279"/>
    <mergeCell ref="AC282:AE282"/>
    <mergeCell ref="AC283:AE283"/>
    <mergeCell ref="H285:J285"/>
    <mergeCell ref="T285:V285"/>
    <mergeCell ref="AC288:AE288"/>
    <mergeCell ref="AC289:AE289"/>
    <mergeCell ref="H291:J291"/>
    <mergeCell ref="T291:V291"/>
    <mergeCell ref="AC294:AE294"/>
    <mergeCell ref="AC295:AE295"/>
    <mergeCell ref="H297:J297"/>
    <mergeCell ref="T297:V297"/>
    <mergeCell ref="AC300:AE300"/>
    <mergeCell ref="AC301:AE301"/>
    <mergeCell ref="H303:J303"/>
    <mergeCell ref="T303:V303"/>
    <mergeCell ref="AC306:AE306"/>
    <mergeCell ref="AC307:AE307"/>
    <mergeCell ref="H309:J309"/>
    <mergeCell ref="T309:V309"/>
    <mergeCell ref="AC312:AE312"/>
    <mergeCell ref="AC313:AE313"/>
    <mergeCell ref="H315:J315"/>
    <mergeCell ref="T315:V315"/>
    <mergeCell ref="AC318:AE318"/>
    <mergeCell ref="AC319:AE319"/>
    <mergeCell ref="H321:J321"/>
    <mergeCell ref="T321:V321"/>
    <mergeCell ref="AC324:AE324"/>
    <mergeCell ref="AC325:AE325"/>
    <mergeCell ref="H327:J327"/>
    <mergeCell ref="T327:V327"/>
    <mergeCell ref="AC330:AE330"/>
    <mergeCell ref="AC331:AE331"/>
    <mergeCell ref="H333:J333"/>
    <mergeCell ref="T333:V333"/>
    <mergeCell ref="AC336:AE336"/>
    <mergeCell ref="AC337:AE337"/>
    <mergeCell ref="H339:J339"/>
    <mergeCell ref="T339:V339"/>
    <mergeCell ref="AC342:AE342"/>
    <mergeCell ref="AC343:AE343"/>
    <mergeCell ref="H345:J345"/>
    <mergeCell ref="T345:V345"/>
    <mergeCell ref="AC348:AE348"/>
    <mergeCell ref="AC349:AE349"/>
    <mergeCell ref="H351:J351"/>
    <mergeCell ref="T351:V351"/>
    <mergeCell ref="AC354:AE354"/>
    <mergeCell ref="AC355:AE355"/>
    <mergeCell ref="H357:J357"/>
    <mergeCell ref="T357:V357"/>
    <mergeCell ref="AC360:AE360"/>
    <mergeCell ref="AC361:AE361"/>
    <mergeCell ref="H363:J363"/>
    <mergeCell ref="T363:V363"/>
    <mergeCell ref="AC366:AE366"/>
    <mergeCell ref="AC367:AE367"/>
    <mergeCell ref="H369:J369"/>
    <mergeCell ref="T369:V369"/>
    <mergeCell ref="AC372:AE372"/>
    <mergeCell ref="AC373:AE373"/>
    <mergeCell ref="H375:J375"/>
    <mergeCell ref="T375:V375"/>
    <mergeCell ref="AC378:AE378"/>
    <mergeCell ref="AC379:AE379"/>
    <mergeCell ref="H381:J381"/>
    <mergeCell ref="T381:V381"/>
    <mergeCell ref="AC384:AE384"/>
    <mergeCell ref="AC385:AE385"/>
    <mergeCell ref="H387:J387"/>
    <mergeCell ref="T387:V387"/>
    <mergeCell ref="AC390:AE390"/>
    <mergeCell ref="AC391:AE391"/>
    <mergeCell ref="H393:J393"/>
    <mergeCell ref="T393:V393"/>
    <mergeCell ref="AC396:AE396"/>
    <mergeCell ref="AC397:AE397"/>
    <mergeCell ref="H399:J399"/>
    <mergeCell ref="T399:V399"/>
    <mergeCell ref="AC402:AE402"/>
    <mergeCell ref="AC403:AE403"/>
    <mergeCell ref="H405:J405"/>
    <mergeCell ref="T405:V405"/>
    <mergeCell ref="AC408:AE408"/>
    <mergeCell ref="AC409:AE409"/>
    <mergeCell ref="H411:J411"/>
    <mergeCell ref="T411:V411"/>
    <mergeCell ref="AC414:AE414"/>
    <mergeCell ref="AC415:AE415"/>
    <mergeCell ref="H417:J417"/>
    <mergeCell ref="T417:V417"/>
    <mergeCell ref="AC420:AE420"/>
    <mergeCell ref="AC421:AE421"/>
    <mergeCell ref="H423:J423"/>
    <mergeCell ref="T423:V423"/>
    <mergeCell ref="AC426:AE426"/>
    <mergeCell ref="AC427:AE427"/>
    <mergeCell ref="H429:J429"/>
    <mergeCell ref="T429:V429"/>
    <mergeCell ref="AC432:AE432"/>
    <mergeCell ref="AC433:AE433"/>
    <mergeCell ref="H435:J435"/>
    <mergeCell ref="T435:V435"/>
    <mergeCell ref="A438:AE438"/>
    <mergeCell ref="A439:B439"/>
    <mergeCell ref="AC440:AE440"/>
    <mergeCell ref="AC441:AE441"/>
    <mergeCell ref="AC442:AE442"/>
    <mergeCell ref="H444:J444"/>
    <mergeCell ref="T444:V444"/>
    <mergeCell ref="AC447:AE447"/>
    <mergeCell ref="AC448:AE448"/>
    <mergeCell ref="H450:J450"/>
    <mergeCell ref="T450:V450"/>
    <mergeCell ref="AC453:AE453"/>
    <mergeCell ref="AC454:AE454"/>
    <mergeCell ref="H456:J456"/>
    <mergeCell ref="T456:V456"/>
  </mergeCells>
  <hyperlinks>
    <hyperlink ref="A34" r:id="rId1" display="SNOLAB L01"/>
    <hyperlink ref="A40" r:id="rId2" display="SNOLAB L02"/>
    <hyperlink ref="A46" r:id="rId3" display="SNOLAB L03"/>
    <hyperlink ref="A52" r:id="rId4" display="SNOLAB L04"/>
    <hyperlink ref="A58" r:id="rId5" display="SNOLAB L05"/>
    <hyperlink ref="A64" r:id="rId6" display="SNOLAB L06"/>
    <hyperlink ref="A70" r:id="rId7" display="SNOLAB L07"/>
    <hyperlink ref="A76" r:id="rId8" display="SNOLAB L08"/>
    <hyperlink ref="A82" r:id="rId9" display="SNOLAB L09"/>
    <hyperlink ref="A88" r:id="rId10" display="SNOLAB L10"/>
    <hyperlink ref="A94" r:id="rId11" display="SNOLAB L11"/>
    <hyperlink ref="A100" r:id="rId12" display="SNOLAB L12"/>
    <hyperlink ref="A106" r:id="rId13" display="SNOLAB L13"/>
    <hyperlink ref="A112" r:id="rId14" display="SNOLAB L14"/>
    <hyperlink ref="A118" r:id="rId15" display="SNOLAB L15"/>
    <hyperlink ref="A124" r:id="rId16" display="SNOLAB L16"/>
    <hyperlink ref="A130" r:id="rId17" display="SNOLAB L17"/>
    <hyperlink ref="A136" r:id="rId18" display="SNOLAB L18"/>
    <hyperlink ref="A142" r:id="rId19" display="SNOLAB L19"/>
    <hyperlink ref="A148" r:id="rId20" display="SNOLAB L20"/>
    <hyperlink ref="A154" r:id="rId21" display="SNOLAB L21"/>
    <hyperlink ref="A160" r:id="rId22" display="SNOLAB L22"/>
    <hyperlink ref="A166" r:id="rId23" display="SNOLAB L23"/>
    <hyperlink ref="A172" r:id="rId24" display="SNOLAB L24"/>
    <hyperlink ref="A178" r:id="rId25" display="SNOLAB L25"/>
    <hyperlink ref="A184" r:id="rId26" display="SNOLAB L26"/>
    <hyperlink ref="A190" r:id="rId27" display="SNOLAB L27"/>
    <hyperlink ref="A196" r:id="rId28" display="SNOLAB L28"/>
    <hyperlink ref="A202" r:id="rId29" display="SNOLAB L29"/>
    <hyperlink ref="A208" r:id="rId30" display="SNOLAB L30"/>
    <hyperlink ref="A214" r:id="rId31" display="SNOLAB L31"/>
    <hyperlink ref="A220" r:id="rId32" display="SNOLAB L32"/>
    <hyperlink ref="A226" r:id="rId33" display="SNOLAB L33"/>
    <hyperlink ref="A232" r:id="rId34" display="SNOLAB L34"/>
    <hyperlink ref="A238" r:id="rId35" display="SNOLAB L35"/>
    <hyperlink ref="A244" r:id="rId36" display="SNOLAB L36"/>
    <hyperlink ref="A250" r:id="rId37" display="SNOLAB L37"/>
    <hyperlink ref="A256" r:id="rId38" display="SNOLAB L38"/>
    <hyperlink ref="A264" r:id="rId39" display="SNOLAB L39"/>
    <hyperlink ref="A270" r:id="rId40" display="SNOLAB L40"/>
    <hyperlink ref="A276" r:id="rId41" display="SNOLAB L41"/>
    <hyperlink ref="A282" r:id="rId42" display="SNOLAB L42"/>
    <hyperlink ref="A288" r:id="rId43" display="SNOLAB L43"/>
    <hyperlink ref="A294" r:id="rId44" display="SNOLAB L44"/>
    <hyperlink ref="A300" r:id="rId45" display="SNOLAB L45"/>
    <hyperlink ref="A306" r:id="rId46" display="SNOLAB L46"/>
    <hyperlink ref="A312" r:id="rId47" display="SNOLAB L47"/>
    <hyperlink ref="A318" r:id="rId48" display="SNOLAB L48"/>
    <hyperlink ref="A324" r:id="rId49" display="SNOLAB L49"/>
    <hyperlink ref="A330" r:id="rId50" display="SNOLAB L50"/>
    <hyperlink ref="A336" r:id="rId51" display="SNOLAB L51"/>
    <hyperlink ref="A342" r:id="rId52" display="SNOLAB L52"/>
    <hyperlink ref="A348" r:id="rId53" display="SNOLAB L53"/>
    <hyperlink ref="A354" r:id="rId54" display="SNOLAB L54"/>
    <hyperlink ref="A360" r:id="rId55" display="SNOLAB L55"/>
    <hyperlink ref="A366" r:id="rId56" display="SNOLAB L56"/>
    <hyperlink ref="A372" r:id="rId57" display="SNOLAB L57"/>
    <hyperlink ref="A378" r:id="rId58" display="SNOLAB L58"/>
    <hyperlink ref="A384" r:id="rId59" display="SNOLAB L59"/>
    <hyperlink ref="A390" r:id="rId60" display="SNOLAB L60"/>
    <hyperlink ref="A396" r:id="rId61" display="SNOLAB L61"/>
    <hyperlink ref="A402" r:id="rId62" display="SNOLAB L62"/>
    <hyperlink ref="B402" r:id="rId63" display="Stonhard&#10;www.stonhard.com"/>
    <hyperlink ref="A408" r:id="rId64" display="SNOLAB L63"/>
    <hyperlink ref="A414" r:id="rId65" display="SNOLAB L64"/>
    <hyperlink ref="A420" r:id="rId66" display="SNOLAB L65"/>
    <hyperlink ref="A426" r:id="rId67" display="SNOLAB L66"/>
    <hyperlink ref="A432" r:id="rId68" display="SNOLAB L67"/>
    <hyperlink ref="A441" r:id="rId69" display="SNOLAB L68"/>
    <hyperlink ref="A447" r:id="rId70" display="SNOLAB L69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40069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2025-04-21T16:50:43Z</dcterms:modified>
  <cp:revision>3229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