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llected Ge Detector Sample Re" sheetId="1" state="visible" r:id="rId3"/>
  </sheets>
  <definedNames>
    <definedName function="false" hidden="false" name="Excel_BuiltIn_Print_Area_1" vbProcedure="false">'Collected Ge Detector Sample Re'!$1:$12</definedName>
    <definedName function="false" hidden="false" name="Excel_BuiltIn_Print_Titles_1" vbProcedure="false">'Collected Ge Detector Sample Re'!$12:$12</definedName>
    <definedName function="false" hidden="false" name="Excel_BuiltIn_Print_Titles_1_1" vbProcedure="false">'Collected Ge Detector Sample Re'!$1:$1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<sst xmlns="http://schemas.openxmlformats.org/spreadsheetml/2006/main" count="390" uniqueCount="127">
  <si>
    <t xml:space="preserve">Some Useful Information Concerning the results: </t>
  </si>
  <si>
    <t xml:space="preserve">The Conversion factors for the primordial nuclides are given by:</t>
  </si>
  <si>
    <r>
      <rPr>
        <sz val="8"/>
        <rFont val="Bitstream Vera Serif"/>
        <family val="1"/>
      </rPr>
      <t xml:space="preserve">1 Bq 238U/kg =  81 ppb U (81 x 10</t>
    </r>
    <r>
      <rPr>
        <vertAlign val="superscript"/>
        <sz val="10"/>
        <rFont val="Bitstream Vera Sans"/>
        <family val="2"/>
      </rPr>
      <t xml:space="preserve">-9</t>
    </r>
    <r>
      <rPr>
        <sz val="10"/>
        <rFont val="Bitstream Vera Sans"/>
        <family val="2"/>
      </rPr>
      <t xml:space="preserve"> gU/g)</t>
    </r>
  </si>
  <si>
    <t xml:space="preserve">The 238U  decay chain gammas used are:</t>
  </si>
  <si>
    <t xml:space="preserve">234Th: 63.29 and 92.59 keV 
226Ra: 186.1 keV</t>
  </si>
  <si>
    <t xml:space="preserve">214Pb: 295.21 and 351.92 keV</t>
  </si>
  <si>
    <t xml:space="preserve">214Bi: 609.31, 1120.29, 1764.49 and 2204.21 keV</t>
  </si>
  <si>
    <t xml:space="preserve">The relationships are valid for any daughters in the 238U, 235U or 232Th chain only if the chain is in equilibrium.</t>
  </si>
  <si>
    <r>
      <rPr>
        <sz val="8"/>
        <rFont val="Bitstream Vera Serif"/>
        <family val="1"/>
      </rPr>
      <t xml:space="preserve">1 Bq 232Th/kg = 246 ppb Th (246 x 10</t>
    </r>
    <r>
      <rPr>
        <vertAlign val="superscript"/>
        <sz val="10"/>
        <rFont val="Bitstream Vera Sans"/>
        <family val="2"/>
      </rPr>
      <t xml:space="preserve">-9</t>
    </r>
    <r>
      <rPr>
        <sz val="10"/>
        <rFont val="Bitstream Vera Sans"/>
        <family val="2"/>
      </rPr>
      <t xml:space="preserve"> gTh/g)</t>
    </r>
  </si>
  <si>
    <t xml:space="preserve">The 232Th decay chain gammas used are:</t>
  </si>
  <si>
    <t xml:space="preserve">212Pb: 238.63 and 300.09 keV</t>
  </si>
  <si>
    <t xml:space="preserve">208Tl: 277.371, 583.19, 860.557 and 2614.53 keV, </t>
  </si>
  <si>
    <t xml:space="preserve">228Ac: 209.253, 338.320, 463,004, 911.21, 964.766 and 968.971 keV</t>
  </si>
  <si>
    <r>
      <rPr>
        <sz val="8"/>
        <rFont val="Bitstream Vera Serif"/>
        <family val="1"/>
      </rPr>
      <t xml:space="preserve">1 Bq 40K/kg = 32300 ppb K (32300 x 10</t>
    </r>
    <r>
      <rPr>
        <vertAlign val="superscript"/>
        <sz val="10"/>
        <rFont val="Bitstream Vera Sans"/>
        <family val="2"/>
      </rPr>
      <t xml:space="preserve">-6</t>
    </r>
    <r>
      <rPr>
        <sz val="10"/>
        <rFont val="Bitstream Vera Sans"/>
        <family val="2"/>
      </rPr>
      <t xml:space="preserve"> gK/g)</t>
    </r>
  </si>
  <si>
    <t xml:space="preserve">The 40K decay chain gamma used is:</t>
  </si>
  <si>
    <t xml:space="preserve">40K: 1460.83 keV</t>
  </si>
  <si>
    <t xml:space="preserve">1 Bq 235U/kg = 1.76 ppm U (1.76 x 10-6 gU/g)</t>
  </si>
  <si>
    <t xml:space="preserve">The 235U decay chain gammas used are:</t>
  </si>
  <si>
    <t xml:space="preserve">235U:  143.76, 163.33 and 205.31 keV</t>
  </si>
  <si>
    <t xml:space="preserve">Background runs for the Lively Detector</t>
  </si>
  <si>
    <t xml:space="preserve">If a measurement in the signal region is below the sideband regions then the 90% confidence limit is calculated.</t>
  </si>
  <si>
    <t xml:space="preserve">Sample Description </t>
  </si>
  <si>
    <t xml:space="preserve">Manufacturer</t>
  </si>
  <si>
    <t xml:space="preserve">Mass (g)</t>
  </si>
  <si>
    <t xml:space="preserve">Live Time (days)</t>
  </si>
  <si>
    <t xml:space="preserve">Run Numbers</t>
  </si>
  <si>
    <t xml:space="preserve">Counting Dates 
(if applicable)</t>
  </si>
  <si>
    <t xml:space="preserve">Background 1</t>
  </si>
  <si>
    <t xml:space="preserve">Results:</t>
  </si>
  <si>
    <t xml:space="preserve">238U from 226Ra</t>
  </si>
  <si>
    <t xml:space="preserve">238U from 234Th</t>
  </si>
  <si>
    <t xml:space="preserve">235U</t>
  </si>
  <si>
    <t xml:space="preserve">232Th</t>
  </si>
  <si>
    <t xml:space="preserve">40K</t>
  </si>
  <si>
    <t xml:space="preserve">137Cs</t>
  </si>
  <si>
    <t xml:space="preserve">60Co</t>
  </si>
  <si>
    <t xml:space="preserve">Comments</t>
  </si>
  <si>
    <t xml:space="preserve">Completely Empty Detector</t>
  </si>
  <si>
    <t xml:space="preserve">(mBq)</t>
  </si>
  <si>
    <t xml:space="preserve">+-</t>
  </si>
  <si>
    <t xml:space="preserve">210Pb:</t>
  </si>
  <si>
    <t xml:space="preserve">7Be:</t>
  </si>
  <si>
    <t xml:space="preserve">54Mn</t>
  </si>
  <si>
    <t xml:space="preserve">228Ac:</t>
  </si>
  <si>
    <t xml:space="preserve">210Po:</t>
  </si>
  <si>
    <t xml:space="preserve">&lt;0.26</t>
  </si>
  <si>
    <t xml:space="preserve">&lt;2629.00</t>
  </si>
  <si>
    <t xml:space="preserve">Background 2</t>
  </si>
  <si>
    <t xml:space="preserve">200324
200430</t>
  </si>
  <si>
    <t xml:space="preserve">&lt;0.043</t>
  </si>
  <si>
    <t xml:space="preserve">&lt;4463.00</t>
  </si>
  <si>
    <t xml:space="preserve">Combined Background</t>
  </si>
  <si>
    <t xml:space="preserve">Combined Backgrounds of runs CW1</t>
  </si>
  <si>
    <t xml:space="preserve">Completed Sample Measurements for  the Lively Detector</t>
  </si>
  <si>
    <t xml:space="preserve">SBC  Measurements:</t>
  </si>
  <si>
    <t xml:space="preserve">SBC L01</t>
  </si>
  <si>
    <t xml:space="preserve">Wire is Kapton Insulated, 32 AWG, 50 Ohm Coaxial cable</t>
  </si>
  <si>
    <t xml:space="preserve">19.6 g</t>
  </si>
  <si>
    <t xml:space="preserve">Silver Plated Copper Wire</t>
  </si>
  <si>
    <t xml:space="preserve">Cable is 15 ft long</t>
  </si>
  <si>
    <t xml:space="preserve">(mBq/kg)</t>
  </si>
  <si>
    <t xml:space="preserve">&lt;2.87</t>
  </si>
  <si>
    <t xml:space="preserve">&lt;6.25</t>
  </si>
  <si>
    <t xml:space="preserve">&lt;15.42</t>
  </si>
  <si>
    <t xml:space="preserve">&lt;101.30</t>
  </si>
  <si>
    <t xml:space="preserve">&lt;8.50</t>
  </si>
  <si>
    <t xml:space="preserve">&lt;6.49</t>
  </si>
  <si>
    <t xml:space="preserve">Part No: 112129
Accu-Glass Products Inc. Valencia, CA</t>
  </si>
  <si>
    <t xml:space="preserve">(ppm / ppb / ppt)</t>
  </si>
  <si>
    <t xml:space="preserve">.</t>
  </si>
  <si>
    <t xml:space="preserve">57Co:</t>
  </si>
  <si>
    <t xml:space="preserve">&lt;36930.00</t>
  </si>
  <si>
    <t xml:space="preserve">&lt;57.82</t>
  </si>
  <si>
    <t xml:space="preserve">&lt;4.99</t>
  </si>
  <si>
    <t xml:space="preserve">SBC L02</t>
  </si>
  <si>
    <t xml:space="preserve">Machined bits from SBC inner castle</t>
  </si>
  <si>
    <t xml:space="preserve">686.6 g</t>
  </si>
  <si>
    <t xml:space="preserve">High Density Polyethylene</t>
  </si>
  <si>
    <t xml:space="preserve">&lt;0.34</t>
  </si>
  <si>
    <t xml:space="preserve">&lt;860.70</t>
  </si>
  <si>
    <t xml:space="preserve">&lt;0.35</t>
  </si>
  <si>
    <t xml:space="preserve">SBC L03</t>
  </si>
  <si>
    <t xml:space="preserve">Copper pieces from the Inner Assembly</t>
  </si>
  <si>
    <t xml:space="preserve">1207.3 g</t>
  </si>
  <si>
    <t xml:space="preserve">Copper  </t>
  </si>
  <si>
    <t xml:space="preserve">&lt;0.090</t>
  </si>
  <si>
    <t xml:space="preserve">&lt;9.56</t>
  </si>
  <si>
    <t xml:space="preserve">&lt;0.25</t>
  </si>
  <si>
    <t xml:space="preserve">&lt;0.56</t>
  </si>
  <si>
    <t xml:space="preserve">&lt;0.15</t>
  </si>
  <si>
    <t xml:space="preserve">&lt;0.22</t>
  </si>
  <si>
    <t xml:space="preserve"> </t>
  </si>
  <si>
    <t xml:space="preserve">58Co:</t>
  </si>
  <si>
    <t xml:space="preserve">&lt;440.50</t>
  </si>
  <si>
    <t xml:space="preserve">SBC L04</t>
  </si>
  <si>
    <t xml:space="preserve">10.7 g</t>
  </si>
  <si>
    <t xml:space="preserve">Cirlex, Circuit Board Material</t>
  </si>
  <si>
    <t xml:space="preserve">&lt;7.47</t>
  </si>
  <si>
    <t xml:space="preserve">&lt;339.20</t>
  </si>
  <si>
    <t xml:space="preserve">&lt;42.74</t>
  </si>
  <si>
    <t xml:space="preserve">&lt;19240.00</t>
  </si>
  <si>
    <t xml:space="preserve">&lt;12.48</t>
  </si>
  <si>
    <t xml:space="preserve">SBC L05</t>
  </si>
  <si>
    <t xml:space="preserve">Low-Grade Unistrut</t>
  </si>
  <si>
    <t xml:space="preserve">757.7 g</t>
  </si>
  <si>
    <t xml:space="preserve">Unistrut</t>
  </si>
  <si>
    <t xml:space="preserve">3 pieces</t>
  </si>
  <si>
    <t xml:space="preserve">&lt;0.82</t>
  </si>
  <si>
    <t xml:space="preserve">&lt;0.90</t>
  </si>
  <si>
    <t xml:space="preserve">&lt;0.43</t>
  </si>
  <si>
    <t xml:space="preserve">&lt;0.28</t>
  </si>
  <si>
    <t xml:space="preserve">&lt;4.47</t>
  </si>
  <si>
    <t xml:space="preserve">&lt;1.35</t>
  </si>
  <si>
    <t xml:space="preserve">SBC L06</t>
  </si>
  <si>
    <t xml:space="preserve">1511.7 g</t>
  </si>
  <si>
    <t xml:space="preserve">1A Copper SIPM Petals</t>
  </si>
  <si>
    <t xml:space="preserve">6 Pieces</t>
  </si>
  <si>
    <t xml:space="preserve">&lt;0.55</t>
  </si>
  <si>
    <t xml:space="preserve">&lt;6.06</t>
  </si>
  <si>
    <t xml:space="preserve">&lt;0.14</t>
  </si>
  <si>
    <t xml:space="preserve">&lt;0.12</t>
  </si>
  <si>
    <t xml:space="preserve">&lt;1.93</t>
  </si>
  <si>
    <t xml:space="preserve">&lt;1.03</t>
  </si>
  <si>
    <t xml:space="preserve">&lt;1.33</t>
  </si>
  <si>
    <t xml:space="preserve">In Progress Sample Measurements for  the Lively Detector</t>
  </si>
  <si>
    <t xml:space="preserve">Runs in Progress:</t>
  </si>
  <si>
    <t xml:space="preserve">Next Sample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</si>
</sst>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mmm\ d&quot;, &quot;yyyy"/>
    <numFmt numFmtId="166" formatCode="0.000"/>
    <numFmt numFmtId="167" formatCode="0.0000"/>
    <numFmt numFmtId="168" formatCode="0.0"/>
    <numFmt numFmtId="169" formatCode="0.00"/>
    <numFmt numFmtId="170" formatCode="0"/>
    <numFmt numFmtId="171" formatCode="0.00%"/>
  </numFmts>
  <fonts count="24">
    <font>
      <sz val="10"/>
      <name val="Bitstream Vera Sans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Bitstream Vera Sans"/>
      <family val="2"/>
    </font>
    <font>
      <b val="true"/>
      <sz val="10"/>
      <color rgb="FF000000"/>
      <name val="Bitstream Vera Sans"/>
      <family val="2"/>
    </font>
    <font>
      <sz val="10"/>
      <color rgb="FFCC0000"/>
      <name val="Bitstream Vera Sans"/>
      <family val="2"/>
    </font>
    <font>
      <b val="true"/>
      <sz val="10"/>
      <color rgb="FFFFFFFF"/>
      <name val="Bitstream Vera Sans"/>
      <family val="2"/>
    </font>
    <font>
      <i val="true"/>
      <sz val="10"/>
      <color rgb="FF808080"/>
      <name val="Bitstream Vera Sans"/>
      <family val="2"/>
    </font>
    <font>
      <sz val="10"/>
      <color rgb="FF006600"/>
      <name val="Bitstream Vera Sans"/>
      <family val="2"/>
    </font>
    <font>
      <sz val="18"/>
      <color rgb="FF000000"/>
      <name val="Bitstream Vera Sans"/>
      <family val="2"/>
    </font>
    <font>
      <sz val="12"/>
      <color rgb="FF000000"/>
      <name val="Bitstream Vera Sans"/>
      <family val="2"/>
    </font>
    <font>
      <b val="true"/>
      <sz val="24"/>
      <color rgb="FF000000"/>
      <name val="Bitstream Vera Sans"/>
      <family val="2"/>
    </font>
    <font>
      <sz val="10"/>
      <color rgb="FF996600"/>
      <name val="Bitstream Vera Sans"/>
      <family val="2"/>
    </font>
    <font>
      <sz val="10"/>
      <color rgb="FF333333"/>
      <name val="Bitstream Vera Sans"/>
      <family val="2"/>
    </font>
    <font>
      <sz val="8"/>
      <name val="Bitstream Vera Serif"/>
      <family val="1"/>
    </font>
    <font>
      <b val="true"/>
      <sz val="10"/>
      <name val="Bitstream Vera Serif"/>
      <family val="1"/>
    </font>
    <font>
      <vertAlign val="superscript"/>
      <sz val="10"/>
      <name val="Bitstream Vera Sans"/>
      <family val="2"/>
    </font>
    <font>
      <sz val="8"/>
      <color rgb="FF000000"/>
      <name val="Bitstream Vera Serif"/>
      <family val="1"/>
    </font>
    <font>
      <sz val="10"/>
      <name val="Bitstream Vera Serif"/>
      <family val="1"/>
    </font>
    <font>
      <sz val="7"/>
      <name val="Bitstream Vera Serif"/>
      <family val="1"/>
    </font>
    <font>
      <sz val="8"/>
      <name val="Bitstream Vera Serif"/>
      <family val="1"/>
      <charset val="1"/>
    </font>
    <font>
      <sz val="8"/>
      <color rgb="FF0000FF"/>
      <name val="Bitstream Vera Serif"/>
      <family val="1"/>
    </font>
    <font>
      <b val="true"/>
      <sz val="8"/>
      <name val="Bitstream Vera Serif"/>
      <family val="1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BCC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CC"/>
      </patternFill>
    </fill>
    <fill>
      <patternFill patternType="solid">
        <fgColor rgb="FFCCCCFF"/>
        <bgColor rgb="FFCCCCCC"/>
      </patternFill>
    </fill>
    <fill>
      <patternFill patternType="solid">
        <fgColor rgb="FFFFFBCC"/>
        <bgColor rgb="FFFFFFCC"/>
      </patternFill>
    </fill>
    <fill>
      <patternFill patternType="solid">
        <fgColor rgb="FFCCCCCC"/>
        <bgColor rgb="FFCCCCFF"/>
      </patternFill>
    </fill>
    <fill>
      <patternFill patternType="solid">
        <fgColor rgb="FF00FFFF"/>
        <bgColor rgb="FF00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/>
      <bottom style="hair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5" fillId="4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5" borderId="0" applyFont="true" applyBorder="false" applyAlignment="false" applyProtection="false"/>
    <xf numFmtId="164" fontId="7" fillId="6" borderId="0" applyFont="true" applyBorder="false" applyAlignment="false" applyProtection="false"/>
    <xf numFmtId="164" fontId="8" fillId="0" borderId="0" applyFont="true" applyBorder="false" applyAlignment="false" applyProtection="false"/>
    <xf numFmtId="164" fontId="9" fillId="7" borderId="0" applyFont="true" applyBorder="false" applyAlignment="false" applyProtection="false"/>
    <xf numFmtId="164" fontId="10" fillId="0" borderId="0" applyFont="true" applyBorder="false" applyAlignment="false" applyProtection="false"/>
    <xf numFmtId="164" fontId="11" fillId="0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8" borderId="0" applyFont="true" applyBorder="false" applyAlignment="false" applyProtection="false"/>
    <xf numFmtId="164" fontId="14" fillId="8" borderId="1" applyFont="true" applyBorder="true" applyAlignment="false" applyProtection="false"/>
    <xf numFmtId="164" fontId="0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6" fillId="0" borderId="0" applyFont="true" applyBorder="false" applyAlignment="false" applyProtection="false"/>
  </cellStyleXfs>
  <cellXfs count="1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5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1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8" fillId="1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9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11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21" fillId="1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1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1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1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1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9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5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2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15" fillId="1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1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1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9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9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9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9" borderId="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15" fillId="9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5" fillId="9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9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5" fillId="9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9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5" fillId="9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9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9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9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9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9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9" borderId="5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20" fillId="9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12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5" fillId="1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1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5" fillId="9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15" fillId="9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9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9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9" borderId="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9" fontId="15" fillId="9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5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1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5" fillId="1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13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5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5" fillId="1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1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13" borderId="5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15" fillId="13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5" fillId="1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13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5" fillId="13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1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5" fillId="13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5" fillId="1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3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13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13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1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13" borderId="5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20" fillId="1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5" fillId="13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1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13" borderId="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9" fontId="15" fillId="1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5" fillId="1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14" borderId="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5" fillId="1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5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5" fillId="9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0" fontId="15" fillId="9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8" fillId="9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8" fillId="9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1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5" fillId="13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0" fontId="15" fillId="13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8" fillId="13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8" fillId="1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8" fillId="13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1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8" fillId="9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8" fillId="9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8" fillId="9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8" fillId="9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8" fillId="9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9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1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9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13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1" fillId="1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1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4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5" fillId="14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14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15" fillId="14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1" fontId="15" fillId="14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9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2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2 1" xfId="21"/>
    <cellStyle name="Accent 3 1" xfId="22"/>
    <cellStyle name="Accent 4" xfId="23"/>
    <cellStyle name="Bad 1" xfId="24"/>
    <cellStyle name="Error 1" xfId="25"/>
    <cellStyle name="Footnote 1" xfId="26"/>
    <cellStyle name="Good 1" xfId="27"/>
    <cellStyle name="Heading 1 1" xfId="28"/>
    <cellStyle name="Heading 2 1" xfId="29"/>
    <cellStyle name="Heading 3" xfId="30"/>
    <cellStyle name="Neutral 1" xfId="31"/>
    <cellStyle name="Note 1" xfId="32"/>
    <cellStyle name="Status 1" xfId="33"/>
    <cellStyle name="Text 1" xfId="34"/>
    <cellStyle name="Warning 1" xfId="35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B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snolab.ca/users/services/gamma-assay/coax/SBC/L01/L01.html" TargetMode="External"/><Relationship Id="rId2" Type="http://schemas.openxmlformats.org/officeDocument/2006/relationships/hyperlink" Target="https://www.snolab.ca/users/services/gamma-assay/coax/SBC/L02/L02.html" TargetMode="External"/><Relationship Id="rId3" Type="http://schemas.openxmlformats.org/officeDocument/2006/relationships/hyperlink" Target="https://www.snolab.ca/users/services/gamma-assay/coax/SBC/L03/L03.html" TargetMode="External"/><Relationship Id="rId4" Type="http://schemas.openxmlformats.org/officeDocument/2006/relationships/hyperlink" Target="https://www.snolab.ca/users/services/gamma-assay/coax/SBC/L04/L04.html" TargetMode="External"/><Relationship Id="rId5" Type="http://schemas.openxmlformats.org/officeDocument/2006/relationships/hyperlink" Target="https://www.snolab.ca/users/services/gamma-assay/coax/SBC/L05/L05.html" TargetMode="External"/><Relationship Id="rId6" Type="http://schemas.openxmlformats.org/officeDocument/2006/relationships/hyperlink" Target="https://www.snolab.ca/users/services/gamma-assay/coax/SBC/L06/L06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V65230"/>
  <sheetViews>
    <sheetView showFormulas="false" showGridLines="true" showRowColHeaders="true" showZeros="true" rightToLeft="false" tabSelected="true" showOutlineSymbols="true" defaultGridColor="true" view="normal" topLeftCell="A64" colorId="64" zoomScale="85" zoomScaleNormal="85" zoomScalePageLayoutView="100" workbookViewId="0">
      <selection pane="topLeft" activeCell="B63" activeCellId="0" sqref="B63"/>
    </sheetView>
  </sheetViews>
  <sheetFormatPr defaultColWidth="9.46875" defaultRowHeight="14.1" zeroHeight="false" outlineLevelRow="0" outlineLevelCol="0"/>
  <cols>
    <col collapsed="false" customWidth="true" hidden="false" outlineLevel="0" max="2" min="1" style="1" width="13.46"/>
    <col collapsed="false" customWidth="true" hidden="false" outlineLevel="0" max="3" min="3" style="1" width="7.47"/>
    <col collapsed="false" customWidth="true" hidden="false" outlineLevel="0" max="4" min="4" style="1" width="8.46"/>
    <col collapsed="false" customWidth="true" hidden="false" outlineLevel="0" max="5" min="5" style="1" width="10.46"/>
    <col collapsed="false" customWidth="true" hidden="false" outlineLevel="0" max="6" min="6" style="2" width="10.46"/>
    <col collapsed="false" customWidth="true" hidden="false" outlineLevel="0" max="7" min="7" style="1" width="10.46"/>
    <col collapsed="false" customWidth="false" hidden="false" outlineLevel="0" max="8" min="8" style="1" width="9.47"/>
    <col collapsed="false" customWidth="true" hidden="false" outlineLevel="0" max="9" min="9" style="1" width="8.46"/>
    <col collapsed="false" customWidth="true" hidden="false" outlineLevel="0" max="10" min="10" style="1" width="7.47"/>
    <col collapsed="false" customWidth="false" hidden="false" outlineLevel="0" max="12" min="11" style="1" width="9.47"/>
    <col collapsed="false" customWidth="true" hidden="false" outlineLevel="0" max="13" min="13" style="1" width="8.46"/>
    <col collapsed="false" customWidth="false" hidden="false" outlineLevel="0" max="14" min="14" style="1" width="9.47"/>
    <col collapsed="false" customWidth="true" hidden="false" outlineLevel="0" max="15" min="15" style="1" width="5.47"/>
    <col collapsed="false" customWidth="true" hidden="false" outlineLevel="0" max="16" min="16" style="1" width="8.46"/>
    <col collapsed="false" customWidth="false" hidden="false" outlineLevel="0" max="17" min="17" style="1" width="9.47"/>
    <col collapsed="false" customWidth="true" hidden="false" outlineLevel="0" max="18" min="18" style="1" width="6.46"/>
    <col collapsed="false" customWidth="true" hidden="false" outlineLevel="0" max="19" min="19" style="1" width="8.46"/>
    <col collapsed="false" customWidth="true" hidden="false" outlineLevel="0" max="20" min="20" style="1" width="10.46"/>
    <col collapsed="false" customWidth="true" hidden="false" outlineLevel="0" max="21" min="21" style="1" width="5.47"/>
    <col collapsed="false" customWidth="false" hidden="false" outlineLevel="0" max="23" min="22" style="1" width="9.47"/>
    <col collapsed="false" customWidth="true" hidden="false" outlineLevel="0" max="24" min="24" style="1" width="5.47"/>
    <col collapsed="false" customWidth="true" hidden="false" outlineLevel="0" max="25" min="25" style="1" width="8.46"/>
    <col collapsed="false" customWidth="false" hidden="false" outlineLevel="0" max="26" min="26" style="1" width="9.47"/>
    <col collapsed="false" customWidth="true" hidden="false" outlineLevel="0" max="27" min="27" style="1" width="5.47"/>
    <col collapsed="false" customWidth="true" hidden="false" outlineLevel="0" max="28" min="28" style="1" width="8.46"/>
    <col collapsed="false" customWidth="true" hidden="false" outlineLevel="0" max="29" min="29" style="1" width="6.46"/>
    <col collapsed="false" customWidth="true" hidden="false" outlineLevel="0" max="30" min="30" style="1" width="3.46"/>
    <col collapsed="false" customWidth="true" hidden="false" outlineLevel="0" max="31" min="31" style="1" width="6.46"/>
    <col collapsed="false" customWidth="false" hidden="false" outlineLevel="0" max="257" min="32" style="3" width="9.47"/>
  </cols>
  <sheetData>
    <row r="1" customFormat="false" ht="12.8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customFormat="false" ht="12.8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6" t="s">
        <v>2</v>
      </c>
      <c r="L2" s="6"/>
      <c r="M2" s="6"/>
      <c r="N2" s="6"/>
      <c r="O2" s="6"/>
      <c r="P2" s="6"/>
      <c r="Q2" s="7" t="s">
        <v>3</v>
      </c>
      <c r="R2" s="7"/>
      <c r="S2" s="7"/>
      <c r="T2" s="7"/>
      <c r="U2" s="7"/>
      <c r="V2" s="7"/>
      <c r="W2" s="8" t="s">
        <v>4</v>
      </c>
      <c r="X2" s="8"/>
      <c r="Y2" s="8"/>
      <c r="Z2" s="8"/>
      <c r="AA2" s="8"/>
      <c r="AB2" s="8"/>
      <c r="AC2" s="8"/>
      <c r="AD2" s="8"/>
      <c r="AE2" s="8"/>
    </row>
    <row r="3" customFormat="false" ht="12.8" hidden="false" customHeight="true" outlineLevel="0" collapsed="false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8" t="s">
        <v>5</v>
      </c>
      <c r="X3" s="8"/>
      <c r="Y3" s="8"/>
      <c r="Z3" s="8"/>
      <c r="AA3" s="8"/>
      <c r="AB3" s="8"/>
      <c r="AC3" s="8"/>
      <c r="AD3" s="8"/>
      <c r="AE3" s="8"/>
    </row>
    <row r="4" customFormat="false" ht="12.8" hidden="false" customHeight="tru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7"/>
      <c r="R4" s="7"/>
      <c r="S4" s="7"/>
      <c r="T4" s="7"/>
      <c r="U4" s="7"/>
      <c r="V4" s="7"/>
      <c r="W4" s="8" t="s">
        <v>6</v>
      </c>
      <c r="X4" s="8"/>
      <c r="Y4" s="8"/>
      <c r="Z4" s="8"/>
      <c r="AA4" s="8"/>
      <c r="AB4" s="8"/>
      <c r="AC4" s="8"/>
      <c r="AD4" s="8"/>
      <c r="AE4" s="8"/>
    </row>
    <row r="5" customFormat="false" ht="12.8" hidden="false" customHeight="true" outlineLevel="0" collapsed="false">
      <c r="A5" s="9" t="s">
        <v>7</v>
      </c>
      <c r="B5" s="9"/>
      <c r="C5" s="9"/>
      <c r="D5" s="9"/>
      <c r="E5" s="9"/>
      <c r="F5" s="9"/>
      <c r="G5" s="9"/>
      <c r="H5" s="9"/>
      <c r="I5" s="9"/>
      <c r="J5" s="9"/>
      <c r="K5" s="6" t="s">
        <v>8</v>
      </c>
      <c r="L5" s="6"/>
      <c r="M5" s="6"/>
      <c r="N5" s="6"/>
      <c r="O5" s="6"/>
      <c r="P5" s="6"/>
      <c r="Q5" s="10" t="s">
        <v>9</v>
      </c>
      <c r="R5" s="10"/>
      <c r="S5" s="10"/>
      <c r="T5" s="10"/>
      <c r="U5" s="10"/>
      <c r="V5" s="10"/>
      <c r="W5" s="8" t="s">
        <v>10</v>
      </c>
      <c r="X5" s="8"/>
      <c r="Y5" s="8"/>
      <c r="Z5" s="8"/>
      <c r="AA5" s="8"/>
      <c r="AB5" s="8"/>
      <c r="AC5" s="8"/>
      <c r="AD5" s="8"/>
      <c r="AE5" s="8"/>
    </row>
    <row r="6" customFormat="false" ht="12.8" hidden="false" customHeight="true" outlineLevel="0" collapsed="false">
      <c r="A6" s="9"/>
      <c r="B6" s="9"/>
      <c r="C6" s="9"/>
      <c r="D6" s="9"/>
      <c r="E6" s="9"/>
      <c r="F6" s="9"/>
      <c r="G6" s="9"/>
      <c r="H6" s="9"/>
      <c r="I6" s="9"/>
      <c r="J6" s="9"/>
      <c r="K6" s="6"/>
      <c r="L6" s="6"/>
      <c r="M6" s="6"/>
      <c r="N6" s="6"/>
      <c r="O6" s="6"/>
      <c r="P6" s="6"/>
      <c r="Q6" s="10"/>
      <c r="R6" s="10"/>
      <c r="S6" s="10"/>
      <c r="T6" s="10"/>
      <c r="U6" s="10"/>
      <c r="V6" s="10"/>
      <c r="W6" s="11" t="s">
        <v>11</v>
      </c>
      <c r="X6" s="11"/>
      <c r="Y6" s="11"/>
      <c r="Z6" s="11"/>
      <c r="AA6" s="11"/>
      <c r="AB6" s="11"/>
      <c r="AC6" s="11"/>
      <c r="AD6" s="11"/>
      <c r="AE6" s="11"/>
    </row>
    <row r="7" customFormat="false" ht="19.3" hidden="false" customHeight="tru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6"/>
      <c r="L7" s="6"/>
      <c r="M7" s="6"/>
      <c r="N7" s="6"/>
      <c r="O7" s="6"/>
      <c r="P7" s="6"/>
      <c r="Q7" s="10"/>
      <c r="R7" s="10"/>
      <c r="S7" s="10"/>
      <c r="T7" s="10"/>
      <c r="U7" s="10"/>
      <c r="V7" s="10"/>
      <c r="W7" s="11" t="s">
        <v>12</v>
      </c>
      <c r="X7" s="11"/>
      <c r="Y7" s="11"/>
      <c r="Z7" s="11"/>
      <c r="AA7" s="11"/>
      <c r="AB7" s="11"/>
      <c r="AC7" s="11"/>
      <c r="AD7" s="11"/>
      <c r="AE7" s="11"/>
    </row>
    <row r="8" customFormat="false" ht="19.3" hidden="false" customHeight="true" outlineLevel="0" collapsed="false">
      <c r="A8" s="9"/>
      <c r="B8" s="9"/>
      <c r="C8" s="9"/>
      <c r="D8" s="9"/>
      <c r="E8" s="9"/>
      <c r="F8" s="9"/>
      <c r="G8" s="9"/>
      <c r="H8" s="9"/>
      <c r="I8" s="9"/>
      <c r="J8" s="9"/>
      <c r="K8" s="6" t="s">
        <v>13</v>
      </c>
      <c r="L8" s="6"/>
      <c r="M8" s="6"/>
      <c r="N8" s="6"/>
      <c r="O8" s="6"/>
      <c r="P8" s="6"/>
      <c r="Q8" s="7" t="s">
        <v>14</v>
      </c>
      <c r="R8" s="7"/>
      <c r="S8" s="7"/>
      <c r="T8" s="7"/>
      <c r="U8" s="7"/>
      <c r="V8" s="7"/>
      <c r="W8" s="8" t="s">
        <v>15</v>
      </c>
      <c r="X8" s="8"/>
      <c r="Y8" s="8"/>
      <c r="Z8" s="8"/>
      <c r="AA8" s="8"/>
      <c r="AB8" s="8"/>
      <c r="AC8" s="8"/>
      <c r="AD8" s="8"/>
      <c r="AE8" s="8"/>
    </row>
    <row r="9" customFormat="false" ht="16.65" hidden="false" customHeight="true" outlineLevel="0" collapsed="false">
      <c r="A9" s="9"/>
      <c r="B9" s="9"/>
      <c r="C9" s="9"/>
      <c r="D9" s="9"/>
      <c r="E9" s="9"/>
      <c r="F9" s="9"/>
      <c r="G9" s="9"/>
      <c r="H9" s="9"/>
      <c r="I9" s="9"/>
      <c r="J9" s="9"/>
      <c r="K9" s="6" t="s">
        <v>16</v>
      </c>
      <c r="L9" s="6"/>
      <c r="M9" s="6"/>
      <c r="N9" s="6"/>
      <c r="O9" s="6"/>
      <c r="P9" s="6"/>
      <c r="Q9" s="7" t="s">
        <v>17</v>
      </c>
      <c r="R9" s="7"/>
      <c r="S9" s="7"/>
      <c r="T9" s="7"/>
      <c r="U9" s="7"/>
      <c r="V9" s="7"/>
      <c r="W9" s="8" t="s">
        <v>18</v>
      </c>
      <c r="X9" s="8"/>
      <c r="Y9" s="8"/>
      <c r="Z9" s="8"/>
      <c r="AA9" s="8"/>
      <c r="AB9" s="8"/>
      <c r="AC9" s="8"/>
      <c r="AD9" s="8"/>
      <c r="AE9" s="8"/>
    </row>
    <row r="10" customFormat="false" ht="20.15" hidden="false" customHeight="true" outlineLevel="0" collapsed="false">
      <c r="A10" s="12" t="s">
        <v>19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Format="false" ht="19.3" hidden="false" customHeight="true" outlineLevel="0" collapsed="false">
      <c r="A11" s="13" t="s">
        <v>20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customFormat="false" ht="28.95" hidden="false" customHeight="true" outlineLevel="0" collapsed="false">
      <c r="A12" s="14" t="s">
        <v>21</v>
      </c>
      <c r="B12" s="14" t="s">
        <v>22</v>
      </c>
      <c r="C12" s="14" t="s">
        <v>23</v>
      </c>
      <c r="D12" s="14" t="s">
        <v>24</v>
      </c>
      <c r="E12" s="14" t="s">
        <v>25</v>
      </c>
      <c r="F12" s="15" t="s">
        <v>26</v>
      </c>
      <c r="G12" s="16"/>
      <c r="H12" s="17"/>
      <c r="I12" s="18"/>
      <c r="J12" s="19"/>
      <c r="K12" s="17"/>
      <c r="L12" s="18"/>
      <c r="M12" s="19"/>
      <c r="N12" s="17"/>
      <c r="O12" s="18"/>
      <c r="P12" s="19"/>
      <c r="Q12" s="17"/>
      <c r="R12" s="18"/>
      <c r="S12" s="19"/>
      <c r="T12" s="20"/>
      <c r="U12" s="18"/>
      <c r="V12" s="19"/>
      <c r="W12" s="17"/>
      <c r="X12" s="18"/>
      <c r="Y12" s="19"/>
      <c r="Z12" s="17"/>
      <c r="AA12" s="18"/>
      <c r="AB12" s="19"/>
      <c r="AC12" s="14"/>
      <c r="AD12" s="14"/>
      <c r="AE12" s="14"/>
    </row>
    <row r="13" customFormat="false" ht="20.15" hidden="false" customHeight="true" outlineLevel="0" collapsed="false">
      <c r="A13" s="21" t="s">
        <v>27</v>
      </c>
      <c r="B13" s="21"/>
      <c r="C13" s="21"/>
      <c r="D13" s="22" t="n">
        <v>171.327</v>
      </c>
      <c r="E13" s="22"/>
      <c r="F13" s="23" t="n">
        <v>43553</v>
      </c>
      <c r="G13" s="24" t="s">
        <v>28</v>
      </c>
      <c r="H13" s="25"/>
      <c r="I13" s="26" t="s">
        <v>29</v>
      </c>
      <c r="J13" s="27"/>
      <c r="K13" s="25"/>
      <c r="L13" s="26" t="s">
        <v>30</v>
      </c>
      <c r="M13" s="27"/>
      <c r="N13" s="25"/>
      <c r="O13" s="26" t="s">
        <v>31</v>
      </c>
      <c r="P13" s="27"/>
      <c r="Q13" s="25"/>
      <c r="R13" s="26" t="s">
        <v>32</v>
      </c>
      <c r="S13" s="27"/>
      <c r="T13" s="28"/>
      <c r="U13" s="26" t="s">
        <v>33</v>
      </c>
      <c r="V13" s="27"/>
      <c r="W13" s="25"/>
      <c r="X13" s="26" t="s">
        <v>34</v>
      </c>
      <c r="Y13" s="27"/>
      <c r="Z13" s="29"/>
      <c r="AA13" s="30" t="s">
        <v>35</v>
      </c>
      <c r="AB13" s="31"/>
      <c r="AC13" s="32" t="s">
        <v>36</v>
      </c>
      <c r="AD13" s="32"/>
      <c r="AE13" s="32"/>
    </row>
    <row r="14" customFormat="false" ht="21.05" hidden="false" customHeight="true" outlineLevel="0" collapsed="false">
      <c r="A14" s="33" t="s">
        <v>37</v>
      </c>
      <c r="B14" s="33"/>
      <c r="C14" s="34"/>
      <c r="D14" s="35"/>
      <c r="E14" s="35"/>
      <c r="F14" s="36" t="n">
        <v>43850</v>
      </c>
      <c r="G14" s="24" t="s">
        <v>38</v>
      </c>
      <c r="H14" s="37" t="n">
        <v>1.201</v>
      </c>
      <c r="I14" s="38" t="s">
        <v>39</v>
      </c>
      <c r="J14" s="39" t="n">
        <v>0.05343</v>
      </c>
      <c r="K14" s="40" t="n">
        <v>2.575</v>
      </c>
      <c r="L14" s="41" t="s">
        <v>39</v>
      </c>
      <c r="M14" s="42" t="n">
        <v>0.4039</v>
      </c>
      <c r="N14" s="37" t="n">
        <v>0.1098</v>
      </c>
      <c r="O14" s="38" t="s">
        <v>39</v>
      </c>
      <c r="P14" s="39" t="n">
        <v>0.01524</v>
      </c>
      <c r="Q14" s="37" t="n">
        <v>1.074</v>
      </c>
      <c r="R14" s="38" t="s">
        <v>39</v>
      </c>
      <c r="S14" s="39" t="n">
        <v>0.0584</v>
      </c>
      <c r="T14" s="40" t="n">
        <v>4.9686</v>
      </c>
      <c r="U14" s="41" t="s">
        <v>39</v>
      </c>
      <c r="V14" s="42" t="n">
        <v>0.4517</v>
      </c>
      <c r="W14" s="37" t="n">
        <v>0.0235</v>
      </c>
      <c r="X14" s="38" t="s">
        <v>39</v>
      </c>
      <c r="Y14" s="39" t="n">
        <v>0.0214</v>
      </c>
      <c r="Z14" s="37" t="n">
        <v>0.1177</v>
      </c>
      <c r="AA14" s="38" t="s">
        <v>39</v>
      </c>
      <c r="AB14" s="39" t="n">
        <v>0.01765</v>
      </c>
      <c r="AC14" s="43"/>
      <c r="AD14" s="43"/>
      <c r="AE14" s="43"/>
    </row>
    <row r="15" customFormat="false" ht="21.05" hidden="false" customHeight="true" outlineLevel="0" collapsed="false">
      <c r="A15" s="44"/>
      <c r="B15" s="33"/>
      <c r="C15" s="33"/>
      <c r="D15" s="33"/>
      <c r="E15" s="33"/>
      <c r="F15" s="36"/>
      <c r="G15" s="24"/>
      <c r="H15" s="45"/>
      <c r="I15" s="41"/>
      <c r="J15" s="46"/>
      <c r="K15" s="45"/>
      <c r="L15" s="41"/>
      <c r="M15" s="46"/>
      <c r="N15" s="45"/>
      <c r="O15" s="41"/>
      <c r="P15" s="46"/>
      <c r="Q15" s="45"/>
      <c r="R15" s="41"/>
      <c r="S15" s="46"/>
      <c r="T15" s="45"/>
      <c r="U15" s="41"/>
      <c r="V15" s="46"/>
      <c r="W15" s="45"/>
      <c r="X15" s="41"/>
      <c r="Y15" s="46"/>
      <c r="Z15" s="45"/>
      <c r="AA15" s="41"/>
      <c r="AB15" s="46"/>
      <c r="AC15" s="47"/>
      <c r="AD15" s="41"/>
      <c r="AE15" s="48"/>
    </row>
    <row r="16" customFormat="false" ht="21.9" hidden="false" customHeight="true" outlineLevel="0" collapsed="false">
      <c r="A16" s="33"/>
      <c r="B16" s="33"/>
      <c r="C16" s="49"/>
      <c r="D16" s="33"/>
      <c r="E16" s="33"/>
      <c r="F16" s="50"/>
      <c r="G16" s="51" t="s">
        <v>28</v>
      </c>
      <c r="H16" s="52" t="s">
        <v>40</v>
      </c>
      <c r="I16" s="52"/>
      <c r="J16" s="52"/>
      <c r="K16" s="25"/>
      <c r="L16" s="26" t="s">
        <v>41</v>
      </c>
      <c r="M16" s="27"/>
      <c r="N16" s="53"/>
      <c r="O16" s="26" t="s">
        <v>42</v>
      </c>
      <c r="P16" s="54"/>
      <c r="Q16" s="53"/>
      <c r="R16" s="26" t="s">
        <v>43</v>
      </c>
      <c r="S16" s="54"/>
      <c r="T16" s="28"/>
      <c r="U16" s="26" t="s">
        <v>44</v>
      </c>
      <c r="V16" s="55"/>
      <c r="W16" s="28"/>
      <c r="X16" s="26"/>
      <c r="Y16" s="55"/>
      <c r="Z16" s="28"/>
      <c r="AA16" s="26"/>
      <c r="AB16" s="55"/>
      <c r="AC16" s="25"/>
      <c r="AD16" s="26"/>
      <c r="AE16" s="27"/>
    </row>
    <row r="17" customFormat="false" ht="21.9" hidden="false" customHeight="true" outlineLevel="0" collapsed="false">
      <c r="A17" s="33"/>
      <c r="B17" s="33"/>
      <c r="C17" s="49"/>
      <c r="D17" s="33"/>
      <c r="E17" s="33"/>
      <c r="F17" s="50"/>
      <c r="G17" s="24" t="s">
        <v>38</v>
      </c>
      <c r="H17" s="40" t="n">
        <v>289.25</v>
      </c>
      <c r="I17" s="41" t="s">
        <v>39</v>
      </c>
      <c r="J17" s="42" t="n">
        <v>31.53</v>
      </c>
      <c r="K17" s="37" t="s">
        <v>45</v>
      </c>
      <c r="L17" s="38"/>
      <c r="M17" s="56"/>
      <c r="N17" s="37" t="n">
        <v>0.0235</v>
      </c>
      <c r="O17" s="41" t="s">
        <v>39</v>
      </c>
      <c r="P17" s="39" t="n">
        <v>0.021</v>
      </c>
      <c r="Q17" s="37" t="n">
        <v>1.305</v>
      </c>
      <c r="R17" s="38" t="s">
        <v>39</v>
      </c>
      <c r="S17" s="39" t="n">
        <v>0.09911</v>
      </c>
      <c r="T17" s="40" t="s">
        <v>46</v>
      </c>
      <c r="U17" s="57"/>
      <c r="V17" s="42"/>
      <c r="W17" s="45"/>
      <c r="X17" s="41"/>
      <c r="Y17" s="46"/>
      <c r="Z17" s="45"/>
      <c r="AA17" s="41"/>
      <c r="AB17" s="46"/>
      <c r="AC17" s="47"/>
      <c r="AD17" s="41"/>
      <c r="AE17" s="48"/>
    </row>
    <row r="18" customFormat="false" ht="21.05" hidden="false" customHeight="true" outlineLevel="0" collapsed="false">
      <c r="A18" s="58"/>
      <c r="B18" s="58"/>
      <c r="C18" s="59"/>
      <c r="D18" s="58"/>
      <c r="E18" s="58"/>
      <c r="F18" s="60"/>
      <c r="G18" s="24"/>
      <c r="H18" s="61"/>
      <c r="I18" s="41"/>
      <c r="J18" s="62"/>
      <c r="K18" s="61"/>
      <c r="L18" s="57"/>
      <c r="M18" s="62"/>
      <c r="N18" s="37"/>
      <c r="O18" s="41"/>
      <c r="P18" s="39"/>
      <c r="Q18" s="40"/>
      <c r="R18" s="57"/>
      <c r="S18" s="42"/>
      <c r="T18" s="40"/>
      <c r="U18" s="57"/>
      <c r="V18" s="42"/>
      <c r="W18" s="45"/>
      <c r="X18" s="41"/>
      <c r="Y18" s="46"/>
      <c r="Z18" s="45"/>
      <c r="AA18" s="41"/>
      <c r="AB18" s="46"/>
      <c r="AC18" s="47"/>
      <c r="AD18" s="41"/>
      <c r="AE18" s="48"/>
    </row>
    <row r="19" customFormat="false" ht="21.05" hidden="false" customHeight="true" outlineLevel="0" collapsed="false">
      <c r="A19" s="63" t="s">
        <v>47</v>
      </c>
      <c r="B19" s="63"/>
      <c r="C19" s="63"/>
      <c r="D19" s="64" t="n">
        <v>55.461</v>
      </c>
      <c r="E19" s="65" t="s">
        <v>48</v>
      </c>
      <c r="F19" s="66" t="n">
        <v>43914</v>
      </c>
      <c r="G19" s="67" t="s">
        <v>28</v>
      </c>
      <c r="H19" s="25"/>
      <c r="I19" s="26" t="s">
        <v>29</v>
      </c>
      <c r="J19" s="27"/>
      <c r="K19" s="25"/>
      <c r="L19" s="26" t="s">
        <v>30</v>
      </c>
      <c r="M19" s="27"/>
      <c r="N19" s="25"/>
      <c r="O19" s="26" t="s">
        <v>31</v>
      </c>
      <c r="P19" s="27"/>
      <c r="Q19" s="25"/>
      <c r="R19" s="26" t="s">
        <v>32</v>
      </c>
      <c r="S19" s="27"/>
      <c r="T19" s="28"/>
      <c r="U19" s="26" t="s">
        <v>33</v>
      </c>
      <c r="V19" s="27"/>
      <c r="W19" s="25"/>
      <c r="X19" s="26" t="s">
        <v>34</v>
      </c>
      <c r="Y19" s="27"/>
      <c r="Z19" s="29"/>
      <c r="AA19" s="30" t="s">
        <v>35</v>
      </c>
      <c r="AB19" s="31"/>
      <c r="AC19" s="32" t="s">
        <v>36</v>
      </c>
      <c r="AD19" s="32"/>
      <c r="AE19" s="32"/>
    </row>
    <row r="20" customFormat="false" ht="28.15" hidden="false" customHeight="true" outlineLevel="0" collapsed="false">
      <c r="A20" s="68" t="s">
        <v>37</v>
      </c>
      <c r="B20" s="68"/>
      <c r="C20" s="69"/>
      <c r="D20" s="70"/>
      <c r="E20" s="70"/>
      <c r="F20" s="71" t="n">
        <v>43970</v>
      </c>
      <c r="G20" s="67" t="s">
        <v>38</v>
      </c>
      <c r="H20" s="72" t="n">
        <v>1.243</v>
      </c>
      <c r="I20" s="73" t="s">
        <v>39</v>
      </c>
      <c r="J20" s="74" t="n">
        <v>0.083</v>
      </c>
      <c r="K20" s="75" t="n">
        <v>3.017</v>
      </c>
      <c r="L20" s="76" t="s">
        <v>39</v>
      </c>
      <c r="M20" s="77" t="n">
        <v>0.8641</v>
      </c>
      <c r="N20" s="72" t="n">
        <v>0.161</v>
      </c>
      <c r="O20" s="73" t="s">
        <v>39</v>
      </c>
      <c r="P20" s="74" t="n">
        <v>0.0288</v>
      </c>
      <c r="Q20" s="75" t="n">
        <v>1.381</v>
      </c>
      <c r="R20" s="78" t="s">
        <v>39</v>
      </c>
      <c r="S20" s="77" t="n">
        <v>0.09954</v>
      </c>
      <c r="T20" s="75" t="n">
        <v>8.3492</v>
      </c>
      <c r="U20" s="76" t="s">
        <v>39</v>
      </c>
      <c r="V20" s="77" t="n">
        <v>0.944</v>
      </c>
      <c r="W20" s="72" t="s">
        <v>49</v>
      </c>
      <c r="X20" s="73"/>
      <c r="Y20" s="74"/>
      <c r="Z20" s="72" t="n">
        <v>0.111</v>
      </c>
      <c r="AA20" s="73" t="s">
        <v>39</v>
      </c>
      <c r="AB20" s="74" t="n">
        <v>0.03093</v>
      </c>
      <c r="AC20" s="79"/>
      <c r="AD20" s="79"/>
      <c r="AE20" s="79"/>
    </row>
    <row r="21" customFormat="false" ht="27.35" hidden="false" customHeight="true" outlineLevel="0" collapsed="false">
      <c r="A21" s="80"/>
      <c r="B21" s="68"/>
      <c r="C21" s="68"/>
      <c r="D21" s="68"/>
      <c r="E21" s="68"/>
      <c r="F21" s="71"/>
      <c r="G21" s="67"/>
      <c r="H21" s="81"/>
      <c r="I21" s="76"/>
      <c r="J21" s="82"/>
      <c r="K21" s="81"/>
      <c r="L21" s="76"/>
      <c r="M21" s="82"/>
      <c r="N21" s="81"/>
      <c r="O21" s="76"/>
      <c r="P21" s="82"/>
      <c r="Q21" s="81"/>
      <c r="R21" s="76"/>
      <c r="S21" s="82"/>
      <c r="T21" s="81"/>
      <c r="U21" s="76"/>
      <c r="V21" s="82"/>
      <c r="W21" s="81"/>
      <c r="X21" s="76"/>
      <c r="Y21" s="82"/>
      <c r="Z21" s="81"/>
      <c r="AA21" s="76"/>
      <c r="AB21" s="82"/>
      <c r="AC21" s="83"/>
      <c r="AD21" s="76"/>
      <c r="AE21" s="84"/>
    </row>
    <row r="22" customFormat="false" ht="28.15" hidden="false" customHeight="true" outlineLevel="0" collapsed="false">
      <c r="A22" s="68"/>
      <c r="B22" s="68"/>
      <c r="C22" s="85"/>
      <c r="D22" s="68"/>
      <c r="E22" s="68"/>
      <c r="F22" s="86"/>
      <c r="G22" s="87" t="s">
        <v>28</v>
      </c>
      <c r="H22" s="52" t="s">
        <v>40</v>
      </c>
      <c r="I22" s="52"/>
      <c r="J22" s="52"/>
      <c r="K22" s="25"/>
      <c r="L22" s="26" t="s">
        <v>41</v>
      </c>
      <c r="M22" s="27"/>
      <c r="N22" s="53"/>
      <c r="O22" s="26" t="s">
        <v>42</v>
      </c>
      <c r="P22" s="54"/>
      <c r="Q22" s="53"/>
      <c r="R22" s="26" t="s">
        <v>43</v>
      </c>
      <c r="S22" s="54"/>
      <c r="T22" s="28"/>
      <c r="U22" s="26" t="s">
        <v>44</v>
      </c>
      <c r="V22" s="55"/>
      <c r="W22" s="28"/>
      <c r="X22" s="26"/>
      <c r="Y22" s="55"/>
      <c r="Z22" s="28"/>
      <c r="AA22" s="26"/>
      <c r="AB22" s="55"/>
      <c r="AC22" s="25"/>
      <c r="AD22" s="26"/>
      <c r="AE22" s="27"/>
    </row>
    <row r="23" customFormat="false" ht="29" hidden="false" customHeight="true" outlineLevel="0" collapsed="false">
      <c r="A23" s="68"/>
      <c r="B23" s="68"/>
      <c r="C23" s="85"/>
      <c r="D23" s="68"/>
      <c r="E23" s="68"/>
      <c r="F23" s="86"/>
      <c r="G23" s="67" t="s">
        <v>38</v>
      </c>
      <c r="H23" s="75" t="n">
        <v>554.52</v>
      </c>
      <c r="I23" s="76" t="s">
        <v>39</v>
      </c>
      <c r="J23" s="77" t="n">
        <v>80.36</v>
      </c>
      <c r="K23" s="75" t="n">
        <v>0.7436</v>
      </c>
      <c r="L23" s="78" t="s">
        <v>39</v>
      </c>
      <c r="M23" s="88" t="n">
        <v>0.2956</v>
      </c>
      <c r="N23" s="72" t="n">
        <v>0.019786</v>
      </c>
      <c r="O23" s="76" t="s">
        <v>39</v>
      </c>
      <c r="P23" s="74" t="n">
        <v>0.03464</v>
      </c>
      <c r="Q23" s="75" t="n">
        <v>2.215</v>
      </c>
      <c r="R23" s="78" t="s">
        <v>39</v>
      </c>
      <c r="S23" s="77" t="n">
        <v>0.1785</v>
      </c>
      <c r="T23" s="75" t="s">
        <v>50</v>
      </c>
      <c r="U23" s="78"/>
      <c r="V23" s="77"/>
      <c r="W23" s="81"/>
      <c r="X23" s="76"/>
      <c r="Y23" s="82"/>
      <c r="Z23" s="81"/>
      <c r="AA23" s="76"/>
      <c r="AB23" s="82"/>
      <c r="AC23" s="83"/>
      <c r="AD23" s="76"/>
      <c r="AE23" s="84"/>
    </row>
    <row r="24" customFormat="false" ht="29.85" hidden="false" customHeight="true" outlineLevel="0" collapsed="false">
      <c r="A24" s="89"/>
      <c r="B24" s="89"/>
      <c r="C24" s="90"/>
      <c r="D24" s="89"/>
      <c r="E24" s="89"/>
      <c r="F24" s="91"/>
      <c r="G24" s="67"/>
      <c r="H24" s="92"/>
      <c r="I24" s="76"/>
      <c r="J24" s="93"/>
      <c r="K24" s="92"/>
      <c r="L24" s="78"/>
      <c r="M24" s="93"/>
      <c r="N24" s="72"/>
      <c r="O24" s="76"/>
      <c r="P24" s="74"/>
      <c r="Q24" s="75"/>
      <c r="R24" s="78"/>
      <c r="S24" s="77"/>
      <c r="T24" s="75"/>
      <c r="U24" s="78"/>
      <c r="V24" s="77"/>
      <c r="W24" s="81"/>
      <c r="X24" s="76"/>
      <c r="Y24" s="82"/>
      <c r="Z24" s="81"/>
      <c r="AA24" s="76"/>
      <c r="AB24" s="82"/>
      <c r="AC24" s="83"/>
      <c r="AD24" s="76"/>
      <c r="AE24" s="84"/>
    </row>
    <row r="25" customFormat="false" ht="42.4" hidden="false" customHeight="true" outlineLevel="0" collapsed="false">
      <c r="A25" s="21" t="s">
        <v>51</v>
      </c>
      <c r="B25" s="21" t="s">
        <v>52</v>
      </c>
      <c r="C25" s="49"/>
      <c r="D25" s="22" t="n">
        <f aca="false">D13</f>
        <v>171.327</v>
      </c>
      <c r="E25" s="22"/>
      <c r="F25" s="23"/>
      <c r="G25" s="24" t="s">
        <v>28</v>
      </c>
      <c r="H25" s="25"/>
      <c r="I25" s="26" t="s">
        <v>29</v>
      </c>
      <c r="J25" s="27"/>
      <c r="K25" s="25"/>
      <c r="L25" s="26" t="s">
        <v>30</v>
      </c>
      <c r="M25" s="27"/>
      <c r="N25" s="25"/>
      <c r="O25" s="26" t="s">
        <v>31</v>
      </c>
      <c r="P25" s="27"/>
      <c r="Q25" s="25"/>
      <c r="R25" s="26" t="s">
        <v>32</v>
      </c>
      <c r="S25" s="27"/>
      <c r="T25" s="28"/>
      <c r="U25" s="26" t="s">
        <v>33</v>
      </c>
      <c r="V25" s="27"/>
      <c r="W25" s="25"/>
      <c r="X25" s="26" t="s">
        <v>34</v>
      </c>
      <c r="Y25" s="27"/>
      <c r="Z25" s="29"/>
      <c r="AA25" s="30" t="s">
        <v>35</v>
      </c>
      <c r="AB25" s="31"/>
      <c r="AC25" s="32" t="s">
        <v>36</v>
      </c>
      <c r="AD25" s="32"/>
      <c r="AE25" s="32"/>
    </row>
    <row r="26" customFormat="false" ht="28.25" hidden="false" customHeight="true" outlineLevel="0" collapsed="false">
      <c r="A26" s="33"/>
      <c r="B26" s="33"/>
      <c r="C26" s="34"/>
      <c r="D26" s="35"/>
      <c r="E26" s="35"/>
      <c r="F26" s="36"/>
      <c r="G26" s="24" t="s">
        <v>38</v>
      </c>
      <c r="H26" s="37" t="n">
        <v>1.201</v>
      </c>
      <c r="I26" s="38" t="s">
        <v>39</v>
      </c>
      <c r="J26" s="39" t="n">
        <v>0.05343</v>
      </c>
      <c r="K26" s="40" t="n">
        <v>2.575</v>
      </c>
      <c r="L26" s="41" t="s">
        <v>39</v>
      </c>
      <c r="M26" s="42" t="n">
        <v>0.4039</v>
      </c>
      <c r="N26" s="37" t="n">
        <v>0.1098</v>
      </c>
      <c r="O26" s="38" t="s">
        <v>39</v>
      </c>
      <c r="P26" s="39" t="n">
        <v>0.01524</v>
      </c>
      <c r="Q26" s="37" t="n">
        <v>1.074</v>
      </c>
      <c r="R26" s="38" t="s">
        <v>39</v>
      </c>
      <c r="S26" s="39" t="n">
        <v>0.0584</v>
      </c>
      <c r="T26" s="40" t="n">
        <v>4.9686</v>
      </c>
      <c r="U26" s="41" t="s">
        <v>39</v>
      </c>
      <c r="V26" s="42" t="n">
        <v>0.4517</v>
      </c>
      <c r="W26" s="37" t="n">
        <v>0.0235</v>
      </c>
      <c r="X26" s="38" t="s">
        <v>39</v>
      </c>
      <c r="Y26" s="39" t="n">
        <v>0.0214</v>
      </c>
      <c r="Z26" s="37" t="n">
        <v>0.1177</v>
      </c>
      <c r="AA26" s="38" t="s">
        <v>39</v>
      </c>
      <c r="AB26" s="39" t="n">
        <v>0.01765</v>
      </c>
      <c r="AC26" s="43"/>
      <c r="AD26" s="43"/>
      <c r="AE26" s="43"/>
    </row>
    <row r="27" customFormat="false" ht="33.15" hidden="false" customHeight="true" outlineLevel="0" collapsed="false">
      <c r="A27" s="33" t="s">
        <v>37</v>
      </c>
      <c r="B27" s="33"/>
      <c r="C27" s="33"/>
      <c r="D27" s="33"/>
      <c r="E27" s="33"/>
      <c r="F27" s="36"/>
      <c r="G27" s="24"/>
      <c r="H27" s="45"/>
      <c r="I27" s="41"/>
      <c r="J27" s="46"/>
      <c r="K27" s="45"/>
      <c r="L27" s="41"/>
      <c r="M27" s="46"/>
      <c r="N27" s="45"/>
      <c r="O27" s="41"/>
      <c r="P27" s="46"/>
      <c r="Q27" s="45"/>
      <c r="R27" s="41"/>
      <c r="S27" s="46"/>
      <c r="T27" s="45"/>
      <c r="U27" s="41"/>
      <c r="V27" s="46"/>
      <c r="W27" s="45"/>
      <c r="X27" s="41"/>
      <c r="Y27" s="46"/>
      <c r="Z27" s="45"/>
      <c r="AA27" s="41"/>
      <c r="AB27" s="46"/>
      <c r="AC27" s="47"/>
      <c r="AD27" s="41"/>
      <c r="AE27" s="48"/>
    </row>
    <row r="28" customFormat="false" ht="34.3" hidden="false" customHeight="true" outlineLevel="0" collapsed="false">
      <c r="A28" s="33"/>
      <c r="B28" s="33"/>
      <c r="C28" s="49"/>
      <c r="D28" s="33"/>
      <c r="E28" s="33"/>
      <c r="F28" s="50"/>
      <c r="G28" s="51" t="s">
        <v>28</v>
      </c>
      <c r="H28" s="52" t="s">
        <v>40</v>
      </c>
      <c r="I28" s="52"/>
      <c r="J28" s="52"/>
      <c r="K28" s="25"/>
      <c r="L28" s="26" t="s">
        <v>41</v>
      </c>
      <c r="M28" s="27"/>
      <c r="N28" s="53"/>
      <c r="O28" s="26" t="s">
        <v>42</v>
      </c>
      <c r="P28" s="54"/>
      <c r="Q28" s="53"/>
      <c r="R28" s="26" t="s">
        <v>43</v>
      </c>
      <c r="S28" s="54"/>
      <c r="T28" s="28"/>
      <c r="U28" s="26" t="s">
        <v>44</v>
      </c>
      <c r="V28" s="55"/>
      <c r="W28" s="28"/>
      <c r="X28" s="26"/>
      <c r="Y28" s="55"/>
      <c r="Z28" s="28"/>
      <c r="AA28" s="26"/>
      <c r="AB28" s="55"/>
      <c r="AC28" s="25"/>
      <c r="AD28" s="26"/>
      <c r="AE28" s="27"/>
    </row>
    <row r="29" customFormat="false" ht="34.3" hidden="false" customHeight="true" outlineLevel="0" collapsed="false">
      <c r="A29" s="33"/>
      <c r="B29" s="33"/>
      <c r="C29" s="49"/>
      <c r="D29" s="33"/>
      <c r="E29" s="33"/>
      <c r="F29" s="50"/>
      <c r="G29" s="24" t="s">
        <v>38</v>
      </c>
      <c r="H29" s="40" t="n">
        <v>289.25</v>
      </c>
      <c r="I29" s="41" t="s">
        <v>39</v>
      </c>
      <c r="J29" s="42" t="n">
        <v>31.53</v>
      </c>
      <c r="K29" s="37" t="s">
        <v>45</v>
      </c>
      <c r="L29" s="38"/>
      <c r="M29" s="56"/>
      <c r="N29" s="37" t="n">
        <v>0.0235</v>
      </c>
      <c r="O29" s="41" t="s">
        <v>39</v>
      </c>
      <c r="P29" s="39" t="n">
        <v>0.021</v>
      </c>
      <c r="Q29" s="37" t="n">
        <v>1.305</v>
      </c>
      <c r="R29" s="38" t="s">
        <v>39</v>
      </c>
      <c r="S29" s="39" t="n">
        <v>0.09911</v>
      </c>
      <c r="T29" s="40" t="s">
        <v>46</v>
      </c>
      <c r="U29" s="57"/>
      <c r="V29" s="42"/>
      <c r="W29" s="45"/>
      <c r="X29" s="41"/>
      <c r="Y29" s="46"/>
      <c r="Z29" s="45"/>
      <c r="AA29" s="41"/>
      <c r="AB29" s="46"/>
      <c r="AC29" s="47"/>
      <c r="AD29" s="41"/>
      <c r="AE29" s="48"/>
    </row>
    <row r="30" customFormat="false" ht="34.3" hidden="false" customHeight="true" outlineLevel="0" collapsed="false">
      <c r="A30" s="58"/>
      <c r="B30" s="58"/>
      <c r="C30" s="59"/>
      <c r="D30" s="58"/>
      <c r="E30" s="58"/>
      <c r="F30" s="60"/>
      <c r="G30" s="24"/>
      <c r="H30" s="61"/>
      <c r="I30" s="41"/>
      <c r="J30" s="62"/>
      <c r="K30" s="61"/>
      <c r="L30" s="57"/>
      <c r="M30" s="62"/>
      <c r="N30" s="37"/>
      <c r="O30" s="41"/>
      <c r="P30" s="39"/>
      <c r="Q30" s="40"/>
      <c r="R30" s="57"/>
      <c r="S30" s="42"/>
      <c r="T30" s="40"/>
      <c r="U30" s="57"/>
      <c r="V30" s="42"/>
      <c r="W30" s="45"/>
      <c r="X30" s="41"/>
      <c r="Y30" s="46"/>
      <c r="Z30" s="45"/>
      <c r="AA30" s="41"/>
      <c r="AB30" s="46"/>
      <c r="AC30" s="47"/>
      <c r="AD30" s="41"/>
      <c r="AE30" s="48"/>
    </row>
    <row r="31" customFormat="false" ht="41.45" hidden="false" customHeight="true" outlineLevel="0" collapsed="false">
      <c r="A31" s="12" t="s">
        <v>53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customFormat="false" ht="35.95" hidden="false" customHeight="true" outlineLevel="0" collapsed="false">
      <c r="A32" s="94" t="s">
        <v>54</v>
      </c>
      <c r="B32" s="94"/>
      <c r="C32" s="95"/>
      <c r="D32" s="95"/>
      <c r="E32" s="96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7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</row>
    <row r="33" customFormat="false" ht="38.05" hidden="false" customHeight="true" outlineLevel="0" collapsed="false">
      <c r="A33" s="14" t="s">
        <v>21</v>
      </c>
      <c r="B33" s="14"/>
      <c r="C33" s="14" t="s">
        <v>23</v>
      </c>
      <c r="D33" s="14" t="s">
        <v>24</v>
      </c>
      <c r="E33" s="14" t="s">
        <v>25</v>
      </c>
      <c r="F33" s="15" t="s">
        <v>26</v>
      </c>
      <c r="G33" s="14"/>
      <c r="H33" s="17"/>
      <c r="I33" s="18"/>
      <c r="J33" s="19"/>
      <c r="K33" s="17"/>
      <c r="L33" s="18"/>
      <c r="M33" s="19"/>
      <c r="N33" s="17"/>
      <c r="O33" s="18"/>
      <c r="P33" s="19"/>
      <c r="Q33" s="17"/>
      <c r="R33" s="18"/>
      <c r="S33" s="19"/>
      <c r="T33" s="20"/>
      <c r="U33" s="18"/>
      <c r="V33" s="19"/>
      <c r="W33" s="17"/>
      <c r="X33" s="18"/>
      <c r="Y33" s="19"/>
      <c r="Z33" s="17"/>
      <c r="AA33" s="18"/>
      <c r="AB33" s="19"/>
      <c r="AC33" s="14"/>
      <c r="AD33" s="14"/>
      <c r="AE33" s="14"/>
    </row>
    <row r="34" customFormat="false" ht="42.4" hidden="false" customHeight="true" outlineLevel="0" collapsed="false">
      <c r="A34" s="98" t="s">
        <v>55</v>
      </c>
      <c r="B34" s="21" t="s">
        <v>56</v>
      </c>
      <c r="C34" s="49" t="s">
        <v>57</v>
      </c>
      <c r="D34" s="22" t="n">
        <v>13.735</v>
      </c>
      <c r="E34" s="99" t="n">
        <v>200922</v>
      </c>
      <c r="F34" s="23" t="n">
        <v>44096</v>
      </c>
      <c r="G34" s="24" t="s">
        <v>28</v>
      </c>
      <c r="H34" s="25"/>
      <c r="I34" s="26" t="s">
        <v>29</v>
      </c>
      <c r="J34" s="27"/>
      <c r="K34" s="25"/>
      <c r="L34" s="26" t="s">
        <v>30</v>
      </c>
      <c r="M34" s="27"/>
      <c r="N34" s="25"/>
      <c r="O34" s="26" t="s">
        <v>31</v>
      </c>
      <c r="P34" s="27"/>
      <c r="Q34" s="25"/>
      <c r="R34" s="26" t="s">
        <v>32</v>
      </c>
      <c r="S34" s="27"/>
      <c r="T34" s="28"/>
      <c r="U34" s="26" t="s">
        <v>33</v>
      </c>
      <c r="V34" s="27"/>
      <c r="W34" s="25"/>
      <c r="X34" s="26" t="s">
        <v>34</v>
      </c>
      <c r="Y34" s="27"/>
      <c r="Z34" s="25"/>
      <c r="AA34" s="26" t="s">
        <v>35</v>
      </c>
      <c r="AB34" s="27"/>
      <c r="AC34" s="32" t="s">
        <v>36</v>
      </c>
      <c r="AD34" s="32"/>
      <c r="AE34" s="32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</row>
    <row r="35" customFormat="false" ht="28.25" hidden="false" customHeight="true" outlineLevel="0" collapsed="false">
      <c r="A35" s="33" t="s">
        <v>58</v>
      </c>
      <c r="B35" s="33" t="s">
        <v>59</v>
      </c>
      <c r="C35" s="34"/>
      <c r="D35" s="35"/>
      <c r="E35" s="35"/>
      <c r="F35" s="36" t="n">
        <v>44110</v>
      </c>
      <c r="G35" s="24" t="s">
        <v>60</v>
      </c>
      <c r="H35" s="40" t="s">
        <v>61</v>
      </c>
      <c r="I35" s="41"/>
      <c r="J35" s="42"/>
      <c r="K35" s="40" t="n">
        <v>319.7</v>
      </c>
      <c r="L35" s="41" t="s">
        <v>39</v>
      </c>
      <c r="M35" s="42" t="n">
        <v>310.5</v>
      </c>
      <c r="N35" s="40" t="s">
        <v>62</v>
      </c>
      <c r="O35" s="41"/>
      <c r="P35" s="42"/>
      <c r="Q35" s="40" t="s">
        <v>63</v>
      </c>
      <c r="R35" s="41"/>
      <c r="S35" s="42"/>
      <c r="T35" s="40" t="s">
        <v>64</v>
      </c>
      <c r="U35" s="41"/>
      <c r="V35" s="42"/>
      <c r="W35" s="37" t="s">
        <v>65</v>
      </c>
      <c r="X35" s="38"/>
      <c r="Y35" s="39"/>
      <c r="Z35" s="40" t="s">
        <v>66</v>
      </c>
      <c r="AA35" s="57"/>
      <c r="AB35" s="42"/>
      <c r="AC35" s="43"/>
      <c r="AD35" s="43"/>
      <c r="AE35" s="43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</row>
    <row r="36" customFormat="false" ht="33.15" hidden="false" customHeight="true" outlineLevel="0" collapsed="false">
      <c r="A36" s="33"/>
      <c r="B36" s="33" t="s">
        <v>67</v>
      </c>
      <c r="C36" s="33"/>
      <c r="D36" s="33"/>
      <c r="E36" s="33"/>
      <c r="F36" s="36"/>
      <c r="G36" s="24" t="s">
        <v>68</v>
      </c>
      <c r="H36" s="100" t="str">
        <f aca="false">"&lt;"&amp;ROUND(RIGHT(H35,LEN(H35)-1)*81/1000,2)&amp;" ppb"</f>
        <v>&lt;0.23 ppb</v>
      </c>
      <c r="I36" s="41"/>
      <c r="J36" s="101"/>
      <c r="K36" s="100" t="str">
        <f aca="false">ROUND(K35*81/1000,2)&amp;" ppb"</f>
        <v>25.9 ppb</v>
      </c>
      <c r="L36" s="41" t="s">
        <v>39</v>
      </c>
      <c r="M36" s="101" t="str">
        <f aca="false">ROUND(M35*81/1000,2)&amp;" ppb"</f>
        <v>25.15 ppb</v>
      </c>
      <c r="N36" s="100" t="str">
        <f aca="false">"&lt;"&amp;ROUND(RIGHT(N35,LEN(N35)-1)*1760/1000,2)&amp;" ppb"</f>
        <v>&lt;11 ppb</v>
      </c>
      <c r="O36" s="41"/>
      <c r="P36" s="46" t="s">
        <v>69</v>
      </c>
      <c r="Q36" s="100" t="str">
        <f aca="false">"&lt;"&amp;ROUND(RIGHT(Q35,LEN(Q35)-1)*246/1000,2)&amp;" ppb"</f>
        <v>&lt;3.79 ppb</v>
      </c>
      <c r="R36" s="41"/>
      <c r="S36" s="46"/>
      <c r="T36" s="100" t="str">
        <f aca="false">"&lt;"&amp;ROUND(RIGHT(T35,LEN(T35)-1)*32300/1000000,2)&amp;" ppm"</f>
        <v>&lt;3.27 ppm</v>
      </c>
      <c r="U36" s="41"/>
      <c r="V36" s="101"/>
      <c r="W36" s="45"/>
      <c r="X36" s="41"/>
      <c r="Y36" s="46"/>
      <c r="Z36" s="45"/>
      <c r="AA36" s="41"/>
      <c r="AB36" s="46"/>
      <c r="AC36" s="47"/>
      <c r="AD36" s="41"/>
      <c r="AE36" s="48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</row>
    <row r="37" customFormat="false" ht="34.3" hidden="false" customHeight="true" outlineLevel="0" collapsed="false">
      <c r="A37" s="33"/>
      <c r="B37" s="33"/>
      <c r="C37" s="49"/>
      <c r="D37" s="33"/>
      <c r="E37" s="33"/>
      <c r="F37" s="36"/>
      <c r="G37" s="24" t="s">
        <v>28</v>
      </c>
      <c r="H37" s="52" t="s">
        <v>40</v>
      </c>
      <c r="I37" s="52"/>
      <c r="J37" s="52"/>
      <c r="K37" s="25"/>
      <c r="L37" s="26" t="s">
        <v>41</v>
      </c>
      <c r="M37" s="27"/>
      <c r="N37" s="53"/>
      <c r="O37" s="26" t="s">
        <v>42</v>
      </c>
      <c r="P37" s="54"/>
      <c r="Q37" s="53"/>
      <c r="R37" s="26" t="s">
        <v>43</v>
      </c>
      <c r="S37" s="54"/>
      <c r="T37" s="52" t="s">
        <v>70</v>
      </c>
      <c r="U37" s="52"/>
      <c r="V37" s="52"/>
      <c r="W37" s="28"/>
      <c r="X37" s="26"/>
      <c r="Y37" s="55"/>
      <c r="Z37" s="28"/>
      <c r="AA37" s="26"/>
      <c r="AB37" s="55"/>
      <c r="AC37" s="25"/>
      <c r="AD37" s="26"/>
      <c r="AE37" s="27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</row>
    <row r="38" customFormat="false" ht="34.3" hidden="false" customHeight="true" outlineLevel="0" collapsed="false">
      <c r="A38" s="33"/>
      <c r="B38" s="33"/>
      <c r="C38" s="49"/>
      <c r="D38" s="33"/>
      <c r="E38" s="33"/>
      <c r="F38" s="36"/>
      <c r="G38" s="24" t="s">
        <v>60</v>
      </c>
      <c r="H38" s="102" t="s">
        <v>71</v>
      </c>
      <c r="I38" s="103"/>
      <c r="J38" s="104"/>
      <c r="K38" s="47" t="s">
        <v>72</v>
      </c>
      <c r="L38" s="41"/>
      <c r="M38" s="48"/>
      <c r="N38" s="37" t="s">
        <v>73</v>
      </c>
      <c r="O38" s="41"/>
      <c r="P38" s="39"/>
      <c r="Q38" s="40" t="n">
        <v>21.91</v>
      </c>
      <c r="R38" s="57" t="s">
        <v>39</v>
      </c>
      <c r="S38" s="42" t="n">
        <v>24.69</v>
      </c>
      <c r="T38" s="102" t="n">
        <v>4.594</v>
      </c>
      <c r="U38" s="103" t="s">
        <v>39</v>
      </c>
      <c r="V38" s="104" t="n">
        <v>10.39</v>
      </c>
      <c r="W38" s="45"/>
      <c r="X38" s="41"/>
      <c r="Y38" s="46"/>
      <c r="Z38" s="45"/>
      <c r="AA38" s="41"/>
      <c r="AB38" s="46"/>
      <c r="AC38" s="47"/>
      <c r="AD38" s="41"/>
      <c r="AE38" s="48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</row>
    <row r="39" customFormat="false" ht="34.3" hidden="false" customHeight="true" outlineLevel="0" collapsed="false">
      <c r="A39" s="58"/>
      <c r="B39" s="58"/>
      <c r="C39" s="59"/>
      <c r="D39" s="58"/>
      <c r="E39" s="58"/>
      <c r="F39" s="60"/>
      <c r="G39" s="24" t="s">
        <v>68</v>
      </c>
      <c r="H39" s="100" t="str">
        <f aca="false">"&lt;"&amp;ROUND(RIGHT(H38,LEN(H38)-1)*81/1000000,2)&amp;" ppm"</f>
        <v>&lt;2.99 ppm</v>
      </c>
      <c r="I39" s="41"/>
      <c r="J39" s="101"/>
      <c r="K39" s="61"/>
      <c r="L39" s="57"/>
      <c r="M39" s="62"/>
      <c r="N39" s="37"/>
      <c r="O39" s="41"/>
      <c r="P39" s="39"/>
      <c r="Q39" s="100" t="str">
        <f aca="false">ROUND(Q38*246/1000,2)&amp;" ppb"</f>
        <v>5.39 ppb</v>
      </c>
      <c r="R39" s="41" t="s">
        <v>39</v>
      </c>
      <c r="S39" s="101" t="str">
        <f aca="false">ROUND(S38*246/1000,2)&amp;" ppb"</f>
        <v>6.07 ppb</v>
      </c>
      <c r="T39" s="40"/>
      <c r="U39" s="57"/>
      <c r="V39" s="42"/>
      <c r="W39" s="45"/>
      <c r="X39" s="41"/>
      <c r="Y39" s="46"/>
      <c r="Z39" s="45"/>
      <c r="AA39" s="41"/>
      <c r="AB39" s="46"/>
      <c r="AC39" s="47"/>
      <c r="AD39" s="41"/>
      <c r="AE39" s="48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</row>
    <row r="40" customFormat="false" ht="42.4" hidden="false" customHeight="true" outlineLevel="0" collapsed="false">
      <c r="A40" s="105" t="s">
        <v>74</v>
      </c>
      <c r="B40" s="63" t="s">
        <v>75</v>
      </c>
      <c r="C40" s="85" t="s">
        <v>76</v>
      </c>
      <c r="D40" s="64" t="n">
        <v>13.673</v>
      </c>
      <c r="E40" s="65" t="n">
        <v>220211</v>
      </c>
      <c r="F40" s="66" t="n">
        <v>44603</v>
      </c>
      <c r="G40" s="67" t="s">
        <v>28</v>
      </c>
      <c r="H40" s="25"/>
      <c r="I40" s="26" t="s">
        <v>29</v>
      </c>
      <c r="J40" s="27"/>
      <c r="K40" s="25"/>
      <c r="L40" s="26" t="s">
        <v>30</v>
      </c>
      <c r="M40" s="27"/>
      <c r="N40" s="25"/>
      <c r="O40" s="26" t="s">
        <v>31</v>
      </c>
      <c r="P40" s="27"/>
      <c r="Q40" s="25"/>
      <c r="R40" s="26" t="s">
        <v>32</v>
      </c>
      <c r="S40" s="27"/>
      <c r="T40" s="28"/>
      <c r="U40" s="26" t="s">
        <v>33</v>
      </c>
      <c r="V40" s="27"/>
      <c r="W40" s="25"/>
      <c r="X40" s="26" t="s">
        <v>34</v>
      </c>
      <c r="Y40" s="27"/>
      <c r="Z40" s="25"/>
      <c r="AA40" s="26" t="s">
        <v>35</v>
      </c>
      <c r="AB40" s="27"/>
      <c r="AC40" s="32" t="s">
        <v>36</v>
      </c>
      <c r="AD40" s="32"/>
      <c r="AE40" s="32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</row>
    <row r="41" customFormat="false" ht="28.25" hidden="false" customHeight="true" outlineLevel="0" collapsed="false">
      <c r="A41" s="68" t="s">
        <v>77</v>
      </c>
      <c r="B41" s="68"/>
      <c r="C41" s="69"/>
      <c r="D41" s="70"/>
      <c r="E41" s="70"/>
      <c r="F41" s="71" t="n">
        <v>44617</v>
      </c>
      <c r="G41" s="67" t="s">
        <v>60</v>
      </c>
      <c r="H41" s="75" t="n">
        <v>15.63</v>
      </c>
      <c r="I41" s="76" t="s">
        <v>39</v>
      </c>
      <c r="J41" s="77" t="n">
        <v>0.9444</v>
      </c>
      <c r="K41" s="75" t="n">
        <v>13.04</v>
      </c>
      <c r="L41" s="76" t="s">
        <v>39</v>
      </c>
      <c r="M41" s="77" t="n">
        <v>12.12</v>
      </c>
      <c r="N41" s="75" t="s">
        <v>45</v>
      </c>
      <c r="O41" s="76"/>
      <c r="P41" s="77"/>
      <c r="Q41" s="75" t="n">
        <v>2.854</v>
      </c>
      <c r="R41" s="76" t="s">
        <v>39</v>
      </c>
      <c r="S41" s="77" t="n">
        <v>0.6633</v>
      </c>
      <c r="T41" s="75" t="n">
        <v>13.058</v>
      </c>
      <c r="U41" s="76" t="s">
        <v>39</v>
      </c>
      <c r="V41" s="77" t="n">
        <v>4.97</v>
      </c>
      <c r="W41" s="72" t="s">
        <v>78</v>
      </c>
      <c r="X41" s="73"/>
      <c r="Y41" s="74"/>
      <c r="Z41" s="75" t="n">
        <v>0.5515</v>
      </c>
      <c r="AA41" s="78" t="s">
        <v>39</v>
      </c>
      <c r="AB41" s="77" t="n">
        <v>0.2295</v>
      </c>
      <c r="AC41" s="79"/>
      <c r="AD41" s="79"/>
      <c r="AE41" s="79"/>
    </row>
    <row r="42" customFormat="false" ht="33.15" hidden="false" customHeight="true" outlineLevel="0" collapsed="false">
      <c r="A42" s="68"/>
      <c r="B42" s="68"/>
      <c r="C42" s="68"/>
      <c r="D42" s="68"/>
      <c r="E42" s="68"/>
      <c r="F42" s="71"/>
      <c r="G42" s="67" t="s">
        <v>68</v>
      </c>
      <c r="H42" s="106" t="str">
        <f aca="false">ROUND(H41*81/1000,2)&amp;" ppb"</f>
        <v>1.27 ppb</v>
      </c>
      <c r="I42" s="76" t="s">
        <v>39</v>
      </c>
      <c r="J42" s="107" t="str">
        <f aca="false">ROUND(J41*81/1000,2)&amp;" ppb"</f>
        <v>0.08 ppb</v>
      </c>
      <c r="K42" s="106" t="str">
        <f aca="false">ROUND(K41*81/1000,2)&amp;" ppb"</f>
        <v>1.06 ppb</v>
      </c>
      <c r="L42" s="76" t="s">
        <v>39</v>
      </c>
      <c r="M42" s="107" t="str">
        <f aca="false">ROUND(M41*81/1000,2)&amp;" ppb"</f>
        <v>0.98 ppb</v>
      </c>
      <c r="N42" s="106" t="str">
        <f aca="false">"&lt;"&amp;ROUND(RIGHT(N41,LEN(N41)-1)*1760/1000,2)&amp;" ppb"</f>
        <v>&lt;0.46 ppb</v>
      </c>
      <c r="O42" s="76"/>
      <c r="P42" s="82" t="s">
        <v>69</v>
      </c>
      <c r="Q42" s="106" t="str">
        <f aca="false">ROUND(Q41*246/1000,2)&amp;" ppb"</f>
        <v>0.7 ppb</v>
      </c>
      <c r="R42" s="76" t="s">
        <v>39</v>
      </c>
      <c r="S42" s="107" t="str">
        <f aca="false">ROUND(S41*246/1000,2)&amp;" ppb"</f>
        <v>0.16 ppb</v>
      </c>
      <c r="T42" s="106" t="str">
        <f aca="false">ROUND(T41*32300/1000,2)&amp;" ppb"</f>
        <v>421.77 ppb</v>
      </c>
      <c r="U42" s="76" t="s">
        <v>39</v>
      </c>
      <c r="V42" s="107" t="str">
        <f aca="false">ROUND(V41*32300/1000,2)&amp;" ppb"</f>
        <v>160.53 ppb</v>
      </c>
      <c r="W42" s="81"/>
      <c r="X42" s="76"/>
      <c r="Y42" s="82"/>
      <c r="Z42" s="81"/>
      <c r="AA42" s="76"/>
      <c r="AB42" s="82"/>
      <c r="AC42" s="83"/>
      <c r="AD42" s="76"/>
      <c r="AE42" s="84"/>
    </row>
    <row r="43" customFormat="false" ht="34.3" hidden="false" customHeight="true" outlineLevel="0" collapsed="false">
      <c r="A43" s="68"/>
      <c r="B43" s="68"/>
      <c r="C43" s="85"/>
      <c r="D43" s="68"/>
      <c r="E43" s="68"/>
      <c r="F43" s="71"/>
      <c r="G43" s="67" t="s">
        <v>28</v>
      </c>
      <c r="H43" s="52" t="s">
        <v>40</v>
      </c>
      <c r="I43" s="52"/>
      <c r="J43" s="52"/>
      <c r="K43" s="25"/>
      <c r="L43" s="26" t="s">
        <v>41</v>
      </c>
      <c r="M43" s="27"/>
      <c r="N43" s="53"/>
      <c r="O43" s="26" t="s">
        <v>42</v>
      </c>
      <c r="P43" s="54"/>
      <c r="Q43" s="53"/>
      <c r="R43" s="26" t="s">
        <v>43</v>
      </c>
      <c r="S43" s="54"/>
      <c r="T43" s="52"/>
      <c r="U43" s="52"/>
      <c r="V43" s="52"/>
      <c r="W43" s="28"/>
      <c r="X43" s="26"/>
      <c r="Y43" s="55"/>
      <c r="Z43" s="28"/>
      <c r="AA43" s="26"/>
      <c r="AB43" s="55"/>
      <c r="AC43" s="25"/>
      <c r="AD43" s="26"/>
      <c r="AE43" s="27"/>
    </row>
    <row r="44" customFormat="false" ht="34.3" hidden="false" customHeight="true" outlineLevel="0" collapsed="false">
      <c r="A44" s="68"/>
      <c r="B44" s="68"/>
      <c r="C44" s="85"/>
      <c r="D44" s="68"/>
      <c r="E44" s="68"/>
      <c r="F44" s="71"/>
      <c r="G44" s="67" t="s">
        <v>60</v>
      </c>
      <c r="H44" s="108" t="s">
        <v>79</v>
      </c>
      <c r="I44" s="109"/>
      <c r="J44" s="110"/>
      <c r="K44" s="75" t="n">
        <v>3.195</v>
      </c>
      <c r="L44" s="78" t="s">
        <v>39</v>
      </c>
      <c r="M44" s="77" t="n">
        <v>2.389</v>
      </c>
      <c r="N44" s="75" t="s">
        <v>80</v>
      </c>
      <c r="O44" s="78"/>
      <c r="P44" s="77"/>
      <c r="Q44" s="75" t="n">
        <v>2.5</v>
      </c>
      <c r="R44" s="78" t="s">
        <v>39</v>
      </c>
      <c r="S44" s="77" t="n">
        <v>0.9847</v>
      </c>
      <c r="T44" s="111"/>
      <c r="U44" s="109"/>
      <c r="V44" s="112"/>
      <c r="W44" s="81"/>
      <c r="X44" s="76"/>
      <c r="Y44" s="82"/>
      <c r="Z44" s="81"/>
      <c r="AA44" s="76"/>
      <c r="AB44" s="82"/>
      <c r="AC44" s="83"/>
      <c r="AD44" s="76"/>
      <c r="AE44" s="84"/>
    </row>
    <row r="45" customFormat="false" ht="34.3" hidden="false" customHeight="true" outlineLevel="0" collapsed="false">
      <c r="A45" s="89"/>
      <c r="B45" s="89"/>
      <c r="C45" s="90"/>
      <c r="D45" s="89"/>
      <c r="E45" s="89"/>
      <c r="F45" s="91"/>
      <c r="G45" s="67" t="s">
        <v>68</v>
      </c>
      <c r="H45" s="106" t="str">
        <f aca="false">"&lt;"&amp;ROUND(RIGHT(H44,LEN(H44)-1)*81/1000,2)&amp;" ppb"</f>
        <v>&lt;69.72 ppb</v>
      </c>
      <c r="I45" s="76"/>
      <c r="J45" s="107"/>
      <c r="K45" s="92"/>
      <c r="L45" s="78"/>
      <c r="M45" s="93"/>
      <c r="N45" s="72"/>
      <c r="O45" s="76"/>
      <c r="P45" s="74"/>
      <c r="Q45" s="106" t="str">
        <f aca="false">ROUND(Q44*246/1000,2)&amp;" ppb"</f>
        <v>0.62 ppb</v>
      </c>
      <c r="R45" s="76" t="s">
        <v>39</v>
      </c>
      <c r="S45" s="107" t="str">
        <f aca="false">ROUND(S44*246/1000,2)&amp;" ppb"</f>
        <v>0.24 ppb</v>
      </c>
      <c r="T45" s="75"/>
      <c r="U45" s="78"/>
      <c r="V45" s="77"/>
      <c r="W45" s="81"/>
      <c r="X45" s="76"/>
      <c r="Y45" s="82"/>
      <c r="Z45" s="81"/>
      <c r="AA45" s="76"/>
      <c r="AB45" s="82"/>
      <c r="AC45" s="83"/>
      <c r="AD45" s="76"/>
      <c r="AE45" s="84"/>
    </row>
    <row r="46" customFormat="false" ht="42.4" hidden="false" customHeight="true" outlineLevel="0" collapsed="false">
      <c r="A46" s="98" t="s">
        <v>81</v>
      </c>
      <c r="B46" s="21" t="s">
        <v>82</v>
      </c>
      <c r="C46" s="49" t="s">
        <v>83</v>
      </c>
      <c r="D46" s="22" t="n">
        <v>13.784</v>
      </c>
      <c r="E46" s="99" t="n">
        <v>220225</v>
      </c>
      <c r="F46" s="23" t="n">
        <v>44617</v>
      </c>
      <c r="G46" s="24" t="s">
        <v>28</v>
      </c>
      <c r="H46" s="25"/>
      <c r="I46" s="26" t="s">
        <v>29</v>
      </c>
      <c r="J46" s="27"/>
      <c r="K46" s="25"/>
      <c r="L46" s="26" t="s">
        <v>30</v>
      </c>
      <c r="M46" s="27"/>
      <c r="N46" s="25"/>
      <c r="O46" s="26" t="s">
        <v>31</v>
      </c>
      <c r="P46" s="27"/>
      <c r="Q46" s="25"/>
      <c r="R46" s="26" t="s">
        <v>32</v>
      </c>
      <c r="S46" s="27"/>
      <c r="T46" s="28"/>
      <c r="U46" s="26" t="s">
        <v>33</v>
      </c>
      <c r="V46" s="27"/>
      <c r="W46" s="25"/>
      <c r="X46" s="26" t="s">
        <v>34</v>
      </c>
      <c r="Y46" s="27"/>
      <c r="Z46" s="25"/>
      <c r="AA46" s="26" t="s">
        <v>35</v>
      </c>
      <c r="AB46" s="27"/>
      <c r="AC46" s="32" t="s">
        <v>36</v>
      </c>
      <c r="AD46" s="32"/>
      <c r="AE46" s="32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</row>
    <row r="47" customFormat="false" ht="28.25" hidden="false" customHeight="true" outlineLevel="0" collapsed="false">
      <c r="A47" s="33" t="s">
        <v>84</v>
      </c>
      <c r="B47" s="33"/>
      <c r="C47" s="34"/>
      <c r="D47" s="35"/>
      <c r="E47" s="35"/>
      <c r="F47" s="36" t="n">
        <v>44631</v>
      </c>
      <c r="G47" s="24" t="s">
        <v>60</v>
      </c>
      <c r="H47" s="40" t="s">
        <v>85</v>
      </c>
      <c r="I47" s="41"/>
      <c r="J47" s="42"/>
      <c r="K47" s="40" t="s">
        <v>86</v>
      </c>
      <c r="L47" s="41"/>
      <c r="M47" s="42"/>
      <c r="N47" s="40" t="s">
        <v>87</v>
      </c>
      <c r="O47" s="41"/>
      <c r="P47" s="42"/>
      <c r="Q47" s="40" t="s">
        <v>88</v>
      </c>
      <c r="R47" s="41"/>
      <c r="S47" s="42"/>
      <c r="T47" s="40" t="n">
        <v>4.7927</v>
      </c>
      <c r="U47" s="41" t="s">
        <v>39</v>
      </c>
      <c r="V47" s="42" t="n">
        <v>2.372</v>
      </c>
      <c r="W47" s="37" t="s">
        <v>89</v>
      </c>
      <c r="X47" s="38"/>
      <c r="Y47" s="39"/>
      <c r="Z47" s="40" t="s">
        <v>90</v>
      </c>
      <c r="AA47" s="57"/>
      <c r="AB47" s="42"/>
      <c r="AC47" s="43"/>
      <c r="AD47" s="43"/>
      <c r="AE47" s="43"/>
    </row>
    <row r="48" customFormat="false" ht="33.15" hidden="false" customHeight="true" outlineLevel="0" collapsed="false">
      <c r="A48" s="33" t="s">
        <v>91</v>
      </c>
      <c r="B48" s="33"/>
      <c r="C48" s="33"/>
      <c r="D48" s="33"/>
      <c r="E48" s="33"/>
      <c r="F48" s="36"/>
      <c r="G48" s="24" t="s">
        <v>68</v>
      </c>
      <c r="H48" s="100" t="str">
        <f aca="false">"&lt;"&amp;ROUND(RIGHT(H47,LEN(H47)-1)*81/1,2)&amp;" ppt"</f>
        <v>&lt;7.29 ppt</v>
      </c>
      <c r="I48" s="41"/>
      <c r="J48" s="101"/>
      <c r="K48" s="100" t="str">
        <f aca="false">"&lt;"&amp;ROUND(RIGHT(K47,LEN(K47)-1)*81/1,2)&amp;" ppt"</f>
        <v>&lt;774.36 ppt</v>
      </c>
      <c r="L48" s="41"/>
      <c r="M48" s="101"/>
      <c r="N48" s="100" t="str">
        <f aca="false">"&lt;"&amp;ROUND(RIGHT(N47,LEN(N47)-1)*1760/1000,2)&amp;" ppb"</f>
        <v>&lt;0.44 ppb</v>
      </c>
      <c r="O48" s="41"/>
      <c r="P48" s="46" t="s">
        <v>69</v>
      </c>
      <c r="Q48" s="100" t="str">
        <f aca="false">"&lt;"&amp;ROUND(RIGHT(Q47,LEN(Q47)-1)*246/1,2)&amp;" ppt"</f>
        <v>&lt;137.76 ppt</v>
      </c>
      <c r="R48" s="41"/>
      <c r="S48" s="46"/>
      <c r="T48" s="100" t="str">
        <f aca="false">ROUND(T47*32300/1000,2)&amp;" ppb"</f>
        <v>154.8 ppb</v>
      </c>
      <c r="U48" s="41" t="s">
        <v>39</v>
      </c>
      <c r="V48" s="101" t="str">
        <f aca="false">ROUND(V47*32300/1000,2)&amp;" ppb"</f>
        <v>76.62 ppb</v>
      </c>
      <c r="W48" s="45"/>
      <c r="X48" s="41"/>
      <c r="Y48" s="46"/>
      <c r="Z48" s="45"/>
      <c r="AA48" s="41"/>
      <c r="AB48" s="46"/>
      <c r="AC48" s="47"/>
      <c r="AD48" s="41"/>
      <c r="AE48" s="48"/>
    </row>
    <row r="49" customFormat="false" ht="34.3" hidden="false" customHeight="true" outlineLevel="0" collapsed="false">
      <c r="A49" s="33"/>
      <c r="B49" s="33"/>
      <c r="C49" s="49"/>
      <c r="D49" s="33"/>
      <c r="E49" s="33"/>
      <c r="F49" s="36"/>
      <c r="G49" s="24" t="s">
        <v>28</v>
      </c>
      <c r="H49" s="52" t="s">
        <v>40</v>
      </c>
      <c r="I49" s="52"/>
      <c r="J49" s="52"/>
      <c r="K49" s="25"/>
      <c r="L49" s="26" t="s">
        <v>41</v>
      </c>
      <c r="M49" s="27"/>
      <c r="N49" s="53"/>
      <c r="O49" s="26" t="s">
        <v>42</v>
      </c>
      <c r="P49" s="54"/>
      <c r="Q49" s="53"/>
      <c r="R49" s="26" t="s">
        <v>43</v>
      </c>
      <c r="S49" s="54"/>
      <c r="T49" s="52" t="s">
        <v>70</v>
      </c>
      <c r="U49" s="52"/>
      <c r="V49" s="52"/>
      <c r="W49" s="28"/>
      <c r="X49" s="26" t="s">
        <v>92</v>
      </c>
      <c r="Y49" s="55"/>
      <c r="Z49" s="28"/>
      <c r="AA49" s="26"/>
      <c r="AB49" s="55"/>
      <c r="AC49" s="25"/>
      <c r="AD49" s="26"/>
      <c r="AE49" s="27"/>
    </row>
    <row r="50" customFormat="false" ht="34.3" hidden="false" customHeight="true" outlineLevel="0" collapsed="false">
      <c r="A50" s="33"/>
      <c r="B50" s="33"/>
      <c r="C50" s="49"/>
      <c r="D50" s="33"/>
      <c r="E50" s="33"/>
      <c r="F50" s="36"/>
      <c r="G50" s="24" t="s">
        <v>60</v>
      </c>
      <c r="H50" s="113" t="s">
        <v>93</v>
      </c>
      <c r="I50" s="114"/>
      <c r="J50" s="115"/>
      <c r="K50" s="40" t="n">
        <v>1.0241</v>
      </c>
      <c r="L50" s="57" t="s">
        <v>39</v>
      </c>
      <c r="M50" s="42" t="n">
        <v>1.26</v>
      </c>
      <c r="N50" s="40" t="n">
        <v>0.22769</v>
      </c>
      <c r="O50" s="57" t="s">
        <v>39</v>
      </c>
      <c r="P50" s="42" t="n">
        <v>0.1384</v>
      </c>
      <c r="Q50" s="40" t="n">
        <v>0.6968</v>
      </c>
      <c r="R50" s="57" t="s">
        <v>39</v>
      </c>
      <c r="S50" s="42" t="n">
        <v>0.5726</v>
      </c>
      <c r="T50" s="116" t="n">
        <v>0.1793</v>
      </c>
      <c r="U50" s="117" t="s">
        <v>39</v>
      </c>
      <c r="V50" s="118" t="n">
        <v>0.2189</v>
      </c>
      <c r="W50" s="40" t="n">
        <v>0.74112</v>
      </c>
      <c r="X50" s="57" t="s">
        <v>39</v>
      </c>
      <c r="Y50" s="42" t="n">
        <v>0.1851</v>
      </c>
      <c r="Z50" s="45"/>
      <c r="AA50" s="41"/>
      <c r="AB50" s="46"/>
      <c r="AC50" s="47"/>
      <c r="AD50" s="41"/>
      <c r="AE50" s="48"/>
    </row>
    <row r="51" customFormat="false" ht="34.3" hidden="false" customHeight="true" outlineLevel="0" collapsed="false">
      <c r="A51" s="58"/>
      <c r="B51" s="58"/>
      <c r="C51" s="59"/>
      <c r="D51" s="58"/>
      <c r="E51" s="58"/>
      <c r="F51" s="60"/>
      <c r="G51" s="24" t="s">
        <v>68</v>
      </c>
      <c r="H51" s="100" t="str">
        <f aca="false">"&lt;"&amp;ROUND(RIGHT(H50,LEN(H50)-1)*81/1000,2)&amp;" ppb"</f>
        <v>&lt;35.68 ppb</v>
      </c>
      <c r="I51" s="41"/>
      <c r="J51" s="101"/>
      <c r="K51" s="61"/>
      <c r="L51" s="57"/>
      <c r="M51" s="62"/>
      <c r="N51" s="37"/>
      <c r="O51" s="41"/>
      <c r="P51" s="39"/>
      <c r="Q51" s="100" t="str">
        <f aca="false">ROUND(Q50*246/1000,2)&amp;" ppb"</f>
        <v>0.17 ppb</v>
      </c>
      <c r="R51" s="41" t="s">
        <v>39</v>
      </c>
      <c r="S51" s="101" t="str">
        <f aca="false">ROUND(S50*246/1000,2)&amp;" ppb"</f>
        <v>0.14 ppb</v>
      </c>
      <c r="T51" s="40"/>
      <c r="U51" s="57"/>
      <c r="V51" s="42"/>
      <c r="W51" s="45"/>
      <c r="X51" s="41"/>
      <c r="Y51" s="46"/>
      <c r="Z51" s="45"/>
      <c r="AA51" s="41"/>
      <c r="AB51" s="46"/>
      <c r="AC51" s="47"/>
      <c r="AD51" s="41"/>
      <c r="AE51" s="48"/>
    </row>
    <row r="52" customFormat="false" ht="42.4" hidden="false" customHeight="true" outlineLevel="0" collapsed="false">
      <c r="A52" s="105" t="s">
        <v>94</v>
      </c>
      <c r="B52" s="63"/>
      <c r="C52" s="85" t="s">
        <v>95</v>
      </c>
      <c r="D52" s="64" t="n">
        <v>9.916</v>
      </c>
      <c r="E52" s="65" t="n">
        <v>220404</v>
      </c>
      <c r="F52" s="66" t="n">
        <v>44655</v>
      </c>
      <c r="G52" s="67" t="s">
        <v>28</v>
      </c>
      <c r="H52" s="25"/>
      <c r="I52" s="26" t="s">
        <v>29</v>
      </c>
      <c r="J52" s="27"/>
      <c r="K52" s="25"/>
      <c r="L52" s="26" t="s">
        <v>30</v>
      </c>
      <c r="M52" s="27"/>
      <c r="N52" s="25"/>
      <c r="O52" s="26" t="s">
        <v>31</v>
      </c>
      <c r="P52" s="27"/>
      <c r="Q52" s="25"/>
      <c r="R52" s="26" t="s">
        <v>32</v>
      </c>
      <c r="S52" s="27"/>
      <c r="T52" s="28"/>
      <c r="U52" s="26" t="s">
        <v>33</v>
      </c>
      <c r="V52" s="27"/>
      <c r="W52" s="25"/>
      <c r="X52" s="26" t="s">
        <v>34</v>
      </c>
      <c r="Y52" s="27"/>
      <c r="Z52" s="25"/>
      <c r="AA52" s="26" t="s">
        <v>35</v>
      </c>
      <c r="AB52" s="27"/>
      <c r="AC52" s="32" t="s">
        <v>36</v>
      </c>
      <c r="AD52" s="32"/>
      <c r="AE52" s="32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</row>
    <row r="53" customFormat="false" ht="28.25" hidden="false" customHeight="true" outlineLevel="0" collapsed="false">
      <c r="A53" s="68" t="s">
        <v>96</v>
      </c>
      <c r="B53" s="68"/>
      <c r="C53" s="69"/>
      <c r="D53" s="70"/>
      <c r="E53" s="70"/>
      <c r="F53" s="71" t="n">
        <v>44665</v>
      </c>
      <c r="G53" s="67" t="s">
        <v>60</v>
      </c>
      <c r="H53" s="75" t="s">
        <v>97</v>
      </c>
      <c r="I53" s="119"/>
      <c r="J53" s="119"/>
      <c r="K53" s="75" t="s">
        <v>98</v>
      </c>
      <c r="L53" s="76"/>
      <c r="M53" s="77"/>
      <c r="N53" s="75" t="n">
        <v>5.165</v>
      </c>
      <c r="O53" s="76" t="s">
        <v>39</v>
      </c>
      <c r="P53" s="77" t="n">
        <v>6.353</v>
      </c>
      <c r="Q53" s="75" t="s">
        <v>99</v>
      </c>
      <c r="R53" s="76"/>
      <c r="S53" s="77"/>
      <c r="T53" s="75" t="n">
        <v>25.158</v>
      </c>
      <c r="U53" s="76" t="s">
        <v>39</v>
      </c>
      <c r="V53" s="77" t="n">
        <v>165.3</v>
      </c>
      <c r="W53" s="75" t="n">
        <v>18.321</v>
      </c>
      <c r="X53" s="78" t="s">
        <v>39</v>
      </c>
      <c r="Y53" s="77" t="n">
        <v>9.022</v>
      </c>
      <c r="Z53" s="75" t="n">
        <v>4.736</v>
      </c>
      <c r="AA53" s="78" t="s">
        <v>39</v>
      </c>
      <c r="AB53" s="77" t="n">
        <v>8.13</v>
      </c>
      <c r="AC53" s="79"/>
      <c r="AD53" s="79"/>
      <c r="AE53" s="79"/>
    </row>
    <row r="54" customFormat="false" ht="33.15" hidden="false" customHeight="true" outlineLevel="0" collapsed="false">
      <c r="A54" s="68"/>
      <c r="B54" s="68"/>
      <c r="C54" s="68"/>
      <c r="D54" s="68"/>
      <c r="E54" s="68"/>
      <c r="F54" s="71"/>
      <c r="G54" s="67" t="s">
        <v>68</v>
      </c>
      <c r="H54" s="106" t="str">
        <f aca="false">"&lt;"&amp;ROUND(RIGHT(H53,LEN(H53)-1)*81/1000,2)&amp;" ppb"</f>
        <v>&lt;0.61 ppb</v>
      </c>
      <c r="I54" s="76"/>
      <c r="J54" s="107"/>
      <c r="K54" s="106" t="str">
        <f aca="false">"&lt;"&amp;ROUND(RIGHT(K53,LEN(K53)-1)*81/1000,2)&amp;" ppb"</f>
        <v>&lt;27.48 ppb</v>
      </c>
      <c r="L54" s="76"/>
      <c r="M54" s="107"/>
      <c r="N54" s="106" t="str">
        <f aca="false">ROUND(N53*1760/1000,2)&amp;" ppb"</f>
        <v>9.09 ppb</v>
      </c>
      <c r="O54" s="76" t="s">
        <v>39</v>
      </c>
      <c r="P54" s="107" t="str">
        <f aca="false">ROUND(P53*1760/1000,2)&amp;" ppb"</f>
        <v>11.18 ppb</v>
      </c>
      <c r="Q54" s="106" t="str">
        <f aca="false">"&lt;"&amp;ROUND(RIGHT(Q53,LEN(Q53)-1)*246/1000,2)&amp;" ppb"</f>
        <v>&lt;10.51 ppb</v>
      </c>
      <c r="R54" s="76"/>
      <c r="S54" s="82"/>
      <c r="T54" s="106" t="str">
        <f aca="false">ROUND(T53*32300/1000000,2)&amp;" ppm"</f>
        <v>0.81 ppm</v>
      </c>
      <c r="U54" s="76" t="s">
        <v>39</v>
      </c>
      <c r="V54" s="107" t="str">
        <f aca="false">ROUND(V53*32300/1000000,2)&amp;" ppm"</f>
        <v>5.34 ppm</v>
      </c>
      <c r="W54" s="81"/>
      <c r="X54" s="76"/>
      <c r="Y54" s="82"/>
      <c r="Z54" s="81"/>
      <c r="AA54" s="76"/>
      <c r="AB54" s="82"/>
      <c r="AC54" s="83"/>
      <c r="AD54" s="76"/>
      <c r="AE54" s="84"/>
    </row>
    <row r="55" customFormat="false" ht="34.3" hidden="false" customHeight="true" outlineLevel="0" collapsed="false">
      <c r="A55" s="68"/>
      <c r="B55" s="68"/>
      <c r="C55" s="85"/>
      <c r="D55" s="68"/>
      <c r="E55" s="68"/>
      <c r="F55" s="71"/>
      <c r="G55" s="67" t="s">
        <v>28</v>
      </c>
      <c r="H55" s="52" t="s">
        <v>40</v>
      </c>
      <c r="I55" s="52"/>
      <c r="J55" s="52"/>
      <c r="K55" s="25"/>
      <c r="L55" s="26" t="s">
        <v>41</v>
      </c>
      <c r="M55" s="27"/>
      <c r="N55" s="53"/>
      <c r="O55" s="26" t="s">
        <v>42</v>
      </c>
      <c r="P55" s="54"/>
      <c r="Q55" s="53"/>
      <c r="R55" s="26" t="s">
        <v>43</v>
      </c>
      <c r="S55" s="54"/>
      <c r="T55" s="52"/>
      <c r="U55" s="52"/>
      <c r="V55" s="52"/>
      <c r="W55" s="28"/>
      <c r="X55" s="26"/>
      <c r="Y55" s="55"/>
      <c r="Z55" s="28"/>
      <c r="AA55" s="26"/>
      <c r="AB55" s="55"/>
      <c r="AC55" s="25"/>
      <c r="AD55" s="26"/>
      <c r="AE55" s="27"/>
    </row>
    <row r="56" customFormat="false" ht="34.3" hidden="false" customHeight="true" outlineLevel="0" collapsed="false">
      <c r="A56" s="68"/>
      <c r="B56" s="68"/>
      <c r="C56" s="85"/>
      <c r="D56" s="68"/>
      <c r="E56" s="68"/>
      <c r="F56" s="71"/>
      <c r="G56" s="67" t="s">
        <v>60</v>
      </c>
      <c r="H56" s="108" t="s">
        <v>100</v>
      </c>
      <c r="I56" s="109"/>
      <c r="J56" s="110"/>
      <c r="K56" s="75" t="n">
        <v>61.89</v>
      </c>
      <c r="L56" s="78" t="s">
        <v>39</v>
      </c>
      <c r="M56" s="77" t="n">
        <v>81.03</v>
      </c>
      <c r="N56" s="75" t="s">
        <v>101</v>
      </c>
      <c r="O56" s="78"/>
      <c r="P56" s="77"/>
      <c r="Q56" s="75" t="n">
        <v>37.96</v>
      </c>
      <c r="R56" s="78" t="s">
        <v>39</v>
      </c>
      <c r="S56" s="77" t="n">
        <v>32.41</v>
      </c>
      <c r="T56" s="111"/>
      <c r="U56" s="109"/>
      <c r="V56" s="112"/>
      <c r="W56" s="81"/>
      <c r="X56" s="76"/>
      <c r="Y56" s="82"/>
      <c r="Z56" s="81"/>
      <c r="AA56" s="76"/>
      <c r="AB56" s="82"/>
      <c r="AC56" s="83"/>
      <c r="AD56" s="76"/>
      <c r="AE56" s="84"/>
    </row>
    <row r="57" customFormat="false" ht="34.3" hidden="false" customHeight="true" outlineLevel="0" collapsed="false">
      <c r="A57" s="89"/>
      <c r="B57" s="89"/>
      <c r="C57" s="90"/>
      <c r="D57" s="89"/>
      <c r="E57" s="89"/>
      <c r="F57" s="91"/>
      <c r="G57" s="67" t="s">
        <v>68</v>
      </c>
      <c r="H57" s="106" t="str">
        <f aca="false">"&lt;"&amp;ROUND(RIGHT(H56,LEN(H56)-1)*81/1000000,2)&amp;" ppm"</f>
        <v>&lt;1.56 ppm</v>
      </c>
      <c r="I57" s="76"/>
      <c r="J57" s="107"/>
      <c r="K57" s="92"/>
      <c r="L57" s="78"/>
      <c r="M57" s="93"/>
      <c r="N57" s="72"/>
      <c r="O57" s="76"/>
      <c r="P57" s="74"/>
      <c r="Q57" s="106" t="str">
        <f aca="false">ROUND(Q56*246/1000,2)&amp;" ppb"</f>
        <v>9.34 ppb</v>
      </c>
      <c r="R57" s="76" t="s">
        <v>39</v>
      </c>
      <c r="S57" s="107" t="str">
        <f aca="false">ROUND(S56*246/1000,2)&amp;" ppb"</f>
        <v>7.97 ppb</v>
      </c>
      <c r="T57" s="75"/>
      <c r="U57" s="78"/>
      <c r="V57" s="77"/>
      <c r="W57" s="81"/>
      <c r="X57" s="76"/>
      <c r="Y57" s="82"/>
      <c r="Z57" s="81"/>
      <c r="AA57" s="76"/>
      <c r="AB57" s="82"/>
      <c r="AC57" s="83"/>
      <c r="AD57" s="76"/>
      <c r="AE57" s="84"/>
    </row>
    <row r="58" customFormat="false" ht="42.4" hidden="false" customHeight="true" outlineLevel="0" collapsed="false">
      <c r="A58" s="98" t="s">
        <v>102</v>
      </c>
      <c r="B58" s="21" t="s">
        <v>103</v>
      </c>
      <c r="C58" s="49" t="s">
        <v>104</v>
      </c>
      <c r="D58" s="22" t="n">
        <v>7.34</v>
      </c>
      <c r="E58" s="99" t="n">
        <v>230719</v>
      </c>
      <c r="F58" s="23" t="n">
        <v>45126</v>
      </c>
      <c r="G58" s="24" t="s">
        <v>28</v>
      </c>
      <c r="H58" s="25"/>
      <c r="I58" s="26" t="s">
        <v>29</v>
      </c>
      <c r="J58" s="27"/>
      <c r="K58" s="25"/>
      <c r="L58" s="26" t="s">
        <v>30</v>
      </c>
      <c r="M58" s="27"/>
      <c r="N58" s="25"/>
      <c r="O58" s="26" t="s">
        <v>31</v>
      </c>
      <c r="P58" s="27"/>
      <c r="Q58" s="25"/>
      <c r="R58" s="26" t="s">
        <v>32</v>
      </c>
      <c r="S58" s="27"/>
      <c r="T58" s="28"/>
      <c r="U58" s="26" t="s">
        <v>33</v>
      </c>
      <c r="V58" s="27"/>
      <c r="W58" s="25"/>
      <c r="X58" s="26" t="s">
        <v>34</v>
      </c>
      <c r="Y58" s="27"/>
      <c r="Z58" s="25"/>
      <c r="AA58" s="26" t="s">
        <v>35</v>
      </c>
      <c r="AB58" s="27"/>
      <c r="AC58" s="32" t="s">
        <v>36</v>
      </c>
      <c r="AD58" s="32"/>
      <c r="AE58" s="32"/>
      <c r="BM58" s="0"/>
      <c r="BN58" s="0"/>
      <c r="BO58" s="0"/>
      <c r="BP58" s="0"/>
      <c r="BQ58" s="0"/>
      <c r="BR58" s="0"/>
      <c r="BS58" s="0"/>
      <c r="BT58" s="0"/>
      <c r="BU58" s="0"/>
      <c r="BV58" s="0"/>
      <c r="BW58" s="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</row>
    <row r="59" customFormat="false" ht="28.25" hidden="false" customHeight="true" outlineLevel="0" collapsed="false">
      <c r="A59" s="33" t="s">
        <v>105</v>
      </c>
      <c r="B59" s="33" t="s">
        <v>106</v>
      </c>
      <c r="C59" s="34"/>
      <c r="D59" s="35"/>
      <c r="E59" s="35"/>
      <c r="F59" s="36" t="n">
        <v>45134</v>
      </c>
      <c r="G59" s="24" t="s">
        <v>60</v>
      </c>
      <c r="H59" s="40" t="s">
        <v>107</v>
      </c>
      <c r="I59" s="41"/>
      <c r="J59" s="42"/>
      <c r="K59" s="40" t="n">
        <v>49.08</v>
      </c>
      <c r="L59" s="41" t="s">
        <v>39</v>
      </c>
      <c r="M59" s="42" t="n">
        <v>20.68</v>
      </c>
      <c r="N59" s="40" t="n">
        <v>0.6049</v>
      </c>
      <c r="O59" s="41" t="s">
        <v>39</v>
      </c>
      <c r="P59" s="42" t="n">
        <v>0.2861</v>
      </c>
      <c r="Q59" s="40" t="s">
        <v>108</v>
      </c>
      <c r="R59" s="41"/>
      <c r="S59" s="42"/>
      <c r="T59" s="40" t="n">
        <v>7.3505</v>
      </c>
      <c r="U59" s="41" t="s">
        <v>39</v>
      </c>
      <c r="V59" s="42" t="n">
        <v>5.231</v>
      </c>
      <c r="W59" s="37" t="s">
        <v>109</v>
      </c>
      <c r="X59" s="38"/>
      <c r="Y59" s="39"/>
      <c r="Z59" s="40" t="s">
        <v>110</v>
      </c>
      <c r="AA59" s="57"/>
      <c r="AB59" s="42"/>
      <c r="AC59" s="43"/>
      <c r="AD59" s="43"/>
      <c r="AE59" s="43"/>
    </row>
    <row r="60" customFormat="false" ht="33.15" hidden="false" customHeight="true" outlineLevel="0" collapsed="false">
      <c r="A60" s="33" t="s">
        <v>91</v>
      </c>
      <c r="B60" s="33"/>
      <c r="C60" s="33"/>
      <c r="D60" s="33"/>
      <c r="E60" s="33"/>
      <c r="F60" s="36"/>
      <c r="G60" s="24" t="s">
        <v>68</v>
      </c>
      <c r="H60" s="100" t="str">
        <f aca="false">"&lt;"&amp;ROUND(RIGHT(H59,LEN(H59)-1)*81/1,2)&amp;" ppt"</f>
        <v>&lt;66.42 ppt</v>
      </c>
      <c r="I60" s="41"/>
      <c r="J60" s="101"/>
      <c r="K60" s="100" t="str">
        <f aca="false">ROUND(K59*81/1000,2)&amp;" ppb"</f>
        <v>3.98 ppb</v>
      </c>
      <c r="L60" s="120" t="s">
        <v>39</v>
      </c>
      <c r="M60" s="101" t="str">
        <f aca="false">ROUND(M59*81/1000,2)&amp;" ppb"</f>
        <v>1.68 ppb</v>
      </c>
      <c r="N60" s="100" t="str">
        <f aca="false">ROUND(N59*1760/1000,2)&amp;" ppb"</f>
        <v>1.06 ppb</v>
      </c>
      <c r="O60" s="41" t="s">
        <v>39</v>
      </c>
      <c r="P60" s="101" t="str">
        <f aca="false">ROUND(P59*1760/1000,2)&amp;" ppb"</f>
        <v>0.5 ppb</v>
      </c>
      <c r="Q60" s="100" t="str">
        <f aca="false">"&lt;"&amp;ROUND(RIGHT(Q59,LEN(Q59)-1)*246/1000,2)&amp;" ppb"</f>
        <v>&lt;0.22 ppb</v>
      </c>
      <c r="R60" s="41"/>
      <c r="S60" s="46"/>
      <c r="T60" s="100" t="str">
        <f aca="false">ROUND(T59*32300/1000,2)&amp;" ppb"</f>
        <v>237.42 ppb</v>
      </c>
      <c r="U60" s="41" t="s">
        <v>39</v>
      </c>
      <c r="V60" s="101" t="str">
        <f aca="false">ROUND(V59*32300/1000,2)&amp;" ppb"</f>
        <v>168.96 ppb</v>
      </c>
      <c r="W60" s="45"/>
      <c r="X60" s="41"/>
      <c r="Y60" s="46"/>
      <c r="Z60" s="45"/>
      <c r="AA60" s="41"/>
      <c r="AB60" s="46"/>
      <c r="AC60" s="47"/>
      <c r="AD60" s="41"/>
      <c r="AE60" s="48"/>
    </row>
    <row r="61" customFormat="false" ht="34.3" hidden="false" customHeight="true" outlineLevel="0" collapsed="false">
      <c r="A61" s="33"/>
      <c r="B61" s="33"/>
      <c r="C61" s="49"/>
      <c r="D61" s="33"/>
      <c r="E61" s="33"/>
      <c r="F61" s="36"/>
      <c r="G61" s="24" t="s">
        <v>28</v>
      </c>
      <c r="H61" s="52" t="s">
        <v>40</v>
      </c>
      <c r="I61" s="52"/>
      <c r="J61" s="52"/>
      <c r="K61" s="25"/>
      <c r="L61" s="26" t="s">
        <v>41</v>
      </c>
      <c r="M61" s="27"/>
      <c r="N61" s="53"/>
      <c r="O61" s="26" t="s">
        <v>42</v>
      </c>
      <c r="P61" s="54"/>
      <c r="Q61" s="53"/>
      <c r="R61" s="26" t="s">
        <v>43</v>
      </c>
      <c r="S61" s="54"/>
      <c r="T61" s="52"/>
      <c r="U61" s="52"/>
      <c r="V61" s="52"/>
      <c r="W61" s="28"/>
      <c r="X61" s="26"/>
      <c r="Y61" s="55"/>
      <c r="Z61" s="28"/>
      <c r="AA61" s="26"/>
      <c r="AB61" s="55"/>
      <c r="AC61" s="25"/>
      <c r="AD61" s="26"/>
      <c r="AE61" s="27"/>
    </row>
    <row r="62" customFormat="false" ht="34.3" hidden="false" customHeight="true" outlineLevel="0" collapsed="false">
      <c r="A62" s="33"/>
      <c r="B62" s="33"/>
      <c r="C62" s="49"/>
      <c r="D62" s="33"/>
      <c r="E62" s="33"/>
      <c r="F62" s="36"/>
      <c r="G62" s="24" t="s">
        <v>60</v>
      </c>
      <c r="H62" s="113" t="n">
        <v>6681.5</v>
      </c>
      <c r="I62" s="114" t="s">
        <v>39</v>
      </c>
      <c r="J62" s="115" t="n">
        <v>4405</v>
      </c>
      <c r="K62" s="40" t="s">
        <v>111</v>
      </c>
      <c r="L62" s="57"/>
      <c r="M62" s="42"/>
      <c r="N62" s="40" t="n">
        <v>5.8614</v>
      </c>
      <c r="O62" s="57" t="s">
        <v>39</v>
      </c>
      <c r="P62" s="42" t="n">
        <v>0.8111</v>
      </c>
      <c r="Q62" s="40" t="s">
        <v>112</v>
      </c>
      <c r="R62" s="57"/>
      <c r="S62" s="42"/>
      <c r="T62" s="116"/>
      <c r="U62" s="117"/>
      <c r="V62" s="118"/>
      <c r="W62" s="40"/>
      <c r="X62" s="57"/>
      <c r="Y62" s="42"/>
      <c r="Z62" s="45"/>
      <c r="AA62" s="41"/>
      <c r="AB62" s="46"/>
      <c r="AC62" s="47"/>
      <c r="AD62" s="41"/>
      <c r="AE62" s="48"/>
    </row>
    <row r="63" customFormat="false" ht="34.3" hidden="false" customHeight="true" outlineLevel="0" collapsed="false">
      <c r="A63" s="58"/>
      <c r="B63" s="58"/>
      <c r="C63" s="59"/>
      <c r="D63" s="58"/>
      <c r="E63" s="58"/>
      <c r="F63" s="60"/>
      <c r="G63" s="24" t="s">
        <v>68</v>
      </c>
      <c r="H63" s="100" t="str">
        <f aca="false">ROUND(H62*81/1000,2)&amp;" ppb"</f>
        <v>541.2 ppb</v>
      </c>
      <c r="I63" s="120" t="s">
        <v>39</v>
      </c>
      <c r="J63" s="101" t="str">
        <f aca="false">ROUND(J62*81/1000,2)&amp;" ppb"</f>
        <v>356.81 ppb</v>
      </c>
      <c r="K63" s="61"/>
      <c r="L63" s="57"/>
      <c r="M63" s="62"/>
      <c r="N63" s="37"/>
      <c r="O63" s="41"/>
      <c r="P63" s="39"/>
      <c r="Q63" s="100" t="str">
        <f aca="false">"&lt;"&amp;ROUND(RIGHT(Q62,LEN(Q62)-1)*246/1000,2)&amp;" ppb"</f>
        <v>&lt;0.33 ppb</v>
      </c>
      <c r="R63" s="41"/>
      <c r="S63" s="46"/>
      <c r="T63" s="40"/>
      <c r="U63" s="57"/>
      <c r="V63" s="42"/>
      <c r="W63" s="45"/>
      <c r="X63" s="41"/>
      <c r="Y63" s="46"/>
      <c r="Z63" s="45"/>
      <c r="AA63" s="41"/>
      <c r="AB63" s="46"/>
      <c r="AC63" s="47"/>
      <c r="AD63" s="41"/>
      <c r="AE63" s="48"/>
    </row>
    <row r="64" customFormat="false" ht="42.4" hidden="false" customHeight="true" outlineLevel="0" collapsed="false">
      <c r="A64" s="105" t="s">
        <v>113</v>
      </c>
      <c r="B64" s="63"/>
      <c r="C64" s="85" t="s">
        <v>114</v>
      </c>
      <c r="D64" s="64" t="n">
        <v>6.93</v>
      </c>
      <c r="E64" s="65" t="n">
        <v>240202</v>
      </c>
      <c r="F64" s="66" t="n">
        <v>45324</v>
      </c>
      <c r="G64" s="67" t="s">
        <v>28</v>
      </c>
      <c r="H64" s="25"/>
      <c r="I64" s="26" t="s">
        <v>29</v>
      </c>
      <c r="J64" s="27"/>
      <c r="K64" s="25"/>
      <c r="L64" s="26" t="s">
        <v>30</v>
      </c>
      <c r="M64" s="27"/>
      <c r="N64" s="25"/>
      <c r="O64" s="26" t="s">
        <v>31</v>
      </c>
      <c r="P64" s="27"/>
      <c r="Q64" s="25"/>
      <c r="R64" s="26" t="s">
        <v>32</v>
      </c>
      <c r="S64" s="27"/>
      <c r="T64" s="28"/>
      <c r="U64" s="26" t="s">
        <v>33</v>
      </c>
      <c r="V64" s="27"/>
      <c r="W64" s="25"/>
      <c r="X64" s="26" t="s">
        <v>34</v>
      </c>
      <c r="Y64" s="27"/>
      <c r="Z64" s="25"/>
      <c r="AA64" s="26" t="s">
        <v>35</v>
      </c>
      <c r="AB64" s="27"/>
      <c r="AC64" s="32" t="s">
        <v>36</v>
      </c>
      <c r="AD64" s="32"/>
      <c r="AE64" s="32"/>
      <c r="BM64" s="0"/>
      <c r="BN64" s="0"/>
      <c r="BO64" s="0"/>
      <c r="BP64" s="0"/>
      <c r="BQ64" s="0"/>
      <c r="BR64" s="0"/>
      <c r="BS64" s="0"/>
      <c r="BT64" s="0"/>
      <c r="BU64" s="0"/>
      <c r="BV64" s="0"/>
      <c r="BW64" s="0"/>
      <c r="BX64" s="0"/>
      <c r="BY64" s="0"/>
      <c r="BZ64" s="0"/>
      <c r="CA64" s="0"/>
      <c r="CB64" s="0"/>
      <c r="CC64" s="0"/>
      <c r="CD64" s="0"/>
      <c r="CE64" s="0"/>
      <c r="CF64" s="0"/>
      <c r="CG64" s="0"/>
      <c r="CH64" s="0"/>
      <c r="CI64" s="0"/>
      <c r="CJ64" s="0"/>
      <c r="CK64" s="0"/>
      <c r="CL64" s="0"/>
      <c r="CM64" s="0"/>
      <c r="CN64" s="0"/>
      <c r="CO64" s="0"/>
      <c r="CP64" s="0"/>
      <c r="CQ64" s="0"/>
      <c r="CR64" s="0"/>
      <c r="CS64" s="0"/>
      <c r="CT64" s="0"/>
      <c r="CU64" s="0"/>
      <c r="CV64" s="0"/>
      <c r="CW64" s="0"/>
      <c r="CX64" s="0"/>
      <c r="CY64" s="0"/>
      <c r="CZ64" s="0"/>
      <c r="DA64" s="0"/>
      <c r="DB64" s="0"/>
      <c r="DC64" s="0"/>
      <c r="DD64" s="0"/>
      <c r="DE64" s="0"/>
      <c r="DF64" s="0"/>
      <c r="DG64" s="0"/>
      <c r="DH64" s="0"/>
      <c r="DI64" s="0"/>
      <c r="DJ64" s="0"/>
      <c r="DK64" s="0"/>
      <c r="DL64" s="0"/>
      <c r="DM64" s="0"/>
      <c r="DN64" s="0"/>
      <c r="DO64" s="0"/>
      <c r="DP64" s="0"/>
      <c r="DQ64" s="0"/>
      <c r="DR64" s="0"/>
      <c r="DS64" s="0"/>
      <c r="DT64" s="0"/>
      <c r="DU64" s="0"/>
      <c r="DV64" s="0"/>
      <c r="DW64" s="0"/>
      <c r="DX64" s="0"/>
      <c r="DY64" s="0"/>
      <c r="DZ64" s="0"/>
      <c r="EA64" s="0"/>
      <c r="EB64" s="0"/>
      <c r="EC64" s="0"/>
      <c r="ED64" s="0"/>
      <c r="EE64" s="0"/>
      <c r="EF64" s="0"/>
      <c r="EG64" s="0"/>
      <c r="EH64" s="0"/>
      <c r="EI64" s="0"/>
      <c r="EJ64" s="0"/>
      <c r="EK64" s="0"/>
      <c r="EL64" s="0"/>
      <c r="EM64" s="0"/>
      <c r="EN64" s="0"/>
      <c r="EO64" s="0"/>
      <c r="EP64" s="0"/>
      <c r="EQ64" s="0"/>
      <c r="ER64" s="0"/>
      <c r="ES64" s="0"/>
      <c r="ET64" s="0"/>
      <c r="EU64" s="0"/>
      <c r="EV64" s="0"/>
      <c r="EW64" s="0"/>
      <c r="EX64" s="0"/>
      <c r="EY64" s="0"/>
      <c r="EZ64" s="0"/>
      <c r="FA64" s="0"/>
      <c r="FB64" s="0"/>
      <c r="FC64" s="0"/>
      <c r="FD64" s="0"/>
      <c r="FE64" s="0"/>
      <c r="FF64" s="0"/>
      <c r="FG64" s="0"/>
      <c r="FH64" s="0"/>
      <c r="FI64" s="0"/>
      <c r="FJ64" s="0"/>
      <c r="FK64" s="0"/>
      <c r="FL64" s="0"/>
      <c r="FM64" s="0"/>
      <c r="FN64" s="0"/>
      <c r="FO64" s="0"/>
      <c r="FP64" s="0"/>
      <c r="FQ64" s="0"/>
      <c r="FR64" s="0"/>
      <c r="FS64" s="0"/>
      <c r="FT64" s="0"/>
      <c r="FU64" s="0"/>
      <c r="FV64" s="0"/>
      <c r="FW64" s="0"/>
      <c r="FX64" s="0"/>
      <c r="FY64" s="0"/>
      <c r="FZ64" s="0"/>
      <c r="GA64" s="0"/>
      <c r="GB64" s="0"/>
      <c r="GC64" s="0"/>
      <c r="GD64" s="0"/>
      <c r="GE64" s="0"/>
      <c r="GF64" s="0"/>
      <c r="GG64" s="0"/>
      <c r="GH64" s="0"/>
      <c r="GI64" s="0"/>
      <c r="GJ64" s="0"/>
      <c r="GK64" s="0"/>
      <c r="GL64" s="0"/>
      <c r="GM64" s="0"/>
      <c r="GN64" s="0"/>
      <c r="GO64" s="0"/>
      <c r="GP64" s="0"/>
      <c r="GQ64" s="0"/>
      <c r="GR64" s="0"/>
      <c r="GS64" s="0"/>
      <c r="GT64" s="0"/>
      <c r="GU64" s="0"/>
      <c r="GV64" s="0"/>
      <c r="GW64" s="0"/>
      <c r="GX64" s="0"/>
      <c r="GY64" s="0"/>
      <c r="GZ64" s="0"/>
      <c r="HA64" s="0"/>
      <c r="HB64" s="0"/>
      <c r="HC64" s="0"/>
      <c r="HD64" s="0"/>
      <c r="HE64" s="0"/>
      <c r="HF64" s="0"/>
      <c r="HG64" s="0"/>
      <c r="HH64" s="0"/>
      <c r="HI64" s="0"/>
      <c r="HJ64" s="0"/>
      <c r="HK64" s="0"/>
      <c r="HL64" s="0"/>
      <c r="HM64" s="0"/>
      <c r="HN64" s="0"/>
      <c r="HO64" s="0"/>
      <c r="HP64" s="0"/>
      <c r="HQ64" s="0"/>
      <c r="HR64" s="0"/>
      <c r="HS64" s="0"/>
      <c r="HT64" s="0"/>
      <c r="HU64" s="0"/>
      <c r="HV64" s="0"/>
      <c r="HW64" s="0"/>
      <c r="HX64" s="0"/>
      <c r="HY64" s="0"/>
      <c r="HZ64" s="0"/>
      <c r="IA64" s="0"/>
      <c r="IB64" s="0"/>
      <c r="IC64" s="0"/>
      <c r="ID64" s="0"/>
      <c r="IE64" s="0"/>
      <c r="IF64" s="0"/>
      <c r="IG64" s="0"/>
      <c r="IH64" s="0"/>
      <c r="II64" s="0"/>
      <c r="IJ64" s="0"/>
      <c r="IK64" s="0"/>
      <c r="IL64" s="0"/>
      <c r="IM64" s="0"/>
      <c r="IN64" s="0"/>
      <c r="IO64" s="0"/>
      <c r="IP64" s="0"/>
      <c r="IQ64" s="0"/>
      <c r="IR64" s="0"/>
      <c r="IS64" s="0"/>
      <c r="IT64" s="0"/>
      <c r="IU64" s="0"/>
      <c r="IV64" s="0"/>
    </row>
    <row r="65" customFormat="false" ht="28.25" hidden="false" customHeight="true" outlineLevel="0" collapsed="false">
      <c r="A65" s="68" t="s">
        <v>115</v>
      </c>
      <c r="B65" s="68" t="s">
        <v>116</v>
      </c>
      <c r="C65" s="69"/>
      <c r="D65" s="70"/>
      <c r="E65" s="70"/>
      <c r="F65" s="71" t="n">
        <v>45331</v>
      </c>
      <c r="G65" s="67" t="s">
        <v>60</v>
      </c>
      <c r="H65" s="75" t="s">
        <v>89</v>
      </c>
      <c r="I65" s="119"/>
      <c r="J65" s="119"/>
      <c r="K65" s="75" t="n">
        <v>30.31</v>
      </c>
      <c r="L65" s="76" t="s">
        <v>39</v>
      </c>
      <c r="M65" s="77" t="n">
        <v>15.16</v>
      </c>
      <c r="N65" s="75" t="s">
        <v>90</v>
      </c>
      <c r="O65" s="76"/>
      <c r="P65" s="77"/>
      <c r="Q65" s="75" t="s">
        <v>117</v>
      </c>
      <c r="R65" s="76"/>
      <c r="S65" s="77"/>
      <c r="T65" s="75" t="s">
        <v>118</v>
      </c>
      <c r="U65" s="76"/>
      <c r="V65" s="77"/>
      <c r="W65" s="75" t="s">
        <v>119</v>
      </c>
      <c r="X65" s="78"/>
      <c r="Y65" s="77"/>
      <c r="Z65" s="75" t="s">
        <v>120</v>
      </c>
      <c r="AA65" s="78"/>
      <c r="AB65" s="77"/>
      <c r="AC65" s="79"/>
      <c r="AD65" s="79"/>
      <c r="AE65" s="79"/>
    </row>
    <row r="66" customFormat="false" ht="33.15" hidden="false" customHeight="true" outlineLevel="0" collapsed="false">
      <c r="A66" s="68"/>
      <c r="B66" s="68"/>
      <c r="C66" s="68"/>
      <c r="D66" s="68"/>
      <c r="E66" s="68"/>
      <c r="F66" s="71"/>
      <c r="G66" s="67" t="s">
        <v>68</v>
      </c>
      <c r="H66" s="106" t="str">
        <f aca="false">"&lt;"&amp;ROUND(RIGHT(H65,LEN(H65)-1)*81/1,2)&amp;" ppt"</f>
        <v>&lt;12.15 ppt</v>
      </c>
      <c r="I66" s="76"/>
      <c r="J66" s="107"/>
      <c r="K66" s="106" t="str">
        <f aca="false">"&lt;"&amp;ROUND(RIGHT(K65,LEN(K65)-1)*81/1000,2)&amp;" ppb"</f>
        <v>&lt;0.03 ppb</v>
      </c>
      <c r="L66" s="76"/>
      <c r="M66" s="107"/>
      <c r="N66" s="106" t="str">
        <f aca="false">"&lt;"&amp;ROUND(RIGHT(N65,LEN(N65)-1)*1760/1000,2)&amp;" ppb"</f>
        <v>&lt;0.39 ppb</v>
      </c>
      <c r="O66" s="76"/>
      <c r="P66" s="82" t="s">
        <v>69</v>
      </c>
      <c r="Q66" s="106" t="str">
        <f aca="false">"&lt;"&amp;ROUND(RIGHT(Q65,LEN(Q65)-1)*246/1,2)&amp;" ppt"</f>
        <v>&lt;135.3 ppt</v>
      </c>
      <c r="R66" s="76"/>
      <c r="S66" s="82"/>
      <c r="T66" s="106" t="str">
        <f aca="false">"&lt;"&amp;ROUND(RIGHT(T65,LEN(T65)-1)*32300/1000,2)&amp;" ppb"</f>
        <v>&lt;195.74 ppb</v>
      </c>
      <c r="U66" s="76"/>
      <c r="V66" s="82"/>
      <c r="W66" s="81"/>
      <c r="X66" s="76"/>
      <c r="Y66" s="82"/>
      <c r="Z66" s="81"/>
      <c r="AA66" s="76"/>
      <c r="AB66" s="82"/>
      <c r="AC66" s="83"/>
      <c r="AD66" s="76"/>
      <c r="AE66" s="84"/>
    </row>
    <row r="67" customFormat="false" ht="34.3" hidden="false" customHeight="true" outlineLevel="0" collapsed="false">
      <c r="A67" s="68"/>
      <c r="B67" s="68"/>
      <c r="C67" s="85"/>
      <c r="D67" s="68"/>
      <c r="E67" s="68"/>
      <c r="F67" s="71"/>
      <c r="G67" s="67" t="s">
        <v>28</v>
      </c>
      <c r="H67" s="52" t="s">
        <v>40</v>
      </c>
      <c r="I67" s="52"/>
      <c r="J67" s="52"/>
      <c r="K67" s="25"/>
      <c r="L67" s="26" t="s">
        <v>41</v>
      </c>
      <c r="M67" s="27"/>
      <c r="N67" s="53"/>
      <c r="O67" s="26" t="s">
        <v>42</v>
      </c>
      <c r="P67" s="54"/>
      <c r="Q67" s="53"/>
      <c r="R67" s="26" t="s">
        <v>43</v>
      </c>
      <c r="S67" s="54"/>
      <c r="T67" s="52" t="s">
        <v>70</v>
      </c>
      <c r="U67" s="52"/>
      <c r="V67" s="52"/>
      <c r="W67" s="28"/>
      <c r="X67" s="26" t="s">
        <v>92</v>
      </c>
      <c r="Y67" s="55"/>
      <c r="Z67" s="28"/>
      <c r="AA67" s="26"/>
      <c r="AB67" s="55"/>
      <c r="AC67" s="25"/>
      <c r="AD67" s="26"/>
      <c r="AE67" s="27"/>
    </row>
    <row r="68" customFormat="false" ht="34.3" hidden="false" customHeight="true" outlineLevel="0" collapsed="false">
      <c r="A68" s="68"/>
      <c r="B68" s="68"/>
      <c r="C68" s="85"/>
      <c r="D68" s="68"/>
      <c r="E68" s="68"/>
      <c r="F68" s="71"/>
      <c r="G68" s="67" t="s">
        <v>60</v>
      </c>
      <c r="H68" s="108" t="n">
        <v>5732.1</v>
      </c>
      <c r="I68" s="109" t="s">
        <v>39</v>
      </c>
      <c r="J68" s="110" t="n">
        <v>3936</v>
      </c>
      <c r="K68" s="75" t="s">
        <v>121</v>
      </c>
      <c r="L68" s="78"/>
      <c r="M68" s="77"/>
      <c r="N68" s="75" t="s">
        <v>45</v>
      </c>
      <c r="O68" s="78"/>
      <c r="P68" s="77"/>
      <c r="Q68" s="75" t="s">
        <v>122</v>
      </c>
      <c r="R68" s="78"/>
      <c r="S68" s="77"/>
      <c r="T68" s="121" t="s">
        <v>123</v>
      </c>
      <c r="U68" s="109"/>
      <c r="V68" s="112"/>
      <c r="W68" s="75" t="n">
        <v>0.72685</v>
      </c>
      <c r="X68" s="78" t="s">
        <v>39</v>
      </c>
      <c r="Y68" s="77" t="n">
        <v>0.2272</v>
      </c>
      <c r="Z68" s="81"/>
      <c r="AA68" s="76"/>
      <c r="AB68" s="82"/>
      <c r="AC68" s="83"/>
      <c r="AD68" s="76"/>
      <c r="AE68" s="84"/>
    </row>
    <row r="69" customFormat="false" ht="34.3" hidden="false" customHeight="true" outlineLevel="0" collapsed="false">
      <c r="A69" s="89"/>
      <c r="B69" s="89"/>
      <c r="C69" s="90"/>
      <c r="D69" s="89"/>
      <c r="E69" s="89"/>
      <c r="F69" s="91"/>
      <c r="G69" s="67" t="s">
        <v>68</v>
      </c>
      <c r="H69" s="106" t="str">
        <f aca="false">ROUND(H68*81/1000,2)&amp;" ppb"</f>
        <v>464.3 ppb</v>
      </c>
      <c r="I69" s="122" t="s">
        <v>39</v>
      </c>
      <c r="J69" s="107" t="str">
        <f aca="false">ROUND(J68*81/1000,2)&amp;" ppb"</f>
        <v>318.82 ppb</v>
      </c>
      <c r="K69" s="92"/>
      <c r="L69" s="78"/>
      <c r="M69" s="93"/>
      <c r="N69" s="72"/>
      <c r="O69" s="76"/>
      <c r="P69" s="74"/>
      <c r="Q69" s="106" t="str">
        <f aca="false">"&lt;"&amp;ROUND(RIGHT(Q68,LEN(Q68)-1)*246/1,2)&amp;" ppt"</f>
        <v>&lt;253.38 ppt</v>
      </c>
      <c r="R69" s="76"/>
      <c r="S69" s="82"/>
      <c r="T69" s="75"/>
      <c r="U69" s="78"/>
      <c r="V69" s="77"/>
      <c r="W69" s="75"/>
      <c r="X69" s="78"/>
      <c r="Y69" s="77"/>
      <c r="Z69" s="81"/>
      <c r="AA69" s="76"/>
      <c r="AB69" s="82"/>
      <c r="AC69" s="83"/>
      <c r="AD69" s="76"/>
      <c r="AE69" s="84"/>
    </row>
    <row r="70" customFormat="false" ht="41.45" hidden="false" customHeight="true" outlineLevel="0" collapsed="false">
      <c r="A70" s="12" t="s">
        <v>124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</row>
    <row r="71" customFormat="false" ht="32.8" hidden="false" customHeight="true" outlineLevel="0" collapsed="false">
      <c r="A71" s="123" t="s">
        <v>125</v>
      </c>
      <c r="B71" s="123"/>
      <c r="C71" s="95"/>
      <c r="D71" s="95"/>
      <c r="E71" s="95"/>
      <c r="F71" s="96"/>
      <c r="G71" s="95"/>
      <c r="H71" s="124"/>
      <c r="I71" s="95"/>
      <c r="J71" s="125"/>
      <c r="K71" s="95"/>
      <c r="L71" s="95"/>
      <c r="M71" s="95"/>
      <c r="N71" s="95"/>
      <c r="O71" s="95"/>
      <c r="P71" s="95"/>
      <c r="Q71" s="124"/>
      <c r="R71" s="95"/>
      <c r="S71" s="126"/>
      <c r="T71" s="127"/>
      <c r="U71" s="95"/>
      <c r="V71" s="128"/>
      <c r="W71" s="124"/>
      <c r="X71" s="95"/>
      <c r="Y71" s="126"/>
      <c r="Z71" s="124"/>
      <c r="AA71" s="95"/>
      <c r="AB71" s="95"/>
      <c r="AC71" s="95"/>
      <c r="AD71" s="95"/>
      <c r="AE71" s="97"/>
    </row>
    <row r="72" customFormat="false" ht="38.05" hidden="false" customHeight="true" outlineLevel="0" collapsed="false">
      <c r="A72" s="14" t="s">
        <v>21</v>
      </c>
      <c r="B72" s="14"/>
      <c r="C72" s="14" t="s">
        <v>23</v>
      </c>
      <c r="D72" s="14" t="s">
        <v>24</v>
      </c>
      <c r="E72" s="14" t="s">
        <v>25</v>
      </c>
      <c r="F72" s="15" t="s">
        <v>26</v>
      </c>
      <c r="G72" s="14"/>
      <c r="H72" s="17"/>
      <c r="I72" s="18"/>
      <c r="J72" s="19"/>
      <c r="K72" s="17"/>
      <c r="L72" s="18"/>
      <c r="M72" s="19"/>
      <c r="N72" s="17"/>
      <c r="O72" s="18"/>
      <c r="P72" s="19"/>
      <c r="Q72" s="17"/>
      <c r="R72" s="18"/>
      <c r="S72" s="19"/>
      <c r="T72" s="20"/>
      <c r="U72" s="18"/>
      <c r="V72" s="19"/>
      <c r="W72" s="17"/>
      <c r="X72" s="18"/>
      <c r="Y72" s="19"/>
      <c r="Z72" s="17"/>
      <c r="AA72" s="18"/>
      <c r="AB72" s="19"/>
      <c r="AC72" s="14"/>
      <c r="AD72" s="14"/>
      <c r="AE72" s="14"/>
    </row>
    <row r="73" customFormat="false" ht="42.4" hidden="false" customHeight="true" outlineLevel="0" collapsed="false">
      <c r="A73" s="21" t="s">
        <v>126</v>
      </c>
      <c r="B73" s="21"/>
      <c r="C73" s="49"/>
      <c r="D73" s="22"/>
      <c r="E73" s="22"/>
      <c r="F73" s="23"/>
      <c r="G73" s="24" t="s">
        <v>28</v>
      </c>
      <c r="H73" s="25"/>
      <c r="I73" s="26" t="s">
        <v>29</v>
      </c>
      <c r="J73" s="27"/>
      <c r="K73" s="25"/>
      <c r="L73" s="26" t="s">
        <v>30</v>
      </c>
      <c r="M73" s="27"/>
      <c r="N73" s="25"/>
      <c r="O73" s="26" t="s">
        <v>31</v>
      </c>
      <c r="P73" s="27"/>
      <c r="Q73" s="25"/>
      <c r="R73" s="26" t="s">
        <v>32</v>
      </c>
      <c r="S73" s="27"/>
      <c r="T73" s="28"/>
      <c r="U73" s="26" t="s">
        <v>33</v>
      </c>
      <c r="V73" s="27"/>
      <c r="W73" s="25"/>
      <c r="X73" s="26" t="s">
        <v>34</v>
      </c>
      <c r="Y73" s="27"/>
      <c r="Z73" s="25"/>
      <c r="AA73" s="26" t="s">
        <v>35</v>
      </c>
      <c r="AB73" s="27"/>
      <c r="AC73" s="32" t="s">
        <v>36</v>
      </c>
      <c r="AD73" s="32"/>
      <c r="AE73" s="32"/>
      <c r="BM73" s="0"/>
      <c r="BN73" s="0"/>
      <c r="BO73" s="0"/>
      <c r="BP73" s="0"/>
      <c r="BQ73" s="0"/>
      <c r="BR73" s="0"/>
      <c r="BS73" s="0"/>
      <c r="BT73" s="0"/>
      <c r="BU73" s="0"/>
      <c r="BV73" s="0"/>
      <c r="BW73" s="0"/>
      <c r="BX73" s="0"/>
      <c r="BY73" s="0"/>
      <c r="BZ73" s="0"/>
      <c r="CA73" s="0"/>
      <c r="CB73" s="0"/>
      <c r="CC73" s="0"/>
      <c r="CD73" s="0"/>
      <c r="CE73" s="0"/>
      <c r="CF73" s="0"/>
      <c r="CG73" s="0"/>
      <c r="CH73" s="0"/>
      <c r="CI73" s="0"/>
      <c r="CJ73" s="0"/>
      <c r="CK73" s="0"/>
      <c r="CL73" s="0"/>
      <c r="CM73" s="0"/>
      <c r="CN73" s="0"/>
      <c r="CO73" s="0"/>
      <c r="CP73" s="0"/>
      <c r="CQ73" s="0"/>
      <c r="CR73" s="0"/>
      <c r="CS73" s="0"/>
      <c r="CT73" s="0"/>
      <c r="CU73" s="0"/>
      <c r="CV73" s="0"/>
      <c r="CW73" s="0"/>
      <c r="CX73" s="0"/>
      <c r="CY73" s="0"/>
      <c r="CZ73" s="0"/>
      <c r="DA73" s="0"/>
      <c r="DB73" s="0"/>
      <c r="DC73" s="0"/>
      <c r="DD73" s="0"/>
      <c r="DE73" s="0"/>
      <c r="DF73" s="0"/>
      <c r="DG73" s="0"/>
      <c r="DH73" s="0"/>
      <c r="DI73" s="0"/>
      <c r="DJ73" s="0"/>
      <c r="DK73" s="0"/>
      <c r="DL73" s="0"/>
      <c r="DM73" s="0"/>
      <c r="DN73" s="0"/>
      <c r="DO73" s="0"/>
      <c r="DP73" s="0"/>
      <c r="DQ73" s="0"/>
      <c r="DR73" s="0"/>
      <c r="DS73" s="0"/>
      <c r="DT73" s="0"/>
      <c r="DU73" s="0"/>
      <c r="DV73" s="0"/>
      <c r="DW73" s="0"/>
      <c r="DX73" s="0"/>
      <c r="DY73" s="0"/>
      <c r="DZ73" s="0"/>
      <c r="EA73" s="0"/>
      <c r="EB73" s="0"/>
      <c r="EC73" s="0"/>
      <c r="ED73" s="0"/>
      <c r="EE73" s="0"/>
      <c r="EF73" s="0"/>
      <c r="EG73" s="0"/>
      <c r="EH73" s="0"/>
      <c r="EI73" s="0"/>
      <c r="EJ73" s="0"/>
      <c r="EK73" s="0"/>
      <c r="EL73" s="0"/>
      <c r="EM73" s="0"/>
      <c r="EN73" s="0"/>
      <c r="EO73" s="0"/>
      <c r="EP73" s="0"/>
      <c r="EQ73" s="0"/>
      <c r="ER73" s="0"/>
      <c r="ES73" s="0"/>
      <c r="ET73" s="0"/>
      <c r="EU73" s="0"/>
      <c r="EV73" s="0"/>
      <c r="EW73" s="0"/>
      <c r="EX73" s="0"/>
      <c r="EY73" s="0"/>
      <c r="EZ73" s="0"/>
      <c r="FA73" s="0"/>
      <c r="FB73" s="0"/>
      <c r="FC73" s="0"/>
      <c r="FD73" s="0"/>
      <c r="FE73" s="0"/>
      <c r="FF73" s="0"/>
      <c r="FG73" s="0"/>
      <c r="FH73" s="0"/>
      <c r="FI73" s="0"/>
      <c r="FJ73" s="0"/>
      <c r="FK73" s="0"/>
      <c r="FL73" s="0"/>
      <c r="FM73" s="0"/>
      <c r="FN73" s="0"/>
      <c r="FO73" s="0"/>
      <c r="FP73" s="0"/>
      <c r="FQ73" s="0"/>
      <c r="FR73" s="0"/>
      <c r="FS73" s="0"/>
      <c r="FT73" s="0"/>
      <c r="FU73" s="0"/>
      <c r="FV73" s="0"/>
      <c r="FW73" s="0"/>
      <c r="FX73" s="0"/>
      <c r="FY73" s="0"/>
      <c r="FZ73" s="0"/>
      <c r="GA73" s="0"/>
      <c r="GB73" s="0"/>
      <c r="GC73" s="0"/>
      <c r="GD73" s="0"/>
      <c r="GE73" s="0"/>
      <c r="GF73" s="0"/>
      <c r="GG73" s="0"/>
      <c r="GH73" s="0"/>
      <c r="GI73" s="0"/>
      <c r="GJ73" s="0"/>
      <c r="GK73" s="0"/>
      <c r="GL73" s="0"/>
      <c r="GM73" s="0"/>
      <c r="GN73" s="0"/>
      <c r="GO73" s="0"/>
      <c r="GP73" s="0"/>
      <c r="GQ73" s="0"/>
      <c r="GR73" s="0"/>
      <c r="GS73" s="0"/>
      <c r="GT73" s="0"/>
      <c r="GU73" s="0"/>
      <c r="GV73" s="0"/>
      <c r="GW73" s="0"/>
      <c r="GX73" s="0"/>
      <c r="GY73" s="0"/>
      <c r="GZ73" s="0"/>
      <c r="HA73" s="0"/>
      <c r="HB73" s="0"/>
      <c r="HC73" s="0"/>
      <c r="HD73" s="0"/>
      <c r="HE73" s="0"/>
      <c r="HF73" s="0"/>
      <c r="HG73" s="0"/>
      <c r="HH73" s="0"/>
      <c r="HI73" s="0"/>
      <c r="HJ73" s="0"/>
      <c r="HK73" s="0"/>
      <c r="HL73" s="0"/>
      <c r="HM73" s="0"/>
      <c r="HN73" s="0"/>
      <c r="HO73" s="0"/>
      <c r="HP73" s="0"/>
      <c r="HQ73" s="0"/>
      <c r="HR73" s="0"/>
      <c r="HS73" s="0"/>
      <c r="HT73" s="0"/>
      <c r="HU73" s="0"/>
      <c r="HV73" s="0"/>
      <c r="HW73" s="0"/>
      <c r="HX73" s="0"/>
      <c r="HY73" s="0"/>
      <c r="HZ73" s="0"/>
      <c r="IA73" s="0"/>
      <c r="IB73" s="0"/>
      <c r="IC73" s="0"/>
      <c r="ID73" s="0"/>
      <c r="IE73" s="0"/>
      <c r="IF73" s="0"/>
      <c r="IG73" s="0"/>
      <c r="IH73" s="0"/>
      <c r="II73" s="0"/>
      <c r="IJ73" s="0"/>
      <c r="IK73" s="0"/>
      <c r="IL73" s="0"/>
      <c r="IM73" s="0"/>
      <c r="IN73" s="0"/>
      <c r="IO73" s="0"/>
      <c r="IP73" s="0"/>
      <c r="IQ73" s="0"/>
      <c r="IR73" s="0"/>
      <c r="IS73" s="0"/>
      <c r="IT73" s="0"/>
      <c r="IU73" s="0"/>
      <c r="IV73" s="0"/>
    </row>
    <row r="74" customFormat="false" ht="28.25" hidden="false" customHeight="true" outlineLevel="0" collapsed="false">
      <c r="A74" s="33"/>
      <c r="B74" s="33"/>
      <c r="C74" s="34"/>
      <c r="D74" s="35"/>
      <c r="E74" s="35"/>
      <c r="F74" s="36"/>
      <c r="G74" s="24" t="s">
        <v>60</v>
      </c>
      <c r="H74" s="40"/>
      <c r="I74" s="41"/>
      <c r="J74" s="42"/>
      <c r="K74" s="40"/>
      <c r="L74" s="41"/>
      <c r="M74" s="42"/>
      <c r="N74" s="40"/>
      <c r="O74" s="41"/>
      <c r="P74" s="42"/>
      <c r="Q74" s="40"/>
      <c r="R74" s="41"/>
      <c r="S74" s="42"/>
      <c r="T74" s="40"/>
      <c r="U74" s="41"/>
      <c r="V74" s="42"/>
      <c r="W74" s="37"/>
      <c r="X74" s="38"/>
      <c r="Y74" s="39"/>
      <c r="Z74" s="37"/>
      <c r="AA74" s="38"/>
      <c r="AB74" s="39"/>
      <c r="AC74" s="43"/>
      <c r="AD74" s="43"/>
      <c r="AE74" s="43"/>
    </row>
    <row r="75" customFormat="false" ht="33.15" hidden="false" customHeight="true" outlineLevel="0" collapsed="false">
      <c r="A75" s="33"/>
      <c r="B75" s="33"/>
      <c r="C75" s="33"/>
      <c r="D75" s="33"/>
      <c r="E75" s="33"/>
      <c r="F75" s="36"/>
      <c r="G75" s="24" t="s">
        <v>68</v>
      </c>
      <c r="H75" s="45"/>
      <c r="I75" s="41"/>
      <c r="J75" s="46"/>
      <c r="K75" s="45"/>
      <c r="L75" s="41"/>
      <c r="M75" s="46"/>
      <c r="N75" s="45"/>
      <c r="O75" s="41"/>
      <c r="P75" s="46" t="s">
        <v>69</v>
      </c>
      <c r="Q75" s="45"/>
      <c r="R75" s="41"/>
      <c r="S75" s="46"/>
      <c r="T75" s="45"/>
      <c r="U75" s="41"/>
      <c r="V75" s="46"/>
      <c r="W75" s="45"/>
      <c r="X75" s="41"/>
      <c r="Y75" s="46"/>
      <c r="Z75" s="45"/>
      <c r="AA75" s="41"/>
      <c r="AB75" s="46"/>
      <c r="AC75" s="47"/>
      <c r="AD75" s="41"/>
      <c r="AE75" s="48"/>
    </row>
    <row r="76" customFormat="false" ht="34.3" hidden="false" customHeight="true" outlineLevel="0" collapsed="false">
      <c r="A76" s="33"/>
      <c r="B76" s="33"/>
      <c r="C76" s="49"/>
      <c r="D76" s="33"/>
      <c r="E76" s="33"/>
      <c r="F76" s="36"/>
      <c r="G76" s="24" t="s">
        <v>28</v>
      </c>
      <c r="H76" s="52" t="s">
        <v>40</v>
      </c>
      <c r="I76" s="52"/>
      <c r="J76" s="52"/>
      <c r="K76" s="25"/>
      <c r="L76" s="26" t="s">
        <v>41</v>
      </c>
      <c r="M76" s="27"/>
      <c r="N76" s="53"/>
      <c r="O76" s="26" t="s">
        <v>42</v>
      </c>
      <c r="P76" s="54"/>
      <c r="Q76" s="53"/>
      <c r="R76" s="26" t="s">
        <v>43</v>
      </c>
      <c r="S76" s="54"/>
      <c r="T76" s="52" t="s">
        <v>44</v>
      </c>
      <c r="U76" s="52"/>
      <c r="V76" s="52"/>
      <c r="W76" s="28"/>
      <c r="X76" s="26"/>
      <c r="Y76" s="55"/>
      <c r="Z76" s="28"/>
      <c r="AA76" s="26"/>
      <c r="AB76" s="55"/>
      <c r="AC76" s="25"/>
      <c r="AD76" s="26"/>
      <c r="AE76" s="27"/>
    </row>
    <row r="77" customFormat="false" ht="34.3" hidden="false" customHeight="true" outlineLevel="0" collapsed="false">
      <c r="A77" s="33"/>
      <c r="B77" s="33"/>
      <c r="C77" s="49"/>
      <c r="D77" s="33"/>
      <c r="E77" s="33"/>
      <c r="F77" s="36"/>
      <c r="G77" s="24" t="s">
        <v>60</v>
      </c>
      <c r="H77" s="129"/>
      <c r="I77" s="114"/>
      <c r="J77" s="130"/>
      <c r="K77" s="47"/>
      <c r="L77" s="41"/>
      <c r="M77" s="48"/>
      <c r="N77" s="37"/>
      <c r="O77" s="41"/>
      <c r="P77" s="39"/>
      <c r="Q77" s="37"/>
      <c r="R77" s="41"/>
      <c r="S77" s="39"/>
      <c r="T77" s="129"/>
      <c r="U77" s="114"/>
      <c r="V77" s="130"/>
      <c r="W77" s="45"/>
      <c r="X77" s="41"/>
      <c r="Y77" s="46"/>
      <c r="Z77" s="45"/>
      <c r="AA77" s="41"/>
      <c r="AB77" s="46"/>
      <c r="AC77" s="47"/>
      <c r="AD77" s="41"/>
      <c r="AE77" s="48"/>
    </row>
    <row r="78" customFormat="false" ht="34.3" hidden="false" customHeight="true" outlineLevel="0" collapsed="false">
      <c r="A78" s="58"/>
      <c r="B78" s="58"/>
      <c r="C78" s="59"/>
      <c r="D78" s="58"/>
      <c r="E78" s="58"/>
      <c r="F78" s="60"/>
      <c r="G78" s="24" t="s">
        <v>68</v>
      </c>
      <c r="H78" s="61"/>
      <c r="I78" s="41"/>
      <c r="J78" s="62"/>
      <c r="K78" s="61"/>
      <c r="L78" s="57"/>
      <c r="M78" s="62"/>
      <c r="N78" s="37"/>
      <c r="O78" s="41"/>
      <c r="P78" s="39"/>
      <c r="Q78" s="40"/>
      <c r="R78" s="57"/>
      <c r="S78" s="42"/>
      <c r="T78" s="40"/>
      <c r="U78" s="57"/>
      <c r="V78" s="42"/>
      <c r="W78" s="45"/>
      <c r="X78" s="41"/>
      <c r="Y78" s="46"/>
      <c r="Z78" s="45"/>
      <c r="AA78" s="41"/>
      <c r="AB78" s="46"/>
      <c r="AC78" s="47"/>
      <c r="AD78" s="41"/>
      <c r="AE78" s="48"/>
    </row>
    <row r="65230" customFormat="false" ht="12.8" hidden="false" customHeight="true" outlineLevel="0" collapsed="false"/>
    <row r="65231" customFormat="false" ht="12.8" hidden="false" customHeight="true" outlineLevel="0" collapsed="false"/>
    <row r="65232" customFormat="false" ht="12.8" hidden="false" customHeight="true" outlineLevel="0" collapsed="false"/>
    <row r="65233" customFormat="false" ht="12.8" hidden="false" customHeight="true" outlineLevel="0" collapsed="false"/>
    <row r="65234" customFormat="false" ht="12.8" hidden="false" customHeight="true" outlineLevel="0" collapsed="false"/>
    <row r="65235" customFormat="false" ht="12.8" hidden="false" customHeight="true" outlineLevel="0" collapsed="false"/>
    <row r="65236" customFormat="false" ht="12.8" hidden="false" customHeight="true" outlineLevel="0" collapsed="false"/>
    <row r="65237" customFormat="false" ht="12.8" hidden="false" customHeight="true" outlineLevel="0" collapsed="false"/>
    <row r="65238" customFormat="false" ht="12.8" hidden="false" customHeight="true" outlineLevel="0" collapsed="false"/>
    <row r="65239" customFormat="false" ht="12.8" hidden="false" customHeight="true" outlineLevel="0" collapsed="false"/>
    <row r="65240" customFormat="false" ht="12.8" hidden="false" customHeight="true" outlineLevel="0" collapsed="false"/>
    <row r="65241" customFormat="false" ht="12.8" hidden="false" customHeight="true" outlineLevel="0" collapsed="false"/>
    <row r="65242" customFormat="false" ht="12.8" hidden="false" customHeight="true" outlineLevel="0" collapsed="false"/>
    <row r="65243" customFormat="false" ht="12.8" hidden="false" customHeight="true" outlineLevel="0" collapsed="false"/>
    <row r="65244" customFormat="false" ht="12.8" hidden="false" customHeight="true" outlineLevel="0" collapsed="false"/>
    <row r="65245" customFormat="false" ht="12.8" hidden="false" customHeight="true" outlineLevel="0" collapsed="false"/>
    <row r="65246" customFormat="false" ht="12.8" hidden="false" customHeight="true" outlineLevel="0" collapsed="false"/>
    <row r="65247" customFormat="false" ht="12.8" hidden="false" customHeight="true" outlineLevel="0" collapsed="false"/>
    <row r="65248" customFormat="false" ht="12.8" hidden="false" customHeight="true" outlineLevel="0" collapsed="false"/>
    <row r="65249" customFormat="false" ht="12.8" hidden="false" customHeight="true" outlineLevel="0" collapsed="false"/>
    <row r="65250" customFormat="false" ht="12.8" hidden="false" customHeight="true" outlineLevel="0" collapsed="false"/>
    <row r="65251" customFormat="false" ht="12.8" hidden="false" customHeight="true" outlineLevel="0" collapsed="false"/>
    <row r="65252" customFormat="false" ht="12.8" hidden="false" customHeight="true" outlineLevel="0" collapsed="false"/>
    <row r="65253" customFormat="false" ht="12.8" hidden="false" customHeight="true" outlineLevel="0" collapsed="false"/>
    <row r="65254" customFormat="false" ht="12.8" hidden="false" customHeight="true" outlineLevel="0" collapsed="false"/>
    <row r="65255" customFormat="false" ht="12.8" hidden="false" customHeight="true" outlineLevel="0" collapsed="false"/>
    <row r="65256" customFormat="false" ht="12.8" hidden="false" customHeight="true" outlineLevel="0" collapsed="false"/>
    <row r="65257" customFormat="false" ht="12.8" hidden="false" customHeight="true" outlineLevel="0" collapsed="false"/>
    <row r="65258" customFormat="false" ht="12.8" hidden="false" customHeight="true" outlineLevel="0" collapsed="false"/>
    <row r="65259" customFormat="false" ht="12.8" hidden="false" customHeight="true" outlineLevel="0" collapsed="false"/>
    <row r="65260" customFormat="false" ht="12.8" hidden="false" customHeight="true" outlineLevel="0" collapsed="false"/>
    <row r="65261" customFormat="false" ht="12.8" hidden="false" customHeight="true" outlineLevel="0" collapsed="false"/>
    <row r="65262" customFormat="false" ht="12.8" hidden="false" customHeight="true" outlineLevel="0" collapsed="false"/>
    <row r="65263" customFormat="false" ht="12.8" hidden="false" customHeight="true" outlineLevel="0" collapsed="false"/>
    <row r="65264" customFormat="false" ht="12.8" hidden="false" customHeight="true" outlineLevel="0" collapsed="false"/>
    <row r="65265" customFormat="false" ht="12.8" hidden="false" customHeight="true" outlineLevel="0" collapsed="false"/>
    <row r="65266" customFormat="false" ht="12.8" hidden="false" customHeight="true" outlineLevel="0" collapsed="false"/>
    <row r="65267" customFormat="false" ht="12.8" hidden="false" customHeight="true" outlineLevel="0" collapsed="false"/>
    <row r="65268" customFormat="false" ht="12.8" hidden="false" customHeight="true" outlineLevel="0" collapsed="false"/>
    <row r="65269" customFormat="false" ht="12.8" hidden="false" customHeight="true" outlineLevel="0" collapsed="false"/>
    <row r="65270" customFormat="false" ht="12.8" hidden="false" customHeight="true" outlineLevel="0" collapsed="false"/>
    <row r="65271" customFormat="false" ht="12.8" hidden="false" customHeight="true" outlineLevel="0" collapsed="false"/>
    <row r="65272" customFormat="false" ht="12.8" hidden="false" customHeight="true" outlineLevel="0" collapsed="false"/>
    <row r="65273" customFormat="false" ht="12.8" hidden="false" customHeight="true" outlineLevel="0" collapsed="false"/>
    <row r="65274" customFormat="false" ht="12.8" hidden="false" customHeight="true" outlineLevel="0" collapsed="false"/>
    <row r="65275" customFormat="false" ht="12.8" hidden="false" customHeight="true" outlineLevel="0" collapsed="false"/>
    <row r="65276" customFormat="false" ht="12.8" hidden="false" customHeight="true" outlineLevel="0" collapsed="false"/>
    <row r="65277" customFormat="false" ht="12.8" hidden="false" customHeight="true" outlineLevel="0" collapsed="false"/>
    <row r="65278" customFormat="false" ht="12.8" hidden="false" customHeight="true" outlineLevel="0" collapsed="false"/>
    <row r="65279" customFormat="false" ht="12.8" hidden="false" customHeight="true" outlineLevel="0" collapsed="false"/>
    <row r="65280" customFormat="false" ht="12.8" hidden="false" customHeight="true" outlineLevel="0" collapsed="false"/>
    <row r="65281" customFormat="false" ht="12.8" hidden="false" customHeight="true" outlineLevel="0" collapsed="false"/>
    <row r="65282" customFormat="false" ht="12.8" hidden="false" customHeight="true" outlineLevel="0" collapsed="false"/>
    <row r="65283" customFormat="false" ht="12.8" hidden="false" customHeight="true" outlineLevel="0" collapsed="false"/>
    <row r="65284" customFormat="false" ht="12.8" hidden="false" customHeight="true" outlineLevel="0" collapsed="false"/>
    <row r="65285" customFormat="false" ht="12.8" hidden="false" customHeight="true" outlineLevel="0" collapsed="false"/>
    <row r="65286" customFormat="false" ht="12.8" hidden="false" customHeight="true" outlineLevel="0" collapsed="false"/>
    <row r="65287" customFormat="false" ht="12.8" hidden="false" customHeight="true" outlineLevel="0" collapsed="false"/>
    <row r="65288" customFormat="false" ht="12.8" hidden="false" customHeight="true" outlineLevel="0" collapsed="false"/>
    <row r="65289" customFormat="false" ht="12.8" hidden="false" customHeight="true" outlineLevel="0" collapsed="false"/>
    <row r="65290" customFormat="false" ht="12.8" hidden="false" customHeight="true" outlineLevel="0" collapsed="false"/>
    <row r="65291" customFormat="false" ht="12.8" hidden="false" customHeight="true" outlineLevel="0" collapsed="false"/>
    <row r="65292" customFormat="false" ht="12.8" hidden="false" customHeight="true" outlineLevel="0" collapsed="false"/>
    <row r="65293" customFormat="false" ht="12.8" hidden="false" customHeight="true" outlineLevel="0" collapsed="false"/>
    <row r="65294" customFormat="false" ht="12.8" hidden="false" customHeight="true" outlineLevel="0" collapsed="false"/>
    <row r="65295" customFormat="false" ht="12.8" hidden="false" customHeight="true" outlineLevel="0" collapsed="false"/>
    <row r="65296" customFormat="false" ht="12.8" hidden="false" customHeight="true" outlineLevel="0" collapsed="false"/>
    <row r="65297" customFormat="false" ht="12.8" hidden="false" customHeight="true" outlineLevel="0" collapsed="false"/>
    <row r="65298" customFormat="false" ht="12.8" hidden="false" customHeight="true" outlineLevel="0" collapsed="false"/>
    <row r="65299" customFormat="false" ht="12.8" hidden="false" customHeight="true" outlineLevel="0" collapsed="false"/>
    <row r="65300" customFormat="false" ht="12.8" hidden="false" customHeight="true" outlineLevel="0" collapsed="false"/>
    <row r="65301" customFormat="false" ht="12.8" hidden="false" customHeight="true" outlineLevel="0" collapsed="false"/>
    <row r="65302" customFormat="false" ht="12.8" hidden="false" customHeight="true" outlineLevel="0" collapsed="false"/>
    <row r="65303" customFormat="false" ht="12.8" hidden="false" customHeight="true" outlineLevel="0" collapsed="false"/>
    <row r="65304" customFormat="false" ht="12.8" hidden="false" customHeight="true" outlineLevel="0" collapsed="false"/>
    <row r="65305" customFormat="false" ht="12.8" hidden="false" customHeight="true" outlineLevel="0" collapsed="false"/>
    <row r="65306" customFormat="false" ht="12.8" hidden="false" customHeight="true" outlineLevel="0" collapsed="false"/>
    <row r="65307" customFormat="false" ht="12.8" hidden="false" customHeight="true" outlineLevel="0" collapsed="false"/>
    <row r="65308" customFormat="false" ht="12.8" hidden="false" customHeight="true" outlineLevel="0" collapsed="false"/>
    <row r="65309" customFormat="false" ht="12.8" hidden="false" customHeight="true" outlineLevel="0" collapsed="false"/>
    <row r="65310" customFormat="false" ht="12.8" hidden="false" customHeight="true" outlineLevel="0" collapsed="false"/>
    <row r="65311" customFormat="false" ht="12.8" hidden="false" customHeight="true" outlineLevel="0" collapsed="false"/>
    <row r="65312" customFormat="false" ht="12.8" hidden="false" customHeight="true" outlineLevel="0" collapsed="false"/>
    <row r="65313" customFormat="false" ht="12.8" hidden="false" customHeight="true" outlineLevel="0" collapsed="false"/>
    <row r="65314" customFormat="false" ht="12.8" hidden="false" customHeight="true" outlineLevel="0" collapsed="false"/>
    <row r="65315" customFormat="false" ht="12.8" hidden="false" customHeight="true" outlineLevel="0" collapsed="false"/>
    <row r="65316" customFormat="false" ht="12.8" hidden="false" customHeight="true" outlineLevel="0" collapsed="false"/>
    <row r="65317" customFormat="false" ht="12.8" hidden="false" customHeight="true" outlineLevel="0" collapsed="false"/>
    <row r="65318" customFormat="false" ht="12.8" hidden="false" customHeight="true" outlineLevel="0" collapsed="false"/>
    <row r="65319" customFormat="false" ht="12.8" hidden="false" customHeight="true" outlineLevel="0" collapsed="false"/>
    <row r="65320" customFormat="false" ht="12.8" hidden="false" customHeight="true" outlineLevel="0" collapsed="false"/>
    <row r="65321" customFormat="false" ht="12.8" hidden="false" customHeight="true" outlineLevel="0" collapsed="false"/>
    <row r="65322" customFormat="false" ht="12.8" hidden="false" customHeight="true" outlineLevel="0" collapsed="false"/>
    <row r="65323" customFormat="false" ht="12.8" hidden="false" customHeight="true" outlineLevel="0" collapsed="false"/>
    <row r="65324" customFormat="false" ht="12.8" hidden="false" customHeight="true" outlineLevel="0" collapsed="false"/>
    <row r="65325" customFormat="false" ht="12.8" hidden="false" customHeight="true" outlineLevel="0" collapsed="false"/>
    <row r="65326" customFormat="false" ht="12.8" hidden="false" customHeight="true" outlineLevel="0" collapsed="false"/>
    <row r="65327" customFormat="false" ht="12.8" hidden="false" customHeight="true" outlineLevel="0" collapsed="false"/>
    <row r="65328" customFormat="false" ht="12.8" hidden="false" customHeight="true" outlineLevel="0" collapsed="false"/>
    <row r="65329" customFormat="false" ht="12.8" hidden="false" customHeight="true" outlineLevel="0" collapsed="false"/>
    <row r="65330" customFormat="false" ht="12.8" hidden="false" customHeight="true" outlineLevel="0" collapsed="false"/>
    <row r="65331" customFormat="false" ht="12.8" hidden="false" customHeight="true" outlineLevel="0" collapsed="false"/>
    <row r="65332" customFormat="false" ht="12.8" hidden="false" customHeight="true" outlineLevel="0" collapsed="false"/>
    <row r="65333" customFormat="false" ht="12.8" hidden="false" customHeight="true" outlineLevel="0" collapsed="false"/>
    <row r="65334" customFormat="false" ht="12.8" hidden="false" customHeight="true" outlineLevel="0" collapsed="false"/>
    <row r="65335" customFormat="false" ht="12.8" hidden="false" customHeight="true" outlineLevel="0" collapsed="false"/>
    <row r="65336" customFormat="false" ht="12.8" hidden="false" customHeight="true" outlineLevel="0" collapsed="false"/>
    <row r="65337" customFormat="false" ht="12.8" hidden="false" customHeight="true" outlineLevel="0" collapsed="false"/>
    <row r="65338" customFormat="false" ht="12.8" hidden="false" customHeight="true" outlineLevel="0" collapsed="false"/>
    <row r="65339" customFormat="false" ht="12.8" hidden="false" customHeight="true" outlineLevel="0" collapsed="false"/>
    <row r="65340" customFormat="false" ht="12.8" hidden="false" customHeight="true" outlineLevel="0" collapsed="false"/>
    <row r="65341" customFormat="false" ht="12.8" hidden="false" customHeight="true" outlineLevel="0" collapsed="false"/>
    <row r="65342" customFormat="false" ht="12.8" hidden="false" customHeight="true" outlineLevel="0" collapsed="false"/>
    <row r="65343" customFormat="false" ht="12.8" hidden="false" customHeight="true" outlineLevel="0" collapsed="false"/>
    <row r="65344" customFormat="false" ht="12.8" hidden="false" customHeight="true" outlineLevel="0" collapsed="false"/>
    <row r="65345" customFormat="false" ht="12.8" hidden="false" customHeight="true" outlineLevel="0" collapsed="false"/>
    <row r="65346" customFormat="false" ht="12.8" hidden="false" customHeight="true" outlineLevel="0" collapsed="false"/>
    <row r="65347" customFormat="false" ht="12.8" hidden="false" customHeight="true" outlineLevel="0" collapsed="false"/>
    <row r="65348" customFormat="false" ht="12.8" hidden="false" customHeight="true" outlineLevel="0" collapsed="false"/>
    <row r="65349" customFormat="false" ht="12.8" hidden="false" customHeight="true" outlineLevel="0" collapsed="false"/>
    <row r="65350" customFormat="false" ht="12.8" hidden="false" customHeight="true" outlineLevel="0" collapsed="false"/>
    <row r="65351" customFormat="false" ht="12.8" hidden="false" customHeight="true" outlineLevel="0" collapsed="false"/>
    <row r="65352" customFormat="false" ht="12.8" hidden="false" customHeight="true" outlineLevel="0" collapsed="false"/>
    <row r="65353" customFormat="false" ht="12.8" hidden="false" customHeight="true" outlineLevel="0" collapsed="false"/>
    <row r="65354" customFormat="false" ht="12.8" hidden="false" customHeight="true" outlineLevel="0" collapsed="false"/>
    <row r="65355" customFormat="false" ht="12.8" hidden="false" customHeight="true" outlineLevel="0" collapsed="false"/>
    <row r="65356" customFormat="false" ht="12.8" hidden="false" customHeight="true" outlineLevel="0" collapsed="false"/>
    <row r="65357" customFormat="false" ht="12.8" hidden="false" customHeight="true" outlineLevel="0" collapsed="false"/>
    <row r="65358" customFormat="false" ht="12.8" hidden="false" customHeight="true" outlineLevel="0" collapsed="false"/>
    <row r="65359" customFormat="false" ht="12.8" hidden="false" customHeight="true" outlineLevel="0" collapsed="false"/>
    <row r="65360" customFormat="false" ht="12.8" hidden="false" customHeight="true" outlineLevel="0" collapsed="false"/>
    <row r="65361" customFormat="false" ht="12.8" hidden="false" customHeight="true" outlineLevel="0" collapsed="false"/>
    <row r="65362" customFormat="false" ht="12.8" hidden="false" customHeight="true" outlineLevel="0" collapsed="false"/>
    <row r="65363" customFormat="false" ht="12.8" hidden="false" customHeight="true" outlineLevel="0" collapsed="false"/>
    <row r="65364" customFormat="false" ht="12.8" hidden="false" customHeight="true" outlineLevel="0" collapsed="false"/>
    <row r="65365" customFormat="false" ht="12.8" hidden="false" customHeight="true" outlineLevel="0" collapsed="false"/>
    <row r="65366" customFormat="false" ht="12.8" hidden="false" customHeight="true" outlineLevel="0" collapsed="false"/>
    <row r="65367" customFormat="false" ht="12.8" hidden="false" customHeight="true" outlineLevel="0" collapsed="false"/>
    <row r="65368" customFormat="false" ht="12.8" hidden="false" customHeight="true" outlineLevel="0" collapsed="false"/>
    <row r="65369" customFormat="false" ht="12.8" hidden="false" customHeight="true" outlineLevel="0" collapsed="false"/>
    <row r="65370" customFormat="false" ht="12.8" hidden="false" customHeight="true" outlineLevel="0" collapsed="false"/>
    <row r="65371" customFormat="false" ht="12.8" hidden="false" customHeight="true" outlineLevel="0" collapsed="false"/>
    <row r="65372" customFormat="false" ht="12.8" hidden="false" customHeight="true" outlineLevel="0" collapsed="false"/>
    <row r="65373" customFormat="false" ht="12.8" hidden="false" customHeight="true" outlineLevel="0" collapsed="false"/>
    <row r="65374" customFormat="false" ht="12.8" hidden="false" customHeight="true" outlineLevel="0" collapsed="false"/>
    <row r="65375" customFormat="false" ht="12.8" hidden="false" customHeight="true" outlineLevel="0" collapsed="false"/>
    <row r="65376" customFormat="false" ht="12.8" hidden="false" customHeight="true" outlineLevel="0" collapsed="false"/>
    <row r="65377" customFormat="false" ht="12.8" hidden="false" customHeight="true" outlineLevel="0" collapsed="false"/>
    <row r="65378" customFormat="false" ht="12.8" hidden="false" customHeight="true" outlineLevel="0" collapsed="false"/>
    <row r="65379" customFormat="false" ht="12.8" hidden="false" customHeight="true" outlineLevel="0" collapsed="false"/>
    <row r="65380" customFormat="false" ht="12.8" hidden="false" customHeight="true" outlineLevel="0" collapsed="false"/>
    <row r="65381" customFormat="false" ht="12.8" hidden="false" customHeight="true" outlineLevel="0" collapsed="false"/>
    <row r="65382" customFormat="false" ht="12.8" hidden="false" customHeight="true" outlineLevel="0" collapsed="false"/>
    <row r="65383" customFormat="false" ht="12.8" hidden="false" customHeight="true" outlineLevel="0" collapsed="false"/>
    <row r="65384" customFormat="false" ht="12.8" hidden="false" customHeight="true" outlineLevel="0" collapsed="false"/>
    <row r="65385" customFormat="false" ht="12.8" hidden="false" customHeight="true" outlineLevel="0" collapsed="false"/>
    <row r="65386" customFormat="false" ht="12.8" hidden="false" customHeight="true" outlineLevel="0" collapsed="false"/>
    <row r="65387" customFormat="false" ht="12.8" hidden="false" customHeight="true" outlineLevel="0" collapsed="false"/>
    <row r="65388" customFormat="false" ht="12.8" hidden="false" customHeight="true" outlineLevel="0" collapsed="false"/>
    <row r="65389" customFormat="false" ht="12.8" hidden="false" customHeight="true" outlineLevel="0" collapsed="false"/>
    <row r="65390" customFormat="false" ht="12.8" hidden="false" customHeight="true" outlineLevel="0" collapsed="false"/>
    <row r="65391" customFormat="false" ht="12.8" hidden="false" customHeight="true" outlineLevel="0" collapsed="false"/>
    <row r="65392" customFormat="false" ht="12.8" hidden="false" customHeight="true" outlineLevel="0" collapsed="false"/>
    <row r="65393" customFormat="false" ht="12.8" hidden="false" customHeight="true" outlineLevel="0" collapsed="false"/>
    <row r="65394" customFormat="false" ht="12.8" hidden="false" customHeight="true" outlineLevel="0" collapsed="false"/>
    <row r="65395" customFormat="false" ht="12.8" hidden="false" customHeight="true" outlineLevel="0" collapsed="false"/>
    <row r="65396" customFormat="false" ht="12.8" hidden="false" customHeight="true" outlineLevel="0" collapsed="false"/>
    <row r="65397" customFormat="false" ht="12.8" hidden="false" customHeight="true" outlineLevel="0" collapsed="false"/>
    <row r="65398" customFormat="false" ht="12.8" hidden="false" customHeight="true" outlineLevel="0" collapsed="false"/>
    <row r="65399" customFormat="false" ht="12.8" hidden="false" customHeight="true" outlineLevel="0" collapsed="false"/>
    <row r="65400" customFormat="false" ht="12.8" hidden="false" customHeight="true" outlineLevel="0" collapsed="false"/>
    <row r="65401" customFormat="false" ht="12.8" hidden="false" customHeight="true" outlineLevel="0" collapsed="false"/>
    <row r="65402" customFormat="false" ht="12.8" hidden="false" customHeight="true" outlineLevel="0" collapsed="false"/>
    <row r="65403" customFormat="false" ht="12.8" hidden="false" customHeight="true" outlineLevel="0" collapsed="false"/>
    <row r="65404" customFormat="false" ht="12.8" hidden="false" customHeight="true" outlineLevel="0" collapsed="false"/>
    <row r="65405" customFormat="false" ht="12.8" hidden="false" customHeight="true" outlineLevel="0" collapsed="false"/>
    <row r="65406" customFormat="false" ht="12.8" hidden="false" customHeight="true" outlineLevel="0" collapsed="false"/>
    <row r="65407" customFormat="false" ht="12.8" hidden="false" customHeight="true" outlineLevel="0" collapsed="false"/>
    <row r="65408" customFormat="false" ht="12.8" hidden="false" customHeight="true" outlineLevel="0" collapsed="false"/>
    <row r="65409" customFormat="false" ht="12.8" hidden="false" customHeight="true" outlineLevel="0" collapsed="false"/>
    <row r="65410" customFormat="false" ht="12.8" hidden="false" customHeight="true" outlineLevel="0" collapsed="false"/>
    <row r="65411" customFormat="false" ht="12.8" hidden="false" customHeight="true" outlineLevel="0" collapsed="false"/>
    <row r="65412" customFormat="false" ht="12.8" hidden="false" customHeight="true" outlineLevel="0" collapsed="false"/>
    <row r="65413" customFormat="false" ht="12.8" hidden="false" customHeight="true" outlineLevel="0" collapsed="false"/>
    <row r="65414" customFormat="false" ht="12.8" hidden="false" customHeight="true" outlineLevel="0" collapsed="false"/>
    <row r="65415" customFormat="false" ht="12.8" hidden="false" customHeight="true" outlineLevel="0" collapsed="false"/>
    <row r="65416" customFormat="false" ht="12.8" hidden="false" customHeight="true" outlineLevel="0" collapsed="false"/>
    <row r="65417" customFormat="false" ht="12.8" hidden="false" customHeight="true" outlineLevel="0" collapsed="false"/>
    <row r="65418" customFormat="false" ht="12.8" hidden="false" customHeight="true" outlineLevel="0" collapsed="false"/>
    <row r="65419" customFormat="false" ht="12.8" hidden="false" customHeight="true" outlineLevel="0" collapsed="false"/>
    <row r="65420" customFormat="false" ht="12.8" hidden="false" customHeight="true" outlineLevel="0" collapsed="false"/>
    <row r="65421" customFormat="false" ht="12.8" hidden="false" customHeight="true" outlineLevel="0" collapsed="false"/>
    <row r="65422" customFormat="false" ht="12.8" hidden="false" customHeight="true" outlineLevel="0" collapsed="false"/>
    <row r="65423" customFormat="false" ht="12.8" hidden="false" customHeight="true" outlineLevel="0" collapsed="false"/>
    <row r="65424" customFormat="false" ht="12.8" hidden="false" customHeight="true" outlineLevel="0" collapsed="false"/>
    <row r="65425" customFormat="false" ht="12.8" hidden="false" customHeight="true" outlineLevel="0" collapsed="false"/>
    <row r="65426" customFormat="false" ht="12.8" hidden="false" customHeight="true" outlineLevel="0" collapsed="false"/>
    <row r="65427" customFormat="false" ht="12.8" hidden="false" customHeight="true" outlineLevel="0" collapsed="false"/>
    <row r="65428" customFormat="false" ht="12.8" hidden="false" customHeight="true" outlineLevel="0" collapsed="false"/>
    <row r="65429" customFormat="false" ht="12.8" hidden="false" customHeight="true" outlineLevel="0" collapsed="false"/>
    <row r="65430" customFormat="false" ht="12.8" hidden="false" customHeight="true" outlineLevel="0" collapsed="false"/>
    <row r="65431" customFormat="false" ht="12.8" hidden="false" customHeight="true" outlineLevel="0" collapsed="false"/>
    <row r="65432" customFormat="false" ht="12.8" hidden="false" customHeight="true" outlineLevel="0" collapsed="false"/>
    <row r="65433" customFormat="false" ht="12.8" hidden="false" customHeight="true" outlineLevel="0" collapsed="false"/>
    <row r="65434" customFormat="false" ht="12.8" hidden="false" customHeight="true" outlineLevel="0" collapsed="false"/>
    <row r="65435" customFormat="false" ht="12.8" hidden="false" customHeight="true" outlineLevel="0" collapsed="false"/>
    <row r="65436" customFormat="false" ht="12.8" hidden="false" customHeight="true" outlineLevel="0" collapsed="false"/>
    <row r="65437" customFormat="false" ht="12.8" hidden="false" customHeight="true" outlineLevel="0" collapsed="false"/>
    <row r="65438" customFormat="false" ht="12.8" hidden="false" customHeight="true" outlineLevel="0" collapsed="false"/>
    <row r="65439" customFormat="false" ht="12.8" hidden="false" customHeight="true" outlineLevel="0" collapsed="false"/>
    <row r="65440" customFormat="false" ht="12.8" hidden="false" customHeight="true" outlineLevel="0" collapsed="false"/>
    <row r="65441" customFormat="false" ht="12.8" hidden="false" customHeight="true" outlineLevel="0" collapsed="false"/>
    <row r="65442" customFormat="false" ht="12.8" hidden="false" customHeight="true" outlineLevel="0" collapsed="false"/>
    <row r="65443" customFormat="false" ht="12.8" hidden="false" customHeight="true" outlineLevel="0" collapsed="false"/>
    <row r="65444" customFormat="false" ht="12.8" hidden="false" customHeight="true" outlineLevel="0" collapsed="false"/>
    <row r="65445" customFormat="false" ht="12.8" hidden="false" customHeight="true" outlineLevel="0" collapsed="false"/>
    <row r="65446" customFormat="false" ht="12.8" hidden="false" customHeight="true" outlineLevel="0" collapsed="false"/>
    <row r="65447" customFormat="false" ht="12.8" hidden="false" customHeight="true" outlineLevel="0" collapsed="false"/>
    <row r="65448" customFormat="false" ht="12.8" hidden="false" customHeight="true" outlineLevel="0" collapsed="false"/>
    <row r="65449" customFormat="false" ht="12.8" hidden="false" customHeight="true" outlineLevel="0" collapsed="false"/>
    <row r="65450" customFormat="false" ht="12.8" hidden="false" customHeight="true" outlineLevel="0" collapsed="false"/>
    <row r="65451" customFormat="false" ht="12.8" hidden="false" customHeight="true" outlineLevel="0" collapsed="false"/>
    <row r="65452" customFormat="false" ht="12.8" hidden="false" customHeight="true" outlineLevel="0" collapsed="false"/>
    <row r="65453" customFormat="false" ht="12.8" hidden="false" customHeight="true" outlineLevel="0" collapsed="false"/>
    <row r="65454" customFormat="false" ht="12.8" hidden="false" customHeight="true" outlineLevel="0" collapsed="false"/>
    <row r="65455" customFormat="false" ht="12.8" hidden="false" customHeight="true" outlineLevel="0" collapsed="false"/>
    <row r="65456" customFormat="false" ht="12.8" hidden="false" customHeight="true" outlineLevel="0" collapsed="false"/>
    <row r="65457" customFormat="false" ht="12.8" hidden="false" customHeight="true" outlineLevel="0" collapsed="false"/>
    <row r="65458" customFormat="false" ht="12.8" hidden="false" customHeight="true" outlineLevel="0" collapsed="false"/>
    <row r="65459" customFormat="false" ht="12.8" hidden="false" customHeight="true" outlineLevel="0" collapsed="false"/>
    <row r="65460" customFormat="false" ht="12.8" hidden="false" customHeight="true" outlineLevel="0" collapsed="false"/>
    <row r="65461" customFormat="false" ht="12.8" hidden="false" customHeight="true" outlineLevel="0" collapsed="false"/>
    <row r="65462" customFormat="false" ht="12.8" hidden="false" customHeight="true" outlineLevel="0" collapsed="false"/>
    <row r="65463" customFormat="false" ht="12.8" hidden="false" customHeight="true" outlineLevel="0" collapsed="false"/>
    <row r="65464" customFormat="false" ht="12.8" hidden="false" customHeight="true" outlineLevel="0" collapsed="false"/>
    <row r="65465" customFormat="false" ht="12.8" hidden="false" customHeight="true" outlineLevel="0" collapsed="false"/>
    <row r="65466" customFormat="false" ht="12.8" hidden="false" customHeight="true" outlineLevel="0" collapsed="false"/>
    <row r="65467" customFormat="false" ht="12.8" hidden="false" customHeight="true" outlineLevel="0" collapsed="false"/>
    <row r="65468" customFormat="false" ht="12.8" hidden="false" customHeight="true" outlineLevel="0" collapsed="false"/>
    <row r="65469" customFormat="false" ht="12.8" hidden="false" customHeight="true" outlineLevel="0" collapsed="false"/>
    <row r="65470" customFormat="false" ht="12.8" hidden="false" customHeight="true" outlineLevel="0" collapsed="false"/>
    <row r="65471" customFormat="false" ht="12.8" hidden="false" customHeight="true" outlineLevel="0" collapsed="false"/>
    <row r="65472" customFormat="false" ht="12.8" hidden="false" customHeight="true" outlineLevel="0" collapsed="false"/>
    <row r="65473" customFormat="false" ht="12.8" hidden="false" customHeight="true" outlineLevel="0" collapsed="false"/>
    <row r="65474" customFormat="false" ht="12.8" hidden="false" customHeight="true" outlineLevel="0" collapsed="false"/>
    <row r="65475" customFormat="false" ht="12.8" hidden="false" customHeight="true" outlineLevel="0" collapsed="false"/>
    <row r="65476" customFormat="false" ht="12.8" hidden="false" customHeight="true" outlineLevel="0" collapsed="false"/>
    <row r="65477" customFormat="false" ht="12.8" hidden="false" customHeight="true" outlineLevel="0" collapsed="false"/>
    <row r="65478" customFormat="false" ht="12.8" hidden="false" customHeight="true" outlineLevel="0" collapsed="false"/>
    <row r="65479" customFormat="false" ht="12.8" hidden="false" customHeight="true" outlineLevel="0" collapsed="false"/>
    <row r="65480" customFormat="false" ht="12.8" hidden="false" customHeight="true" outlineLevel="0" collapsed="false"/>
    <row r="65481" customFormat="false" ht="12.8" hidden="false" customHeight="true" outlineLevel="0" collapsed="false"/>
    <row r="65482" customFormat="false" ht="12.8" hidden="false" customHeight="true" outlineLevel="0" collapsed="false"/>
    <row r="65483" customFormat="false" ht="12.8" hidden="false" customHeight="true" outlineLevel="0" collapsed="false"/>
    <row r="65484" customFormat="false" ht="12.8" hidden="false" customHeight="true" outlineLevel="0" collapsed="false"/>
    <row r="65485" customFormat="false" ht="12.8" hidden="false" customHeight="true" outlineLevel="0" collapsed="false"/>
    <row r="65486" customFormat="false" ht="12.8" hidden="false" customHeight="true" outlineLevel="0" collapsed="false"/>
    <row r="65487" customFormat="false" ht="12.8" hidden="false" customHeight="true" outlineLevel="0" collapsed="false"/>
    <row r="65488" customFormat="false" ht="12.8" hidden="false" customHeight="true" outlineLevel="0" collapsed="false"/>
    <row r="65489" customFormat="false" ht="12.8" hidden="false" customHeight="true" outlineLevel="0" collapsed="false"/>
    <row r="65490" customFormat="false" ht="12.8" hidden="false" customHeight="true" outlineLevel="0" collapsed="false"/>
    <row r="65491" customFormat="false" ht="12.8" hidden="false" customHeight="true" outlineLevel="0" collapsed="false"/>
    <row r="65492" customFormat="false" ht="12.8" hidden="false" customHeight="true" outlineLevel="0" collapsed="false"/>
    <row r="65493" customFormat="false" ht="12.8" hidden="false" customHeight="true" outlineLevel="0" collapsed="false"/>
    <row r="65494" customFormat="false" ht="12.8" hidden="false" customHeight="true" outlineLevel="0" collapsed="false"/>
    <row r="65495" customFormat="false" ht="12.8" hidden="false" customHeight="true" outlineLevel="0" collapsed="false"/>
    <row r="65496" customFormat="false" ht="12.8" hidden="false" customHeight="true" outlineLevel="0" collapsed="false"/>
    <row r="65497" customFormat="false" ht="12.8" hidden="false" customHeight="true" outlineLevel="0" collapsed="false"/>
    <row r="65498" customFormat="false" ht="12.8" hidden="false" customHeight="true" outlineLevel="0" collapsed="false"/>
    <row r="65499" customFormat="false" ht="12.8" hidden="false" customHeight="true" outlineLevel="0" collapsed="false"/>
    <row r="65500" customFormat="false" ht="12.8" hidden="false" customHeight="true" outlineLevel="0" collapsed="false"/>
    <row r="65501" customFormat="false" ht="12.8" hidden="false" customHeight="true" outlineLevel="0" collapsed="false"/>
    <row r="65502" customFormat="false" ht="12.8" hidden="false" customHeight="true" outlineLevel="0" collapsed="false"/>
    <row r="65503" customFormat="false" ht="12.8" hidden="false" customHeight="true" outlineLevel="0" collapsed="false"/>
    <row r="65504" customFormat="false" ht="12.8" hidden="false" customHeight="true" outlineLevel="0" collapsed="false"/>
    <row r="65505" customFormat="false" ht="12.8" hidden="false" customHeight="true" outlineLevel="0" collapsed="false"/>
    <row r="65506" customFormat="false" ht="12.8" hidden="false" customHeight="true" outlineLevel="0" collapsed="false"/>
    <row r="65507" customFormat="false" ht="12.8" hidden="false" customHeight="true" outlineLevel="0" collapsed="false"/>
    <row r="65508" customFormat="false" ht="12.8" hidden="false" customHeight="true" outlineLevel="0" collapsed="false"/>
    <row r="65509" customFormat="false" ht="12.8" hidden="false" customHeight="true" outlineLevel="0" collapsed="false"/>
    <row r="65510" customFormat="false" ht="12.8" hidden="false" customHeight="true" outlineLevel="0" collapsed="false"/>
    <row r="65511" customFormat="false" ht="12.8" hidden="false" customHeight="true" outlineLevel="0" collapsed="false"/>
    <row r="65512" customFormat="false" ht="12.8" hidden="false" customHeight="true" outlineLevel="0" collapsed="false"/>
    <row r="65513" customFormat="false" ht="12.8" hidden="false" customHeight="true" outlineLevel="0" collapsed="false"/>
    <row r="65514" customFormat="false" ht="12.8" hidden="false" customHeight="true" outlineLevel="0" collapsed="false"/>
    <row r="65515" customFormat="false" ht="12.8" hidden="false" customHeight="true" outlineLevel="0" collapsed="false"/>
    <row r="65516" customFormat="false" ht="12.8" hidden="false" customHeight="true" outlineLevel="0" collapsed="false"/>
    <row r="65517" customFormat="false" ht="12.8" hidden="false" customHeight="true" outlineLevel="0" collapsed="false"/>
    <row r="65518" customFormat="false" ht="12.8" hidden="false" customHeight="true" outlineLevel="0" collapsed="false"/>
    <row r="65519" customFormat="false" ht="12.8" hidden="false" customHeight="true" outlineLevel="0" collapsed="false"/>
    <row r="65520" customFormat="false" ht="12.8" hidden="false" customHeight="true" outlineLevel="0" collapsed="false"/>
    <row r="65521" customFormat="false" ht="12.8" hidden="false" customHeight="true" outlineLevel="0" collapsed="false"/>
    <row r="65522" customFormat="false" ht="12.8" hidden="false" customHeight="true" outlineLevel="0" collapsed="false"/>
    <row r="65523" customFormat="false" ht="12.8" hidden="false" customHeight="true" outlineLevel="0" collapsed="false"/>
    <row r="65524" customFormat="false" ht="12.8" hidden="false" customHeight="true" outlineLevel="0" collapsed="false"/>
    <row r="65525" customFormat="false" ht="12.8" hidden="false" customHeight="true" outlineLevel="0" collapsed="false"/>
    <row r="65526" customFormat="false" ht="12.8" hidden="false" customHeight="true" outlineLevel="0" collapsed="false"/>
    <row r="65527" customFormat="false" ht="12.8" hidden="false" customHeight="true" outlineLevel="0" collapsed="false"/>
    <row r="65528" customFormat="false" ht="12.8" hidden="false" customHeight="true" outlineLevel="0" collapsed="false"/>
    <row r="65529" customFormat="false" ht="12.8" hidden="false" customHeight="true" outlineLevel="0" collapsed="false"/>
    <row r="65530" customFormat="false" ht="12.8" hidden="false" customHeight="true" outlineLevel="0" collapsed="false"/>
    <row r="65531" customFormat="false" ht="12.8" hidden="false" customHeight="true" outlineLevel="0" collapsed="false"/>
    <row r="65532" customFormat="false" ht="12.8" hidden="false" customHeight="true" outlineLevel="0" collapsed="false"/>
    <row r="65533" customFormat="false" ht="12.8" hidden="false" customHeight="true" outlineLevel="0" collapsed="false"/>
    <row r="65534" customFormat="false" ht="12.8" hidden="false" customHeight="true" outlineLevel="0" collapsed="false"/>
    <row r="65535" customFormat="false" ht="12.8" hidden="false" customHeight="true" outlineLevel="0" collapsed="false"/>
    <row r="65536" customFormat="false" ht="12.8" hidden="false" customHeight="true" outlineLevel="0" collapsed="false"/>
  </sheetData>
  <mergeCells count="68">
    <mergeCell ref="A1:AE1"/>
    <mergeCell ref="A2:J4"/>
    <mergeCell ref="K2:P4"/>
    <mergeCell ref="Q2:V4"/>
    <mergeCell ref="W2:AE2"/>
    <mergeCell ref="W3:AE3"/>
    <mergeCell ref="W4:AE4"/>
    <mergeCell ref="A5:J9"/>
    <mergeCell ref="K5:P7"/>
    <mergeCell ref="Q5:V7"/>
    <mergeCell ref="W5:AE5"/>
    <mergeCell ref="W6:AE6"/>
    <mergeCell ref="W7:AE7"/>
    <mergeCell ref="K8:P8"/>
    <mergeCell ref="Q8:V8"/>
    <mergeCell ref="W8:AE8"/>
    <mergeCell ref="K9:P9"/>
    <mergeCell ref="Q9:V9"/>
    <mergeCell ref="W9:AE9"/>
    <mergeCell ref="A10:AE10"/>
    <mergeCell ref="A11:AE11"/>
    <mergeCell ref="AC12:AE12"/>
    <mergeCell ref="AC13:AE13"/>
    <mergeCell ref="AC14:AE14"/>
    <mergeCell ref="F16:F17"/>
    <mergeCell ref="H16:J16"/>
    <mergeCell ref="AC19:AE19"/>
    <mergeCell ref="AC20:AE20"/>
    <mergeCell ref="F22:F23"/>
    <mergeCell ref="H22:J22"/>
    <mergeCell ref="AC25:AE25"/>
    <mergeCell ref="AC26:AE26"/>
    <mergeCell ref="F28:F29"/>
    <mergeCell ref="H28:J28"/>
    <mergeCell ref="A31:AE31"/>
    <mergeCell ref="A32:B32"/>
    <mergeCell ref="AC33:AE33"/>
    <mergeCell ref="AC34:AE34"/>
    <mergeCell ref="AC35:AE35"/>
    <mergeCell ref="H37:J37"/>
    <mergeCell ref="T37:V37"/>
    <mergeCell ref="AC40:AE40"/>
    <mergeCell ref="AC41:AE41"/>
    <mergeCell ref="H43:J43"/>
    <mergeCell ref="T43:V43"/>
    <mergeCell ref="AC46:AE46"/>
    <mergeCell ref="AC47:AE47"/>
    <mergeCell ref="H49:J49"/>
    <mergeCell ref="T49:V49"/>
    <mergeCell ref="AC52:AE52"/>
    <mergeCell ref="AC53:AE53"/>
    <mergeCell ref="H55:J55"/>
    <mergeCell ref="T55:V55"/>
    <mergeCell ref="AC58:AE58"/>
    <mergeCell ref="AC59:AE59"/>
    <mergeCell ref="H61:J61"/>
    <mergeCell ref="T61:V61"/>
    <mergeCell ref="AC64:AE64"/>
    <mergeCell ref="AC65:AE65"/>
    <mergeCell ref="H67:J67"/>
    <mergeCell ref="T67:V67"/>
    <mergeCell ref="A70:AE70"/>
    <mergeCell ref="A71:B71"/>
    <mergeCell ref="AC72:AE72"/>
    <mergeCell ref="AC73:AE73"/>
    <mergeCell ref="AC74:AE74"/>
    <mergeCell ref="H76:J76"/>
    <mergeCell ref="T76:V76"/>
  </mergeCells>
  <hyperlinks>
    <hyperlink ref="A34" r:id="rId1" display="SBC L01"/>
    <hyperlink ref="A40" r:id="rId2" display="SBC L02"/>
    <hyperlink ref="A46" r:id="rId3" display="SBC L03"/>
    <hyperlink ref="A52" r:id="rId4" display="SBC L04"/>
    <hyperlink ref="A58" r:id="rId5" display="SBC L05"/>
    <hyperlink ref="A64" r:id="rId6" display="SBC L06"/>
  </hyperlinks>
  <printOptions headings="false" gridLines="false" gridLinesSet="true" horizontalCentered="false" verticalCentered="false"/>
  <pageMargins left="0.3" right="0.3" top="0.922222222222222" bottom="0.922222222222222" header="0.236111111111111" footer="0.236111111111111"/>
  <pageSetup paperSize="1" scale="100" fitToWidth="1" fitToHeight="8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27454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2006-04-12T12:38:36Z</dcterms:created>
  <dc:creator/>
  <dc:description/>
  <dc:language>en-US</dc:language>
  <cp:lastModifiedBy>Ian Lawson</cp:lastModifiedBy>
  <dcterms:modified xsi:type="dcterms:W3CDTF">2024-02-14T17:20:02Z</dcterms:modified>
  <cp:revision>3055</cp:revision>
  <dc:subject/>
  <dc:title/>
</cp:coreProperties>
</file>