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Re'!$1:$12</definedName>
    <definedName function="false" hidden="false" name="Excel_BuiltIn_Print_Titles_1" vbProcedure="false">'Collected Ge Detector Sample Re'!$12:$12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<sst xmlns="http://schemas.openxmlformats.org/spreadsheetml/2006/main" count="435" uniqueCount="156">
  <si>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</si>
  <si>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</si>
  <si>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</si>
  <si>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</si>
  <si>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234Th: 63.29 and 92.59 keV 
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</si>
  <si>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</si>
  <si>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</si>
  <si>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</si>
  <si>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</si>
  <si>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</si>
  <si>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</si>
  <si>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277.371, 583.19, 860.557 and 2614.53 keV, </t>
  </si>
  <si>
    <t xml:space="preserve">228Ac: 209.253, 338.320, 463,004, 911.21, 964.766 and 968.971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</si>
  <si>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</si>
  <si>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</si>
  <si>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</si>
  <si>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</si>
  <si>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</si>
  <si>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</si>
  <si>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Background runs for the Lively Detector</t>
  </si>
  <si>
    <t xml:space="preserve">If a measurement in the signal region is below the sideband regions then the 90% confidence limit is calculated.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</si>
  <si>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</si>
  <si>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</si>
  <si>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</si>
  <si>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</si>
  <si>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</si>
  <si>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</si>
  <si>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Background 1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</si>
  <si>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</si>
  <si>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</si>
  <si>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</si>
  <si>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</si>
  <si>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</si>
  <si>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</si>
  <si>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</si>
  <si>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</si>
  <si>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</si>
  <si>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Completely Empty Detector</t>
  </si>
  <si>
    <t xml:space="preserve">(mBq)</t>
  </si>
  <si>
    <t xml:space="preserve">+-</t>
  </si>
  <si>
    <t xml:space="preserve">210Pb:</t>
  </si>
  <si>
    <t xml:space="preserve">7Be:</t>
  </si>
  <si>
    <t xml:space="preserve">54Mn</t>
  </si>
  <si>
    <t xml:space="preserve">228Ac:</t>
  </si>
  <si>
    <t xml:space="preserve">210Po:</t>
  </si>
  <si>
    <t xml:space="preserve">&lt;0.26</t>
  </si>
  <si>
    <t xml:space="preserve">&lt;2629.00</t>
  </si>
  <si>
    <t xml:space="preserve">Background 2</t>
  </si>
  <si>
    <t xml:space="preserve">200324
200430</t>
  </si>
  <si>
    <t xml:space="preserve">&lt;0.043</t>
  </si>
  <si>
    <t xml:space="preserve">&lt;4463.00</t>
  </si>
  <si>
    <t xml:space="preserve">Combined Background</t>
  </si>
  <si>
    <t xml:space="preserve">Combined Backgrounds of runs CW1</t>
  </si>
  <si>
    <t xml:space="preserve">Completed Sample Measurements for  the Lively Detector</t>
  </si>
  <si>
    <t xml:space="preserve">NEWS-G Measurements:</t>
  </si>
  <si>
    <t xml:space="preserve">NEWS-G L01</t>
  </si>
  <si>
    <t xml:space="preserve">Sample made by P.G.</t>
  </si>
  <si>
    <t xml:space="preserve">104.2 g</t>
  </si>
  <si>
    <t xml:space="preserve">210623
210627
21062701
210630</t>
  </si>
  <si>
    <t xml:space="preserve">Wash Solution from Naked 22Na Source</t>
  </si>
  <si>
    <t xml:space="preserve">22Na Source is soaked in Cleaning Solution</t>
  </si>
  <si>
    <t xml:space="preserve">(mBq/kg)</t>
  </si>
  <si>
    <t xml:space="preserve">&lt;1.67</t>
  </si>
  <si>
    <t xml:space="preserve">&lt;121.80</t>
  </si>
  <si>
    <t xml:space="preserve">&lt;1.66</t>
  </si>
  <si>
    <t xml:space="preserve">&lt;5.83</t>
  </si>
  <si>
    <t xml:space="preserve">Cleaning Solution: Radiacwash + Water + 2% Nitric Acid</t>
  </si>
  <si>
    <t xml:space="preserve">(ppm / ppb / ppt)</t>
  </si>
  <si>
    <t xml:space="preserve">.</t>
  </si>
  <si>
    <t xml:space="preserve">152Eu:</t>
  </si>
  <si>
    <t xml:space="preserve">&lt;1712.00</t>
  </si>
  <si>
    <t xml:space="preserve">&lt;21.89</t>
  </si>
  <si>
    <t xml:space="preserve">&lt;6.30</t>
  </si>
  <si>
    <t xml:space="preserve">&lt;5.51</t>
  </si>
  <si>
    <t xml:space="preserve">NEWS-G L02</t>
  </si>
  <si>
    <t xml:space="preserve">99.0 g</t>
  </si>
  <si>
    <t xml:space="preserve">&lt;1.16</t>
  </si>
  <si>
    <t xml:space="preserve">&lt;23.69</t>
  </si>
  <si>
    <t xml:space="preserve">&lt;1.13</t>
  </si>
  <si>
    <t xml:space="preserve">Attempt #2</t>
  </si>
  <si>
    <t xml:space="preserve">152Eu</t>
  </si>
  <si>
    <t xml:space="preserve">&lt;2243.00</t>
  </si>
  <si>
    <t xml:space="preserve">&lt;11.63</t>
  </si>
  <si>
    <t xml:space="preserve">&lt;1.99</t>
  </si>
  <si>
    <t xml:space="preserve">&lt;3.04</t>
  </si>
  <si>
    <t xml:space="preserve">NEWS-G L03</t>
  </si>
  <si>
    <t xml:space="preserve">102.3 g</t>
  </si>
  <si>
    <t xml:space="preserve">210823
210901
21090101</t>
  </si>
  <si>
    <t xml:space="preserve">Wash Solution from Inner Encapsulation of 22Na Source</t>
  </si>
  <si>
    <t xml:space="preserve">&lt;1.43</t>
  </si>
  <si>
    <t xml:space="preserve">&lt;28.24</t>
  </si>
  <si>
    <t xml:space="preserve">&lt;1.49</t>
  </si>
  <si>
    <t xml:space="preserve">&lt;0.85</t>
  </si>
  <si>
    <t xml:space="preserve">&lt;1.20</t>
  </si>
  <si>
    <t xml:space="preserve">&lt;828.60</t>
  </si>
  <si>
    <t xml:space="preserve">&lt;14.02</t>
  </si>
  <si>
    <t xml:space="preserve">&lt;1.05</t>
  </si>
  <si>
    <t xml:space="preserve">&lt;1.03</t>
  </si>
  <si>
    <t xml:space="preserve">NEWS-G L04</t>
  </si>
  <si>
    <t xml:space="preserve">Polycarbonate AR-2
Clear AR-2</t>
  </si>
  <si>
    <t xml:space="preserve">336.2 g</t>
  </si>
  <si>
    <t xml:space="preserve">Polycarbonate Sheet</t>
  </si>
  <si>
    <t xml:space="preserve">Product Name: Tuffak</t>
  </si>
  <si>
    <t xml:space="preserve">&lt;0.39</t>
  </si>
  <si>
    <t xml:space="preserve">&lt;13.25</t>
  </si>
  <si>
    <t xml:space="preserve">&lt;0.53</t>
  </si>
  <si>
    <t xml:space="preserve">&lt;1.79</t>
  </si>
  <si>
    <t xml:space="preserve">&lt;15.76</t>
  </si>
  <si>
    <t xml:space="preserve">&lt;0.77</t>
  </si>
  <si>
    <t xml:space="preserve">&lt;0.67</t>
  </si>
  <si>
    <t xml:space="preserve">Item No: 85316363</t>
  </si>
  <si>
    <t xml:space="preserve">Company: Plaskolite</t>
  </si>
  <si>
    <t xml:space="preserve">&lt;1617.00</t>
  </si>
  <si>
    <t xml:space="preserve">&lt;8.36</t>
  </si>
  <si>
    <t xml:space="preserve">&lt;0.44</t>
  </si>
  <si>
    <t xml:space="preserve">&lt;4.28</t>
  </si>
  <si>
    <t xml:space="preserve">NEWS-G L05</t>
  </si>
  <si>
    <t xml:space="preserve">89.45 g</t>
  </si>
  <si>
    <t xml:space="preserve">210917
210921</t>
  </si>
  <si>
    <t xml:space="preserve">Wash Solution from Outer Encapsulation of 22Na Source</t>
  </si>
  <si>
    <t xml:space="preserve">&lt;4.21</t>
  </si>
  <si>
    <t xml:space="preserve">&lt;46.46</t>
  </si>
  <si>
    <t xml:space="preserve">&lt;2.85</t>
  </si>
  <si>
    <t xml:space="preserve">&lt;7.18</t>
  </si>
  <si>
    <t xml:space="preserve">&lt;1567.00</t>
  </si>
  <si>
    <t xml:space="preserve">&lt;14.06</t>
  </si>
  <si>
    <t xml:space="preserve">&lt;3.28</t>
  </si>
  <si>
    <t xml:space="preserve">&lt;1.91</t>
  </si>
  <si>
    <t xml:space="preserve">NEWS-G L06</t>
  </si>
  <si>
    <t xml:space="preserve">Etching Solution: UPW, 3% H2O2, 2% H2SO4</t>
  </si>
  <si>
    <t xml:space="preserve">1026.1 g</t>
  </si>
  <si>
    <t xml:space="preserve">Copper Etching Solution</t>
  </si>
  <si>
    <t xml:space="preserve">Blank</t>
  </si>
  <si>
    <t xml:space="preserve">&lt;0.089</t>
  </si>
  <si>
    <t xml:space="preserve">&lt;15.20</t>
  </si>
  <si>
    <t xml:space="preserve">&lt;3.56</t>
  </si>
  <si>
    <t xml:space="preserve">&lt;0.33</t>
  </si>
  <si>
    <t xml:space="preserve">&lt;0.13</t>
  </si>
  <si>
    <t xml:space="preserve">&lt;520.10</t>
  </si>
  <si>
    <t xml:space="preserve">&lt;1.08</t>
  </si>
  <si>
    <t xml:space="preserve">&lt;0.22</t>
  </si>
  <si>
    <t xml:space="preserve">&lt;1.02</t>
  </si>
  <si>
    <t xml:space="preserve">NEWS-G L07</t>
  </si>
  <si>
    <t xml:space="preserve">974.2 g</t>
  </si>
  <si>
    <t xml:space="preserve">240209
240210
24021001</t>
  </si>
  <si>
    <t xml:space="preserve">Used on January 16, 2024</t>
  </si>
  <si>
    <t xml:space="preserve">&lt;8.39</t>
  </si>
  <si>
    <t xml:space="preserve">&lt;0.51</t>
  </si>
  <si>
    <t xml:space="preserve">&lt;5.41</t>
  </si>
  <si>
    <t xml:space="preserve">&lt;0.17</t>
  </si>
  <si>
    <t xml:space="preserve">&lt;0.20</t>
  </si>
  <si>
    <t xml:space="preserve">Used</t>
  </si>
  <si>
    <t xml:space="preserve">&lt;0.27</t>
  </si>
  <si>
    <t xml:space="preserve">In Progress Sample Measurements for  the Lively Detector</t>
  </si>
  <si>
    <t xml:space="preserve">Runs in Progress:</t>
  </si>
  <si>
    <t xml:space="preserve">Next Sample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</si>
</sst>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 d&quot;, &quot;yyyy"/>
    <numFmt numFmtId="166" formatCode="0.000"/>
    <numFmt numFmtId="167" formatCode="0.0000"/>
    <numFmt numFmtId="168" formatCode="0.0"/>
    <numFmt numFmtId="169" formatCode="0.00"/>
    <numFmt numFmtId="170" formatCode="0"/>
    <numFmt numFmtId="171" formatCode="0.00%"/>
  </numFmts>
  <fonts count="23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CC0000"/>
      <name val="Bitstream Vera Sans"/>
      <family val="2"/>
      <charset val="1"/>
    </font>
    <font>
      <b val="true"/>
      <sz val="10"/>
      <color rgb="FFFFFFFF"/>
      <name val="Bitstream Vera Sans"/>
      <family val="2"/>
      <charset val="1"/>
    </font>
    <font>
      <i val="true"/>
      <sz val="10"/>
      <color rgb="FF808080"/>
      <name val="Bitstream Vera Sans"/>
      <family val="2"/>
      <charset val="1"/>
    </font>
    <font>
      <sz val="10"/>
      <color rgb="FF006600"/>
      <name val="Bitstream Vera Sans"/>
      <family val="2"/>
      <charset val="1"/>
    </font>
    <font>
      <sz val="18"/>
      <color rgb="FF000000"/>
      <name val="Bitstream Vera Sans"/>
      <family val="2"/>
      <charset val="1"/>
    </font>
    <font>
      <sz val="12"/>
      <color rgb="FF000000"/>
      <name val="Bitstream Vera Sans"/>
      <family val="2"/>
      <charset val="1"/>
    </font>
    <font>
      <b val="true"/>
      <sz val="24"/>
      <color rgb="FF000000"/>
      <name val="Bitstream Vera Sans"/>
      <family val="2"/>
      <charset val="1"/>
    </font>
    <font>
      <sz val="10"/>
      <color rgb="FF996600"/>
      <name val="Bitstream Vera Sans"/>
      <family val="2"/>
      <charset val="1"/>
    </font>
    <font>
      <sz val="10"/>
      <color rgb="FF333333"/>
      <name val="Bitstream Vera Sans"/>
      <family val="2"/>
      <charset val="1"/>
    </font>
    <font>
      <sz val="8"/>
      <name val="Bitstream Vera Serif"/>
      <family val="1"/>
      <charset val="1"/>
    </font>
    <font>
      <b val="true"/>
      <sz val="10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sz val="1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0000FF"/>
      <name val="Bitstream Vera Serif"/>
      <family val="1"/>
      <charset val="1"/>
    </font>
    <font>
      <b val="true"/>
      <sz val="8"/>
      <name val="Bitstream Vera Serif"/>
      <family val="1"/>
      <charset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00FFFF"/>
        <bgColor rgb="FF00FFFF"/>
      </patternFill>
    </fill>
    <fill>
      <patternFill patternType="solid">
        <fgColor rgb="FFFF6D6D"/>
        <bgColor rgb="FFFF66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11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5" fillId="11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5" fillId="1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0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2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5" fillId="12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3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3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3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3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3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3" borderId="5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0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3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1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4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0" fontId="15" fillId="9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1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1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1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15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5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5" fillId="1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5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0" fontId="15" fillId="13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1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1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1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1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8" fillId="9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1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5" fillId="14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15" fillId="14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15" fillId="14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6D6D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B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coax/NEWSG/L01/L01.html" TargetMode="External"/><Relationship Id="rId2" Type="http://schemas.openxmlformats.org/officeDocument/2006/relationships/hyperlink" Target="https://www.snolab.ca/users/services/gamma-assay/coax/NEWSG/L02/L02.html" TargetMode="External"/><Relationship Id="rId3" Type="http://schemas.openxmlformats.org/officeDocument/2006/relationships/hyperlink" Target="https://www.snolab.ca/users/services/gamma-assay/coax/NEWSG/L03/L03.html" TargetMode="External"/><Relationship Id="rId4" Type="http://schemas.openxmlformats.org/officeDocument/2006/relationships/hyperlink" Target="https://www.snolab.ca/users/services/gamma-assay/coax/NEWSG/L04/L04.html" TargetMode="External"/><Relationship Id="rId5" Type="http://schemas.openxmlformats.org/officeDocument/2006/relationships/hyperlink" Target="https://www.snolab.ca/users/services/gamma-assay/coax/NEWSG/L05/L05.html" TargetMode="External"/><Relationship Id="rId6" Type="http://schemas.openxmlformats.org/officeDocument/2006/relationships/hyperlink" Target="https://www.snolab.ca/users/services/gamma-assay/coax/NEWSG/L06/L06.html" TargetMode="External"/><Relationship Id="rId7" Type="http://schemas.openxmlformats.org/officeDocument/2006/relationships/hyperlink" Target="https://www.snolab.ca/users/services/gamma-assay/coax/NEWSG/L07/L07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W84"/>
  <sheetViews>
    <sheetView showFormulas="false" showGridLines="true" showRowColHeaders="true" showZeros="true" rightToLeft="false" tabSelected="true" showOutlineSymbols="true" defaultGridColor="true" view="normal" topLeftCell="A73" colorId="64" zoomScale="85" zoomScaleNormal="85" zoomScalePageLayoutView="100" workbookViewId="0">
      <selection pane="topLeft" activeCell="B79" activeCellId="0" sqref="B79"/>
    </sheetView>
  </sheetViews>
  <sheetFormatPr defaultColWidth="9.4765625" defaultRowHeight="12.8" zeroHeight="false" outlineLevelRow="0" outlineLevelCol="0"/>
  <cols>
    <col collapsed="false" customWidth="true" hidden="false" outlineLevel="0" max="1" min="1" style="1" width="13.46"/>
    <col collapsed="false" customWidth="true" hidden="false" outlineLevel="0" max="2" min="2" style="1" width="13.97"/>
    <col collapsed="false" customWidth="true" hidden="false" outlineLevel="0" max="3" min="3" style="1" width="7.47"/>
    <col collapsed="false" customWidth="true" hidden="false" outlineLevel="0" max="4" min="4" style="1" width="8.46"/>
    <col collapsed="false" customWidth="true" hidden="false" outlineLevel="0" max="5" min="5" style="1" width="10.46"/>
    <col collapsed="false" customWidth="true" hidden="false" outlineLevel="0" max="6" min="6" style="2" width="10.46"/>
    <col collapsed="false" customWidth="true" hidden="false" outlineLevel="0" max="7" min="7" style="1" width="10.46"/>
    <col collapsed="false" customWidth="false" hidden="false" outlineLevel="0" max="8" min="8" style="1" width="9.47"/>
    <col collapsed="false" customWidth="true" hidden="false" outlineLevel="0" max="9" min="9" style="1" width="8.46"/>
    <col collapsed="false" customWidth="true" hidden="false" outlineLevel="0" max="10" min="10" style="1" width="7.47"/>
    <col collapsed="false" customWidth="false" hidden="false" outlineLevel="0" max="12" min="11" style="1" width="9.47"/>
    <col collapsed="false" customWidth="true" hidden="false" outlineLevel="0" max="13" min="13" style="1" width="8.46"/>
    <col collapsed="false" customWidth="false" hidden="false" outlineLevel="0" max="14" min="14" style="1" width="9.47"/>
    <col collapsed="false" customWidth="true" hidden="false" outlineLevel="0" max="15" min="15" style="1" width="5.47"/>
    <col collapsed="false" customWidth="true" hidden="false" outlineLevel="0" max="16" min="16" style="1" width="8.46"/>
    <col collapsed="false" customWidth="false" hidden="false" outlineLevel="0" max="17" min="17" style="1" width="9.47"/>
    <col collapsed="false" customWidth="true" hidden="false" outlineLevel="0" max="18" min="18" style="1" width="6.46"/>
    <col collapsed="false" customWidth="true" hidden="false" outlineLevel="0" max="19" min="19" style="1" width="8.46"/>
    <col collapsed="false" customWidth="true" hidden="false" outlineLevel="0" max="20" min="20" style="1" width="10.46"/>
    <col collapsed="false" customWidth="true" hidden="false" outlineLevel="0" max="21" min="21" style="1" width="5.47"/>
    <col collapsed="false" customWidth="false" hidden="false" outlineLevel="0" max="23" min="22" style="1" width="9.47"/>
    <col collapsed="false" customWidth="true" hidden="false" outlineLevel="0" max="24" min="24" style="1" width="5.47"/>
    <col collapsed="false" customWidth="true" hidden="false" outlineLevel="0" max="25" min="25" style="1" width="8.46"/>
    <col collapsed="false" customWidth="false" hidden="false" outlineLevel="0" max="26" min="26" style="1" width="9.47"/>
    <col collapsed="false" customWidth="true" hidden="false" outlineLevel="0" max="27" min="27" style="1" width="5.47"/>
    <col collapsed="false" customWidth="true" hidden="false" outlineLevel="0" max="28" min="28" style="1" width="8.46"/>
    <col collapsed="false" customWidth="true" hidden="false" outlineLevel="0" max="29" min="29" style="1" width="6.46"/>
    <col collapsed="false" customWidth="true" hidden="false" outlineLevel="0" max="30" min="30" style="1" width="3.46"/>
    <col collapsed="false" customWidth="true" hidden="false" outlineLevel="0" max="31" min="31" style="1" width="6.46"/>
    <col collapsed="false" customWidth="false" hidden="false" outlineLevel="0" max="257" min="32" style="3" width="9.47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2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2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2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12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12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12.8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12.8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12.8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12.8" hidden="false" customHeight="true" outlineLevel="0" collapsed="false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customFormat="false" ht="12.8" hidden="false" customHeight="true" outlineLevel="0" collapsed="false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customFormat="false" ht="12.8" hidden="false" customHeight="true" outlineLevel="0" collapsed="false">
      <c r="A12" s="14" t="s">
        <v>21</v>
      </c>
      <c r="B12" s="14" t="s">
        <v>22</v>
      </c>
      <c r="C12" s="14" t="s">
        <v>23</v>
      </c>
      <c r="D12" s="14" t="s">
        <v>24</v>
      </c>
      <c r="E12" s="14" t="s">
        <v>25</v>
      </c>
      <c r="F12" s="15" t="s">
        <v>26</v>
      </c>
      <c r="G12" s="14"/>
      <c r="H12" s="16"/>
      <c r="I12" s="17"/>
      <c r="J12" s="18"/>
      <c r="K12" s="16"/>
      <c r="L12" s="17"/>
      <c r="M12" s="18"/>
      <c r="N12" s="16"/>
      <c r="O12" s="17"/>
      <c r="P12" s="18"/>
      <c r="Q12" s="16"/>
      <c r="R12" s="17"/>
      <c r="S12" s="18"/>
      <c r="T12" s="19"/>
      <c r="U12" s="17"/>
      <c r="V12" s="18"/>
      <c r="W12" s="16"/>
      <c r="X12" s="17"/>
      <c r="Y12" s="18"/>
      <c r="Z12" s="16"/>
      <c r="AA12" s="17"/>
      <c r="AB12" s="18"/>
      <c r="AC12" s="14"/>
      <c r="AD12" s="14"/>
      <c r="AE12" s="14"/>
    </row>
    <row r="13" customFormat="false" ht="37.2" hidden="false" customHeight="true" outlineLevel="0" collapsed="false">
      <c r="A13" s="20" t="s">
        <v>27</v>
      </c>
      <c r="B13" s="20"/>
      <c r="C13" s="20"/>
      <c r="D13" s="21" t="n">
        <v>171.327</v>
      </c>
      <c r="E13" s="21"/>
      <c r="F13" s="22" t="n">
        <v>43553</v>
      </c>
      <c r="G13" s="23" t="s">
        <v>28</v>
      </c>
      <c r="H13" s="24"/>
      <c r="I13" s="25" t="s">
        <v>29</v>
      </c>
      <c r="J13" s="26"/>
      <c r="K13" s="24"/>
      <c r="L13" s="25" t="s">
        <v>30</v>
      </c>
      <c r="M13" s="26"/>
      <c r="N13" s="24"/>
      <c r="O13" s="25" t="s">
        <v>31</v>
      </c>
      <c r="P13" s="26"/>
      <c r="Q13" s="24"/>
      <c r="R13" s="25" t="s">
        <v>32</v>
      </c>
      <c r="S13" s="26"/>
      <c r="T13" s="27"/>
      <c r="U13" s="25" t="s">
        <v>33</v>
      </c>
      <c r="V13" s="26"/>
      <c r="W13" s="24"/>
      <c r="X13" s="25" t="s">
        <v>34</v>
      </c>
      <c r="Y13" s="26"/>
      <c r="Z13" s="28"/>
      <c r="AA13" s="29" t="s">
        <v>35</v>
      </c>
      <c r="AB13" s="30"/>
      <c r="AC13" s="31" t="s">
        <v>36</v>
      </c>
      <c r="AD13" s="31"/>
      <c r="AE13" s="31"/>
    </row>
    <row r="14" customFormat="false" ht="37.2" hidden="false" customHeight="true" outlineLevel="0" collapsed="false">
      <c r="A14" s="32" t="s">
        <v>37</v>
      </c>
      <c r="B14" s="32"/>
      <c r="C14" s="33"/>
      <c r="D14" s="34"/>
      <c r="E14" s="34"/>
      <c r="F14" s="35" t="n">
        <v>43850</v>
      </c>
      <c r="G14" s="23" t="s">
        <v>38</v>
      </c>
      <c r="H14" s="36" t="n">
        <v>1.201</v>
      </c>
      <c r="I14" s="37" t="s">
        <v>39</v>
      </c>
      <c r="J14" s="38" t="n">
        <v>0.05343</v>
      </c>
      <c r="K14" s="39" t="n">
        <v>2.575</v>
      </c>
      <c r="L14" s="40" t="s">
        <v>39</v>
      </c>
      <c r="M14" s="41" t="n">
        <v>0.4039</v>
      </c>
      <c r="N14" s="36" t="n">
        <v>0.1098</v>
      </c>
      <c r="O14" s="37" t="s">
        <v>39</v>
      </c>
      <c r="P14" s="38" t="n">
        <v>0.01524</v>
      </c>
      <c r="Q14" s="36" t="n">
        <v>1.074</v>
      </c>
      <c r="R14" s="37" t="s">
        <v>39</v>
      </c>
      <c r="S14" s="38" t="n">
        <v>0.0584</v>
      </c>
      <c r="T14" s="39" t="n">
        <v>4.9686</v>
      </c>
      <c r="U14" s="40" t="s">
        <v>39</v>
      </c>
      <c r="V14" s="41" t="n">
        <v>0.4517</v>
      </c>
      <c r="W14" s="36" t="n">
        <v>0.0235</v>
      </c>
      <c r="X14" s="37" t="s">
        <v>39</v>
      </c>
      <c r="Y14" s="38" t="n">
        <v>0.0214</v>
      </c>
      <c r="Z14" s="36" t="n">
        <v>0.1177</v>
      </c>
      <c r="AA14" s="37" t="s">
        <v>39</v>
      </c>
      <c r="AB14" s="38" t="n">
        <v>0.01765</v>
      </c>
      <c r="AC14" s="42"/>
      <c r="AD14" s="42"/>
      <c r="AE14" s="42"/>
    </row>
    <row r="15" customFormat="false" ht="29.05" hidden="false" customHeight="true" outlineLevel="0" collapsed="false">
      <c r="A15" s="43"/>
      <c r="B15" s="32"/>
      <c r="C15" s="32"/>
      <c r="D15" s="32"/>
      <c r="E15" s="32"/>
      <c r="F15" s="35"/>
      <c r="G15" s="23"/>
      <c r="H15" s="44"/>
      <c r="I15" s="40"/>
      <c r="J15" s="45"/>
      <c r="K15" s="44"/>
      <c r="L15" s="40"/>
      <c r="M15" s="45"/>
      <c r="N15" s="44"/>
      <c r="O15" s="40"/>
      <c r="P15" s="45"/>
      <c r="Q15" s="44"/>
      <c r="R15" s="40"/>
      <c r="S15" s="45"/>
      <c r="T15" s="44"/>
      <c r="U15" s="40"/>
      <c r="V15" s="45"/>
      <c r="W15" s="44"/>
      <c r="X15" s="40"/>
      <c r="Y15" s="45"/>
      <c r="Z15" s="44"/>
      <c r="AA15" s="40"/>
      <c r="AB15" s="45"/>
      <c r="AC15" s="46"/>
      <c r="AD15" s="40"/>
      <c r="AE15" s="47"/>
    </row>
    <row r="16" customFormat="false" ht="29.05" hidden="false" customHeight="true" outlineLevel="0" collapsed="false">
      <c r="A16" s="32"/>
      <c r="B16" s="32"/>
      <c r="C16" s="48"/>
      <c r="D16" s="32"/>
      <c r="E16" s="32"/>
      <c r="F16" s="49"/>
      <c r="G16" s="50" t="s">
        <v>28</v>
      </c>
      <c r="H16" s="51" t="s">
        <v>40</v>
      </c>
      <c r="I16" s="51"/>
      <c r="J16" s="51"/>
      <c r="K16" s="24"/>
      <c r="L16" s="25" t="s">
        <v>41</v>
      </c>
      <c r="M16" s="26"/>
      <c r="N16" s="52"/>
      <c r="O16" s="25" t="s">
        <v>42</v>
      </c>
      <c r="P16" s="53"/>
      <c r="Q16" s="52"/>
      <c r="R16" s="25" t="s">
        <v>43</v>
      </c>
      <c r="S16" s="53"/>
      <c r="T16" s="27"/>
      <c r="U16" s="25" t="s">
        <v>44</v>
      </c>
      <c r="V16" s="54"/>
      <c r="W16" s="27"/>
      <c r="X16" s="25"/>
      <c r="Y16" s="54"/>
      <c r="Z16" s="27"/>
      <c r="AA16" s="25"/>
      <c r="AB16" s="54"/>
      <c r="AC16" s="24"/>
      <c r="AD16" s="25"/>
      <c r="AE16" s="26"/>
    </row>
    <row r="17" customFormat="false" ht="29.05" hidden="false" customHeight="true" outlineLevel="0" collapsed="false">
      <c r="A17" s="32"/>
      <c r="B17" s="32"/>
      <c r="C17" s="48"/>
      <c r="D17" s="32"/>
      <c r="E17" s="32"/>
      <c r="F17" s="49"/>
      <c r="G17" s="23" t="s">
        <v>38</v>
      </c>
      <c r="H17" s="39" t="n">
        <v>289.25</v>
      </c>
      <c r="I17" s="40" t="s">
        <v>39</v>
      </c>
      <c r="J17" s="41" t="n">
        <v>31.53</v>
      </c>
      <c r="K17" s="36" t="s">
        <v>45</v>
      </c>
      <c r="L17" s="37"/>
      <c r="M17" s="55"/>
      <c r="N17" s="36" t="n">
        <v>0.0235</v>
      </c>
      <c r="O17" s="40" t="s">
        <v>39</v>
      </c>
      <c r="P17" s="38" t="n">
        <v>0.021</v>
      </c>
      <c r="Q17" s="36" t="n">
        <v>1.305</v>
      </c>
      <c r="R17" s="37" t="s">
        <v>39</v>
      </c>
      <c r="S17" s="38" t="n">
        <v>0.09911</v>
      </c>
      <c r="T17" s="39" t="s">
        <v>46</v>
      </c>
      <c r="U17" s="56"/>
      <c r="V17" s="41"/>
      <c r="W17" s="44"/>
      <c r="X17" s="40"/>
      <c r="Y17" s="45"/>
      <c r="Z17" s="44"/>
      <c r="AA17" s="40"/>
      <c r="AB17" s="45"/>
      <c r="AC17" s="46"/>
      <c r="AD17" s="40"/>
      <c r="AE17" s="47"/>
    </row>
    <row r="18" customFormat="false" ht="29.05" hidden="false" customHeight="true" outlineLevel="0" collapsed="false">
      <c r="A18" s="57"/>
      <c r="B18" s="57"/>
      <c r="C18" s="58"/>
      <c r="D18" s="57"/>
      <c r="E18" s="57"/>
      <c r="F18" s="59"/>
      <c r="G18" s="23"/>
      <c r="H18" s="60"/>
      <c r="I18" s="40"/>
      <c r="J18" s="61"/>
      <c r="K18" s="60"/>
      <c r="L18" s="56"/>
      <c r="M18" s="61"/>
      <c r="N18" s="36"/>
      <c r="O18" s="40"/>
      <c r="P18" s="38"/>
      <c r="Q18" s="39"/>
      <c r="R18" s="56"/>
      <c r="S18" s="41"/>
      <c r="T18" s="39"/>
      <c r="U18" s="56"/>
      <c r="V18" s="41"/>
      <c r="W18" s="44"/>
      <c r="X18" s="40"/>
      <c r="Y18" s="45"/>
      <c r="Z18" s="44"/>
      <c r="AA18" s="40"/>
      <c r="AB18" s="45"/>
      <c r="AC18" s="46"/>
      <c r="AD18" s="40"/>
      <c r="AE18" s="47"/>
    </row>
    <row r="19" customFormat="false" ht="21.05" hidden="false" customHeight="true" outlineLevel="0" collapsed="false">
      <c r="A19" s="62" t="s">
        <v>47</v>
      </c>
      <c r="B19" s="62"/>
      <c r="C19" s="62"/>
      <c r="D19" s="63" t="n">
        <v>55.461</v>
      </c>
      <c r="E19" s="64" t="s">
        <v>48</v>
      </c>
      <c r="F19" s="65" t="n">
        <v>43914</v>
      </c>
      <c r="G19" s="66" t="s">
        <v>28</v>
      </c>
      <c r="H19" s="24"/>
      <c r="I19" s="25" t="s">
        <v>29</v>
      </c>
      <c r="J19" s="26"/>
      <c r="K19" s="24"/>
      <c r="L19" s="25" t="s">
        <v>30</v>
      </c>
      <c r="M19" s="26"/>
      <c r="N19" s="24"/>
      <c r="O19" s="25" t="s">
        <v>31</v>
      </c>
      <c r="P19" s="26"/>
      <c r="Q19" s="24"/>
      <c r="R19" s="25" t="s">
        <v>32</v>
      </c>
      <c r="S19" s="26"/>
      <c r="T19" s="27"/>
      <c r="U19" s="25" t="s">
        <v>33</v>
      </c>
      <c r="V19" s="26"/>
      <c r="W19" s="24"/>
      <c r="X19" s="25" t="s">
        <v>34</v>
      </c>
      <c r="Y19" s="26"/>
      <c r="Z19" s="28"/>
      <c r="AA19" s="29" t="s">
        <v>35</v>
      </c>
      <c r="AB19" s="30"/>
      <c r="AC19" s="31" t="s">
        <v>36</v>
      </c>
      <c r="AD19" s="31"/>
      <c r="AE19" s="31"/>
    </row>
    <row r="20" customFormat="false" ht="28.15" hidden="false" customHeight="true" outlineLevel="0" collapsed="false">
      <c r="A20" s="67" t="s">
        <v>37</v>
      </c>
      <c r="B20" s="67"/>
      <c r="C20" s="68"/>
      <c r="D20" s="69"/>
      <c r="E20" s="69"/>
      <c r="F20" s="70" t="n">
        <v>43970</v>
      </c>
      <c r="G20" s="66" t="s">
        <v>38</v>
      </c>
      <c r="H20" s="71" t="n">
        <v>1.243</v>
      </c>
      <c r="I20" s="72" t="s">
        <v>39</v>
      </c>
      <c r="J20" s="73" t="n">
        <v>0.083</v>
      </c>
      <c r="K20" s="74" t="n">
        <v>3.017</v>
      </c>
      <c r="L20" s="75" t="s">
        <v>39</v>
      </c>
      <c r="M20" s="76" t="n">
        <v>0.8641</v>
      </c>
      <c r="N20" s="71" t="n">
        <v>0.161</v>
      </c>
      <c r="O20" s="72" t="s">
        <v>39</v>
      </c>
      <c r="P20" s="73" t="n">
        <v>0.0288</v>
      </c>
      <c r="Q20" s="74" t="n">
        <v>1.381</v>
      </c>
      <c r="R20" s="77" t="s">
        <v>39</v>
      </c>
      <c r="S20" s="76" t="n">
        <v>0.09954</v>
      </c>
      <c r="T20" s="74" t="n">
        <v>8.3492</v>
      </c>
      <c r="U20" s="75" t="s">
        <v>39</v>
      </c>
      <c r="V20" s="76" t="n">
        <v>0.944</v>
      </c>
      <c r="W20" s="71" t="s">
        <v>49</v>
      </c>
      <c r="X20" s="72"/>
      <c r="Y20" s="73"/>
      <c r="Z20" s="71" t="n">
        <v>0.111</v>
      </c>
      <c r="AA20" s="72" t="s">
        <v>39</v>
      </c>
      <c r="AB20" s="73" t="n">
        <v>0.03093</v>
      </c>
      <c r="AC20" s="78"/>
      <c r="AD20" s="78"/>
      <c r="AE20" s="78"/>
    </row>
    <row r="21" customFormat="false" ht="27.35" hidden="false" customHeight="true" outlineLevel="0" collapsed="false">
      <c r="A21" s="79"/>
      <c r="B21" s="67"/>
      <c r="C21" s="67"/>
      <c r="D21" s="67"/>
      <c r="E21" s="67"/>
      <c r="F21" s="70"/>
      <c r="G21" s="66"/>
      <c r="H21" s="80"/>
      <c r="I21" s="75"/>
      <c r="J21" s="81"/>
      <c r="K21" s="80"/>
      <c r="L21" s="75"/>
      <c r="M21" s="81"/>
      <c r="N21" s="80"/>
      <c r="O21" s="75"/>
      <c r="P21" s="81"/>
      <c r="Q21" s="80"/>
      <c r="R21" s="75"/>
      <c r="S21" s="81"/>
      <c r="T21" s="80"/>
      <c r="U21" s="75"/>
      <c r="V21" s="81"/>
      <c r="W21" s="80"/>
      <c r="X21" s="75"/>
      <c r="Y21" s="81"/>
      <c r="Z21" s="80"/>
      <c r="AA21" s="75"/>
      <c r="AB21" s="81"/>
      <c r="AC21" s="82"/>
      <c r="AD21" s="75"/>
      <c r="AE21" s="83"/>
    </row>
    <row r="22" customFormat="false" ht="28.15" hidden="false" customHeight="true" outlineLevel="0" collapsed="false">
      <c r="A22" s="67"/>
      <c r="B22" s="67"/>
      <c r="C22" s="84"/>
      <c r="D22" s="67"/>
      <c r="E22" s="67"/>
      <c r="F22" s="85"/>
      <c r="G22" s="86" t="s">
        <v>28</v>
      </c>
      <c r="H22" s="51" t="s">
        <v>40</v>
      </c>
      <c r="I22" s="51"/>
      <c r="J22" s="51"/>
      <c r="K22" s="24"/>
      <c r="L22" s="25" t="s">
        <v>41</v>
      </c>
      <c r="M22" s="26"/>
      <c r="N22" s="52"/>
      <c r="O22" s="25" t="s">
        <v>42</v>
      </c>
      <c r="P22" s="53"/>
      <c r="Q22" s="52"/>
      <c r="R22" s="25" t="s">
        <v>43</v>
      </c>
      <c r="S22" s="53"/>
      <c r="T22" s="27"/>
      <c r="U22" s="25" t="s">
        <v>44</v>
      </c>
      <c r="V22" s="54"/>
      <c r="W22" s="27"/>
      <c r="X22" s="25"/>
      <c r="Y22" s="54"/>
      <c r="Z22" s="27"/>
      <c r="AA22" s="25"/>
      <c r="AB22" s="54"/>
      <c r="AC22" s="24"/>
      <c r="AD22" s="25"/>
      <c r="AE22" s="26"/>
    </row>
    <row r="23" customFormat="false" ht="29" hidden="false" customHeight="true" outlineLevel="0" collapsed="false">
      <c r="A23" s="67"/>
      <c r="B23" s="67"/>
      <c r="C23" s="84"/>
      <c r="D23" s="67"/>
      <c r="E23" s="67"/>
      <c r="F23" s="85"/>
      <c r="G23" s="66" t="s">
        <v>38</v>
      </c>
      <c r="H23" s="74" t="n">
        <v>554.52</v>
      </c>
      <c r="I23" s="75" t="s">
        <v>39</v>
      </c>
      <c r="J23" s="76" t="n">
        <v>80.36</v>
      </c>
      <c r="K23" s="74" t="n">
        <v>0.7436</v>
      </c>
      <c r="L23" s="77" t="s">
        <v>39</v>
      </c>
      <c r="M23" s="87" t="n">
        <v>0.2956</v>
      </c>
      <c r="N23" s="71" t="n">
        <v>0.019786</v>
      </c>
      <c r="O23" s="75" t="s">
        <v>39</v>
      </c>
      <c r="P23" s="73" t="n">
        <v>0.03464</v>
      </c>
      <c r="Q23" s="74" t="n">
        <v>2.215</v>
      </c>
      <c r="R23" s="77" t="s">
        <v>39</v>
      </c>
      <c r="S23" s="76" t="n">
        <v>0.1785</v>
      </c>
      <c r="T23" s="74" t="s">
        <v>50</v>
      </c>
      <c r="U23" s="77"/>
      <c r="V23" s="76"/>
      <c r="W23" s="80"/>
      <c r="X23" s="75"/>
      <c r="Y23" s="81"/>
      <c r="Z23" s="80"/>
      <c r="AA23" s="75"/>
      <c r="AB23" s="81"/>
      <c r="AC23" s="82"/>
      <c r="AD23" s="75"/>
      <c r="AE23" s="83"/>
    </row>
    <row r="24" customFormat="false" ht="29.85" hidden="false" customHeight="true" outlineLevel="0" collapsed="false">
      <c r="A24" s="88"/>
      <c r="B24" s="88"/>
      <c r="C24" s="89"/>
      <c r="D24" s="88"/>
      <c r="E24" s="88"/>
      <c r="F24" s="90"/>
      <c r="G24" s="66"/>
      <c r="H24" s="91"/>
      <c r="I24" s="75"/>
      <c r="J24" s="92"/>
      <c r="K24" s="91"/>
      <c r="L24" s="77"/>
      <c r="M24" s="92"/>
      <c r="N24" s="71"/>
      <c r="O24" s="75"/>
      <c r="P24" s="73"/>
      <c r="Q24" s="74"/>
      <c r="R24" s="77"/>
      <c r="S24" s="76"/>
      <c r="T24" s="74"/>
      <c r="U24" s="77"/>
      <c r="V24" s="76"/>
      <c r="W24" s="80"/>
      <c r="X24" s="75"/>
      <c r="Y24" s="81"/>
      <c r="Z24" s="80"/>
      <c r="AA24" s="75"/>
      <c r="AB24" s="81"/>
      <c r="AC24" s="82"/>
      <c r="AD24" s="75"/>
      <c r="AE24" s="83"/>
    </row>
    <row r="25" customFormat="false" ht="42.4" hidden="false" customHeight="true" outlineLevel="0" collapsed="false">
      <c r="A25" s="20" t="s">
        <v>51</v>
      </c>
      <c r="B25" s="20" t="s">
        <v>52</v>
      </c>
      <c r="C25" s="48"/>
      <c r="D25" s="21" t="n">
        <f aca="false">D13</f>
        <v>171.327</v>
      </c>
      <c r="E25" s="21"/>
      <c r="F25" s="22"/>
      <c r="G25" s="23" t="s">
        <v>28</v>
      </c>
      <c r="H25" s="24"/>
      <c r="I25" s="25" t="s">
        <v>29</v>
      </c>
      <c r="J25" s="26"/>
      <c r="K25" s="24"/>
      <c r="L25" s="25" t="s">
        <v>30</v>
      </c>
      <c r="M25" s="26"/>
      <c r="N25" s="24"/>
      <c r="O25" s="25" t="s">
        <v>31</v>
      </c>
      <c r="P25" s="26"/>
      <c r="Q25" s="24"/>
      <c r="R25" s="25" t="s">
        <v>32</v>
      </c>
      <c r="S25" s="26"/>
      <c r="T25" s="27"/>
      <c r="U25" s="25" t="s">
        <v>33</v>
      </c>
      <c r="V25" s="26"/>
      <c r="W25" s="24"/>
      <c r="X25" s="25" t="s">
        <v>34</v>
      </c>
      <c r="Y25" s="26"/>
      <c r="Z25" s="28"/>
      <c r="AA25" s="29" t="s">
        <v>35</v>
      </c>
      <c r="AB25" s="30"/>
      <c r="AC25" s="31" t="s">
        <v>36</v>
      </c>
      <c r="AD25" s="31"/>
      <c r="AE25" s="31"/>
    </row>
    <row r="26" customFormat="false" ht="28.25" hidden="false" customHeight="true" outlineLevel="0" collapsed="false">
      <c r="A26" s="32"/>
      <c r="B26" s="32"/>
      <c r="C26" s="33"/>
      <c r="D26" s="34"/>
      <c r="E26" s="34"/>
      <c r="F26" s="35"/>
      <c r="G26" s="23" t="s">
        <v>38</v>
      </c>
      <c r="H26" s="36" t="n">
        <v>1.201</v>
      </c>
      <c r="I26" s="37" t="s">
        <v>39</v>
      </c>
      <c r="J26" s="38" t="n">
        <v>0.05343</v>
      </c>
      <c r="K26" s="39" t="n">
        <v>2.575</v>
      </c>
      <c r="L26" s="40" t="s">
        <v>39</v>
      </c>
      <c r="M26" s="41" t="n">
        <v>0.4039</v>
      </c>
      <c r="N26" s="36" t="n">
        <v>0.1098</v>
      </c>
      <c r="O26" s="37" t="s">
        <v>39</v>
      </c>
      <c r="P26" s="38" t="n">
        <v>0.01524</v>
      </c>
      <c r="Q26" s="36" t="n">
        <v>1.074</v>
      </c>
      <c r="R26" s="37" t="s">
        <v>39</v>
      </c>
      <c r="S26" s="38" t="n">
        <v>0.0584</v>
      </c>
      <c r="T26" s="39" t="n">
        <v>4.9686</v>
      </c>
      <c r="U26" s="40" t="s">
        <v>39</v>
      </c>
      <c r="V26" s="41" t="n">
        <v>0.4517</v>
      </c>
      <c r="W26" s="36" t="n">
        <v>0.0235</v>
      </c>
      <c r="X26" s="37" t="s">
        <v>39</v>
      </c>
      <c r="Y26" s="38" t="n">
        <v>0.0214</v>
      </c>
      <c r="Z26" s="36" t="n">
        <v>0.1177</v>
      </c>
      <c r="AA26" s="37" t="s">
        <v>39</v>
      </c>
      <c r="AB26" s="38" t="n">
        <v>0.01765</v>
      </c>
      <c r="AC26" s="42"/>
      <c r="AD26" s="42"/>
      <c r="AE26" s="42"/>
    </row>
    <row r="27" customFormat="false" ht="33.15" hidden="false" customHeight="true" outlineLevel="0" collapsed="false">
      <c r="A27" s="32" t="s">
        <v>37</v>
      </c>
      <c r="B27" s="32"/>
      <c r="C27" s="32"/>
      <c r="D27" s="32"/>
      <c r="E27" s="32"/>
      <c r="F27" s="35"/>
      <c r="G27" s="23"/>
      <c r="H27" s="44"/>
      <c r="I27" s="40"/>
      <c r="J27" s="45"/>
      <c r="K27" s="44"/>
      <c r="L27" s="40"/>
      <c r="M27" s="45"/>
      <c r="N27" s="44"/>
      <c r="O27" s="40"/>
      <c r="P27" s="45"/>
      <c r="Q27" s="44"/>
      <c r="R27" s="40"/>
      <c r="S27" s="45"/>
      <c r="T27" s="44"/>
      <c r="U27" s="40"/>
      <c r="V27" s="45"/>
      <c r="W27" s="44"/>
      <c r="X27" s="40"/>
      <c r="Y27" s="45"/>
      <c r="Z27" s="44"/>
      <c r="AA27" s="40"/>
      <c r="AB27" s="45"/>
      <c r="AC27" s="46"/>
      <c r="AD27" s="40"/>
      <c r="AE27" s="47"/>
    </row>
    <row r="28" customFormat="false" ht="34.3" hidden="false" customHeight="true" outlineLevel="0" collapsed="false">
      <c r="A28" s="32"/>
      <c r="B28" s="32"/>
      <c r="C28" s="48"/>
      <c r="D28" s="32"/>
      <c r="E28" s="32"/>
      <c r="F28" s="49"/>
      <c r="G28" s="50" t="s">
        <v>28</v>
      </c>
      <c r="H28" s="51" t="s">
        <v>40</v>
      </c>
      <c r="I28" s="51"/>
      <c r="J28" s="51"/>
      <c r="K28" s="24"/>
      <c r="L28" s="25" t="s">
        <v>41</v>
      </c>
      <c r="M28" s="26"/>
      <c r="N28" s="52"/>
      <c r="O28" s="25" t="s">
        <v>42</v>
      </c>
      <c r="P28" s="53"/>
      <c r="Q28" s="52"/>
      <c r="R28" s="25" t="s">
        <v>43</v>
      </c>
      <c r="S28" s="53"/>
      <c r="T28" s="27"/>
      <c r="U28" s="25" t="s">
        <v>44</v>
      </c>
      <c r="V28" s="54"/>
      <c r="W28" s="27"/>
      <c r="X28" s="25"/>
      <c r="Y28" s="54"/>
      <c r="Z28" s="27"/>
      <c r="AA28" s="25"/>
      <c r="AB28" s="54"/>
      <c r="AC28" s="24"/>
      <c r="AD28" s="25"/>
      <c r="AE28" s="26"/>
    </row>
    <row r="29" customFormat="false" ht="34.3" hidden="false" customHeight="true" outlineLevel="0" collapsed="false">
      <c r="A29" s="32"/>
      <c r="B29" s="32"/>
      <c r="C29" s="48"/>
      <c r="D29" s="32"/>
      <c r="E29" s="32"/>
      <c r="F29" s="49"/>
      <c r="G29" s="23" t="s">
        <v>38</v>
      </c>
      <c r="H29" s="39" t="n">
        <v>289.25</v>
      </c>
      <c r="I29" s="40" t="s">
        <v>39</v>
      </c>
      <c r="J29" s="41" t="n">
        <v>31.53</v>
      </c>
      <c r="K29" s="36" t="s">
        <v>45</v>
      </c>
      <c r="L29" s="37"/>
      <c r="M29" s="55"/>
      <c r="N29" s="36" t="n">
        <v>0.0235</v>
      </c>
      <c r="O29" s="40" t="s">
        <v>39</v>
      </c>
      <c r="P29" s="38" t="n">
        <v>0.021</v>
      </c>
      <c r="Q29" s="36" t="n">
        <v>1.305</v>
      </c>
      <c r="R29" s="37" t="s">
        <v>39</v>
      </c>
      <c r="S29" s="38" t="n">
        <v>0.09911</v>
      </c>
      <c r="T29" s="39" t="s">
        <v>46</v>
      </c>
      <c r="U29" s="56"/>
      <c r="V29" s="41"/>
      <c r="W29" s="44"/>
      <c r="X29" s="40"/>
      <c r="Y29" s="45"/>
      <c r="Z29" s="44"/>
      <c r="AA29" s="40"/>
      <c r="AB29" s="45"/>
      <c r="AC29" s="46"/>
      <c r="AD29" s="40"/>
      <c r="AE29" s="47"/>
    </row>
    <row r="30" customFormat="false" ht="34.3" hidden="false" customHeight="true" outlineLevel="0" collapsed="false">
      <c r="A30" s="57"/>
      <c r="B30" s="57"/>
      <c r="C30" s="58"/>
      <c r="D30" s="57"/>
      <c r="E30" s="57"/>
      <c r="F30" s="59"/>
      <c r="G30" s="23"/>
      <c r="H30" s="60"/>
      <c r="I30" s="40"/>
      <c r="J30" s="61"/>
      <c r="K30" s="60"/>
      <c r="L30" s="56"/>
      <c r="M30" s="61"/>
      <c r="N30" s="36"/>
      <c r="O30" s="40"/>
      <c r="P30" s="38"/>
      <c r="Q30" s="39"/>
      <c r="R30" s="56"/>
      <c r="S30" s="41"/>
      <c r="T30" s="39"/>
      <c r="U30" s="56"/>
      <c r="V30" s="41"/>
      <c r="W30" s="44"/>
      <c r="X30" s="40"/>
      <c r="Y30" s="45"/>
      <c r="Z30" s="44"/>
      <c r="AA30" s="40"/>
      <c r="AB30" s="45"/>
      <c r="AC30" s="46"/>
      <c r="AD30" s="40"/>
      <c r="AE30" s="47"/>
    </row>
    <row r="31" customFormat="false" ht="41.45" hidden="false" customHeight="true" outlineLevel="0" collapsed="false">
      <c r="A31" s="12" t="s">
        <v>53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customFormat="false" ht="35.95" hidden="false" customHeight="true" outlineLevel="0" collapsed="false">
      <c r="A32" s="93" t="s">
        <v>54</v>
      </c>
      <c r="B32" s="93"/>
      <c r="C32" s="94"/>
      <c r="D32" s="94"/>
      <c r="E32" s="95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6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customFormat="false" ht="38.05" hidden="false" customHeight="true" outlineLevel="0" collapsed="false">
      <c r="A33" s="14" t="s">
        <v>21</v>
      </c>
      <c r="B33" s="14"/>
      <c r="C33" s="14" t="s">
        <v>23</v>
      </c>
      <c r="D33" s="14" t="s">
        <v>24</v>
      </c>
      <c r="E33" s="14" t="s">
        <v>25</v>
      </c>
      <c r="F33" s="15" t="s">
        <v>26</v>
      </c>
      <c r="G33" s="14"/>
      <c r="H33" s="16"/>
      <c r="I33" s="17"/>
      <c r="J33" s="18"/>
      <c r="K33" s="16"/>
      <c r="L33" s="17"/>
      <c r="M33" s="18"/>
      <c r="N33" s="16"/>
      <c r="O33" s="17"/>
      <c r="P33" s="18"/>
      <c r="Q33" s="16"/>
      <c r="R33" s="17"/>
      <c r="S33" s="18"/>
      <c r="T33" s="19"/>
      <c r="U33" s="17"/>
      <c r="V33" s="18"/>
      <c r="W33" s="16"/>
      <c r="X33" s="17"/>
      <c r="Y33" s="18"/>
      <c r="Z33" s="16"/>
      <c r="AA33" s="17"/>
      <c r="AB33" s="18"/>
      <c r="AC33" s="14"/>
      <c r="AD33" s="14"/>
      <c r="AE33" s="14"/>
    </row>
    <row r="34" customFormat="false" ht="42.4" hidden="false" customHeight="true" outlineLevel="0" collapsed="false">
      <c r="A34" s="98" t="s">
        <v>55</v>
      </c>
      <c r="B34" s="20" t="s">
        <v>56</v>
      </c>
      <c r="C34" s="48" t="s">
        <v>57</v>
      </c>
      <c r="D34" s="21" t="n">
        <v>8.84</v>
      </c>
      <c r="E34" s="99" t="s">
        <v>58</v>
      </c>
      <c r="F34" s="22" t="n">
        <v>44370</v>
      </c>
      <c r="G34" s="23" t="s">
        <v>28</v>
      </c>
      <c r="H34" s="24"/>
      <c r="I34" s="25" t="s">
        <v>29</v>
      </c>
      <c r="J34" s="26"/>
      <c r="K34" s="24"/>
      <c r="L34" s="25" t="s">
        <v>30</v>
      </c>
      <c r="M34" s="26"/>
      <c r="N34" s="24"/>
      <c r="O34" s="25" t="s">
        <v>31</v>
      </c>
      <c r="P34" s="26"/>
      <c r="Q34" s="24"/>
      <c r="R34" s="25" t="s">
        <v>32</v>
      </c>
      <c r="S34" s="26"/>
      <c r="T34" s="27"/>
      <c r="U34" s="25" t="s">
        <v>33</v>
      </c>
      <c r="V34" s="26"/>
      <c r="W34" s="24"/>
      <c r="X34" s="25" t="s">
        <v>34</v>
      </c>
      <c r="Y34" s="26"/>
      <c r="Z34" s="24"/>
      <c r="AA34" s="25" t="s">
        <v>35</v>
      </c>
      <c r="AB34" s="26"/>
      <c r="AC34" s="31" t="s">
        <v>36</v>
      </c>
      <c r="AD34" s="31"/>
      <c r="AE34" s="31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customFormat="false" ht="35.4" hidden="false" customHeight="true" outlineLevel="0" collapsed="false">
      <c r="A35" s="32" t="s">
        <v>59</v>
      </c>
      <c r="B35" s="32" t="s">
        <v>60</v>
      </c>
      <c r="C35" s="33"/>
      <c r="D35" s="34"/>
      <c r="E35" s="34"/>
      <c r="F35" s="35" t="n">
        <v>44379</v>
      </c>
      <c r="G35" s="23" t="s">
        <v>61</v>
      </c>
      <c r="H35" s="39" t="s">
        <v>62</v>
      </c>
      <c r="I35" s="40"/>
      <c r="J35" s="41"/>
      <c r="K35" s="39" t="s">
        <v>63</v>
      </c>
      <c r="L35" s="40"/>
      <c r="M35" s="41"/>
      <c r="N35" s="39" t="s">
        <v>64</v>
      </c>
      <c r="O35" s="40"/>
      <c r="P35" s="41"/>
      <c r="Q35" s="39" t="n">
        <v>3.379</v>
      </c>
      <c r="R35" s="40" t="s">
        <v>39</v>
      </c>
      <c r="S35" s="41" t="n">
        <v>4.397</v>
      </c>
      <c r="T35" s="39" t="n">
        <v>90.759</v>
      </c>
      <c r="U35" s="40" t="s">
        <v>39</v>
      </c>
      <c r="V35" s="41" t="n">
        <v>29.58</v>
      </c>
      <c r="W35" s="36" t="s">
        <v>65</v>
      </c>
      <c r="X35" s="37"/>
      <c r="Y35" s="38"/>
      <c r="Z35" s="39" t="n">
        <v>104.9</v>
      </c>
      <c r="AA35" s="56" t="s">
        <v>39</v>
      </c>
      <c r="AB35" s="41" t="n">
        <v>6.456</v>
      </c>
      <c r="AC35" s="42"/>
      <c r="AD35" s="42"/>
      <c r="AE35" s="42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</row>
    <row r="36" customFormat="false" ht="38.2" hidden="false" customHeight="true" outlineLevel="0" collapsed="false">
      <c r="A36" s="32"/>
      <c r="B36" s="32" t="s">
        <v>66</v>
      </c>
      <c r="C36" s="32"/>
      <c r="D36" s="32"/>
      <c r="E36" s="32"/>
      <c r="F36" s="35"/>
      <c r="G36" s="23" t="s">
        <v>67</v>
      </c>
      <c r="H36" s="100" t="str">
        <f aca="false">"&lt;"&amp;ROUND(RIGHT(H35,LEN(H35)-1)*81/1000,2)&amp;" ppb"</f>
        <v>&lt;0.14 ppb</v>
      </c>
      <c r="I36" s="40"/>
      <c r="J36" s="101"/>
      <c r="K36" s="100" t="str">
        <f aca="false">"&lt;"&amp;ROUND(RIGHT(K35,LEN(K35)-1)*81/1000,2)&amp;" ppb"</f>
        <v>&lt;9.87 ppb</v>
      </c>
      <c r="L36" s="40"/>
      <c r="M36" s="101"/>
      <c r="N36" s="100" t="str">
        <f aca="false">"&lt;"&amp;ROUND(RIGHT(N35,LEN(N35)-1)*1760/1000,2)&amp;" ppb"</f>
        <v>&lt;2.92 ppb</v>
      </c>
      <c r="O36" s="40"/>
      <c r="P36" s="45" t="s">
        <v>68</v>
      </c>
      <c r="Q36" s="100" t="str">
        <f aca="false">ROUND(Q35*246/1000,2)&amp;" ppb"</f>
        <v>0.83 ppb</v>
      </c>
      <c r="R36" s="40" t="s">
        <v>39</v>
      </c>
      <c r="S36" s="101" t="str">
        <f aca="false">ROUND(S35*246/1000,2)&amp;" ppb"</f>
        <v>1.08 ppb</v>
      </c>
      <c r="T36" s="100" t="str">
        <f aca="false">ROUND(T35*32300/1000,2)&amp;" ppb"</f>
        <v>2931.52 ppb</v>
      </c>
      <c r="U36" s="40" t="s">
        <v>39</v>
      </c>
      <c r="V36" s="101" t="str">
        <f aca="false">ROUND(V35*32300/1000,2)&amp;" ppb"</f>
        <v>955.43 ppb</v>
      </c>
      <c r="W36" s="44"/>
      <c r="X36" s="40"/>
      <c r="Y36" s="45"/>
      <c r="Z36" s="44"/>
      <c r="AA36" s="40"/>
      <c r="AB36" s="45"/>
      <c r="AC36" s="46"/>
      <c r="AD36" s="40"/>
      <c r="AE36" s="4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</row>
    <row r="37" customFormat="false" ht="34.3" hidden="false" customHeight="true" outlineLevel="0" collapsed="false">
      <c r="A37" s="32"/>
      <c r="B37" s="32"/>
      <c r="C37" s="48"/>
      <c r="D37" s="32"/>
      <c r="E37" s="32"/>
      <c r="F37" s="35"/>
      <c r="G37" s="23" t="s">
        <v>28</v>
      </c>
      <c r="H37" s="51" t="s">
        <v>40</v>
      </c>
      <c r="I37" s="51"/>
      <c r="J37" s="51"/>
      <c r="K37" s="24"/>
      <c r="L37" s="25" t="s">
        <v>41</v>
      </c>
      <c r="M37" s="26"/>
      <c r="N37" s="52"/>
      <c r="O37" s="25" t="s">
        <v>42</v>
      </c>
      <c r="P37" s="53"/>
      <c r="Q37" s="52"/>
      <c r="R37" s="25" t="s">
        <v>43</v>
      </c>
      <c r="S37" s="53"/>
      <c r="T37" s="102" t="s">
        <v>69</v>
      </c>
      <c r="U37" s="102"/>
      <c r="V37" s="102"/>
      <c r="W37" s="27"/>
      <c r="X37" s="25"/>
      <c r="Y37" s="54"/>
      <c r="Z37" s="27"/>
      <c r="AA37" s="25"/>
      <c r="AB37" s="54"/>
      <c r="AC37" s="24"/>
      <c r="AD37" s="25"/>
      <c r="AE37" s="26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customFormat="false" ht="34.3" hidden="false" customHeight="true" outlineLevel="0" collapsed="false">
      <c r="A38" s="32"/>
      <c r="B38" s="32"/>
      <c r="C38" s="48"/>
      <c r="D38" s="32"/>
      <c r="E38" s="32"/>
      <c r="F38" s="35"/>
      <c r="G38" s="23" t="s">
        <v>61</v>
      </c>
      <c r="H38" s="103" t="s">
        <v>70</v>
      </c>
      <c r="I38" s="104"/>
      <c r="J38" s="105"/>
      <c r="K38" s="46" t="s">
        <v>71</v>
      </c>
      <c r="L38" s="40"/>
      <c r="M38" s="47"/>
      <c r="N38" s="39" t="s">
        <v>72</v>
      </c>
      <c r="O38" s="56"/>
      <c r="P38" s="41"/>
      <c r="Q38" s="36" t="s">
        <v>73</v>
      </c>
      <c r="R38" s="40"/>
      <c r="S38" s="38"/>
      <c r="T38" s="106" t="n">
        <v>1041</v>
      </c>
      <c r="U38" s="107" t="s">
        <v>39</v>
      </c>
      <c r="V38" s="108" t="n">
        <v>25.2</v>
      </c>
      <c r="W38" s="44"/>
      <c r="X38" s="40"/>
      <c r="Y38" s="45"/>
      <c r="Z38" s="44"/>
      <c r="AA38" s="40"/>
      <c r="AB38" s="45"/>
      <c r="AC38" s="46"/>
      <c r="AD38" s="40"/>
      <c r="AE38" s="4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</row>
    <row r="39" customFormat="false" ht="34.3" hidden="false" customHeight="true" outlineLevel="0" collapsed="false">
      <c r="A39" s="57"/>
      <c r="B39" s="57"/>
      <c r="C39" s="58"/>
      <c r="D39" s="57"/>
      <c r="E39" s="57"/>
      <c r="F39" s="59"/>
      <c r="G39" s="23" t="s">
        <v>67</v>
      </c>
      <c r="H39" s="100" t="str">
        <f aca="false">"&lt;"&amp;ROUND(RIGHT(H38,LEN(H38)-1)*81/1000,2)&amp;" ppb"</f>
        <v>&lt;138.67 ppb</v>
      </c>
      <c r="I39" s="40"/>
      <c r="J39" s="101"/>
      <c r="K39" s="60"/>
      <c r="L39" s="56"/>
      <c r="M39" s="61"/>
      <c r="N39" s="36"/>
      <c r="O39" s="40"/>
      <c r="P39" s="38"/>
      <c r="Q39" s="100" t="str">
        <f aca="false">"&lt;"&amp;ROUND(RIGHT(Q38,LEN(Q38)-1)*246/1000,2)&amp;" ppb"</f>
        <v>&lt;1.36 ppb</v>
      </c>
      <c r="R39" s="40"/>
      <c r="S39" s="45"/>
      <c r="T39" s="109"/>
      <c r="U39" s="110"/>
      <c r="V39" s="111"/>
      <c r="W39" s="44"/>
      <c r="X39" s="40"/>
      <c r="Y39" s="45"/>
      <c r="Z39" s="44"/>
      <c r="AA39" s="40"/>
      <c r="AB39" s="45"/>
      <c r="AC39" s="46"/>
      <c r="AD39" s="40"/>
      <c r="AE39" s="4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</row>
    <row r="40" customFormat="false" ht="42.4" hidden="false" customHeight="true" outlineLevel="0" collapsed="false">
      <c r="A40" s="112" t="s">
        <v>74</v>
      </c>
      <c r="B40" s="62" t="s">
        <v>56</v>
      </c>
      <c r="C40" s="84" t="s">
        <v>75</v>
      </c>
      <c r="D40" s="63" t="n">
        <v>13.978</v>
      </c>
      <c r="E40" s="64" t="n">
        <v>210715</v>
      </c>
      <c r="F40" s="65" t="n">
        <v>44392</v>
      </c>
      <c r="G40" s="66" t="s">
        <v>28</v>
      </c>
      <c r="H40" s="24"/>
      <c r="I40" s="25" t="s">
        <v>29</v>
      </c>
      <c r="J40" s="26"/>
      <c r="K40" s="24"/>
      <c r="L40" s="25" t="s">
        <v>30</v>
      </c>
      <c r="M40" s="26"/>
      <c r="N40" s="24"/>
      <c r="O40" s="25" t="s">
        <v>31</v>
      </c>
      <c r="P40" s="26"/>
      <c r="Q40" s="24"/>
      <c r="R40" s="25" t="s">
        <v>32</v>
      </c>
      <c r="S40" s="26"/>
      <c r="T40" s="27"/>
      <c r="U40" s="25" t="s">
        <v>33</v>
      </c>
      <c r="V40" s="26"/>
      <c r="W40" s="24"/>
      <c r="X40" s="25" t="s">
        <v>34</v>
      </c>
      <c r="Y40" s="26"/>
      <c r="Z40" s="24"/>
      <c r="AA40" s="25" t="s">
        <v>35</v>
      </c>
      <c r="AB40" s="26"/>
      <c r="AC40" s="31" t="s">
        <v>36</v>
      </c>
      <c r="AD40" s="31"/>
      <c r="AE40" s="31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</row>
    <row r="41" customFormat="false" ht="35.4" hidden="false" customHeight="true" outlineLevel="0" collapsed="false">
      <c r="A41" s="67" t="s">
        <v>59</v>
      </c>
      <c r="B41" s="67" t="s">
        <v>60</v>
      </c>
      <c r="C41" s="68"/>
      <c r="D41" s="69"/>
      <c r="E41" s="69"/>
      <c r="F41" s="70" t="n">
        <v>44406</v>
      </c>
      <c r="G41" s="66" t="s">
        <v>61</v>
      </c>
      <c r="H41" s="74" t="s">
        <v>76</v>
      </c>
      <c r="I41" s="75"/>
      <c r="J41" s="76"/>
      <c r="K41" s="74" t="s">
        <v>77</v>
      </c>
      <c r="L41" s="75"/>
      <c r="M41" s="76"/>
      <c r="N41" s="74" t="n">
        <v>1.213</v>
      </c>
      <c r="O41" s="75" t="s">
        <v>39</v>
      </c>
      <c r="P41" s="76" t="n">
        <v>0.6778</v>
      </c>
      <c r="Q41" s="74" t="n">
        <v>2.974</v>
      </c>
      <c r="R41" s="75" t="s">
        <v>39</v>
      </c>
      <c r="S41" s="76" t="n">
        <v>2.021</v>
      </c>
      <c r="T41" s="74" t="n">
        <v>37.273</v>
      </c>
      <c r="U41" s="75" t="s">
        <v>39</v>
      </c>
      <c r="V41" s="76" t="n">
        <v>19.03</v>
      </c>
      <c r="W41" s="71" t="s">
        <v>78</v>
      </c>
      <c r="X41" s="72"/>
      <c r="Y41" s="73"/>
      <c r="Z41" s="74" t="n">
        <v>3.679</v>
      </c>
      <c r="AA41" s="77" t="s">
        <v>39</v>
      </c>
      <c r="AB41" s="76" t="n">
        <v>1.039</v>
      </c>
      <c r="AC41" s="78"/>
      <c r="AD41" s="78"/>
      <c r="AE41" s="78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</row>
    <row r="42" customFormat="false" ht="38.2" hidden="false" customHeight="true" outlineLevel="0" collapsed="false">
      <c r="A42" s="67" t="s">
        <v>79</v>
      </c>
      <c r="B42" s="67" t="s">
        <v>66</v>
      </c>
      <c r="C42" s="67"/>
      <c r="D42" s="67"/>
      <c r="E42" s="67"/>
      <c r="F42" s="70"/>
      <c r="G42" s="66" t="s">
        <v>67</v>
      </c>
      <c r="H42" s="113" t="str">
        <f aca="false">"&lt;"&amp;ROUND(RIGHT(H41,LEN(H41)-1)*81/1000,2)&amp;" ppb"</f>
        <v>&lt;0.09 ppb</v>
      </c>
      <c r="I42" s="75"/>
      <c r="J42" s="114"/>
      <c r="K42" s="113" t="str">
        <f aca="false">"&lt;"&amp;ROUND(RIGHT(K41,LEN(K41)-1)*81/1000,2)&amp;" ppb"</f>
        <v>&lt;1.92 ppb</v>
      </c>
      <c r="L42" s="75"/>
      <c r="M42" s="114"/>
      <c r="N42" s="113" t="str">
        <f aca="false">ROUND(N41*1760/1000,2)&amp;" ppb"</f>
        <v>2.13 ppb</v>
      </c>
      <c r="O42" s="75" t="s">
        <v>39</v>
      </c>
      <c r="P42" s="114" t="str">
        <f aca="false">ROUND(P41*1760/1000,2)&amp;" ppb"</f>
        <v>1.19 ppb</v>
      </c>
      <c r="Q42" s="113" t="str">
        <f aca="false">ROUND(Q41*246/1000,2)&amp;" ppb"</f>
        <v>0.73 ppb</v>
      </c>
      <c r="R42" s="75" t="s">
        <v>39</v>
      </c>
      <c r="S42" s="114" t="str">
        <f aca="false">ROUND(S41*246/1000,2)&amp;" ppb"</f>
        <v>0.5 ppb</v>
      </c>
      <c r="T42" s="113" t="str">
        <f aca="false">ROUND(T41*32300/1000,2)&amp;" ppb"</f>
        <v>1203.92 ppb</v>
      </c>
      <c r="U42" s="75" t="s">
        <v>39</v>
      </c>
      <c r="V42" s="114" t="str">
        <f aca="false">ROUND(V41*32300/1000,2)&amp;" ppb"</f>
        <v>614.67 ppb</v>
      </c>
      <c r="W42" s="80"/>
      <c r="X42" s="75"/>
      <c r="Y42" s="81"/>
      <c r="Z42" s="80"/>
      <c r="AA42" s="75"/>
      <c r="AB42" s="81"/>
      <c r="AC42" s="82"/>
      <c r="AD42" s="75"/>
      <c r="AE42" s="83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</row>
    <row r="43" customFormat="false" ht="34.3" hidden="false" customHeight="true" outlineLevel="0" collapsed="false">
      <c r="A43" s="67"/>
      <c r="B43" s="67"/>
      <c r="C43" s="84"/>
      <c r="D43" s="67"/>
      <c r="E43" s="67"/>
      <c r="F43" s="70"/>
      <c r="G43" s="66" t="s">
        <v>28</v>
      </c>
      <c r="H43" s="51" t="s">
        <v>40</v>
      </c>
      <c r="I43" s="51"/>
      <c r="J43" s="51"/>
      <c r="K43" s="24"/>
      <c r="L43" s="25" t="s">
        <v>41</v>
      </c>
      <c r="M43" s="26"/>
      <c r="N43" s="52"/>
      <c r="O43" s="25" t="s">
        <v>42</v>
      </c>
      <c r="P43" s="53"/>
      <c r="Q43" s="52"/>
      <c r="R43" s="25" t="s">
        <v>43</v>
      </c>
      <c r="S43" s="53"/>
      <c r="T43" s="27"/>
      <c r="U43" s="25" t="s">
        <v>80</v>
      </c>
      <c r="V43" s="54"/>
      <c r="W43" s="27"/>
      <c r="X43" s="25"/>
      <c r="Y43" s="54"/>
      <c r="Z43" s="27"/>
      <c r="AA43" s="25"/>
      <c r="AB43" s="54"/>
      <c r="AC43" s="24"/>
      <c r="AD43" s="25"/>
      <c r="AE43" s="26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</row>
    <row r="44" customFormat="false" ht="34.3" hidden="false" customHeight="true" outlineLevel="0" collapsed="false">
      <c r="A44" s="67"/>
      <c r="B44" s="67"/>
      <c r="C44" s="84"/>
      <c r="D44" s="67"/>
      <c r="E44" s="67"/>
      <c r="F44" s="70"/>
      <c r="G44" s="66" t="s">
        <v>61</v>
      </c>
      <c r="H44" s="115" t="s">
        <v>81</v>
      </c>
      <c r="I44" s="116"/>
      <c r="J44" s="117"/>
      <c r="K44" s="82" t="s">
        <v>82</v>
      </c>
      <c r="L44" s="75"/>
      <c r="M44" s="83"/>
      <c r="N44" s="74" t="s">
        <v>83</v>
      </c>
      <c r="O44" s="77"/>
      <c r="P44" s="76"/>
      <c r="Q44" s="74" t="n">
        <v>2.859</v>
      </c>
      <c r="R44" s="77" t="s">
        <v>39</v>
      </c>
      <c r="S44" s="76" t="n">
        <v>3.257</v>
      </c>
      <c r="T44" s="118" t="s">
        <v>84</v>
      </c>
      <c r="U44" s="116"/>
      <c r="V44" s="119"/>
      <c r="W44" s="80"/>
      <c r="X44" s="75"/>
      <c r="Y44" s="81"/>
      <c r="Z44" s="80"/>
      <c r="AA44" s="75"/>
      <c r="AB44" s="81"/>
      <c r="AC44" s="82"/>
      <c r="AD44" s="75"/>
      <c r="AE44" s="83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</row>
    <row r="45" customFormat="false" ht="34.3" hidden="false" customHeight="true" outlineLevel="0" collapsed="false">
      <c r="A45" s="88"/>
      <c r="B45" s="88"/>
      <c r="C45" s="89"/>
      <c r="D45" s="88"/>
      <c r="E45" s="88"/>
      <c r="F45" s="90"/>
      <c r="G45" s="66" t="s">
        <v>67</v>
      </c>
      <c r="H45" s="113" t="str">
        <f aca="false">"&lt;"&amp;ROUND(RIGHT(H44,LEN(H44)-1)*81/1000,2)&amp;" ppb"</f>
        <v>&lt;181.68 ppb</v>
      </c>
      <c r="I45" s="75"/>
      <c r="J45" s="114"/>
      <c r="K45" s="91"/>
      <c r="L45" s="77"/>
      <c r="M45" s="92"/>
      <c r="N45" s="71"/>
      <c r="O45" s="75"/>
      <c r="P45" s="73"/>
      <c r="Q45" s="113" t="str">
        <f aca="false">ROUND(Q44*246/1000,2)&amp;" ppb"</f>
        <v>0.7 ppb</v>
      </c>
      <c r="R45" s="75" t="s">
        <v>39</v>
      </c>
      <c r="S45" s="114" t="str">
        <f aca="false">ROUND(S44*246/1000,2)&amp;" ppb"</f>
        <v>0.8 ppb</v>
      </c>
      <c r="T45" s="74"/>
      <c r="U45" s="77"/>
      <c r="V45" s="76"/>
      <c r="W45" s="80"/>
      <c r="X45" s="75"/>
      <c r="Y45" s="81"/>
      <c r="Z45" s="80"/>
      <c r="AA45" s="75"/>
      <c r="AB45" s="81"/>
      <c r="AC45" s="82"/>
      <c r="AD45" s="75"/>
      <c r="AE45" s="83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</row>
    <row r="46" customFormat="false" ht="42.4" hidden="false" customHeight="true" outlineLevel="0" collapsed="false">
      <c r="A46" s="98" t="s">
        <v>85</v>
      </c>
      <c r="B46" s="20" t="s">
        <v>56</v>
      </c>
      <c r="C46" s="48" t="s">
        <v>86</v>
      </c>
      <c r="D46" s="21" t="n">
        <v>10.117</v>
      </c>
      <c r="E46" s="99" t="s">
        <v>87</v>
      </c>
      <c r="F46" s="22" t="n">
        <v>44431</v>
      </c>
      <c r="G46" s="23" t="s">
        <v>28</v>
      </c>
      <c r="H46" s="24"/>
      <c r="I46" s="25" t="s">
        <v>29</v>
      </c>
      <c r="J46" s="26"/>
      <c r="K46" s="24"/>
      <c r="L46" s="25" t="s">
        <v>30</v>
      </c>
      <c r="M46" s="26"/>
      <c r="N46" s="24"/>
      <c r="O46" s="25" t="s">
        <v>31</v>
      </c>
      <c r="P46" s="26"/>
      <c r="Q46" s="24"/>
      <c r="R46" s="25" t="s">
        <v>32</v>
      </c>
      <c r="S46" s="26"/>
      <c r="T46" s="27"/>
      <c r="U46" s="25" t="s">
        <v>33</v>
      </c>
      <c r="V46" s="26"/>
      <c r="W46" s="24"/>
      <c r="X46" s="25" t="s">
        <v>34</v>
      </c>
      <c r="Y46" s="26"/>
      <c r="Z46" s="24"/>
      <c r="AA46" s="25" t="s">
        <v>35</v>
      </c>
      <c r="AB46" s="26"/>
      <c r="AC46" s="31" t="s">
        <v>36</v>
      </c>
      <c r="AD46" s="31"/>
      <c r="AE46" s="31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customFormat="false" ht="35.4" hidden="false" customHeight="true" outlineLevel="0" collapsed="false">
      <c r="A47" s="32" t="s">
        <v>88</v>
      </c>
      <c r="B47" s="32" t="s">
        <v>60</v>
      </c>
      <c r="C47" s="33"/>
      <c r="D47" s="34"/>
      <c r="E47" s="34"/>
      <c r="F47" s="35" t="n">
        <v>44442</v>
      </c>
      <c r="G47" s="23" t="s">
        <v>61</v>
      </c>
      <c r="H47" s="39" t="s">
        <v>89</v>
      </c>
      <c r="I47" s="40"/>
      <c r="J47" s="41"/>
      <c r="K47" s="39" t="s">
        <v>90</v>
      </c>
      <c r="L47" s="40"/>
      <c r="M47" s="41"/>
      <c r="N47" s="39" t="s">
        <v>91</v>
      </c>
      <c r="O47" s="40"/>
      <c r="P47" s="41"/>
      <c r="Q47" s="39" t="n">
        <v>3.153</v>
      </c>
      <c r="R47" s="40" t="s">
        <v>39</v>
      </c>
      <c r="S47" s="41" t="n">
        <v>2.201</v>
      </c>
      <c r="T47" s="39" t="n">
        <v>35.23</v>
      </c>
      <c r="U47" s="40" t="s">
        <v>39</v>
      </c>
      <c r="V47" s="41" t="n">
        <v>20.34</v>
      </c>
      <c r="W47" s="36" t="s">
        <v>92</v>
      </c>
      <c r="X47" s="37"/>
      <c r="Y47" s="38"/>
      <c r="Z47" s="39" t="s">
        <v>93</v>
      </c>
      <c r="AA47" s="56"/>
      <c r="AB47" s="41"/>
      <c r="AC47" s="42"/>
      <c r="AD47" s="42"/>
      <c r="AE47" s="42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</row>
    <row r="48" customFormat="false" ht="38.2" hidden="false" customHeight="true" outlineLevel="0" collapsed="false">
      <c r="A48" s="32"/>
      <c r="B48" s="32" t="s">
        <v>66</v>
      </c>
      <c r="C48" s="32"/>
      <c r="D48" s="32"/>
      <c r="E48" s="32"/>
      <c r="F48" s="35"/>
      <c r="G48" s="23" t="s">
        <v>67</v>
      </c>
      <c r="H48" s="100" t="str">
        <f aca="false">"&lt;"&amp;ROUND(RIGHT(H47,LEN(H47)-1)*81/1000,2)&amp;" ppb"</f>
        <v>&lt;0.12 ppb</v>
      </c>
      <c r="I48" s="40"/>
      <c r="J48" s="101"/>
      <c r="K48" s="100" t="str">
        <f aca="false">"&lt;"&amp;ROUND(RIGHT(K47,LEN(K47)-1)*81/1000,2)&amp;" ppb"</f>
        <v>&lt;2.29 ppb</v>
      </c>
      <c r="L48" s="40"/>
      <c r="M48" s="101"/>
      <c r="N48" s="100" t="str">
        <f aca="false">"&lt;"&amp;ROUND(RIGHT(N47,LEN(N47)-1)*1760/1000,2)&amp;" ppb"</f>
        <v>&lt;2.62 ppb</v>
      </c>
      <c r="O48" s="40"/>
      <c r="P48" s="45" t="s">
        <v>68</v>
      </c>
      <c r="Q48" s="100" t="str">
        <f aca="false">ROUND(Q47*246/1000,2)&amp;" ppb"</f>
        <v>0.78 ppb</v>
      </c>
      <c r="R48" s="40" t="s">
        <v>39</v>
      </c>
      <c r="S48" s="101" t="str">
        <f aca="false">ROUND(S47*246/1000,2)&amp;" ppb"</f>
        <v>0.54 ppb</v>
      </c>
      <c r="T48" s="100" t="str">
        <f aca="false">ROUND(T47*32300/1000,2)&amp;" ppb"</f>
        <v>1137.93 ppb</v>
      </c>
      <c r="U48" s="40" t="s">
        <v>39</v>
      </c>
      <c r="V48" s="101" t="str">
        <f aca="false">ROUND(V47*32300/1000,2)&amp;" ppb"</f>
        <v>656.98 ppb</v>
      </c>
      <c r="W48" s="44"/>
      <c r="X48" s="40"/>
      <c r="Y48" s="45"/>
      <c r="Z48" s="44"/>
      <c r="AA48" s="40"/>
      <c r="AB48" s="45"/>
      <c r="AC48" s="46"/>
      <c r="AD48" s="40"/>
      <c r="AE48" s="4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</row>
    <row r="49" customFormat="false" ht="34.3" hidden="false" customHeight="true" outlineLevel="0" collapsed="false">
      <c r="A49" s="32"/>
      <c r="B49" s="32"/>
      <c r="C49" s="48"/>
      <c r="D49" s="32"/>
      <c r="E49" s="32"/>
      <c r="F49" s="35"/>
      <c r="G49" s="23" t="s">
        <v>28</v>
      </c>
      <c r="H49" s="51" t="s">
        <v>40</v>
      </c>
      <c r="I49" s="51"/>
      <c r="J49" s="51"/>
      <c r="K49" s="24"/>
      <c r="L49" s="25" t="s">
        <v>41</v>
      </c>
      <c r="M49" s="26"/>
      <c r="N49" s="52"/>
      <c r="O49" s="25" t="s">
        <v>42</v>
      </c>
      <c r="P49" s="53"/>
      <c r="Q49" s="52"/>
      <c r="R49" s="25" t="s">
        <v>43</v>
      </c>
      <c r="S49" s="53"/>
      <c r="T49" s="27"/>
      <c r="U49" s="25" t="s">
        <v>80</v>
      </c>
      <c r="V49" s="54"/>
      <c r="W49" s="27"/>
      <c r="X49" s="25"/>
      <c r="Y49" s="54"/>
      <c r="Z49" s="27"/>
      <c r="AA49" s="25"/>
      <c r="AB49" s="54"/>
      <c r="AC49" s="24"/>
      <c r="AD49" s="25"/>
      <c r="AE49" s="26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customFormat="false" ht="34.3" hidden="false" customHeight="true" outlineLevel="0" collapsed="false">
      <c r="A50" s="32"/>
      <c r="B50" s="32"/>
      <c r="C50" s="48"/>
      <c r="D50" s="32"/>
      <c r="E50" s="32"/>
      <c r="F50" s="35"/>
      <c r="G50" s="23" t="s">
        <v>61</v>
      </c>
      <c r="H50" s="103" t="s">
        <v>94</v>
      </c>
      <c r="I50" s="104"/>
      <c r="J50" s="105"/>
      <c r="K50" s="46" t="s">
        <v>95</v>
      </c>
      <c r="L50" s="40"/>
      <c r="M50" s="47"/>
      <c r="N50" s="39" t="s">
        <v>96</v>
      </c>
      <c r="O50" s="56"/>
      <c r="P50" s="41"/>
      <c r="Q50" s="39" t="n">
        <v>2.981</v>
      </c>
      <c r="R50" s="56" t="s">
        <v>39</v>
      </c>
      <c r="S50" s="41" t="n">
        <v>3.789</v>
      </c>
      <c r="T50" s="120" t="s">
        <v>97</v>
      </c>
      <c r="U50" s="104"/>
      <c r="V50" s="121"/>
      <c r="W50" s="44"/>
      <c r="X50" s="40"/>
      <c r="Y50" s="45"/>
      <c r="Z50" s="44"/>
      <c r="AA50" s="40"/>
      <c r="AB50" s="45"/>
      <c r="AC50" s="46"/>
      <c r="AD50" s="40"/>
      <c r="AE50" s="4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customFormat="false" ht="34.3" hidden="false" customHeight="true" outlineLevel="0" collapsed="false">
      <c r="A51" s="57"/>
      <c r="B51" s="57"/>
      <c r="C51" s="58"/>
      <c r="D51" s="57"/>
      <c r="E51" s="57"/>
      <c r="F51" s="59"/>
      <c r="G51" s="23" t="s">
        <v>67</v>
      </c>
      <c r="H51" s="100" t="str">
        <f aca="false">"&lt;"&amp;ROUND(RIGHT(H50,LEN(H50)-1)*81/1000,2)&amp;" ppb"</f>
        <v>&lt;67.12 ppb</v>
      </c>
      <c r="I51" s="40"/>
      <c r="J51" s="101"/>
      <c r="K51" s="60"/>
      <c r="L51" s="56"/>
      <c r="M51" s="61"/>
      <c r="N51" s="36"/>
      <c r="O51" s="40"/>
      <c r="P51" s="38"/>
      <c r="Q51" s="100" t="str">
        <f aca="false">ROUND(Q50*246/1000,2)&amp;" ppb"</f>
        <v>0.73 ppb</v>
      </c>
      <c r="R51" s="40" t="s">
        <v>39</v>
      </c>
      <c r="S51" s="101" t="str">
        <f aca="false">ROUND(S50*246/1000,2)&amp;" ppb"</f>
        <v>0.93 ppb</v>
      </c>
      <c r="T51" s="39"/>
      <c r="U51" s="56"/>
      <c r="V51" s="41"/>
      <c r="W51" s="44"/>
      <c r="X51" s="40"/>
      <c r="Y51" s="45"/>
      <c r="Z51" s="44"/>
      <c r="AA51" s="40"/>
      <c r="AB51" s="45"/>
      <c r="AC51" s="46"/>
      <c r="AD51" s="40"/>
      <c r="AE51" s="4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customFormat="false" ht="42.4" hidden="false" customHeight="true" outlineLevel="0" collapsed="false">
      <c r="A52" s="112" t="s">
        <v>98</v>
      </c>
      <c r="B52" s="62" t="s">
        <v>99</v>
      </c>
      <c r="C52" s="84" t="s">
        <v>100</v>
      </c>
      <c r="D52" s="63" t="n">
        <v>6.951</v>
      </c>
      <c r="E52" s="64" t="n">
        <v>210910</v>
      </c>
      <c r="F52" s="65" t="n">
        <v>44449</v>
      </c>
      <c r="G52" s="66" t="s">
        <v>28</v>
      </c>
      <c r="H52" s="24"/>
      <c r="I52" s="25" t="s">
        <v>29</v>
      </c>
      <c r="J52" s="26"/>
      <c r="K52" s="24"/>
      <c r="L52" s="25" t="s">
        <v>30</v>
      </c>
      <c r="M52" s="26"/>
      <c r="N52" s="24"/>
      <c r="O52" s="25" t="s">
        <v>31</v>
      </c>
      <c r="P52" s="26"/>
      <c r="Q52" s="24"/>
      <c r="R52" s="25" t="s">
        <v>32</v>
      </c>
      <c r="S52" s="26"/>
      <c r="T52" s="27"/>
      <c r="U52" s="25" t="s">
        <v>33</v>
      </c>
      <c r="V52" s="26"/>
      <c r="W52" s="24"/>
      <c r="X52" s="25" t="s">
        <v>34</v>
      </c>
      <c r="Y52" s="26"/>
      <c r="Z52" s="24"/>
      <c r="AA52" s="25" t="s">
        <v>35</v>
      </c>
      <c r="AB52" s="26"/>
      <c r="AC52" s="31" t="s">
        <v>36</v>
      </c>
      <c r="AD52" s="31"/>
      <c r="AE52" s="31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customFormat="false" ht="35.4" hidden="false" customHeight="true" outlineLevel="0" collapsed="false">
      <c r="A53" s="67" t="s">
        <v>101</v>
      </c>
      <c r="B53" s="67" t="s">
        <v>102</v>
      </c>
      <c r="C53" s="68"/>
      <c r="D53" s="69"/>
      <c r="E53" s="69"/>
      <c r="F53" s="70" t="n">
        <v>44456</v>
      </c>
      <c r="G53" s="66" t="s">
        <v>61</v>
      </c>
      <c r="H53" s="74" t="s">
        <v>103</v>
      </c>
      <c r="I53" s="75"/>
      <c r="J53" s="76"/>
      <c r="K53" s="74" t="s">
        <v>104</v>
      </c>
      <c r="L53" s="75"/>
      <c r="M53" s="76"/>
      <c r="N53" s="74" t="s">
        <v>105</v>
      </c>
      <c r="O53" s="75"/>
      <c r="P53" s="76"/>
      <c r="Q53" s="74" t="s">
        <v>106</v>
      </c>
      <c r="R53" s="75"/>
      <c r="S53" s="76"/>
      <c r="T53" s="74" t="s">
        <v>107</v>
      </c>
      <c r="U53" s="75"/>
      <c r="V53" s="76"/>
      <c r="W53" s="71" t="s">
        <v>108</v>
      </c>
      <c r="X53" s="72"/>
      <c r="Y53" s="73"/>
      <c r="Z53" s="74" t="s">
        <v>109</v>
      </c>
      <c r="AA53" s="77"/>
      <c r="AB53" s="76"/>
      <c r="AC53" s="78"/>
      <c r="AD53" s="78"/>
      <c r="AE53" s="78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customFormat="false" ht="38.2" hidden="false" customHeight="true" outlineLevel="0" collapsed="false">
      <c r="A54" s="67"/>
      <c r="B54" s="67" t="s">
        <v>110</v>
      </c>
      <c r="C54" s="67"/>
      <c r="D54" s="67"/>
      <c r="E54" s="67"/>
      <c r="F54" s="70"/>
      <c r="G54" s="66" t="s">
        <v>67</v>
      </c>
      <c r="H54" s="113" t="str">
        <f aca="false">"&lt;"&amp;ROUND(RIGHT(H53,LEN(H53)-1)*81/1,2)&amp;" ppt"</f>
        <v>&lt;31.59 ppt</v>
      </c>
      <c r="I54" s="75"/>
      <c r="J54" s="114"/>
      <c r="K54" s="113" t="str">
        <f aca="false">"&lt;"&amp;ROUND(RIGHT(K53,LEN(K53)-1)*81/1000,2)&amp;" ppb"</f>
        <v>&lt;1.07 ppb</v>
      </c>
      <c r="L54" s="75"/>
      <c r="M54" s="114"/>
      <c r="N54" s="113" t="str">
        <f aca="false">"&lt;"&amp;ROUND(RIGHT(N53,LEN(N53)-1)*1760/1000,2)&amp;" ppb"</f>
        <v>&lt;0.93 ppb</v>
      </c>
      <c r="O54" s="75"/>
      <c r="P54" s="81" t="s">
        <v>68</v>
      </c>
      <c r="Q54" s="113" t="str">
        <f aca="false">"&lt;"&amp;ROUND(RIGHT(Q53,LEN(Q53)-1)*246/1000,2)&amp;" ppb"</f>
        <v>&lt;0.44 ppb</v>
      </c>
      <c r="R54" s="75"/>
      <c r="S54" s="81"/>
      <c r="T54" s="113" t="str">
        <f aca="false">"&lt;"&amp;ROUND(RIGHT(T53,LEN(T53)-1)*32300/1000,2)&amp;" ppb"</f>
        <v>&lt;509.05 ppb</v>
      </c>
      <c r="U54" s="75"/>
      <c r="V54" s="81"/>
      <c r="W54" s="80"/>
      <c r="X54" s="75"/>
      <c r="Y54" s="81"/>
      <c r="Z54" s="80"/>
      <c r="AA54" s="75"/>
      <c r="AB54" s="81"/>
      <c r="AC54" s="82"/>
      <c r="AD54" s="75"/>
      <c r="AE54" s="83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</row>
    <row r="55" customFormat="false" ht="34.3" hidden="false" customHeight="true" outlineLevel="0" collapsed="false">
      <c r="A55" s="67"/>
      <c r="B55" s="67"/>
      <c r="C55" s="84"/>
      <c r="D55" s="67"/>
      <c r="E55" s="67"/>
      <c r="F55" s="70"/>
      <c r="G55" s="66" t="s">
        <v>28</v>
      </c>
      <c r="H55" s="51" t="s">
        <v>40</v>
      </c>
      <c r="I55" s="51"/>
      <c r="J55" s="51"/>
      <c r="K55" s="24"/>
      <c r="L55" s="25" t="s">
        <v>41</v>
      </c>
      <c r="M55" s="26"/>
      <c r="N55" s="52"/>
      <c r="O55" s="25" t="s">
        <v>42</v>
      </c>
      <c r="P55" s="53"/>
      <c r="Q55" s="52"/>
      <c r="R55" s="25" t="s">
        <v>43</v>
      </c>
      <c r="S55" s="53"/>
      <c r="T55" s="27"/>
      <c r="U55" s="25"/>
      <c r="V55" s="54"/>
      <c r="W55" s="27"/>
      <c r="X55" s="25"/>
      <c r="Y55" s="54"/>
      <c r="Z55" s="27"/>
      <c r="AA55" s="25"/>
      <c r="AB55" s="54"/>
      <c r="AC55" s="24"/>
      <c r="AD55" s="25"/>
      <c r="AE55" s="26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  <c r="IV55" s="97"/>
    </row>
    <row r="56" customFormat="false" ht="34.3" hidden="false" customHeight="true" outlineLevel="0" collapsed="false">
      <c r="A56" s="67"/>
      <c r="B56" s="67" t="s">
        <v>111</v>
      </c>
      <c r="C56" s="84"/>
      <c r="D56" s="67"/>
      <c r="E56" s="67"/>
      <c r="F56" s="70"/>
      <c r="G56" s="66" t="s">
        <v>61</v>
      </c>
      <c r="H56" s="115" t="s">
        <v>112</v>
      </c>
      <c r="I56" s="116"/>
      <c r="J56" s="119"/>
      <c r="K56" s="82" t="s">
        <v>113</v>
      </c>
      <c r="L56" s="75"/>
      <c r="M56" s="83"/>
      <c r="N56" s="74" t="s">
        <v>114</v>
      </c>
      <c r="O56" s="77"/>
      <c r="P56" s="76"/>
      <c r="Q56" s="74" t="s">
        <v>115</v>
      </c>
      <c r="R56" s="77"/>
      <c r="S56" s="76"/>
      <c r="T56" s="118"/>
      <c r="U56" s="116"/>
      <c r="V56" s="119"/>
      <c r="W56" s="80"/>
      <c r="X56" s="75"/>
      <c r="Y56" s="81"/>
      <c r="Z56" s="80"/>
      <c r="AA56" s="75"/>
      <c r="AB56" s="81"/>
      <c r="AC56" s="82"/>
      <c r="AD56" s="75"/>
      <c r="AE56" s="83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  <c r="IU56" s="97"/>
      <c r="IV56" s="97"/>
    </row>
    <row r="57" customFormat="false" ht="34.3" hidden="false" customHeight="true" outlineLevel="0" collapsed="false">
      <c r="A57" s="88"/>
      <c r="B57" s="88"/>
      <c r="C57" s="89"/>
      <c r="D57" s="88"/>
      <c r="E57" s="88"/>
      <c r="F57" s="90"/>
      <c r="G57" s="66" t="s">
        <v>67</v>
      </c>
      <c r="H57" s="113" t="str">
        <f aca="false">"&lt;"&amp;ROUND(RIGHT(H56,LEN(H56)-1)*81/1000,2)&amp;" ppb"</f>
        <v>&lt;130.98 ppb</v>
      </c>
      <c r="I57" s="75"/>
      <c r="J57" s="114"/>
      <c r="K57" s="91"/>
      <c r="L57" s="77"/>
      <c r="M57" s="92"/>
      <c r="N57" s="71"/>
      <c r="O57" s="75"/>
      <c r="P57" s="73"/>
      <c r="Q57" s="113" t="str">
        <f aca="false">"&lt;"&amp;ROUND(RIGHT(Q56,LEN(Q56)-1)*246/1000,2)&amp;" ppb"</f>
        <v>&lt;1.05 ppb</v>
      </c>
      <c r="R57" s="75"/>
      <c r="S57" s="81"/>
      <c r="T57" s="74"/>
      <c r="U57" s="77"/>
      <c r="V57" s="76"/>
      <c r="W57" s="80"/>
      <c r="X57" s="75"/>
      <c r="Y57" s="81"/>
      <c r="Z57" s="80"/>
      <c r="AA57" s="75"/>
      <c r="AB57" s="81"/>
      <c r="AC57" s="82"/>
      <c r="AD57" s="75"/>
      <c r="AE57" s="83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  <c r="IU57" s="97"/>
      <c r="IV57" s="97"/>
    </row>
    <row r="58" customFormat="false" ht="42.4" hidden="false" customHeight="true" outlineLevel="0" collapsed="false">
      <c r="A58" s="98" t="s">
        <v>116</v>
      </c>
      <c r="B58" s="20" t="s">
        <v>56</v>
      </c>
      <c r="C58" s="48" t="s">
        <v>117</v>
      </c>
      <c r="D58" s="21" t="n">
        <v>6.722</v>
      </c>
      <c r="E58" s="99" t="s">
        <v>118</v>
      </c>
      <c r="F58" s="22" t="n">
        <v>44456</v>
      </c>
      <c r="G58" s="23" t="s">
        <v>28</v>
      </c>
      <c r="H58" s="24"/>
      <c r="I58" s="25" t="s">
        <v>29</v>
      </c>
      <c r="J58" s="26"/>
      <c r="K58" s="24"/>
      <c r="L58" s="25" t="s">
        <v>30</v>
      </c>
      <c r="M58" s="26"/>
      <c r="N58" s="24"/>
      <c r="O58" s="25" t="s">
        <v>31</v>
      </c>
      <c r="P58" s="26"/>
      <c r="Q58" s="24"/>
      <c r="R58" s="25" t="s">
        <v>32</v>
      </c>
      <c r="S58" s="26"/>
      <c r="T58" s="27"/>
      <c r="U58" s="25" t="s">
        <v>33</v>
      </c>
      <c r="V58" s="26"/>
      <c r="W58" s="24"/>
      <c r="X58" s="25" t="s">
        <v>34</v>
      </c>
      <c r="Y58" s="26"/>
      <c r="Z58" s="24"/>
      <c r="AA58" s="25" t="s">
        <v>35</v>
      </c>
      <c r="AB58" s="26"/>
      <c r="AC58" s="31" t="s">
        <v>36</v>
      </c>
      <c r="AD58" s="31"/>
      <c r="AE58" s="31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</row>
    <row r="59" customFormat="false" ht="35.4" hidden="false" customHeight="true" outlineLevel="0" collapsed="false">
      <c r="A59" s="32" t="s">
        <v>119</v>
      </c>
      <c r="B59" s="32" t="s">
        <v>60</v>
      </c>
      <c r="C59" s="33"/>
      <c r="D59" s="34"/>
      <c r="E59" s="34"/>
      <c r="F59" s="35" t="n">
        <v>44463</v>
      </c>
      <c r="G59" s="23" t="s">
        <v>61</v>
      </c>
      <c r="H59" s="39" t="s">
        <v>120</v>
      </c>
      <c r="I59" s="40"/>
      <c r="J59" s="41"/>
      <c r="K59" s="39" t="s">
        <v>121</v>
      </c>
      <c r="L59" s="40"/>
      <c r="M59" s="41"/>
      <c r="N59" s="39" t="s">
        <v>96</v>
      </c>
      <c r="O59" s="40"/>
      <c r="P59" s="41"/>
      <c r="Q59" s="39" t="n">
        <v>5.579</v>
      </c>
      <c r="R59" s="40" t="s">
        <v>39</v>
      </c>
      <c r="S59" s="41" t="n">
        <v>3.137</v>
      </c>
      <c r="T59" s="39" t="n">
        <v>21.448</v>
      </c>
      <c r="U59" s="40" t="s">
        <v>39</v>
      </c>
      <c r="V59" s="41" t="n">
        <v>26.94</v>
      </c>
      <c r="W59" s="36" t="s">
        <v>122</v>
      </c>
      <c r="X59" s="37"/>
      <c r="Y59" s="38"/>
      <c r="Z59" s="39" t="s">
        <v>123</v>
      </c>
      <c r="AA59" s="56"/>
      <c r="AB59" s="41"/>
      <c r="AC59" s="42"/>
      <c r="AD59" s="42"/>
      <c r="AE59" s="42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</row>
    <row r="60" customFormat="false" ht="38.2" hidden="false" customHeight="true" outlineLevel="0" collapsed="false">
      <c r="A60" s="32"/>
      <c r="B60" s="32" t="s">
        <v>66</v>
      </c>
      <c r="C60" s="32"/>
      <c r="D60" s="32"/>
      <c r="E60" s="32"/>
      <c r="F60" s="35"/>
      <c r="G60" s="23" t="s">
        <v>67</v>
      </c>
      <c r="H60" s="100" t="str">
        <f aca="false">"&lt;"&amp;ROUND(RIGHT(H59,LEN(H59)-1)*81/1000,2)&amp;" ppb"</f>
        <v>&lt;0.34 ppb</v>
      </c>
      <c r="I60" s="40"/>
      <c r="J60" s="101"/>
      <c r="K60" s="100" t="str">
        <f aca="false">"&lt;"&amp;ROUND(RIGHT(K59,LEN(K59)-1)*81/1000,2)&amp;" ppb"</f>
        <v>&lt;3.76 ppb</v>
      </c>
      <c r="L60" s="40"/>
      <c r="M60" s="101"/>
      <c r="N60" s="100" t="str">
        <f aca="false">"&lt;"&amp;ROUND(RIGHT(N59,LEN(N59)-1)*1760/1000,2)&amp;" ppb"</f>
        <v>&lt;1.85 ppb</v>
      </c>
      <c r="O60" s="40"/>
      <c r="P60" s="45" t="s">
        <v>68</v>
      </c>
      <c r="Q60" s="100" t="str">
        <f aca="false">ROUND(Q59*246/1000,2)&amp;" ppb"</f>
        <v>1.37 ppb</v>
      </c>
      <c r="R60" s="40" t="s">
        <v>39</v>
      </c>
      <c r="S60" s="101" t="str">
        <f aca="false">ROUND(S59*246/1000,2)&amp;" ppb"</f>
        <v>0.77 ppb</v>
      </c>
      <c r="T60" s="100" t="str">
        <f aca="false">ROUND(T59*32300/1000,2)&amp;" ppb"</f>
        <v>692.77 ppb</v>
      </c>
      <c r="U60" s="40" t="s">
        <v>39</v>
      </c>
      <c r="V60" s="101" t="str">
        <f aca="false">ROUND(V59*32300/1000,2)&amp;" ppb"</f>
        <v>870.16 ppb</v>
      </c>
      <c r="W60" s="44"/>
      <c r="X60" s="40"/>
      <c r="Y60" s="45"/>
      <c r="Z60" s="44"/>
      <c r="AA60" s="40"/>
      <c r="AB60" s="45"/>
      <c r="AC60" s="46"/>
      <c r="AD60" s="40"/>
      <c r="AE60" s="4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customFormat="false" ht="34.3" hidden="false" customHeight="true" outlineLevel="0" collapsed="false">
      <c r="A61" s="32"/>
      <c r="B61" s="32"/>
      <c r="C61" s="48"/>
      <c r="D61" s="32"/>
      <c r="E61" s="32"/>
      <c r="F61" s="35"/>
      <c r="G61" s="23" t="s">
        <v>28</v>
      </c>
      <c r="H61" s="51" t="s">
        <v>40</v>
      </c>
      <c r="I61" s="51"/>
      <c r="J61" s="51"/>
      <c r="K61" s="24"/>
      <c r="L61" s="25" t="s">
        <v>41</v>
      </c>
      <c r="M61" s="26"/>
      <c r="N61" s="52"/>
      <c r="O61" s="25" t="s">
        <v>42</v>
      </c>
      <c r="P61" s="53"/>
      <c r="Q61" s="52"/>
      <c r="R61" s="25" t="s">
        <v>43</v>
      </c>
      <c r="S61" s="53"/>
      <c r="T61" s="27"/>
      <c r="U61" s="25" t="s">
        <v>80</v>
      </c>
      <c r="V61" s="54"/>
      <c r="W61" s="27"/>
      <c r="X61" s="25"/>
      <c r="Y61" s="54"/>
      <c r="Z61" s="27"/>
      <c r="AA61" s="25"/>
      <c r="AB61" s="54"/>
      <c r="AC61" s="24"/>
      <c r="AD61" s="25"/>
      <c r="AE61" s="26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</row>
    <row r="62" customFormat="false" ht="34.3" hidden="false" customHeight="true" outlineLevel="0" collapsed="false">
      <c r="A62" s="32"/>
      <c r="B62" s="32"/>
      <c r="C62" s="48"/>
      <c r="D62" s="32"/>
      <c r="E62" s="32"/>
      <c r="F62" s="35"/>
      <c r="G62" s="23" t="s">
        <v>61</v>
      </c>
      <c r="H62" s="103" t="s">
        <v>124</v>
      </c>
      <c r="I62" s="104"/>
      <c r="J62" s="105"/>
      <c r="K62" s="46" t="s">
        <v>125</v>
      </c>
      <c r="L62" s="40"/>
      <c r="M62" s="47"/>
      <c r="N62" s="39" t="s">
        <v>126</v>
      </c>
      <c r="O62" s="56"/>
      <c r="P62" s="41"/>
      <c r="Q62" s="39" t="s">
        <v>123</v>
      </c>
      <c r="R62" s="56"/>
      <c r="S62" s="41"/>
      <c r="T62" s="120" t="s">
        <v>127</v>
      </c>
      <c r="U62" s="104"/>
      <c r="V62" s="121"/>
      <c r="W62" s="44"/>
      <c r="X62" s="40"/>
      <c r="Y62" s="45"/>
      <c r="Z62" s="44"/>
      <c r="AA62" s="40"/>
      <c r="AB62" s="45"/>
      <c r="AC62" s="46"/>
      <c r="AD62" s="40"/>
      <c r="AE62" s="4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</row>
    <row r="63" customFormat="false" ht="34.3" hidden="false" customHeight="true" outlineLevel="0" collapsed="false">
      <c r="A63" s="57"/>
      <c r="B63" s="57"/>
      <c r="C63" s="58"/>
      <c r="D63" s="57"/>
      <c r="E63" s="57"/>
      <c r="F63" s="59"/>
      <c r="G63" s="23" t="s">
        <v>67</v>
      </c>
      <c r="H63" s="100" t="str">
        <f aca="false">"&lt;"&amp;ROUND(RIGHT(H62,LEN(H62)-1)*81/1000,2)&amp;" ppb"</f>
        <v>&lt;126.93 ppb</v>
      </c>
      <c r="I63" s="40"/>
      <c r="J63" s="101"/>
      <c r="K63" s="60"/>
      <c r="L63" s="56"/>
      <c r="M63" s="61"/>
      <c r="N63" s="36"/>
      <c r="O63" s="40"/>
      <c r="P63" s="38"/>
      <c r="Q63" s="100" t="str">
        <f aca="false">"&lt;"&amp;ROUND(RIGHT(Q62,LEN(Q62)-1)*246/1000,2)&amp;" ppb"</f>
        <v>&lt;1.77 ppb</v>
      </c>
      <c r="R63" s="40"/>
      <c r="S63" s="45"/>
      <c r="T63" s="39"/>
      <c r="U63" s="56"/>
      <c r="V63" s="41"/>
      <c r="W63" s="44"/>
      <c r="X63" s="40"/>
      <c r="Y63" s="45"/>
      <c r="Z63" s="44"/>
      <c r="AA63" s="40"/>
      <c r="AB63" s="45"/>
      <c r="AC63" s="46"/>
      <c r="AD63" s="40"/>
      <c r="AE63" s="4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customFormat="false" ht="42.4" hidden="false" customHeight="true" outlineLevel="0" collapsed="false">
      <c r="A64" s="112" t="s">
        <v>128</v>
      </c>
      <c r="B64" s="62" t="s">
        <v>129</v>
      </c>
      <c r="C64" s="84" t="s">
        <v>130</v>
      </c>
      <c r="D64" s="63" t="n">
        <v>7.805</v>
      </c>
      <c r="E64" s="64" t="n">
        <v>240226</v>
      </c>
      <c r="F64" s="65" t="n">
        <v>44983</v>
      </c>
      <c r="G64" s="66" t="s">
        <v>28</v>
      </c>
      <c r="H64" s="24"/>
      <c r="I64" s="25" t="s">
        <v>29</v>
      </c>
      <c r="J64" s="26"/>
      <c r="K64" s="24"/>
      <c r="L64" s="25" t="s">
        <v>30</v>
      </c>
      <c r="M64" s="26"/>
      <c r="N64" s="24"/>
      <c r="O64" s="25" t="s">
        <v>31</v>
      </c>
      <c r="P64" s="26"/>
      <c r="Q64" s="24"/>
      <c r="R64" s="25" t="s">
        <v>32</v>
      </c>
      <c r="S64" s="26"/>
      <c r="T64" s="27"/>
      <c r="U64" s="25" t="s">
        <v>33</v>
      </c>
      <c r="V64" s="26"/>
      <c r="W64" s="24"/>
      <c r="X64" s="25" t="s">
        <v>34</v>
      </c>
      <c r="Y64" s="26"/>
      <c r="Z64" s="24"/>
      <c r="AA64" s="25" t="s">
        <v>35</v>
      </c>
      <c r="AB64" s="26"/>
      <c r="AC64" s="31" t="s">
        <v>36</v>
      </c>
      <c r="AD64" s="31"/>
      <c r="AE64" s="31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</row>
    <row r="65" customFormat="false" ht="35.4" hidden="false" customHeight="true" outlineLevel="0" collapsed="false">
      <c r="A65" s="67" t="s">
        <v>131</v>
      </c>
      <c r="B65" s="67" t="s">
        <v>132</v>
      </c>
      <c r="C65" s="68"/>
      <c r="D65" s="69"/>
      <c r="E65" s="69"/>
      <c r="F65" s="70" t="n">
        <v>45356</v>
      </c>
      <c r="G65" s="66" t="s">
        <v>61</v>
      </c>
      <c r="H65" s="74" t="s">
        <v>133</v>
      </c>
      <c r="I65" s="75"/>
      <c r="J65" s="76"/>
      <c r="K65" s="74" t="s">
        <v>134</v>
      </c>
      <c r="L65" s="75"/>
      <c r="M65" s="76"/>
      <c r="N65" s="74" t="n">
        <v>0.3146</v>
      </c>
      <c r="O65" s="75" t="s">
        <v>39</v>
      </c>
      <c r="P65" s="76" t="n">
        <v>0.1358</v>
      </c>
      <c r="Q65" s="74" t="s">
        <v>103</v>
      </c>
      <c r="R65" s="75"/>
      <c r="S65" s="76"/>
      <c r="T65" s="74" t="s">
        <v>135</v>
      </c>
      <c r="U65" s="75"/>
      <c r="V65" s="76"/>
      <c r="W65" s="71" t="s">
        <v>136</v>
      </c>
      <c r="X65" s="72"/>
      <c r="Y65" s="73"/>
      <c r="Z65" s="74" t="s">
        <v>137</v>
      </c>
      <c r="AA65" s="77"/>
      <c r="AB65" s="76"/>
      <c r="AC65" s="78"/>
      <c r="AD65" s="78"/>
      <c r="AE65" s="78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</row>
    <row r="66" customFormat="false" ht="38.2" hidden="false" customHeight="true" outlineLevel="0" collapsed="false">
      <c r="A66" s="67" t="s">
        <v>132</v>
      </c>
      <c r="B66" s="67"/>
      <c r="C66" s="67"/>
      <c r="D66" s="67"/>
      <c r="E66" s="67"/>
      <c r="F66" s="70"/>
      <c r="G66" s="66" t="s">
        <v>67</v>
      </c>
      <c r="H66" s="113" t="str">
        <f aca="false">"&lt;"&amp;ROUND(RIGHT(H65,LEN(H65)-1)*81/1,2)&amp;" ppt"</f>
        <v>&lt;7.21 ppt</v>
      </c>
      <c r="I66" s="75"/>
      <c r="J66" s="114"/>
      <c r="K66" s="113" t="str">
        <f aca="false">"&lt;"&amp;ROUND(RIGHT(K65,LEN(K65)-1)*81/1000,2)&amp;" ppb"</f>
        <v>&lt;1.23 ppb</v>
      </c>
      <c r="L66" s="75"/>
      <c r="M66" s="114"/>
      <c r="N66" s="113" t="str">
        <f aca="false">ROUND(N65*1760/1000,2)&amp;" ppb"</f>
        <v>0.55 ppb</v>
      </c>
      <c r="O66" s="75" t="s">
        <v>39</v>
      </c>
      <c r="P66" s="114" t="str">
        <f aca="false">ROUND(P65*1760/1000,2)&amp;" ppb"</f>
        <v>0.24 ppb</v>
      </c>
      <c r="Q66" s="113" t="str">
        <f aca="false">"&lt;"&amp;ROUND(RIGHT(Q65,LEN(Q65)-1)*246/1000,2)&amp;" ppb"</f>
        <v>&lt;0.1 ppb</v>
      </c>
      <c r="R66" s="75"/>
      <c r="S66" s="81"/>
      <c r="T66" s="113" t="str">
        <f aca="false">"&lt;"&amp;ROUND(RIGHT(T65,LEN(T65)-1)*32300/1000,2)&amp;" ppb"</f>
        <v>&lt;114.99 ppb</v>
      </c>
      <c r="U66" s="75"/>
      <c r="V66" s="81"/>
      <c r="W66" s="80"/>
      <c r="X66" s="75"/>
      <c r="Y66" s="81"/>
      <c r="Z66" s="80"/>
      <c r="AA66" s="75"/>
      <c r="AB66" s="81"/>
      <c r="AC66" s="82"/>
      <c r="AD66" s="75"/>
      <c r="AE66" s="83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</row>
    <row r="67" customFormat="false" ht="34.3" hidden="false" customHeight="true" outlineLevel="0" collapsed="false">
      <c r="A67" s="67"/>
      <c r="B67" s="67"/>
      <c r="C67" s="84"/>
      <c r="D67" s="67"/>
      <c r="E67" s="67"/>
      <c r="F67" s="70"/>
      <c r="G67" s="66" t="s">
        <v>28</v>
      </c>
      <c r="H67" s="51" t="s">
        <v>40</v>
      </c>
      <c r="I67" s="51"/>
      <c r="J67" s="51"/>
      <c r="K67" s="24"/>
      <c r="L67" s="25" t="s">
        <v>41</v>
      </c>
      <c r="M67" s="26"/>
      <c r="N67" s="52"/>
      <c r="O67" s="25" t="s">
        <v>42</v>
      </c>
      <c r="P67" s="53"/>
      <c r="Q67" s="52"/>
      <c r="R67" s="25" t="s">
        <v>43</v>
      </c>
      <c r="S67" s="53"/>
      <c r="T67" s="27"/>
      <c r="U67" s="25"/>
      <c r="V67" s="54"/>
      <c r="W67" s="27"/>
      <c r="X67" s="25"/>
      <c r="Y67" s="54"/>
      <c r="Z67" s="27"/>
      <c r="AA67" s="25"/>
      <c r="AB67" s="54"/>
      <c r="AC67" s="24"/>
      <c r="AD67" s="25"/>
      <c r="AE67" s="26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</row>
    <row r="68" customFormat="false" ht="34.3" hidden="false" customHeight="true" outlineLevel="0" collapsed="false">
      <c r="A68" s="67"/>
      <c r="B68" s="67"/>
      <c r="C68" s="84"/>
      <c r="D68" s="67"/>
      <c r="E68" s="67"/>
      <c r="F68" s="70"/>
      <c r="G68" s="66" t="s">
        <v>61</v>
      </c>
      <c r="H68" s="115" t="s">
        <v>138</v>
      </c>
      <c r="I68" s="116"/>
      <c r="J68" s="119"/>
      <c r="K68" s="82" t="s">
        <v>139</v>
      </c>
      <c r="L68" s="75"/>
      <c r="M68" s="83"/>
      <c r="N68" s="74" t="s">
        <v>140</v>
      </c>
      <c r="O68" s="77"/>
      <c r="P68" s="76"/>
      <c r="Q68" s="74" t="s">
        <v>141</v>
      </c>
      <c r="R68" s="77"/>
      <c r="S68" s="76"/>
      <c r="T68" s="118"/>
      <c r="U68" s="116"/>
      <c r="V68" s="119"/>
      <c r="W68" s="80"/>
      <c r="X68" s="75"/>
      <c r="Y68" s="81"/>
      <c r="Z68" s="80"/>
      <c r="AA68" s="75"/>
      <c r="AB68" s="81"/>
      <c r="AC68" s="82"/>
      <c r="AD68" s="75"/>
      <c r="AE68" s="83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</row>
    <row r="69" customFormat="false" ht="34.3" hidden="false" customHeight="true" outlineLevel="0" collapsed="false">
      <c r="A69" s="88"/>
      <c r="B69" s="88"/>
      <c r="C69" s="89"/>
      <c r="D69" s="88"/>
      <c r="E69" s="88"/>
      <c r="F69" s="90"/>
      <c r="G69" s="66" t="s">
        <v>67</v>
      </c>
      <c r="H69" s="113" t="str">
        <f aca="false">"&lt;"&amp;ROUND(RIGHT(H68,LEN(H68)-1)*81/1000,2)&amp;" ppb"</f>
        <v>&lt;42.13 ppb</v>
      </c>
      <c r="I69" s="75"/>
      <c r="J69" s="114"/>
      <c r="K69" s="91"/>
      <c r="L69" s="77"/>
      <c r="M69" s="92"/>
      <c r="N69" s="71"/>
      <c r="O69" s="75"/>
      <c r="P69" s="73"/>
      <c r="Q69" s="113" t="str">
        <f aca="false">"&lt;"&amp;ROUND(RIGHT(Q68,LEN(Q68)-1)*246/1000,2)&amp;" ppb"</f>
        <v>&lt;0.25 ppb</v>
      </c>
      <c r="R69" s="75"/>
      <c r="S69" s="81"/>
      <c r="T69" s="74"/>
      <c r="U69" s="77"/>
      <c r="V69" s="76"/>
      <c r="W69" s="80"/>
      <c r="X69" s="75"/>
      <c r="Y69" s="81"/>
      <c r="Z69" s="80"/>
      <c r="AA69" s="75"/>
      <c r="AB69" s="81"/>
      <c r="AC69" s="82"/>
      <c r="AD69" s="75"/>
      <c r="AE69" s="83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customFormat="false" ht="42.4" hidden="false" customHeight="true" outlineLevel="0" collapsed="false">
      <c r="A70" s="98" t="s">
        <v>142</v>
      </c>
      <c r="B70" s="20" t="s">
        <v>129</v>
      </c>
      <c r="C70" s="48" t="s">
        <v>143</v>
      </c>
      <c r="D70" s="21" t="n">
        <v>15.902</v>
      </c>
      <c r="E70" s="99" t="s">
        <v>144</v>
      </c>
      <c r="F70" s="22" t="n">
        <v>45331</v>
      </c>
      <c r="G70" s="23" t="s">
        <v>28</v>
      </c>
      <c r="H70" s="24"/>
      <c r="I70" s="25" t="s">
        <v>29</v>
      </c>
      <c r="J70" s="26"/>
      <c r="K70" s="24"/>
      <c r="L70" s="25" t="s">
        <v>30</v>
      </c>
      <c r="M70" s="26"/>
      <c r="N70" s="24"/>
      <c r="O70" s="25" t="s">
        <v>31</v>
      </c>
      <c r="P70" s="26"/>
      <c r="Q70" s="24"/>
      <c r="R70" s="25" t="s">
        <v>32</v>
      </c>
      <c r="S70" s="26"/>
      <c r="T70" s="27"/>
      <c r="U70" s="25" t="s">
        <v>33</v>
      </c>
      <c r="V70" s="26"/>
      <c r="W70" s="24"/>
      <c r="X70" s="25" t="s">
        <v>34</v>
      </c>
      <c r="Y70" s="26"/>
      <c r="Z70" s="24"/>
      <c r="AA70" s="25" t="s">
        <v>35</v>
      </c>
      <c r="AB70" s="26"/>
      <c r="AC70" s="31" t="s">
        <v>36</v>
      </c>
      <c r="AD70" s="31"/>
      <c r="AE70" s="31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</row>
    <row r="71" customFormat="false" ht="35.4" hidden="false" customHeight="true" outlineLevel="0" collapsed="false">
      <c r="A71" s="32" t="s">
        <v>131</v>
      </c>
      <c r="B71" s="32" t="s">
        <v>145</v>
      </c>
      <c r="C71" s="33"/>
      <c r="D71" s="34"/>
      <c r="E71" s="34"/>
      <c r="F71" s="35" t="n">
        <v>45348</v>
      </c>
      <c r="G71" s="23" t="s">
        <v>61</v>
      </c>
      <c r="H71" s="39" t="s">
        <v>137</v>
      </c>
      <c r="I71" s="40"/>
      <c r="J71" s="41"/>
      <c r="K71" s="39" t="s">
        <v>146</v>
      </c>
      <c r="L71" s="40"/>
      <c r="M71" s="41"/>
      <c r="N71" s="39" t="n">
        <v>0.1141</v>
      </c>
      <c r="O71" s="40" t="s">
        <v>39</v>
      </c>
      <c r="P71" s="41" t="n">
        <v>0.09884</v>
      </c>
      <c r="Q71" s="39" t="s">
        <v>147</v>
      </c>
      <c r="R71" s="40"/>
      <c r="S71" s="41"/>
      <c r="T71" s="39" t="s">
        <v>148</v>
      </c>
      <c r="U71" s="40"/>
      <c r="V71" s="41"/>
      <c r="W71" s="36" t="s">
        <v>149</v>
      </c>
      <c r="X71" s="37"/>
      <c r="Y71" s="38"/>
      <c r="Z71" s="39" t="s">
        <v>150</v>
      </c>
      <c r="AA71" s="56"/>
      <c r="AB71" s="41"/>
      <c r="AC71" s="42"/>
      <c r="AD71" s="42"/>
      <c r="AE71" s="42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</row>
    <row r="72" customFormat="false" ht="38.2" hidden="false" customHeight="true" outlineLevel="0" collapsed="false">
      <c r="A72" s="32" t="s">
        <v>151</v>
      </c>
      <c r="B72" s="32"/>
      <c r="C72" s="32"/>
      <c r="D72" s="32"/>
      <c r="E72" s="32"/>
      <c r="F72" s="35"/>
      <c r="G72" s="23" t="s">
        <v>67</v>
      </c>
      <c r="H72" s="100" t="str">
        <f aca="false">"&lt;"&amp;ROUND(RIGHT(H71,LEN(H71)-1)*81/1,2)&amp;" ppt"</f>
        <v>&lt;10.53 ppt</v>
      </c>
      <c r="I72" s="40"/>
      <c r="J72" s="101"/>
      <c r="K72" s="100" t="str">
        <f aca="false">"&lt;"&amp;ROUND(RIGHT(K71,LEN(K71)-1)*81/1000,2)&amp;" ppb"</f>
        <v>&lt;0.68 ppb</v>
      </c>
      <c r="L72" s="40"/>
      <c r="M72" s="101"/>
      <c r="N72" s="100" t="str">
        <f aca="false">ROUND(N71*1760/1000,2)&amp;" ppb"</f>
        <v>0.2 ppb</v>
      </c>
      <c r="O72" s="40" t="s">
        <v>39</v>
      </c>
      <c r="P72" s="101" t="str">
        <f aca="false">ROUND(P71*1760/1000,2)&amp;" ppb"</f>
        <v>0.17 ppb</v>
      </c>
      <c r="Q72" s="100" t="str">
        <f aca="false">"&lt;"&amp;ROUND(RIGHT(Q71,LEN(Q71)-1)*246/1000,2)&amp;" ppb"</f>
        <v>&lt;0.13 ppb</v>
      </c>
      <c r="R72" s="40"/>
      <c r="S72" s="45"/>
      <c r="T72" s="100" t="str">
        <f aca="false">"&lt;"&amp;ROUND(RIGHT(T71,LEN(T71)-1)*32300/1000,2)&amp;" ppb"</f>
        <v>&lt;174.74 ppb</v>
      </c>
      <c r="U72" s="40"/>
      <c r="V72" s="45"/>
      <c r="W72" s="44"/>
      <c r="X72" s="40"/>
      <c r="Y72" s="45"/>
      <c r="Z72" s="44"/>
      <c r="AA72" s="40"/>
      <c r="AB72" s="45"/>
      <c r="AC72" s="46"/>
      <c r="AD72" s="40"/>
      <c r="AE72" s="4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</row>
    <row r="73" customFormat="false" ht="34.3" hidden="false" customHeight="true" outlineLevel="0" collapsed="false">
      <c r="A73" s="32"/>
      <c r="B73" s="32"/>
      <c r="C73" s="48"/>
      <c r="D73" s="32"/>
      <c r="E73" s="32"/>
      <c r="F73" s="35"/>
      <c r="G73" s="23" t="s">
        <v>28</v>
      </c>
      <c r="H73" s="51" t="s">
        <v>40</v>
      </c>
      <c r="I73" s="51"/>
      <c r="J73" s="51"/>
      <c r="K73" s="24"/>
      <c r="L73" s="25" t="s">
        <v>41</v>
      </c>
      <c r="M73" s="26"/>
      <c r="N73" s="52"/>
      <c r="O73" s="25" t="s">
        <v>42</v>
      </c>
      <c r="P73" s="53"/>
      <c r="Q73" s="52"/>
      <c r="R73" s="25" t="s">
        <v>43</v>
      </c>
      <c r="S73" s="53"/>
      <c r="T73" s="27"/>
      <c r="U73" s="25"/>
      <c r="V73" s="54"/>
      <c r="W73" s="27"/>
      <c r="X73" s="25"/>
      <c r="Y73" s="54"/>
      <c r="Z73" s="27"/>
      <c r="AA73" s="25"/>
      <c r="AB73" s="54"/>
      <c r="AC73" s="24"/>
      <c r="AD73" s="25"/>
      <c r="AE73" s="26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  <c r="IW73" s="97"/>
    </row>
    <row r="74" customFormat="false" ht="34.3" hidden="false" customHeight="true" outlineLevel="0" collapsed="false">
      <c r="A74" s="32"/>
      <c r="B74" s="32"/>
      <c r="C74" s="48"/>
      <c r="D74" s="32"/>
      <c r="E74" s="32"/>
      <c r="F74" s="35"/>
      <c r="G74" s="23" t="s">
        <v>61</v>
      </c>
      <c r="H74" s="122" t="n">
        <v>362.47</v>
      </c>
      <c r="I74" s="104" t="s">
        <v>39</v>
      </c>
      <c r="J74" s="123" t="n">
        <v>244.6</v>
      </c>
      <c r="K74" s="39" t="n">
        <v>1.0361</v>
      </c>
      <c r="L74" s="40" t="s">
        <v>39</v>
      </c>
      <c r="M74" s="41" t="n">
        <v>0.044</v>
      </c>
      <c r="N74" s="39" t="s">
        <v>152</v>
      </c>
      <c r="O74" s="56"/>
      <c r="P74" s="41"/>
      <c r="Q74" s="39" t="n">
        <v>0.5126</v>
      </c>
      <c r="R74" s="56" t="s">
        <v>39</v>
      </c>
      <c r="S74" s="41" t="n">
        <v>0.4515</v>
      </c>
      <c r="T74" s="120"/>
      <c r="U74" s="104"/>
      <c r="V74" s="121"/>
      <c r="W74" s="44"/>
      <c r="X74" s="40"/>
      <c r="Y74" s="45"/>
      <c r="Z74" s="44"/>
      <c r="AA74" s="40"/>
      <c r="AB74" s="45"/>
      <c r="AC74" s="46"/>
      <c r="AD74" s="40"/>
      <c r="AE74" s="4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  <c r="IW74" s="97"/>
    </row>
    <row r="75" customFormat="false" ht="34.3" hidden="false" customHeight="true" outlineLevel="0" collapsed="false">
      <c r="A75" s="57"/>
      <c r="B75" s="57"/>
      <c r="C75" s="58"/>
      <c r="D75" s="57"/>
      <c r="E75" s="57"/>
      <c r="F75" s="59"/>
      <c r="G75" s="23" t="s">
        <v>67</v>
      </c>
      <c r="H75" s="100" t="str">
        <f aca="false">ROUND(H74*81/1000,2)&amp;" ppb"</f>
        <v>29.36 ppb</v>
      </c>
      <c r="I75" s="40" t="s">
        <v>39</v>
      </c>
      <c r="J75" s="101" t="str">
        <f aca="false">ROUND(J74*81/1000,2)&amp;" ppb"</f>
        <v>19.81 ppb</v>
      </c>
      <c r="K75" s="60"/>
      <c r="L75" s="56"/>
      <c r="M75" s="61"/>
      <c r="N75" s="36"/>
      <c r="O75" s="40"/>
      <c r="P75" s="38"/>
      <c r="Q75" s="100" t="str">
        <f aca="false">ROUND(Q74*246/1000,2)&amp;" ppb"</f>
        <v>0.13 ppb</v>
      </c>
      <c r="R75" s="40" t="s">
        <v>39</v>
      </c>
      <c r="S75" s="101" t="str">
        <f aca="false">ROUND(S74*246/1000,2)&amp;" ppb"</f>
        <v>0.11 ppb</v>
      </c>
      <c r="T75" s="39"/>
      <c r="U75" s="56"/>
      <c r="V75" s="41"/>
      <c r="W75" s="44"/>
      <c r="X75" s="40"/>
      <c r="Y75" s="45"/>
      <c r="Z75" s="44"/>
      <c r="AA75" s="40"/>
      <c r="AB75" s="45"/>
      <c r="AC75" s="46"/>
      <c r="AD75" s="40"/>
      <c r="AE75" s="4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  <c r="IW75" s="97"/>
    </row>
    <row r="76" customFormat="false" ht="41.45" hidden="false" customHeight="true" outlineLevel="0" collapsed="false">
      <c r="A76" s="12" t="s">
        <v>153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customFormat="false" ht="32.8" hidden="false" customHeight="true" outlineLevel="0" collapsed="false">
      <c r="A77" s="124" t="s">
        <v>154</v>
      </c>
      <c r="B77" s="124"/>
      <c r="C77" s="94"/>
      <c r="D77" s="94"/>
      <c r="E77" s="94"/>
      <c r="F77" s="95"/>
      <c r="G77" s="94"/>
      <c r="H77" s="125"/>
      <c r="I77" s="94"/>
      <c r="J77" s="126"/>
      <c r="K77" s="94"/>
      <c r="L77" s="94"/>
      <c r="M77" s="94"/>
      <c r="N77" s="94"/>
      <c r="O77" s="94"/>
      <c r="P77" s="94"/>
      <c r="Q77" s="125"/>
      <c r="R77" s="94"/>
      <c r="S77" s="127"/>
      <c r="T77" s="128"/>
      <c r="U77" s="94"/>
      <c r="V77" s="129"/>
      <c r="W77" s="125"/>
      <c r="X77" s="94"/>
      <c r="Y77" s="127"/>
      <c r="Z77" s="125"/>
      <c r="AA77" s="94"/>
      <c r="AB77" s="94"/>
      <c r="AC77" s="94"/>
      <c r="AD77" s="94"/>
      <c r="AE77" s="96"/>
    </row>
    <row r="78" customFormat="false" ht="38.05" hidden="false" customHeight="true" outlineLevel="0" collapsed="false">
      <c r="A78" s="14" t="s">
        <v>21</v>
      </c>
      <c r="B78" s="14"/>
      <c r="C78" s="14" t="s">
        <v>23</v>
      </c>
      <c r="D78" s="14" t="s">
        <v>24</v>
      </c>
      <c r="E78" s="14" t="s">
        <v>25</v>
      </c>
      <c r="F78" s="15" t="s">
        <v>26</v>
      </c>
      <c r="G78" s="14"/>
      <c r="H78" s="16"/>
      <c r="I78" s="17"/>
      <c r="J78" s="18"/>
      <c r="K78" s="16"/>
      <c r="L78" s="17"/>
      <c r="M78" s="18"/>
      <c r="N78" s="16"/>
      <c r="O78" s="17"/>
      <c r="P78" s="18"/>
      <c r="Q78" s="16"/>
      <c r="R78" s="17"/>
      <c r="S78" s="18"/>
      <c r="T78" s="19"/>
      <c r="U78" s="17"/>
      <c r="V78" s="18"/>
      <c r="W78" s="16"/>
      <c r="X78" s="17"/>
      <c r="Y78" s="18"/>
      <c r="Z78" s="16"/>
      <c r="AA78" s="17"/>
      <c r="AB78" s="18"/>
      <c r="AC78" s="14"/>
      <c r="AD78" s="14"/>
      <c r="AE78" s="14"/>
    </row>
    <row r="79" customFormat="false" ht="42.4" hidden="false" customHeight="true" outlineLevel="0" collapsed="false">
      <c r="A79" s="20" t="s">
        <v>155</v>
      </c>
      <c r="B79" s="20"/>
      <c r="C79" s="48"/>
      <c r="D79" s="21"/>
      <c r="E79" s="21"/>
      <c r="F79" s="22"/>
      <c r="G79" s="23" t="s">
        <v>28</v>
      </c>
      <c r="H79" s="24"/>
      <c r="I79" s="25" t="s">
        <v>29</v>
      </c>
      <c r="J79" s="26"/>
      <c r="K79" s="24"/>
      <c r="L79" s="25" t="s">
        <v>30</v>
      </c>
      <c r="M79" s="26"/>
      <c r="N79" s="24"/>
      <c r="O79" s="25" t="s">
        <v>31</v>
      </c>
      <c r="P79" s="26"/>
      <c r="Q79" s="24"/>
      <c r="R79" s="25" t="s">
        <v>32</v>
      </c>
      <c r="S79" s="26"/>
      <c r="T79" s="27"/>
      <c r="U79" s="25" t="s">
        <v>33</v>
      </c>
      <c r="V79" s="26"/>
      <c r="W79" s="24"/>
      <c r="X79" s="25" t="s">
        <v>34</v>
      </c>
      <c r="Y79" s="26"/>
      <c r="Z79" s="24"/>
      <c r="AA79" s="25" t="s">
        <v>35</v>
      </c>
      <c r="AB79" s="26"/>
      <c r="AC79" s="31" t="s">
        <v>36</v>
      </c>
      <c r="AD79" s="31"/>
      <c r="AE79" s="31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  <c r="IK79" s="97"/>
      <c r="IL79" s="97"/>
      <c r="IM79" s="97"/>
      <c r="IN79" s="97"/>
      <c r="IO79" s="97"/>
      <c r="IP79" s="97"/>
      <c r="IQ79" s="97"/>
      <c r="IR79" s="97"/>
      <c r="IS79" s="97"/>
      <c r="IT79" s="97"/>
      <c r="IU79" s="97"/>
      <c r="IV79" s="97"/>
    </row>
    <row r="80" customFormat="false" ht="28.25" hidden="false" customHeight="true" outlineLevel="0" collapsed="false">
      <c r="A80" s="32"/>
      <c r="B80" s="32"/>
      <c r="C80" s="33"/>
      <c r="D80" s="34"/>
      <c r="E80" s="34"/>
      <c r="F80" s="35"/>
      <c r="G80" s="23" t="s">
        <v>61</v>
      </c>
      <c r="H80" s="39"/>
      <c r="I80" s="40"/>
      <c r="J80" s="41"/>
      <c r="K80" s="39"/>
      <c r="L80" s="40"/>
      <c r="M80" s="41"/>
      <c r="N80" s="39"/>
      <c r="O80" s="40"/>
      <c r="P80" s="41"/>
      <c r="Q80" s="39"/>
      <c r="R80" s="40"/>
      <c r="S80" s="41"/>
      <c r="T80" s="39"/>
      <c r="U80" s="40"/>
      <c r="V80" s="41"/>
      <c r="W80" s="36"/>
      <c r="X80" s="37"/>
      <c r="Y80" s="38"/>
      <c r="Z80" s="36"/>
      <c r="AA80" s="37"/>
      <c r="AB80" s="38"/>
      <c r="AC80" s="42"/>
      <c r="AD80" s="42"/>
      <c r="AE80" s="42"/>
    </row>
    <row r="81" customFormat="false" ht="33.15" hidden="false" customHeight="true" outlineLevel="0" collapsed="false">
      <c r="A81" s="32"/>
      <c r="B81" s="32"/>
      <c r="C81" s="32"/>
      <c r="D81" s="32"/>
      <c r="E81" s="32"/>
      <c r="F81" s="35"/>
      <c r="G81" s="23" t="s">
        <v>67</v>
      </c>
      <c r="H81" s="44"/>
      <c r="I81" s="40"/>
      <c r="J81" s="45"/>
      <c r="K81" s="44"/>
      <c r="L81" s="40"/>
      <c r="M81" s="45"/>
      <c r="N81" s="44"/>
      <c r="O81" s="40"/>
      <c r="P81" s="45" t="s">
        <v>68</v>
      </c>
      <c r="Q81" s="44"/>
      <c r="R81" s="40"/>
      <c r="S81" s="45"/>
      <c r="T81" s="44"/>
      <c r="U81" s="40"/>
      <c r="V81" s="45"/>
      <c r="W81" s="44"/>
      <c r="X81" s="40"/>
      <c r="Y81" s="45"/>
      <c r="Z81" s="44"/>
      <c r="AA81" s="40"/>
      <c r="AB81" s="45"/>
      <c r="AC81" s="46"/>
      <c r="AD81" s="40"/>
      <c r="AE81" s="47"/>
    </row>
    <row r="82" customFormat="false" ht="34.3" hidden="false" customHeight="true" outlineLevel="0" collapsed="false">
      <c r="A82" s="32"/>
      <c r="B82" s="32"/>
      <c r="C82" s="48"/>
      <c r="D82" s="32"/>
      <c r="E82" s="32"/>
      <c r="F82" s="35"/>
      <c r="G82" s="23" t="s">
        <v>28</v>
      </c>
      <c r="H82" s="51" t="s">
        <v>40</v>
      </c>
      <c r="I82" s="51"/>
      <c r="J82" s="51"/>
      <c r="K82" s="24"/>
      <c r="L82" s="25" t="s">
        <v>41</v>
      </c>
      <c r="M82" s="26"/>
      <c r="N82" s="52"/>
      <c r="O82" s="25" t="s">
        <v>42</v>
      </c>
      <c r="P82" s="53"/>
      <c r="Q82" s="52"/>
      <c r="R82" s="25" t="s">
        <v>43</v>
      </c>
      <c r="S82" s="53"/>
      <c r="T82" s="51" t="s">
        <v>44</v>
      </c>
      <c r="U82" s="51"/>
      <c r="V82" s="51"/>
      <c r="W82" s="27"/>
      <c r="X82" s="25"/>
      <c r="Y82" s="54"/>
      <c r="Z82" s="27"/>
      <c r="AA82" s="25"/>
      <c r="AB82" s="54"/>
      <c r="AC82" s="24"/>
      <c r="AD82" s="25"/>
      <c r="AE82" s="26"/>
    </row>
    <row r="83" customFormat="false" ht="34.3" hidden="false" customHeight="true" outlineLevel="0" collapsed="false">
      <c r="A83" s="32"/>
      <c r="B83" s="32"/>
      <c r="C83" s="48"/>
      <c r="D83" s="32"/>
      <c r="E83" s="32"/>
      <c r="F83" s="35"/>
      <c r="G83" s="23" t="s">
        <v>61</v>
      </c>
      <c r="H83" s="103"/>
      <c r="I83" s="104"/>
      <c r="J83" s="105"/>
      <c r="K83" s="46"/>
      <c r="L83" s="40"/>
      <c r="M83" s="47"/>
      <c r="N83" s="36"/>
      <c r="O83" s="40"/>
      <c r="P83" s="38"/>
      <c r="Q83" s="36"/>
      <c r="R83" s="40"/>
      <c r="S83" s="38"/>
      <c r="T83" s="103"/>
      <c r="U83" s="104"/>
      <c r="V83" s="105"/>
      <c r="W83" s="44"/>
      <c r="X83" s="40"/>
      <c r="Y83" s="45"/>
      <c r="Z83" s="44"/>
      <c r="AA83" s="40"/>
      <c r="AB83" s="45"/>
      <c r="AC83" s="46"/>
      <c r="AD83" s="40"/>
      <c r="AE83" s="47"/>
    </row>
    <row r="84" customFormat="false" ht="34.3" hidden="false" customHeight="true" outlineLevel="0" collapsed="false">
      <c r="A84" s="57"/>
      <c r="B84" s="57"/>
      <c r="C84" s="58"/>
      <c r="D84" s="57"/>
      <c r="E84" s="57"/>
      <c r="F84" s="59"/>
      <c r="G84" s="23" t="s">
        <v>67</v>
      </c>
      <c r="H84" s="60"/>
      <c r="I84" s="40"/>
      <c r="J84" s="61"/>
      <c r="K84" s="60"/>
      <c r="L84" s="56"/>
      <c r="M84" s="61"/>
      <c r="N84" s="36"/>
      <c r="O84" s="40"/>
      <c r="P84" s="38"/>
      <c r="Q84" s="39"/>
      <c r="R84" s="56"/>
      <c r="S84" s="41"/>
      <c r="T84" s="39"/>
      <c r="U84" s="56"/>
      <c r="V84" s="41"/>
      <c r="W84" s="44"/>
      <c r="X84" s="40"/>
      <c r="Y84" s="45"/>
      <c r="Z84" s="44"/>
      <c r="AA84" s="40"/>
      <c r="AB84" s="45"/>
      <c r="AC84" s="46"/>
      <c r="AD84" s="40"/>
      <c r="AE84" s="47"/>
    </row>
  </sheetData>
  <mergeCells count="68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E11"/>
    <mergeCell ref="AC12:AE12"/>
    <mergeCell ref="AC13:AE13"/>
    <mergeCell ref="AC14:AE14"/>
    <mergeCell ref="F16:F17"/>
    <mergeCell ref="H16:J16"/>
    <mergeCell ref="AC19:AE19"/>
    <mergeCell ref="AC20:AE20"/>
    <mergeCell ref="F22:F23"/>
    <mergeCell ref="H22:J22"/>
    <mergeCell ref="AC25:AE25"/>
    <mergeCell ref="AC26:AE26"/>
    <mergeCell ref="F28:F29"/>
    <mergeCell ref="H28:J28"/>
    <mergeCell ref="A31:AE31"/>
    <mergeCell ref="A32:B32"/>
    <mergeCell ref="AC33:AE33"/>
    <mergeCell ref="AC34:AE34"/>
    <mergeCell ref="AC35:AE35"/>
    <mergeCell ref="H37:J37"/>
    <mergeCell ref="T37:V37"/>
    <mergeCell ref="AC40:AE40"/>
    <mergeCell ref="AC41:AE41"/>
    <mergeCell ref="H43:J43"/>
    <mergeCell ref="AC46:AE46"/>
    <mergeCell ref="AC47:AE47"/>
    <mergeCell ref="H49:J49"/>
    <mergeCell ref="AC52:AE52"/>
    <mergeCell ref="AC53:AE53"/>
    <mergeCell ref="B54:B55"/>
    <mergeCell ref="H55:J55"/>
    <mergeCell ref="AC58:AE58"/>
    <mergeCell ref="AC59:AE59"/>
    <mergeCell ref="H61:J61"/>
    <mergeCell ref="AC64:AE64"/>
    <mergeCell ref="AC65:AE65"/>
    <mergeCell ref="B66:B67"/>
    <mergeCell ref="H67:J67"/>
    <mergeCell ref="AC70:AE70"/>
    <mergeCell ref="AC71:AE71"/>
    <mergeCell ref="H73:J73"/>
    <mergeCell ref="A76:AE76"/>
    <mergeCell ref="A77:B77"/>
    <mergeCell ref="AC78:AE78"/>
    <mergeCell ref="AC79:AE79"/>
    <mergeCell ref="AC80:AE80"/>
    <mergeCell ref="H82:J82"/>
    <mergeCell ref="T82:V82"/>
  </mergeCells>
  <hyperlinks>
    <hyperlink ref="A34" r:id="rId1" display="NEWS-G L01"/>
    <hyperlink ref="A40" r:id="rId2" display="NEWS-G L02"/>
    <hyperlink ref="A46" r:id="rId3" display="NEWS-G L03"/>
    <hyperlink ref="A52" r:id="rId4" display="NEWS-G L04"/>
    <hyperlink ref="A58" r:id="rId5" display="NEWS-G L05"/>
    <hyperlink ref="A64" r:id="rId6" display="NEWS-G L06"/>
    <hyperlink ref="A70" r:id="rId7" display="NEWS-G L07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30783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en-US</dc:language>
  <cp:lastModifiedBy/>
  <dcterms:modified xsi:type="dcterms:W3CDTF">2024-03-07T23:23:25Z</dcterms:modified>
  <cp:revision>3078</cp:revision>
  <dc:subject/>
  <dc:title>NEWS-G Gamma Counting Results from the Lively Detector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